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koen\"/>
    </mc:Choice>
  </mc:AlternateContent>
  <bookViews>
    <workbookView xWindow="-105" yWindow="-105" windowWidth="23250" windowHeight="13170" tabRatio="839"/>
  </bookViews>
  <sheets>
    <sheet name="総表" sheetId="60" r:id="rId1"/>
    <sheet name="個表" sheetId="61" r:id="rId2"/>
    <sheet name="支出予算書" sheetId="49" r:id="rId3"/>
    <sheet name="収支計画書" sheetId="43" r:id="rId4"/>
    <sheet name="別紙入場料詳細" sheetId="48" r:id="rId5"/>
    <sheet name="変更理由書（交付申請時）" sheetId="56" r:id="rId6"/>
    <sheet name="変更理由書記入例" sheetId="57" r:id="rId7"/>
    <sheet name="【非表示】経費一覧" sheetId="62" r:id="rId8"/>
    <sheet name="【非表示】分野・ジャンル" sheetId="42" r:id="rId9"/>
  </sheets>
  <definedNames>
    <definedName name="_xlnm._FilterDatabase" localSheetId="7" hidden="1">【非表示】経費一覧!$A$1:$D$1</definedName>
    <definedName name="_xlnm.Print_Area" localSheetId="7">【非表示】経費一覧!$A$1:$D$81</definedName>
    <definedName name="_xlnm.Print_Area" localSheetId="1">個表!$B$1:$M$79</definedName>
    <definedName name="_xlnm.Print_Area" localSheetId="2">支出予算書!$B$1:$P$117</definedName>
    <definedName name="_xlnm.Print_Area" localSheetId="3">収支計画書!$A$1:$N$61</definedName>
    <definedName name="_xlnm.Print_Area" localSheetId="0">総表!$A$1:$J$56</definedName>
    <definedName name="_xlnm.Print_Area" localSheetId="4">別紙入場料詳細!$A$1:$O$311</definedName>
    <definedName name="_xlnm.Print_Area" localSheetId="5">'変更理由書（交付申請時）'!$A$1:$K$48</definedName>
    <definedName name="_xlnm.Print_Area" localSheetId="6">変更理由書記入例!$A$1:$K$41</definedName>
    <definedName name="_xlnm.Print_Titles" localSheetId="2">支出予算書!$16:$16</definedName>
    <definedName name="Z_1931C2DD_0477_40D3_ABFA_7C96E25F8814_.wvu.Cols" localSheetId="0" hidden="1">総表!$M:$S</definedName>
    <definedName name="Z_1931C2DD_0477_40D3_ABFA_7C96E25F8814_.wvu.PrintArea" localSheetId="1" hidden="1">個表!$B$4:$M$79</definedName>
    <definedName name="Z_1931C2DD_0477_40D3_ABFA_7C96E25F8814_.wvu.PrintArea" localSheetId="0" hidden="1">総表!$A$4:$J$56</definedName>
    <definedName name="演劇">【非表示】分野・ジャンル!$C$2:$C$6</definedName>
    <definedName name="応募分野">【非表示】分野・ジャンル!$A$1:$E$1</definedName>
    <definedName name="音楽">【非表示】分野・ジャンル!$A$2:$A$7</definedName>
    <definedName name="感染症対策経費">【非表示】経費一覧!$C$8:$C$12</definedName>
    <definedName name="出演費">【非表示】経費一覧!$C$2</definedName>
    <definedName name="大衆芸能">【非表示】分野・ジャンル!$E$2:$E$8</definedName>
    <definedName name="伝統芸能">【非表示】分野・ジャンル!$D$2:$D$9</definedName>
    <definedName name="配信経費">【非表示】経費一覧!$C$4:$C$7</definedName>
    <definedName name="舞踊">【非表示】分野・ジャンル!$B$2:$B$6</definedName>
    <definedName name="旅費">【非表示】経費一覧!$C$3</definedName>
  </definedNames>
  <calcPr calcId="162913"/>
</workbook>
</file>

<file path=xl/calcChain.xml><?xml version="1.0" encoding="utf-8"?>
<calcChain xmlns="http://schemas.openxmlformats.org/spreadsheetml/2006/main">
  <c r="O19" i="49" l="1"/>
  <c r="H43" i="49"/>
  <c r="N43" i="49" s="1"/>
  <c r="H42" i="60" l="1"/>
  <c r="P10" i="49"/>
  <c r="I3" i="61" l="1"/>
  <c r="E3" i="61"/>
  <c r="E2" i="61"/>
  <c r="G6" i="43"/>
  <c r="E51" i="60" s="1"/>
  <c r="J54" i="60"/>
  <c r="J53" i="60"/>
  <c r="J55" i="60" s="1"/>
  <c r="E54" i="60"/>
  <c r="G5" i="43"/>
  <c r="E50" i="60" s="1"/>
  <c r="M3" i="43"/>
  <c r="G9" i="43"/>
  <c r="M5" i="43"/>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N33" i="43"/>
  <c r="D16" i="56"/>
  <c r="G10" i="56"/>
  <c r="G9" i="56"/>
  <c r="I5"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07"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N29" i="43"/>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2" i="49" s="1"/>
  <c r="J46" i="60" s="1"/>
  <c r="N104" i="49"/>
  <c r="N103" i="49"/>
  <c r="N102" i="49"/>
  <c r="N101" i="49"/>
  <c r="N100" i="49"/>
  <c r="N99" i="49"/>
  <c r="N98" i="49"/>
  <c r="N97" i="49"/>
  <c r="N96" i="49"/>
  <c r="N95" i="49"/>
  <c r="N94" i="49"/>
  <c r="N93" i="49"/>
  <c r="N92" i="49"/>
  <c r="N91" i="49"/>
  <c r="N90" i="49"/>
  <c r="N89" i="49"/>
  <c r="N88" i="49"/>
  <c r="N87" i="49"/>
  <c r="N86" i="49"/>
  <c r="N85" i="49"/>
  <c r="N84" i="49"/>
  <c r="N83" i="49"/>
  <c r="N82" i="49"/>
  <c r="N81" i="49"/>
  <c r="N80" i="49"/>
  <c r="N79" i="49"/>
  <c r="N78" i="49"/>
  <c r="N77" i="49"/>
  <c r="N76" i="49"/>
  <c r="N75" i="49"/>
  <c r="N74" i="49"/>
  <c r="N73" i="49"/>
  <c r="N72" i="49"/>
  <c r="N71" i="49"/>
  <c r="N70" i="49"/>
  <c r="R45" i="49"/>
  <c r="N67" i="49"/>
  <c r="N66" i="49"/>
  <c r="N65" i="49"/>
  <c r="N64" i="49"/>
  <c r="N63" i="49"/>
  <c r="N62" i="49"/>
  <c r="N61" i="49"/>
  <c r="N60" i="49"/>
  <c r="N59" i="49"/>
  <c r="N58" i="49"/>
  <c r="N57" i="49"/>
  <c r="N56" i="49"/>
  <c r="N55" i="49"/>
  <c r="N54" i="49"/>
  <c r="N53" i="49"/>
  <c r="N52" i="49"/>
  <c r="N51" i="49"/>
  <c r="N50" i="49"/>
  <c r="N49" i="49"/>
  <c r="N48" i="49"/>
  <c r="N47" i="49"/>
  <c r="N46" i="49"/>
  <c r="N45" i="49"/>
  <c r="N42" i="49"/>
  <c r="N41" i="49"/>
  <c r="N40" i="49"/>
  <c r="N39" i="49"/>
  <c r="N38" i="49"/>
  <c r="N37" i="49"/>
  <c r="N36" i="49"/>
  <c r="N35" i="49"/>
  <c r="N34" i="49"/>
  <c r="N33" i="49"/>
  <c r="N32" i="49"/>
  <c r="N31" i="49"/>
  <c r="N30" i="49"/>
  <c r="N29" i="49"/>
  <c r="N28" i="49"/>
  <c r="N27" i="49"/>
  <c r="N26" i="49"/>
  <c r="N25" i="49"/>
  <c r="N24" i="49"/>
  <c r="N23" i="49"/>
  <c r="N22" i="49"/>
  <c r="N21" i="49"/>
  <c r="N20" i="49"/>
  <c r="R19" i="49"/>
  <c r="N19" i="49"/>
  <c r="R70" i="49"/>
  <c r="N116" i="49"/>
  <c r="N115" i="49"/>
  <c r="N114" i="49"/>
  <c r="N113" i="49"/>
  <c r="N112" i="49"/>
  <c r="N111" i="49"/>
  <c r="N110" i="49"/>
  <c r="N109" i="49"/>
  <c r="N108" i="49"/>
  <c r="N107" i="49"/>
  <c r="G30" i="43"/>
  <c r="G32" i="48"/>
  <c r="G31" i="48"/>
  <c r="G29" i="48"/>
  <c r="G28" i="48"/>
  <c r="G27" i="48"/>
  <c r="G26" i="48"/>
  <c r="G25" i="48"/>
  <c r="G24" i="48"/>
  <c r="G23" i="48"/>
  <c r="G22" i="48"/>
  <c r="C16" i="48"/>
  <c r="G16" i="48"/>
  <c r="G33" i="48"/>
  <c r="G35" i="48"/>
  <c r="O35" i="48"/>
  <c r="O60" i="48"/>
  <c r="O85" i="48"/>
  <c r="O110" i="48"/>
  <c r="O160" i="48"/>
  <c r="O460" i="48"/>
  <c r="G60" i="48"/>
  <c r="G85" i="48"/>
  <c r="G110" i="48"/>
  <c r="G160" i="48"/>
  <c r="G460" i="48"/>
  <c r="C18" i="48"/>
  <c r="G18" i="48"/>
  <c r="C19" i="48"/>
  <c r="G19" i="48"/>
  <c r="G8" i="48"/>
  <c r="D5" i="48" s="1"/>
  <c r="E7" i="48"/>
  <c r="C9" i="48"/>
  <c r="C10" i="48"/>
  <c r="G31" i="43"/>
  <c r="G29" i="43"/>
  <c r="G33" i="43"/>
  <c r="F35" i="43"/>
  <c r="G35" i="43"/>
  <c r="H12" i="43"/>
  <c r="G4" i="43"/>
  <c r="G8" i="43"/>
  <c r="E53" i="60" s="1"/>
  <c r="E49" i="60"/>
  <c r="H68" i="49" l="1"/>
  <c r="N68" i="49" s="1"/>
  <c r="O45" i="49" s="1"/>
  <c r="I7" i="49" s="1"/>
  <c r="H41" i="60" s="1"/>
  <c r="I10" i="49"/>
  <c r="I6" i="49"/>
  <c r="O70" i="49"/>
  <c r="I8" i="49" s="1"/>
  <c r="O107" i="49"/>
  <c r="P9" i="49" s="1"/>
  <c r="I12" i="49"/>
  <c r="H46" i="60" s="1"/>
  <c r="E46" i="60" s="1"/>
  <c r="H40" i="60"/>
  <c r="P13" i="49"/>
  <c r="J47" i="60" s="1"/>
  <c r="P11" i="49"/>
  <c r="J45" i="60"/>
  <c r="N59" i="43"/>
  <c r="E55" i="60"/>
  <c r="G3" i="43"/>
  <c r="D4" i="48"/>
  <c r="G10" i="48"/>
  <c r="G9" i="48"/>
  <c r="I9" i="49" l="1"/>
  <c r="H45" i="60" s="1"/>
  <c r="E45" i="60" s="1"/>
  <c r="I11" i="49"/>
  <c r="I13" i="49" l="1"/>
  <c r="H47" i="60" s="1"/>
  <c r="E47" i="60" s="1"/>
  <c r="N58" i="43"/>
  <c r="N60" i="43" s="1"/>
  <c r="N35" i="43" s="1"/>
  <c r="N34" i="43" s="1"/>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<sst xmlns="http://schemas.openxmlformats.org/spreadsheetml/2006/main" count="1824" uniqueCount="341">
  <si>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</si>
  <si>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</si>
  <si>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</si>
  <si>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</si>
  <si>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</si>
  <si>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</si>
  <si>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</si>
  <si>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</si>
  <si>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</si>
  <si>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</si>
  <si>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</si>
  <si>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</si>
  <si>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</si>
  <si>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</si>
  <si>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</si>
  <si>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</si>
  <si>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</si>
  <si>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</si>
  <si>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</si>
  <si>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</si>
  <si>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</si>
  <si>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</si>
  <si>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</si>
  <si>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</si>
  <si>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</si>
  <si>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</si>
  <si>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</si>
  <si>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</si>
  <si>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</si>
  <si>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</si>
  <si>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</si>
  <si>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</si>
  <si>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</si>
  <si>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</si>
  <si>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</si>
  <si>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</si>
  <si>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</si>
  <si>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</si>
  <si>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</si>
  <si>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</si>
  <si>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</si>
  <si>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</si>
  <si>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</si>
  <si>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</si>
  <si>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</si>
  <si>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</si>
  <si>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8"/>
  </si>
  <si>
    <t>項　目</t>
    <rPh sb="0" eb="1">
      <t>コウ</t>
    </rPh>
    <rPh sb="2" eb="3">
      <t>モク</t>
    </rPh>
    <phoneticPr fontId="8"/>
  </si>
  <si>
    <t>　内　訳（円）</t>
  </si>
  <si>
    <t>内　訳（円）</t>
  </si>
  <si>
    <t>入場料
収入</t>
    <phoneticPr fontId="8"/>
  </si>
  <si>
    <t>入場料詳細は別紙記載→</t>
    <rPh sb="0" eb="3">
      <t>ニュウジョウリョウ</t>
    </rPh>
    <rPh sb="3" eb="5">
      <t>ショウサイ</t>
    </rPh>
    <rPh sb="6" eb="8">
      <t>ベッシ</t>
    </rPh>
    <rPh sb="8" eb="10">
      <t>キサイ</t>
    </rPh>
    <phoneticPr fontId="8"/>
  </si>
  <si>
    <t>会場名</t>
    <rPh sb="0" eb="2">
      <t>カイジョウ</t>
    </rPh>
    <rPh sb="2" eb="3">
      <t>メイ</t>
    </rPh>
    <phoneticPr fontId="8"/>
  </si>
  <si>
    <t>使用席数</t>
    <phoneticPr fontId="8"/>
  </si>
  <si>
    <t>公演回数</t>
    <rPh sb="0" eb="2">
      <t>コウエン</t>
    </rPh>
    <rPh sb="2" eb="4">
      <t>カイスウ</t>
    </rPh>
    <phoneticPr fontId="8"/>
  </si>
  <si>
    <t>使用席数×公演回数</t>
    <rPh sb="5" eb="7">
      <t>コウエン</t>
    </rPh>
    <rPh sb="7" eb="9">
      <t>カイスウ</t>
    </rPh>
    <phoneticPr fontId="8"/>
  </si>
  <si>
    <t>販売枚数</t>
    <rPh sb="0" eb="2">
      <t>ハンバイ</t>
    </rPh>
    <rPh sb="2" eb="4">
      <t>マイスウ</t>
    </rPh>
    <rPh sb="3" eb="4">
      <t>カズ</t>
    </rPh>
    <phoneticPr fontId="8"/>
  </si>
  <si>
    <t>収入率</t>
    <rPh sb="0" eb="2">
      <t>シュウニュウ</t>
    </rPh>
    <phoneticPr fontId="8"/>
  </si>
  <si>
    <t>公的な
補助金
・
助成金</t>
    <rPh sb="0" eb="2">
      <t>コウテキ</t>
    </rPh>
    <phoneticPr fontId="8"/>
  </si>
  <si>
    <t>入場者数</t>
    <rPh sb="2" eb="3">
      <t>モノ</t>
    </rPh>
    <rPh sb="3" eb="4">
      <t>カズ</t>
    </rPh>
    <phoneticPr fontId="8"/>
  </si>
  <si>
    <t>入場率</t>
    <phoneticPr fontId="8"/>
  </si>
  <si>
    <t>入場券内訳（見込み）</t>
    <phoneticPr fontId="8"/>
  </si>
  <si>
    <t>席種</t>
    <rPh sb="0" eb="1">
      <t>セキ</t>
    </rPh>
    <rPh sb="1" eb="2">
      <t>シュ</t>
    </rPh>
    <phoneticPr fontId="8"/>
  </si>
  <si>
    <t>単価</t>
  </si>
  <si>
    <t>×</t>
    <phoneticPr fontId="8"/>
  </si>
  <si>
    <t>枚数</t>
    <phoneticPr fontId="8"/>
  </si>
  <si>
    <t>単価×枚数</t>
    <rPh sb="0" eb="2">
      <t>タンカ</t>
    </rPh>
    <rPh sb="3" eb="5">
      <t>マイスウ</t>
    </rPh>
    <phoneticPr fontId="8"/>
  </si>
  <si>
    <t>その他
収入</t>
    <phoneticPr fontId="8"/>
  </si>
  <si>
    <t>招待券枚数→</t>
    <rPh sb="0" eb="3">
      <t>ショウタイケン</t>
    </rPh>
    <rPh sb="3" eb="5">
      <t>マイスウ</t>
    </rPh>
    <phoneticPr fontId="8"/>
  </si>
  <si>
    <t>小計</t>
    <rPh sb="0" eb="2">
      <t>ショウケイ</t>
    </rPh>
    <phoneticPr fontId="8"/>
  </si>
  <si>
    <t>自己負担金</t>
    <phoneticPr fontId="8"/>
  </si>
  <si>
    <t>合計</t>
    <rPh sb="0" eb="2">
      <t>ゴウケイ</t>
    </rPh>
    <phoneticPr fontId="8"/>
  </si>
  <si>
    <t>合　計</t>
    <rPh sb="0" eb="1">
      <t>ゴウ</t>
    </rPh>
    <phoneticPr fontId="8"/>
  </si>
  <si>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</si>
  <si>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</si>
  <si>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</si>
  <si>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8"/>
  </si>
  <si>
    <t>謝金・旅費・宣伝費等</t>
    <rPh sb="0" eb="2">
      <t>シャキン</t>
    </rPh>
    <rPh sb="3" eb="5">
      <t>リョヒ</t>
    </rPh>
    <rPh sb="6" eb="8">
      <t>センデン</t>
    </rPh>
    <rPh sb="8" eb="9">
      <t>ヒ</t>
    </rPh>
    <rPh sb="9" eb="10">
      <t>トウ</t>
    </rPh>
    <phoneticPr fontId="8"/>
  </si>
  <si>
    <t>その他の支出</t>
    <rPh sb="2" eb="3">
      <t>タ</t>
    </rPh>
    <rPh sb="4" eb="6">
      <t>シシュツ</t>
    </rPh>
    <phoneticPr fontId="8"/>
  </si>
  <si>
    <t>会場費・舞台費・運搬費</t>
    <rPh sb="0" eb="2">
      <t>カイジョウ</t>
    </rPh>
    <rPh sb="2" eb="3">
      <t>ヒ</t>
    </rPh>
    <rPh sb="4" eb="6">
      <t>ブタイ</t>
    </rPh>
    <rPh sb="6" eb="7">
      <t>ヒ</t>
    </rPh>
    <rPh sb="8" eb="10">
      <t>ウンパン</t>
    </rPh>
    <rPh sb="10" eb="11">
      <t>ヒ</t>
    </rPh>
    <phoneticPr fontId="8"/>
  </si>
  <si>
    <t>※Ａ４用紙１枚に収まるように作成してください。</t>
    <phoneticPr fontId="8"/>
  </si>
  <si>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</si>
  <si>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</si>
  <si>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</si>
  <si>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</si>
  <si>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</si>
  <si>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</si>
  <si>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</si>
  <si>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</si>
  <si>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</si>
  <si>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</si>
  <si>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</si>
  <si>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</si>
  <si>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</si>
  <si>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</si>
  <si>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</si>
  <si>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</si>
  <si>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</si>
  <si>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</si>
  <si>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</si>
  <si>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</si>
  <si>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</si>
  <si>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</si>
  <si>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</si>
  <si>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6"/>
  </si>
  <si>
    <t>会場の席数(定員)</t>
    <rPh sb="0" eb="2">
      <t>カイジョウ</t>
    </rPh>
    <rPh sb="3" eb="5">
      <t>セキスウ</t>
    </rPh>
    <rPh sb="6" eb="8">
      <t>テイイン</t>
    </rPh>
    <phoneticPr fontId="6"/>
  </si>
  <si>
    <t>売止席数</t>
    <rPh sb="0" eb="1">
      <t>ウリ</t>
    </rPh>
    <rPh sb="1" eb="2">
      <t>ドメ</t>
    </rPh>
    <rPh sb="2" eb="4">
      <t>セキスウ</t>
    </rPh>
    <phoneticPr fontId="6"/>
  </si>
  <si>
    <t>感染症対策による売止</t>
    <rPh sb="0" eb="2">
      <t>カンセン</t>
    </rPh>
    <rPh sb="2" eb="3">
      <t>ショウ</t>
    </rPh>
    <rPh sb="3" eb="5">
      <t>タイサク</t>
    </rPh>
    <rPh sb="8" eb="9">
      <t>ウリ</t>
    </rPh>
    <rPh sb="9" eb="10">
      <t>ドメ</t>
    </rPh>
    <phoneticPr fontId="6"/>
  </si>
  <si>
    <t>その他売止</t>
    <rPh sb="2" eb="3">
      <t>タ</t>
    </rPh>
    <rPh sb="3" eb="4">
      <t>ウリ</t>
    </rPh>
    <rPh sb="4" eb="5">
      <t>ドメ</t>
    </rPh>
    <phoneticPr fontId="6"/>
  </si>
  <si>
    <t>割引額の合計額</t>
    <rPh sb="0" eb="2">
      <t>ワリビキ</t>
    </rPh>
    <rPh sb="2" eb="3">
      <t>ガク</t>
    </rPh>
    <rPh sb="4" eb="6">
      <t>ゴウケイ</t>
    </rPh>
    <rPh sb="6" eb="7">
      <t>ガク</t>
    </rPh>
    <phoneticPr fontId="8"/>
  </si>
  <si>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</si>
  <si>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</si>
  <si>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</si>
  <si>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</si>
  <si>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</si>
  <si>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</si>
  <si>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</si>
  <si>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</si>
  <si>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</si>
  <si>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</si>
  <si>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</si>
  <si>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</si>
  <si>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</si>
  <si>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</si>
  <si>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</si>
  <si>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</si>
  <si>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</si>
  <si>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</si>
  <si>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</si>
  <si>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</si>
  <si>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</si>
  <si>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</si>
  <si>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</si>
  <si>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</si>
  <si>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</si>
  <si>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</si>
  <si>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</si>
  <si>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</si>
  <si>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</si>
  <si>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</si>
  <si>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</si>
  <si>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</si>
  <si>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</si>
  <si>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</si>
  <si>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</si>
  <si>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</si>
  <si>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</si>
  <si>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</si>
  <si>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</si>
  <si>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4"/>
  </si>
  <si>
    <t>項目</t>
    <rPh sb="0" eb="2">
      <t>コウモク</t>
    </rPh>
    <phoneticPr fontId="6"/>
  </si>
  <si>
    <t>空白２</t>
    <rPh sb="0" eb="2">
      <t>クウハク</t>
    </rPh>
    <phoneticPr fontId="6"/>
  </si>
  <si>
    <t>課税区分</t>
    <rPh sb="0" eb="2">
      <t>カゼイ</t>
    </rPh>
    <rPh sb="2" eb="4">
      <t>クブン</t>
    </rPh>
    <phoneticPr fontId="6"/>
  </si>
  <si>
    <t>課税対象外</t>
    <rPh sb="0" eb="2">
      <t>カゼイ</t>
    </rPh>
    <rPh sb="2" eb="4">
      <t>タイショウ</t>
    </rPh>
    <rPh sb="4" eb="5">
      <t>ガイ</t>
    </rPh>
    <phoneticPr fontId="6"/>
  </si>
  <si>
    <t>数量(1)</t>
    <rPh sb="0" eb="2">
      <t>スウリョウ</t>
    </rPh>
    <phoneticPr fontId="4"/>
  </si>
  <si>
    <t>数量(2)</t>
    <rPh sb="0" eb="2">
      <t>スウリョウ</t>
    </rPh>
    <phoneticPr fontId="4"/>
  </si>
  <si>
    <t>税区分番号</t>
    <rPh sb="0" eb="1">
      <t>ゼイ</t>
    </rPh>
    <rPh sb="1" eb="3">
      <t>クブン</t>
    </rPh>
    <rPh sb="3" eb="5">
      <t>バンゴウ</t>
    </rPh>
    <phoneticPr fontId="6"/>
  </si>
  <si>
    <t>予算額</t>
    <rPh sb="0" eb="3">
      <t>ヨサンガク</t>
    </rPh>
    <phoneticPr fontId="6"/>
  </si>
  <si>
    <t>※　Ａ４判２枚に収まるように作成してください。</t>
    <phoneticPr fontId="6"/>
  </si>
  <si>
    <t>消費税等仕入控除税額
小計(B)</t>
    <rPh sb="0" eb="6">
      <t>ショウヒゼイトウシイレ</t>
    </rPh>
    <rPh sb="6" eb="8">
      <t>コウジョ</t>
    </rPh>
    <rPh sb="8" eb="10">
      <t>ゼイガク</t>
    </rPh>
    <rPh sb="11" eb="13">
      <t>ショウケイ</t>
    </rPh>
    <phoneticPr fontId="4"/>
  </si>
  <si>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</si>
  <si>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8"/>
  </si>
  <si>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</si>
  <si>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</si>
  <si>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</si>
  <si>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</si>
  <si>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4"/>
  </si>
  <si>
    <t>代表者職名</t>
    <phoneticPr fontId="14"/>
  </si>
  <si>
    <t>代表者氏名</t>
    <phoneticPr fontId="14"/>
  </si>
  <si>
    <t>　　事業区分</t>
    <phoneticPr fontId="14"/>
  </si>
  <si>
    <t>舞台芸術創造活動活性化事業</t>
  </si>
  <si>
    <t>　　助成対象活動名</t>
    <phoneticPr fontId="14"/>
  </si>
  <si>
    <t>件名</t>
    <rPh sb="0" eb="2">
      <t>ケンメイ</t>
    </rPh>
    <phoneticPr fontId="14"/>
  </si>
  <si>
    <t>変更前</t>
    <phoneticPr fontId="14"/>
  </si>
  <si>
    <t>変更後</t>
    <phoneticPr fontId="14"/>
  </si>
  <si>
    <t>変更理由</t>
    <phoneticPr fontId="14"/>
  </si>
  <si>
    <t>以下、欄をコピーしてご記入ください。</t>
    <rPh sb="0" eb="2">
      <t>イカ</t>
    </rPh>
    <rPh sb="3" eb="4">
      <t>ラン</t>
    </rPh>
    <rPh sb="11" eb="13">
      <t>キニュウ</t>
    </rPh>
    <phoneticPr fontId="14"/>
  </si>
  <si>
    <t>公益社団法人　○○○○交響楽団</t>
    <rPh sb="0" eb="2">
      <t>コウエキ</t>
    </rPh>
    <rPh sb="2" eb="4">
      <t>シャダン</t>
    </rPh>
    <rPh sb="4" eb="6">
      <t>ホウジン</t>
    </rPh>
    <rPh sb="11" eb="13">
      <t>コウキョウ</t>
    </rPh>
    <rPh sb="13" eb="15">
      <t>ガクダン</t>
    </rPh>
    <phoneticPr fontId="14"/>
  </si>
  <si>
    <t>理事長</t>
    <rPh sb="0" eb="3">
      <t>リジチョウ</t>
    </rPh>
    <phoneticPr fontId="14"/>
  </si>
  <si>
    <t>○○　○○</t>
    <phoneticPr fontId="14"/>
  </si>
  <si>
    <t>○○○交響楽団「△△△△定期演奏会」</t>
    <rPh sb="3" eb="5">
      <t>コウキョウ</t>
    </rPh>
    <rPh sb="5" eb="7">
      <t>ガクダン</t>
    </rPh>
    <rPh sb="12" eb="14">
      <t>テイキ</t>
    </rPh>
    <rPh sb="14" eb="17">
      <t>エンソウカイ</t>
    </rPh>
    <phoneticPr fontId="14"/>
  </si>
  <si>
    <t>「第○回定期演奏会」の延期について</t>
    <rPh sb="1" eb="2">
      <t>ダイ</t>
    </rPh>
    <rPh sb="3" eb="4">
      <t>カイ</t>
    </rPh>
    <rPh sb="4" eb="9">
      <t>テイキエンソウカイ</t>
    </rPh>
    <rPh sb="11" eb="13">
      <t>エンキ</t>
    </rPh>
    <phoneticPr fontId="14"/>
  </si>
  <si>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</si>
  <si>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</si>
  <si>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</si>
  <si>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</si>
  <si>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変更理由</t>
  </si>
  <si>
    <t>新型コロナウイルス感染症拡大防止のため、○○○○○○○○○○○○○○。</t>
    <rPh sb="0" eb="2">
      <t>シンガタ</t>
    </rPh>
    <rPh sb="9" eb="12">
      <t>カンセンショウ</t>
    </rPh>
    <rPh sb="12" eb="14">
      <t>カクダイ</t>
    </rPh>
    <rPh sb="14" eb="16">
      <t>ボウシ</t>
    </rPh>
    <phoneticPr fontId="14"/>
  </si>
  <si>
    <t>「第○回定期演奏会」の出演者の変更について</t>
    <rPh sb="1" eb="2">
      <t>ダイ</t>
    </rPh>
    <rPh sb="3" eb="4">
      <t>カイ</t>
    </rPh>
    <rPh sb="4" eb="9">
      <t>テイキエンソウカイ</t>
    </rPh>
    <rPh sb="11" eb="14">
      <t>シュツエンシャ</t>
    </rPh>
    <rPh sb="15" eb="17">
      <t>ヘンコウ</t>
    </rPh>
    <phoneticPr fontId="14"/>
  </si>
  <si>
    <t>令和３年度</t>
    <phoneticPr fontId="6"/>
  </si>
  <si>
    <t>消費税等仕入控除税額の取扱</t>
    <phoneticPr fontId="6"/>
  </si>
  <si>
    <t>要入力</t>
    <rPh sb="0" eb="1">
      <t>ヨウ</t>
    </rPh>
    <rPh sb="1" eb="3">
      <t>ニュウリョク</t>
    </rPh>
    <phoneticPr fontId="6"/>
  </si>
  <si>
    <t>予算額</t>
    <rPh sb="0" eb="3">
      <t>ヨサンガク</t>
    </rPh>
    <phoneticPr fontId="6"/>
  </si>
  <si>
    <t>小計（A）</t>
    <rPh sb="0" eb="2">
      <t>ショウケイ</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</si>
  <si>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</si>
  <si>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</si>
  <si>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合計（C)</t>
    <rPh sb="0" eb="2">
      <t>ジョセイ</t>
    </rPh>
    <rPh sb="2" eb="4">
      <t>タイショウ</t>
    </rPh>
    <rPh sb="4" eb="6">
      <t>ケイヒ</t>
    </rPh>
    <rPh sb="7" eb="9">
      <t>ゴウケイ</t>
    </rPh>
    <phoneticPr fontId="6"/>
  </si>
  <si>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</si>
  <si>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</si>
  <si>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</si>
  <si>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</si>
  <si>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</si>
  <si>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</si>
  <si>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</si>
  <si>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</si>
  <si>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</si>
  <si>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</si>
  <si>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</si>
  <si>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</si>
  <si>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</si>
  <si>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</si>
  <si>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</si>
  <si>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</si>
  <si>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</si>
  <si>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</si>
  <si>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</si>
  <si>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</si>
  <si>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</si>
  <si>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</si>
  <si>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</si>
  <si>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</si>
  <si>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6"/>
  </si>
  <si>
    <t>助成対象活動名</t>
    <rPh sb="0" eb="2">
      <t>ジョセイ</t>
    </rPh>
    <rPh sb="2" eb="4">
      <t>タイショウ</t>
    </rPh>
    <rPh sb="4" eb="6">
      <t>カツドウ</t>
    </rPh>
    <rPh sb="6" eb="7">
      <t>メイ</t>
    </rPh>
    <phoneticPr fontId="6"/>
  </si>
  <si>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</si>
  <si>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</si>
  <si>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</si>
  <si>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</si>
  <si>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</si>
  <si>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6"/>
  </si>
  <si>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6"/>
  </si>
  <si>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6"/>
  </si>
  <si>
    <t>・共催者、共同制作者</t>
    <rPh sb="1" eb="4">
      <t>キョウサイシャ</t>
    </rPh>
    <rPh sb="5" eb="7">
      <t>キョウドウ</t>
    </rPh>
    <rPh sb="7" eb="9">
      <t>セイサク</t>
    </rPh>
    <rPh sb="9" eb="10">
      <t>シャ</t>
    </rPh>
    <phoneticPr fontId="6"/>
  </si>
  <si>
    <t>支援区分</t>
    <rPh sb="0" eb="4">
      <t>シエンクブン</t>
    </rPh>
    <phoneticPr fontId="4"/>
  </si>
  <si>
    <t>舞台芸術創造活動活性化事業</t>
    <rPh sb="0" eb="13">
      <t>ブタイゲイジュツソウゾウカツドウカッセイカジギョウ</t>
    </rPh>
    <phoneticPr fontId="6"/>
  </si>
  <si>
    <t>本活動の観客維持及び育成に関する取組</t>
    <phoneticPr fontId="4"/>
  </si>
  <si>
    <t>企画意図等</t>
    <rPh sb="0" eb="5">
      <t>キカクイトトウ</t>
    </rPh>
    <phoneticPr fontId="6"/>
  </si>
  <si>
    <t>目標</t>
    <rPh sb="0" eb="2">
      <t>モクヒョウ</t>
    </rPh>
    <phoneticPr fontId="6"/>
  </si>
  <si>
    <t>個表番号</t>
    <rPh sb="0" eb="4">
      <t>コヒョウバンゴウ</t>
    </rPh>
    <phoneticPr fontId="6"/>
  </si>
  <si>
    <t>令和３年度</t>
    <phoneticPr fontId="6"/>
  </si>
  <si>
    <r>
      <t>それぞれ①内定額の範囲内②助成対象経費(C)の範囲内</t>
    </r>
    <r>
      <rPr>
        <sz val="14"/>
        <rFont val="ＭＳ ゴシック"/>
        <family val="3"/>
        <charset val="128"/>
      </rPr>
      <t>　で入力してください。</t>
    </r>
    <rPh sb="5" eb="6">
      <t>ナイ</t>
    </rPh>
    <rPh sb="6" eb="8">
      <t>テイガク</t>
    </rPh>
    <rPh sb="9" eb="12">
      <t>ハンイナイ</t>
    </rPh>
    <rPh sb="13" eb="19">
      <t>ジョセイタイショウケイヒ</t>
    </rPh>
    <rPh sb="23" eb="26">
      <t>ハンイナイ</t>
    </rPh>
    <rPh sb="28" eb="30">
      <t>ニュウリョク</t>
    </rPh>
    <phoneticPr fontId="4"/>
  </si>
  <si>
    <t>空白</t>
    <rPh sb="0" eb="2">
      <t>クウハク</t>
    </rPh>
    <phoneticPr fontId="6"/>
  </si>
  <si>
    <t>金額を入力※</t>
    <phoneticPr fontId="6"/>
  </si>
  <si>
    <t>金額を入力※</t>
    <rPh sb="0" eb="1">
      <t>キンガク</t>
    </rPh>
    <rPh sb="2" eb="4">
      <t>ニュウリョク</t>
    </rPh>
    <phoneticPr fontId="6"/>
  </si>
  <si>
    <t>活動に対する助成対象経費</t>
    <rPh sb="0" eb="2">
      <t>カツドウ</t>
    </rPh>
    <rPh sb="3" eb="4">
      <t>タイ</t>
    </rPh>
    <rPh sb="6" eb="8">
      <t>ジョセイ</t>
    </rPh>
    <rPh sb="8" eb="10">
      <t>タイショウ</t>
    </rPh>
    <rPh sb="10" eb="12">
      <t>ケイヒ</t>
    </rPh>
    <phoneticPr fontId="4"/>
  </si>
  <si>
    <t>共催者
負担金</t>
    <phoneticPr fontId="6"/>
  </si>
  <si>
    <t>配信等収入</t>
    <rPh sb="0" eb="3">
      <t>ハイシントウ</t>
    </rPh>
    <rPh sb="3" eb="5">
      <t>シュウニュウ</t>
    </rPh>
    <phoneticPr fontId="6"/>
  </si>
  <si>
    <t>交付を受けようとする助成金の額</t>
    <rPh sb="0" eb="2">
      <t>コウフ</t>
    </rPh>
    <rPh sb="3" eb="4">
      <t>ウ</t>
    </rPh>
    <rPh sb="10" eb="13">
      <t>ジョセイキン</t>
    </rPh>
    <rPh sb="14" eb="15">
      <t>ガク</t>
    </rPh>
    <phoneticPr fontId="6"/>
  </si>
  <si>
    <t>感染症対策助成対象経費</t>
    <rPh sb="0" eb="3">
      <t>カンセンショウ</t>
    </rPh>
    <rPh sb="3" eb="5">
      <t>タイサク</t>
    </rPh>
    <rPh sb="5" eb="9">
      <t>ジョセイタイショウ</t>
    </rPh>
    <rPh sb="9" eb="11">
      <t>ケイヒ</t>
    </rPh>
    <phoneticPr fontId="6"/>
  </si>
  <si>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8"/>
  </si>
  <si>
    <t>助成金交付申請書　個表</t>
    <rPh sb="0" eb="8">
      <t>ジョセイキンコウフシンセイショ</t>
    </rPh>
    <rPh sb="9" eb="11">
      <t>コヒョウ</t>
    </rPh>
    <phoneticPr fontId="6"/>
  </si>
  <si>
    <t>令和　年　月　日</t>
    <rPh sb="0" eb="2">
      <t>レイワ</t>
    </rPh>
    <rPh sb="3" eb="4">
      <t>ネン</t>
    </rPh>
    <rPh sb="5" eb="6">
      <t>ガツ</t>
    </rPh>
    <rPh sb="7" eb="8">
      <t>ニチ</t>
    </rPh>
    <phoneticPr fontId="4"/>
  </si>
  <si>
    <t>※総表に記入した情報が反映されます。</t>
    <rPh sb="1" eb="3">
      <t>ソウヒョウ</t>
    </rPh>
    <rPh sb="4" eb="6">
      <t>キニュウ</t>
    </rPh>
    <rPh sb="8" eb="10">
      <t>ジョウホウ</t>
    </rPh>
    <rPh sb="11" eb="13">
      <t>ハンエイ</t>
    </rPh>
    <phoneticPr fontId="6"/>
  </si>
  <si>
    <t>※交付要望書に記載していた内容をご記入ください。</t>
    <rPh sb="1" eb="3">
      <t>コウフ</t>
    </rPh>
    <rPh sb="3" eb="6">
      <t>ヨウボウショ</t>
    </rPh>
    <rPh sb="7" eb="9">
      <t>キサイ</t>
    </rPh>
    <rPh sb="13" eb="15">
      <t>ナイヨウ</t>
    </rPh>
    <rPh sb="17" eb="19">
      <t>キニュウ</t>
    </rPh>
    <phoneticPr fontId="6"/>
  </si>
  <si>
    <t>※交付申請書に記載いただいた内容をご記入ください。</t>
    <rPh sb="1" eb="3">
      <t>コウフ</t>
    </rPh>
    <rPh sb="3" eb="6">
      <t>シンセイショ</t>
    </rPh>
    <rPh sb="7" eb="9">
      <t>キサイ</t>
    </rPh>
    <rPh sb="14" eb="16">
      <t>ナイヨウ</t>
    </rPh>
    <rPh sb="18" eb="20">
      <t>キニュウ</t>
    </rPh>
    <phoneticPr fontId="6"/>
  </si>
  <si>
    <t>※「活動の企画意図」「社会に対する波及効果」が変わる変更は認められません。</t>
    <phoneticPr fontId="6"/>
  </si>
  <si>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8"/>
  </si>
  <si>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</si>
  <si>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6"/>
  </si>
  <si>
    <t>第○○回定期演奏会　ソリスト○○○○、助演　未定</t>
    <rPh sb="4" eb="6">
      <t>テイキ</t>
    </rPh>
    <rPh sb="6" eb="9">
      <t>エンソウカイ</t>
    </rPh>
    <rPh sb="19" eb="21">
      <t>ジョエン</t>
    </rPh>
    <rPh sb="22" eb="24">
      <t>ミテイ</t>
    </rPh>
    <phoneticPr fontId="14"/>
  </si>
  <si>
    <t>第○○回定期演奏会　ソリスト○○○○、助演◎◎◎◎</t>
    <rPh sb="4" eb="6">
      <t>テイキ</t>
    </rPh>
    <rPh sb="6" eb="9">
      <t>エンソウカイ</t>
    </rPh>
    <rPh sb="19" eb="21">
      <t>ジョエン</t>
    </rPh>
    <phoneticPr fontId="14"/>
  </si>
  <si>
    <t>未定であった助演者が決定したため、○○○○○○○○○○○○○○。</t>
    <rPh sb="0" eb="2">
      <t>ミテイ</t>
    </rPh>
    <rPh sb="6" eb="9">
      <t>ジョエンシャ</t>
    </rPh>
    <rPh sb="10" eb="12">
      <t>ケッテイ</t>
    </rPh>
    <phoneticPr fontId="14"/>
  </si>
  <si>
    <t>団体住所の変更について</t>
    <rPh sb="0" eb="2">
      <t>ダンタイ</t>
    </rPh>
    <rPh sb="2" eb="4">
      <t>ジュウショ</t>
    </rPh>
    <rPh sb="5" eb="7">
      <t>ヘンコウ</t>
    </rPh>
    <phoneticPr fontId="6"/>
  </si>
  <si>
    <t>〒000-0000 ○○県○○市○○0-0-0</t>
    <rPh sb="12" eb="13">
      <t>ケン</t>
    </rPh>
    <rPh sb="15" eb="16">
      <t>シ</t>
    </rPh>
    <phoneticPr fontId="6"/>
  </si>
  <si>
    <t>〒000-0000 ○○県△市△△0-0-0</t>
    <phoneticPr fontId="6"/>
  </si>
  <si>
    <t>事務所移転のため。</t>
    <rPh sb="0" eb="2">
      <t>ジム</t>
    </rPh>
    <rPh sb="2" eb="3">
      <t>ショ</t>
    </rPh>
    <rPh sb="3" eb="5">
      <t>イテン</t>
    </rPh>
    <phoneticPr fontId="6"/>
  </si>
  <si>
    <t>←文書番号を使用する場合は、こちらのセルに記入</t>
    <phoneticPr fontId="6"/>
  </si>
  <si>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</si>
  <si>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　　分野</t>
    <rPh sb="2" eb="4">
      <t>ブンヤ</t>
    </rPh>
    <phoneticPr fontId="6"/>
  </si>
  <si>
    <t>入場料等収入</t>
    <rPh sb="0" eb="3">
      <t>ニュウジョウリョウ</t>
    </rPh>
    <rPh sb="3" eb="4">
      <t>トウ</t>
    </rPh>
    <rPh sb="4" eb="6">
      <t>シュウニュウ</t>
    </rPh>
    <phoneticPr fontId="6"/>
  </si>
  <si>
    <t>配信等収入</t>
    <rPh sb="0" eb="2">
      <t>ハイシン</t>
    </rPh>
    <rPh sb="2" eb="3">
      <t>トウ</t>
    </rPh>
    <rPh sb="3" eb="5">
      <t>シュウニュウ</t>
    </rPh>
    <phoneticPr fontId="6"/>
  </si>
  <si>
    <t>寄付金等収入</t>
    <rPh sb="0" eb="4">
      <t>キフキントウ</t>
    </rPh>
    <rPh sb="4" eb="6">
      <t>シュウニュウ</t>
    </rPh>
    <phoneticPr fontId="6"/>
  </si>
  <si>
    <t>民間からの寄付金等</t>
    <rPh sb="0" eb="2">
      <t>ミンカン</t>
    </rPh>
    <rPh sb="5" eb="8">
      <t>キフキン</t>
    </rPh>
    <rPh sb="8" eb="9">
      <t>トウ</t>
    </rPh>
    <phoneticPr fontId="6"/>
  </si>
  <si>
    <t>その他収入</t>
    <rPh sb="2" eb="3">
      <t>タ</t>
    </rPh>
    <rPh sb="3" eb="5">
      <t>シュウニュウ</t>
    </rPh>
    <phoneticPr fontId="6"/>
  </si>
  <si>
    <t>収入</t>
    <rPh sb="0" eb="2">
      <t>シュウニュウ</t>
    </rPh>
    <phoneticPr fontId="6"/>
  </si>
  <si>
    <t>（収入）　</t>
    <phoneticPr fontId="6"/>
  </si>
  <si>
    <t>会場の総席数（定員）</t>
    <rPh sb="0" eb="2">
      <t>カイジョウ</t>
    </rPh>
    <rPh sb="3" eb="4">
      <t>ソウ</t>
    </rPh>
    <rPh sb="4" eb="6">
      <t>セキスウ</t>
    </rPh>
    <rPh sb="7" eb="9">
      <t>テイイン</t>
    </rPh>
    <phoneticPr fontId="6"/>
  </si>
  <si>
    <t>その他売り止め席総数</t>
    <rPh sb="2" eb="4">
      <t>タウ</t>
    </rPh>
    <rPh sb="5" eb="6">
      <t>ド</t>
    </rPh>
    <rPh sb="7" eb="8">
      <t>セキ</t>
    </rPh>
    <rPh sb="8" eb="10">
      <t>ソウスウ</t>
    </rPh>
    <phoneticPr fontId="6"/>
  </si>
  <si>
    <t>総使用席数</t>
    <rPh sb="0" eb="1">
      <t>ソウ</t>
    </rPh>
    <rPh sb="1" eb="3">
      <t>シヨウ</t>
    </rPh>
    <rPh sb="3" eb="5">
      <t>セキスウ</t>
    </rPh>
    <phoneticPr fontId="6"/>
  </si>
  <si>
    <t>入場料収入（A）</t>
    <rPh sb="0" eb="3">
      <t>ニュウジョウリョウ</t>
    </rPh>
    <rPh sb="3" eb="5">
      <t>シュウニュウ</t>
    </rPh>
    <phoneticPr fontId="6"/>
  </si>
  <si>
    <t>会場の席数（定員）（B）</t>
    <rPh sb="0" eb="2">
      <t>カイジョウ</t>
    </rPh>
    <rPh sb="3" eb="5">
      <t>セキスウ</t>
    </rPh>
    <rPh sb="6" eb="8">
      <t>テイイン</t>
    </rPh>
    <phoneticPr fontId="6"/>
  </si>
  <si>
    <t>その他売り止め席（C)</t>
    <rPh sb="2" eb="4">
      <t>タウ</t>
    </rPh>
    <rPh sb="5" eb="6">
      <t>ド</t>
    </rPh>
    <rPh sb="7" eb="8">
      <t>セキ</t>
    </rPh>
    <phoneticPr fontId="6"/>
  </si>
  <si>
    <t>使用席数（D)</t>
    <rPh sb="0" eb="2">
      <t>シヨウ</t>
    </rPh>
    <rPh sb="2" eb="4">
      <t>セキスウ</t>
    </rPh>
    <phoneticPr fontId="6"/>
  </si>
  <si>
    <t>考慮後入場料収入（A*(B-C)/D）</t>
    <rPh sb="0" eb="3">
      <t>コウリョゴ</t>
    </rPh>
    <rPh sb="3" eb="6">
      <t>ニュウジョウリョウ</t>
    </rPh>
    <rPh sb="6" eb="8">
      <t>シュウニュウ</t>
    </rPh>
    <phoneticPr fontId="6"/>
  </si>
  <si>
    <t>入場料等収入（合計）</t>
    <rPh sb="0" eb="4">
      <t>ニュウジョウリョウトウ</t>
    </rPh>
    <rPh sb="4" eb="6">
      <t>シュウニュウ</t>
    </rPh>
    <rPh sb="7" eb="9">
      <t>ゴウケイ</t>
    </rPh>
    <phoneticPr fontId="6"/>
  </si>
  <si>
    <t>考慮後入場料収入
（A*(B-C)/D）</t>
    <rPh sb="0" eb="3">
      <t>コウリョゴ</t>
    </rPh>
    <rPh sb="3" eb="6">
      <t>ニュウジョウリョウ</t>
    </rPh>
    <rPh sb="6" eb="8">
      <t>シュウニュウ</t>
    </rPh>
    <phoneticPr fontId="6"/>
  </si>
  <si>
    <t>配信等収入</t>
    <phoneticPr fontId="6"/>
  </si>
  <si>
    <t>民間からの寄付金・協賛金・助成金等</t>
    <rPh sb="0" eb="2">
      <t>ミンカン</t>
    </rPh>
    <rPh sb="5" eb="8">
      <t>キフキン</t>
    </rPh>
    <rPh sb="9" eb="12">
      <t>キョウサンキン</t>
    </rPh>
    <rPh sb="13" eb="15">
      <t>ジョセイ</t>
    </rPh>
    <rPh sb="15" eb="16">
      <t>キン</t>
    </rPh>
    <rPh sb="16" eb="17">
      <t>ナド</t>
    </rPh>
    <phoneticPr fontId="6"/>
  </si>
  <si>
    <t>寄付金等収入（合計）</t>
    <rPh sb="0" eb="3">
      <t>キフキン</t>
    </rPh>
    <rPh sb="3" eb="4">
      <t>トウ</t>
    </rPh>
    <rPh sb="4" eb="6">
      <t>シュウニュウ</t>
    </rPh>
    <rPh sb="7" eb="9">
      <t>ゴウケイ</t>
    </rPh>
    <phoneticPr fontId="6"/>
  </si>
  <si>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</si>
  <si>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</si>
  <si>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6"/>
  </si>
  <si>
    <t>※非表示</t>
    <rPh sb="1" eb="4">
      <t>ヒヒョウジ</t>
    </rPh>
    <phoneticPr fontId="6"/>
  </si>
  <si>
    <t>(C )=(A)-(B)</t>
    <phoneticPr fontId="6"/>
  </si>
  <si>
    <t>(B )=(A-課税対象外経費)*10/110</t>
    <rPh sb="8" eb="10">
      <t>カゼイ</t>
    </rPh>
    <rPh sb="10" eb="12">
      <t>タイショウ</t>
    </rPh>
    <rPh sb="12" eb="13">
      <t>ガイ</t>
    </rPh>
    <rPh sb="13" eb="15">
      <t>ケイヒ</t>
    </rPh>
    <phoneticPr fontId="6"/>
  </si>
  <si>
    <t>水色のセルは自動で入力されます。</t>
    <rPh sb="0" eb="2">
      <t>ミズイロ</t>
    </rPh>
    <rPh sb="6" eb="8">
      <t>ジドウ</t>
    </rPh>
    <rPh sb="9" eb="11">
      <t>ニュウリョク</t>
    </rPh>
    <phoneticPr fontId="6"/>
  </si>
  <si>
    <t>|</t>
    <phoneticPr fontId="6"/>
  </si>
  <si>
    <t>｜</t>
    <phoneticPr fontId="6"/>
  </si>
  <si>
    <t>Ｄ-1</t>
    <phoneticPr fontId="6"/>
  </si>
  <si>
    <t>Ｄ-２</t>
    <phoneticPr fontId="6"/>
  </si>
  <si>
    <t>Ｄ-３-１</t>
    <phoneticPr fontId="6"/>
  </si>
  <si>
    <t>Ｄ-３-２</t>
    <phoneticPr fontId="6"/>
  </si>
  <si>
    <t>（交付申請時）</t>
    <rPh sb="3" eb="5">
      <t>シンセイ</t>
    </rPh>
    <phoneticPr fontId="6"/>
  </si>
  <si>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</si>
  <si>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</si>
  <si>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6"/>
  </si>
  <si>
    <t>※公演事業支援では非表示</t>
    <rPh sb="1" eb="3">
      <t>コウエン</t>
    </rPh>
    <rPh sb="3" eb="5">
      <t>ジギョウ</t>
    </rPh>
    <rPh sb="5" eb="7">
      <t>シエン</t>
    </rPh>
    <rPh sb="9" eb="12">
      <t>ヒヒョウジ</t>
    </rPh>
    <phoneticPr fontId="6"/>
  </si>
  <si>
    <t>※複数年計画支援（音楽分野）以外では非表示。</t>
    <rPh sb="1" eb="4">
      <t>フクスウネン</t>
    </rPh>
    <rPh sb="4" eb="8">
      <t>ケイカクシエン</t>
    </rPh>
    <rPh sb="9" eb="13">
      <t>オンガクブンヤ</t>
    </rPh>
    <rPh sb="14" eb="16">
      <t>イガイ</t>
    </rPh>
    <phoneticPr fontId="6"/>
  </si>
  <si>
    <t>分野</t>
    <rPh sb="0" eb="2">
      <t>ブンヤ</t>
    </rPh>
    <phoneticPr fontId="6"/>
  </si>
  <si>
    <t>※非表示行</t>
    <rPh sb="1" eb="4">
      <t>ヒヒョウジ</t>
    </rPh>
    <rPh sb="4" eb="5">
      <t>ギョウ</t>
    </rPh>
    <phoneticPr fontId="6"/>
  </si>
  <si>
    <t>細目/内訳</t>
    <rPh sb="0" eb="2">
      <t>サイモク</t>
    </rPh>
    <rPh sb="3" eb="5">
      <t>ウチワケ</t>
    </rPh>
    <phoneticPr fontId="4"/>
  </si>
  <si>
    <t>記入要領</t>
    <phoneticPr fontId="4"/>
  </si>
  <si>
    <t>助成対象経費</t>
    <rPh sb="0" eb="2">
      <t>ジョセイ</t>
    </rPh>
    <rPh sb="2" eb="4">
      <t>タイショウ</t>
    </rPh>
    <rPh sb="4" eb="6">
      <t>ケイヒ</t>
    </rPh>
    <phoneticPr fontId="6"/>
  </si>
  <si>
    <t>出演費</t>
    <rPh sb="0" eb="2">
      <t>シュツエン</t>
    </rPh>
    <rPh sb="2" eb="3">
      <t>ヒ</t>
    </rPh>
    <phoneticPr fontId="6"/>
  </si>
  <si>
    <t>出演料</t>
    <rPh sb="0" eb="2">
      <t>シュツエン</t>
    </rPh>
    <rPh sb="2" eb="3">
      <t>リョウ</t>
    </rPh>
    <phoneticPr fontId="6"/>
  </si>
  <si>
    <t>旅費</t>
    <rPh sb="0" eb="2">
      <t>リョヒ</t>
    </rPh>
    <phoneticPr fontId="6"/>
  </si>
  <si>
    <t>配信経費</t>
    <rPh sb="0" eb="2">
      <t>ハイシン</t>
    </rPh>
    <rPh sb="2" eb="4">
      <t>ケイヒ</t>
    </rPh>
    <phoneticPr fontId="6"/>
  </si>
  <si>
    <t>著作権使用料</t>
    <rPh sb="0" eb="6">
      <t>チョサクケンシヨウリョウ</t>
    </rPh>
    <phoneticPr fontId="6"/>
  </si>
  <si>
    <t>配信サイト作成・利用料</t>
    <rPh sb="0" eb="2">
      <t>ハイシン</t>
    </rPh>
    <rPh sb="5" eb="7">
      <t>サクセイ</t>
    </rPh>
    <rPh sb="8" eb="11">
      <t>リヨウリョウ</t>
    </rPh>
    <phoneticPr fontId="6"/>
  </si>
  <si>
    <t>配信録音録画・編集費</t>
    <rPh sb="0" eb="2">
      <t>ハイシン</t>
    </rPh>
    <rPh sb="2" eb="6">
      <t>ロクオンロクガ</t>
    </rPh>
    <rPh sb="7" eb="9">
      <t>ヘンシュウ</t>
    </rPh>
    <rPh sb="9" eb="10">
      <t>ヒ</t>
    </rPh>
    <phoneticPr fontId="6"/>
  </si>
  <si>
    <t>機材借料</t>
    <rPh sb="0" eb="2">
      <t>キザイ</t>
    </rPh>
    <rPh sb="2" eb="4">
      <t>シャクリョウ</t>
    </rPh>
    <phoneticPr fontId="6"/>
  </si>
  <si>
    <t>感染症対策経費</t>
    <rPh sb="0" eb="5">
      <t>カンセンショウタイサク</t>
    </rPh>
    <rPh sb="5" eb="7">
      <t>ケイヒ</t>
    </rPh>
    <phoneticPr fontId="6"/>
  </si>
  <si>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</si>
  <si>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</si>
  <si>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</si>
  <si>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</si>
  <si>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</si>
  <si>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出演費</t>
  </si>
  <si>
    <t>出演費</t>
    <rPh sb="0" eb="2">
      <t>シュツエン</t>
    </rPh>
    <rPh sb="2" eb="3">
      <t>ヒ</t>
    </rPh>
    <phoneticPr fontId="4"/>
  </si>
  <si>
    <t>旅費</t>
  </si>
  <si>
    <t>配信経費</t>
  </si>
  <si>
    <t>※公演事業支援では非表示</t>
    <rPh sb="1" eb="7">
      <t>コウエンジギョウシエン</t>
    </rPh>
    <rPh sb="9" eb="12">
      <t>ヒヒョウジ</t>
    </rPh>
    <phoneticPr fontId="6"/>
  </si>
  <si>
    <t>大衆芸能</t>
  </si>
  <si>
    <t>出演費　小計</t>
    <rPh sb="0" eb="2">
      <t>シュツエン</t>
    </rPh>
    <rPh sb="2" eb="3">
      <t>ヒ</t>
    </rPh>
    <rPh sb="4" eb="6">
      <t>ショウケイ</t>
    </rPh>
    <phoneticPr fontId="6"/>
  </si>
  <si>
    <t>補助率</t>
    <rPh sb="0" eb="3">
      <t>ホジョリツ</t>
    </rPh>
    <phoneticPr fontId="6"/>
  </si>
  <si>
    <t>旅費　小計</t>
    <rPh sb="0" eb="2">
      <t>リョヒ</t>
    </rPh>
    <rPh sb="3" eb="5">
      <t>ショウケイ</t>
    </rPh>
    <phoneticPr fontId="6"/>
  </si>
  <si>
    <t>※ここから公演事業支援では非表示</t>
    <rPh sb="5" eb="7">
      <t>コウエン</t>
    </rPh>
    <rPh sb="7" eb="9">
      <t>ジギョウ</t>
    </rPh>
    <rPh sb="9" eb="11">
      <t>シエン</t>
    </rPh>
    <rPh sb="13" eb="16">
      <t>ヒヒョウジ</t>
    </rPh>
    <phoneticPr fontId="6"/>
  </si>
  <si>
    <t>※ここまで公演事業支援では非表示</t>
    <rPh sb="5" eb="7">
      <t>コウエン</t>
    </rPh>
    <rPh sb="7" eb="9">
      <t>ジギョウ</t>
    </rPh>
    <rPh sb="9" eb="11">
      <t>シエン</t>
    </rPh>
    <rPh sb="13" eb="16">
      <t>ヒヒョウジ</t>
    </rPh>
    <phoneticPr fontId="6"/>
  </si>
  <si>
    <t>（出演料等を計上する場合）</t>
    <phoneticPr fontId="6"/>
  </si>
  <si>
    <t>芸能種別</t>
  </si>
  <si>
    <t>←該当する「芸能種別」を、雅楽、声明、能、狂言、歌舞伎、人形浄瑠璃、邦楽（琵琶、尺八、箏曲、地歌、長唄、義太夫節など）、邦舞（歌舞伎舞踊、上方舞、琉球舞踊）など具体的に記入してください。</t>
  </si>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</sst>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
      <b/>
      <sz val="11"/>
      <color theme="1"/>
      <name val="游ゴシック"/>
      <family val="3"/>
      <charset val="128"/>
      <scheme val="minor"/>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6" fillId="0" borderId="0" xfId="0" applyFont="1" applyBorder="1" applyAlignment="1">
      <alignment vertical="center"/>
    </xf>
    <xf numFmtId="0" fontId="15" fillId="0" borderId="0" xfId="0" applyFont="1" applyFill="1">
      <alignment vertical="center"/>
    </xf>
    <xf numFmtId="0" fontId="13" fillId="0" borderId="0" xfId="0" applyFont="1">
      <alignment vertical="center"/>
    </xf>
    <xf numFmtId="0" fontId="13" fillId="4" borderId="38" xfId="0" applyFont="1" applyFill="1" applyBorder="1" applyAlignment="1">
      <alignment horizontal="center" vertical="center"/>
    </xf>
    <xf numFmtId="0" fontId="13" fillId="4" borderId="1"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0" xfId="0" applyFont="1">
      <alignment vertical="center"/>
    </xf>
    <xf numFmtId="0" fontId="22" fillId="0" borderId="0" xfId="0" applyFont="1" applyFill="1" applyBorder="1" applyAlignment="1">
      <alignment shrinkToFit="1"/>
    </xf>
    <xf numFmtId="0" fontId="22" fillId="0" borderId="0"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3" fillId="0" borderId="0" xfId="0" applyFont="1" applyFill="1" applyProtection="1">
      <alignment vertical="center"/>
      <protection locked="0"/>
    </xf>
    <xf numFmtId="38" fontId="22" fillId="3" borderId="45" xfId="4" applyFont="1" applyFill="1" applyBorder="1" applyAlignment="1">
      <alignment horizontal="right" vertical="center" shrinkToFit="1"/>
    </xf>
    <xf numFmtId="38" fontId="22" fillId="0" borderId="59" xfId="0" applyNumberFormat="1" applyFont="1" applyFill="1" applyBorder="1" applyAlignment="1" applyProtection="1">
      <alignment horizontal="right" vertical="center" shrinkToFit="1"/>
      <protection locked="0"/>
    </xf>
    <xf numFmtId="38" fontId="22" fillId="3" borderId="45" xfId="4" applyNumberFormat="1" applyFont="1" applyFill="1" applyBorder="1" applyAlignment="1">
      <alignment horizontal="right" vertical="center" shrinkToFit="1"/>
    </xf>
    <xf numFmtId="38" fontId="22" fillId="3" borderId="23" xfId="4" applyFont="1" applyFill="1" applyBorder="1" applyAlignment="1">
      <alignment horizontal="right" vertical="center" shrinkToFit="1"/>
    </xf>
    <xf numFmtId="38" fontId="22" fillId="0" borderId="64" xfId="0" applyNumberFormat="1" applyFont="1" applyFill="1" applyBorder="1" applyAlignment="1" applyProtection="1">
      <alignment horizontal="right" vertical="center" shrinkToFit="1"/>
      <protection locked="0"/>
    </xf>
    <xf numFmtId="38" fontId="22" fillId="3" borderId="23" xfId="4" applyNumberFormat="1" applyFont="1" applyFill="1" applyBorder="1" applyAlignment="1">
      <alignment horizontal="right" vertical="center" shrinkToFit="1"/>
    </xf>
    <xf numFmtId="188" fontId="22" fillId="0" borderId="13" xfId="0" applyNumberFormat="1" applyFont="1" applyFill="1" applyBorder="1" applyAlignment="1" applyProtection="1">
      <alignment horizontal="center" vertical="center"/>
      <protection locked="0"/>
    </xf>
    <xf numFmtId="0" fontId="22" fillId="4" borderId="7" xfId="0" applyFont="1" applyFill="1" applyBorder="1" applyAlignment="1">
      <alignment horizontal="center" vertical="center"/>
    </xf>
    <xf numFmtId="188" fontId="22" fillId="0" borderId="54" xfId="0" applyNumberFormat="1" applyFont="1" applyFill="1" applyBorder="1" applyAlignment="1" applyProtection="1">
      <alignment horizontal="center" vertical="center"/>
      <protection locked="0"/>
    </xf>
    <xf numFmtId="188" fontId="22" fillId="0" borderId="53" xfId="0" applyNumberFormat="1" applyFont="1" applyFill="1" applyBorder="1" applyAlignment="1" applyProtection="1">
      <alignment horizontal="center" vertical="center"/>
      <protection locked="0"/>
    </xf>
    <xf numFmtId="188" fontId="22" fillId="0" borderId="4" xfId="0" applyNumberFormat="1" applyFont="1" applyFill="1" applyBorder="1" applyAlignment="1" applyProtection="1">
      <alignment horizontal="center" vertical="center"/>
      <protection locked="0"/>
    </xf>
    <xf numFmtId="0" fontId="22" fillId="3" borderId="23" xfId="0" applyFont="1" applyFill="1" applyBorder="1" applyAlignment="1">
      <alignment horizontal="right" vertical="center" shrinkToFit="1"/>
    </xf>
    <xf numFmtId="38" fontId="22" fillId="0" borderId="64" xfId="4" applyNumberFormat="1" applyFont="1" applyFill="1" applyBorder="1" applyAlignment="1" applyProtection="1">
      <alignment horizontal="right" vertical="center" shrinkToFit="1"/>
      <protection locked="0"/>
    </xf>
    <xf numFmtId="188" fontId="22" fillId="3" borderId="5" xfId="4" applyNumberFormat="1" applyFont="1" applyFill="1" applyBorder="1" applyAlignment="1" applyProtection="1">
      <alignment horizontal="center" vertical="center"/>
    </xf>
    <xf numFmtId="38" fontId="22" fillId="0" borderId="65" xfId="4" applyNumberFormat="1" applyFont="1" applyFill="1" applyBorder="1" applyAlignment="1" applyProtection="1">
      <alignment horizontal="right" vertical="center" shrinkToFit="1"/>
      <protection locked="0"/>
    </xf>
    <xf numFmtId="38" fontId="22" fillId="3" borderId="46" xfId="4" applyNumberFormat="1" applyFont="1" applyFill="1" applyBorder="1" applyAlignment="1">
      <alignment horizontal="right" vertical="center" shrinkToFit="1"/>
    </xf>
    <xf numFmtId="180" fontId="22" fillId="3" borderId="5" xfId="0" applyNumberFormat="1" applyFont="1" applyFill="1" applyBorder="1" applyAlignment="1" applyProtection="1">
      <alignment horizontal="right" vertical="center"/>
    </xf>
    <xf numFmtId="38" fontId="22" fillId="0" borderId="59" xfId="4" applyNumberFormat="1" applyFont="1" applyFill="1" applyBorder="1" applyAlignment="1" applyProtection="1">
      <alignment horizontal="right" vertical="center" shrinkToFit="1"/>
      <protection locked="0"/>
    </xf>
    <xf numFmtId="180" fontId="22" fillId="3" borderId="7" xfId="4" applyNumberFormat="1" applyFont="1" applyFill="1" applyBorder="1" applyAlignment="1" applyProtection="1">
      <alignment horizontal="right" vertical="center"/>
    </xf>
    <xf numFmtId="181" fontId="22" fillId="0" borderId="20" xfId="0" applyNumberFormat="1" applyFont="1" applyFill="1" applyBorder="1" applyAlignment="1" applyProtection="1">
      <alignment horizontal="center" vertical="center" shrinkToFit="1"/>
      <protection locked="0"/>
    </xf>
    <xf numFmtId="188" fontId="22" fillId="0" borderId="12" xfId="4" applyNumberFormat="1" applyFont="1" applyFill="1" applyBorder="1" applyAlignment="1" applyProtection="1">
      <alignment horizontal="right" vertical="center"/>
      <protection locked="0"/>
    </xf>
    <xf numFmtId="188" fontId="22" fillId="3" borderId="5" xfId="4" applyNumberFormat="1" applyFont="1" applyFill="1" applyBorder="1" applyAlignment="1" applyProtection="1">
      <alignment horizontal="right" vertical="center"/>
    </xf>
    <xf numFmtId="38" fontId="22" fillId="3" borderId="23" xfId="0" applyNumberFormat="1" applyFont="1" applyFill="1" applyBorder="1" applyAlignment="1">
      <alignment horizontal="right" vertical="center" shrinkToFit="1"/>
    </xf>
    <xf numFmtId="0" fontId="22" fillId="0" borderId="20" xfId="0" applyFont="1" applyFill="1" applyBorder="1" applyAlignment="1" applyProtection="1">
      <alignment horizontal="center" shrinkToFit="1"/>
      <protection locked="0"/>
    </xf>
    <xf numFmtId="38" fontId="22" fillId="3" borderId="16" xfId="4" applyFont="1" applyFill="1" applyBorder="1" applyAlignment="1">
      <alignment horizontal="right" vertical="center" shrinkToFit="1"/>
    </xf>
    <xf numFmtId="0" fontId="22" fillId="3" borderId="16" xfId="0" applyFont="1" applyFill="1" applyBorder="1" applyAlignment="1">
      <alignment horizontal="right" vertical="center" shrinkToFit="1"/>
    </xf>
    <xf numFmtId="188" fontId="22" fillId="3" borderId="12" xfId="4" applyNumberFormat="1" applyFont="1" applyFill="1" applyBorder="1" applyAlignment="1" applyProtection="1">
      <alignment horizontal="right" vertical="center"/>
    </xf>
    <xf numFmtId="38" fontId="22" fillId="0" borderId="5" xfId="4" applyFont="1" applyFill="1" applyBorder="1" applyAlignment="1" applyProtection="1">
      <alignment horizontal="right" vertical="center"/>
      <protection locked="0"/>
    </xf>
    <xf numFmtId="38" fontId="22" fillId="3" borderId="1" xfId="4" applyNumberFormat="1" applyFont="1" applyFill="1" applyBorder="1" applyAlignment="1">
      <alignment horizontal="right" vertical="center" shrinkToFit="1"/>
    </xf>
    <xf numFmtId="188" fontId="22" fillId="3" borderId="13" xfId="4" applyNumberFormat="1" applyFont="1" applyFill="1" applyBorder="1" applyAlignment="1" applyProtection="1">
      <alignment horizontal="right" vertical="center"/>
    </xf>
    <xf numFmtId="188" fontId="22" fillId="3" borderId="7" xfId="4" applyNumberFormat="1" applyFont="1" applyFill="1" applyBorder="1" applyAlignment="1" applyProtection="1">
      <alignment horizontal="right" vertical="center"/>
    </xf>
    <xf numFmtId="38" fontId="22" fillId="3" borderId="46" xfId="4" applyFont="1" applyFill="1" applyBorder="1" applyAlignment="1">
      <alignment horizontal="right" vertical="center" shrinkToFit="1"/>
    </xf>
    <xf numFmtId="0" fontId="22" fillId="0" borderId="0" xfId="0" applyFont="1" applyFill="1" applyAlignment="1">
      <alignment vertical="center" shrinkToFit="1"/>
    </xf>
    <xf numFmtId="0" fontId="22" fillId="4" borderId="1" xfId="0" applyFont="1" applyFill="1" applyBorder="1" applyAlignment="1">
      <alignment horizontal="center" vertical="center"/>
    </xf>
    <xf numFmtId="38" fontId="22" fillId="0" borderId="59" xfId="4" applyFont="1" applyFill="1" applyBorder="1" applyAlignment="1" applyProtection="1">
      <alignment horizontal="right" vertical="center" shrinkToFit="1"/>
      <protection locked="0"/>
    </xf>
    <xf numFmtId="38" fontId="22" fillId="0" borderId="64" xfId="4" applyFont="1" applyFill="1" applyBorder="1" applyAlignment="1" applyProtection="1">
      <alignment horizontal="right" vertical="center" shrinkToFit="1"/>
      <protection locked="0"/>
    </xf>
    <xf numFmtId="38" fontId="22" fillId="0" borderId="65" xfId="4" applyFont="1" applyFill="1" applyBorder="1" applyAlignment="1" applyProtection="1">
      <alignment horizontal="right" vertical="center" shrinkToFit="1"/>
      <protection locked="0"/>
    </xf>
    <xf numFmtId="38" fontId="22" fillId="3" borderId="30" xfId="4" applyFont="1" applyFill="1" applyBorder="1" applyAlignment="1">
      <alignment horizontal="right" vertical="center" shrinkToFit="1"/>
    </xf>
    <xf numFmtId="38" fontId="22" fillId="3" borderId="0" xfId="4" applyFont="1" applyFill="1" applyBorder="1" applyAlignment="1">
      <alignment horizontal="right" vertical="center" shrinkToFit="1"/>
    </xf>
    <xf numFmtId="38" fontId="22" fillId="3" borderId="1" xfId="4" applyFont="1" applyFill="1" applyBorder="1" applyAlignment="1">
      <alignment horizontal="right" vertical="center" shrinkToFit="1"/>
    </xf>
    <xf numFmtId="38" fontId="22" fillId="3" borderId="24" xfId="4" applyFont="1" applyFill="1" applyBorder="1" applyAlignment="1">
      <alignment horizontal="right" vertical="center" shrinkToFi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shrinkToFit="1"/>
    </xf>
    <xf numFmtId="0" fontId="22" fillId="0" borderId="0" xfId="0" applyFont="1" applyAlignment="1">
      <alignment vertical="center" shrinkToFit="1"/>
    </xf>
    <xf numFmtId="0" fontId="22" fillId="4" borderId="2" xfId="0" applyFont="1" applyFill="1" applyBorder="1" applyAlignment="1" applyProtection="1">
      <alignment horizontal="center" vertical="center" shrinkToFit="1"/>
    </xf>
    <xf numFmtId="0" fontId="22" fillId="4" borderId="8"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20" xfId="0" applyFont="1" applyFill="1" applyBorder="1" applyAlignment="1" applyProtection="1">
      <alignment horizontal="center" vertical="center" shrinkToFit="1"/>
    </xf>
    <xf numFmtId="0" fontId="22" fillId="4" borderId="6" xfId="0" applyFont="1" applyFill="1" applyBorder="1" applyAlignment="1" applyProtection="1">
      <alignment horizontal="center" vertical="center" shrinkToFit="1"/>
    </xf>
    <xf numFmtId="38" fontId="22" fillId="4" borderId="5" xfId="4" applyFont="1" applyFill="1" applyBorder="1" applyAlignment="1" applyProtection="1">
      <alignment horizontal="center" vertical="center" shrinkToFit="1"/>
    </xf>
    <xf numFmtId="38" fontId="22" fillId="4" borderId="12" xfId="4" applyFont="1" applyFill="1" applyBorder="1" applyAlignment="1" applyProtection="1">
      <alignment horizontal="center" vertical="center" shrinkToFit="1"/>
    </xf>
    <xf numFmtId="0" fontId="22" fillId="0" borderId="24" xfId="0" applyFont="1" applyFill="1" applyBorder="1" applyAlignment="1">
      <alignment shrinkToFit="1"/>
    </xf>
    <xf numFmtId="0" fontId="22" fillId="0" borderId="24" xfId="0" applyFont="1" applyFill="1" applyBorder="1" applyAlignment="1">
      <alignment horizontal="center" vertical="center" shrinkToFit="1"/>
    </xf>
    <xf numFmtId="0" fontId="24" fillId="0" borderId="0" xfId="5" applyFont="1" applyFill="1" applyBorder="1" applyAlignment="1">
      <alignment vertical="center"/>
    </xf>
    <xf numFmtId="0" fontId="25" fillId="0" borderId="0" xfId="5" applyFont="1" applyFill="1" applyBorder="1" applyAlignment="1">
      <alignment vertical="center"/>
    </xf>
    <xf numFmtId="0" fontId="25" fillId="0" borderId="0" xfId="5" applyFont="1" applyAlignment="1">
      <alignment vertical="center"/>
    </xf>
    <xf numFmtId="0" fontId="25"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5" fillId="0" borderId="0" xfId="5" applyFont="1" applyAlignment="1">
      <alignment horizontal="center"/>
    </xf>
    <xf numFmtId="178" fontId="26" fillId="3" borderId="64" xfId="5" applyNumberFormat="1" applyFont="1" applyFill="1" applyBorder="1" applyAlignment="1">
      <alignment vertical="center" shrinkToFit="1"/>
    </xf>
    <xf numFmtId="180" fontId="26" fillId="3" borderId="14" xfId="5" applyNumberFormat="1" applyFont="1" applyFill="1" applyBorder="1" applyAlignment="1">
      <alignment vertical="center" shrinkToFit="1"/>
    </xf>
    <xf numFmtId="180" fontId="26" fillId="3" borderId="65" xfId="5" applyNumberFormat="1" applyFont="1" applyFill="1" applyBorder="1" applyAlignment="1">
      <alignment vertical="center" shrinkToFit="1"/>
    </xf>
    <xf numFmtId="38" fontId="26" fillId="0" borderId="0" xfId="5" applyNumberFormat="1" applyFont="1" applyFill="1" applyBorder="1" applyAlignment="1">
      <alignment vertical="center" shrinkToFit="1"/>
    </xf>
    <xf numFmtId="0" fontId="22" fillId="0" borderId="0" xfId="5" applyFont="1" applyFill="1" applyBorder="1" applyAlignment="1">
      <alignment horizontal="right" vertical="center" shrinkToFit="1"/>
    </xf>
    <xf numFmtId="38" fontId="22" fillId="0" borderId="0" xfId="5" applyNumberFormat="1" applyFont="1" applyFill="1" applyBorder="1" applyAlignment="1">
      <alignment vertical="center" shrinkToFit="1"/>
    </xf>
    <xf numFmtId="0" fontId="26" fillId="0" borderId="0" xfId="5" applyFont="1" applyFill="1" applyBorder="1" applyAlignment="1">
      <alignment vertical="center" shrinkToFit="1"/>
    </xf>
    <xf numFmtId="0" fontId="26" fillId="0" borderId="0" xfId="5" applyFont="1" applyAlignment="1">
      <alignment shrinkToFit="1"/>
    </xf>
    <xf numFmtId="189" fontId="26" fillId="0" borderId="0" xfId="5" applyNumberFormat="1" applyFont="1" applyFill="1" applyBorder="1" applyAlignment="1">
      <alignment vertical="center" shrinkToFit="1"/>
    </xf>
    <xf numFmtId="0" fontId="22" fillId="0" borderId="0" xfId="5" applyFont="1" applyFill="1" applyBorder="1" applyAlignment="1">
      <alignment horizontal="center" vertical="center" shrinkToFit="1"/>
    </xf>
    <xf numFmtId="180" fontId="26" fillId="0" borderId="0" xfId="5" applyNumberFormat="1" applyFont="1" applyFill="1" applyBorder="1" applyAlignment="1">
      <alignment vertical="center" shrinkToFit="1"/>
    </xf>
    <xf numFmtId="0" fontId="26" fillId="0" borderId="0" xfId="5" applyFont="1" applyAlignment="1">
      <alignment vertical="center" shrinkToFit="1"/>
    </xf>
    <xf numFmtId="0" fontId="22" fillId="0" borderId="0" xfId="5" applyFont="1" applyFill="1" applyBorder="1" applyAlignment="1" applyProtection="1">
      <alignment vertical="center" shrinkToFit="1"/>
    </xf>
    <xf numFmtId="0" fontId="26" fillId="4" borderId="32" xfId="5" applyFont="1" applyFill="1" applyBorder="1" applyAlignment="1" applyProtection="1">
      <alignment horizontal="center" vertical="center" shrinkToFit="1"/>
    </xf>
    <xf numFmtId="186" fontId="26" fillId="4" borderId="33" xfId="5" applyNumberFormat="1" applyFont="1" applyFill="1" applyBorder="1" applyAlignment="1">
      <alignment horizontal="left" vertical="center" shrinkToFit="1"/>
    </xf>
    <xf numFmtId="178" fontId="26" fillId="0" borderId="14" xfId="5" applyNumberFormat="1" applyFont="1" applyFill="1" applyBorder="1" applyAlignment="1" applyProtection="1">
      <alignment vertical="center" shrinkToFit="1"/>
      <protection locked="0"/>
    </xf>
    <xf numFmtId="0" fontId="26" fillId="0" borderId="0" xfId="5" applyNumberFormat="1" applyFont="1" applyFill="1" applyBorder="1" applyAlignment="1">
      <alignment vertical="center" shrinkToFit="1"/>
    </xf>
    <xf numFmtId="176" fontId="26" fillId="3" borderId="4" xfId="4" applyNumberFormat="1" applyFont="1" applyFill="1" applyBorder="1" applyAlignment="1">
      <alignment vertical="center" shrinkToFit="1"/>
    </xf>
    <xf numFmtId="186" fontId="26" fillId="4" borderId="48" xfId="5" applyNumberFormat="1" applyFont="1" applyFill="1" applyBorder="1" applyAlignment="1">
      <alignment vertical="center" shrinkToFit="1"/>
    </xf>
    <xf numFmtId="186" fontId="26" fillId="4" borderId="49" xfId="5" applyNumberFormat="1" applyFont="1" applyFill="1" applyBorder="1" applyAlignment="1">
      <alignment vertical="center" shrinkToFit="1"/>
    </xf>
    <xf numFmtId="176" fontId="26" fillId="4" borderId="53" xfId="4" applyNumberFormat="1" applyFont="1" applyFill="1" applyBorder="1" applyAlignment="1">
      <alignment vertical="center" shrinkToFit="1"/>
    </xf>
    <xf numFmtId="180" fontId="26" fillId="3" borderId="14" xfId="4" applyNumberFormat="1" applyFont="1" applyFill="1" applyBorder="1" applyAlignment="1">
      <alignment vertical="center" shrinkToFit="1"/>
    </xf>
    <xf numFmtId="180" fontId="26" fillId="3" borderId="65" xfId="4" applyNumberFormat="1" applyFont="1" applyFill="1" applyBorder="1" applyAlignment="1">
      <alignment vertical="center" shrinkToFit="1"/>
    </xf>
    <xf numFmtId="0" fontId="26" fillId="4" borderId="33" xfId="5" applyFont="1" applyFill="1" applyBorder="1" applyAlignment="1" applyProtection="1">
      <alignment horizontal="center" vertical="center" shrinkToFit="1"/>
    </xf>
    <xf numFmtId="38" fontId="26" fillId="4" borderId="14" xfId="6" applyFont="1" applyFill="1" applyBorder="1" applyAlignment="1" applyProtection="1">
      <alignment horizontal="center" vertical="center" shrinkToFit="1"/>
    </xf>
    <xf numFmtId="38" fontId="26" fillId="0" borderId="11" xfId="4" applyFont="1" applyBorder="1" applyAlignment="1" applyProtection="1">
      <alignment horizontal="right" vertical="center" shrinkToFit="1"/>
      <protection locked="0"/>
    </xf>
    <xf numFmtId="38" fontId="26" fillId="4" borderId="11" xfId="6" applyFont="1" applyFill="1" applyBorder="1" applyAlignment="1" applyProtection="1">
      <alignment horizontal="center" vertical="center" shrinkToFit="1"/>
    </xf>
    <xf numFmtId="38" fontId="26" fillId="0" borderId="11" xfId="4" applyFont="1" applyFill="1" applyBorder="1" applyAlignment="1" applyProtection="1">
      <alignment horizontal="right" vertical="center" shrinkToFit="1"/>
      <protection locked="0"/>
    </xf>
    <xf numFmtId="38" fontId="26" fillId="3" borderId="72" xfId="6" applyFont="1" applyFill="1" applyBorder="1" applyAlignment="1" applyProtection="1">
      <alignment horizontal="right" vertical="center" shrinkToFit="1"/>
    </xf>
    <xf numFmtId="38" fontId="26" fillId="0" borderId="12" xfId="4" applyFont="1" applyBorder="1" applyAlignment="1" applyProtection="1">
      <alignment horizontal="right" vertical="center" shrinkToFit="1"/>
      <protection locked="0"/>
    </xf>
    <xf numFmtId="38" fontId="26" fillId="4" borderId="12" xfId="6" applyFont="1" applyFill="1" applyBorder="1" applyAlignment="1" applyProtection="1">
      <alignment horizontal="center" vertical="center" shrinkToFit="1"/>
    </xf>
    <xf numFmtId="38" fontId="26" fillId="3" borderId="5" xfId="6" applyFont="1" applyFill="1" applyBorder="1" applyAlignment="1" applyProtection="1">
      <alignment horizontal="right" vertical="center" shrinkToFit="1"/>
    </xf>
    <xf numFmtId="0" fontId="26" fillId="4" borderId="57" xfId="5" applyFont="1" applyFill="1" applyBorder="1" applyAlignment="1" applyProtection="1">
      <alignment vertical="center" shrinkToFit="1"/>
    </xf>
    <xf numFmtId="38" fontId="26" fillId="4" borderId="18" xfId="6" applyFont="1" applyFill="1" applyBorder="1" applyAlignment="1" applyProtection="1">
      <alignment horizontal="center" vertical="center" shrinkToFit="1"/>
    </xf>
    <xf numFmtId="38" fontId="26" fillId="0" borderId="18" xfId="4" applyFont="1" applyBorder="1" applyAlignment="1" applyProtection="1">
      <alignment horizontal="right" vertical="center" shrinkToFit="1"/>
      <protection locked="0"/>
    </xf>
    <xf numFmtId="38" fontId="26" fillId="3" borderId="58" xfId="6" applyFont="1" applyFill="1" applyBorder="1" applyAlignment="1" applyProtection="1">
      <alignment horizontal="right" vertical="center" shrinkToFit="1"/>
    </xf>
    <xf numFmtId="38" fontId="26" fillId="3" borderId="14" xfId="6" applyFont="1" applyFill="1" applyBorder="1" applyAlignment="1" applyProtection="1">
      <alignment horizontal="right" vertical="center" shrinkToFit="1"/>
    </xf>
    <xf numFmtId="0" fontId="22" fillId="0" borderId="0" xfId="3" applyFont="1" applyFill="1" applyBorder="1" applyAlignment="1">
      <alignment horizontal="left" vertical="top" shrinkToFit="1"/>
    </xf>
    <xf numFmtId="38" fontId="26" fillId="0" borderId="64" xfId="6" applyFont="1" applyFill="1" applyBorder="1" applyAlignment="1" applyProtection="1">
      <alignment horizontal="right" vertical="center" shrinkToFit="1"/>
      <protection locked="0"/>
    </xf>
    <xf numFmtId="0" fontId="22" fillId="0" borderId="0" xfId="3" applyFont="1" applyFill="1" applyBorder="1" applyAlignment="1">
      <alignment vertical="top" shrinkToFit="1"/>
    </xf>
    <xf numFmtId="0" fontId="13" fillId="4" borderId="13" xfId="0" applyFont="1" applyFill="1" applyBorder="1" applyAlignment="1">
      <alignment horizontal="center" vertical="center"/>
    </xf>
    <xf numFmtId="14" fontId="13" fillId="3" borderId="11" xfId="0" applyNumberFormat="1" applyFont="1" applyFill="1" applyBorder="1" applyAlignment="1">
      <alignment horizontal="center" vertical="top" shrinkToFit="1"/>
    </xf>
    <xf numFmtId="186" fontId="13" fillId="3" borderId="49" xfId="0" applyNumberFormat="1" applyFont="1" applyFill="1" applyBorder="1" applyAlignment="1">
      <alignment horizontal="left" vertical="center"/>
    </xf>
    <xf numFmtId="0" fontId="18" fillId="0" borderId="0" xfId="8" applyNumberFormat="1" applyFont="1">
      <alignment vertical="center"/>
    </xf>
    <xf numFmtId="0" fontId="18" fillId="0" borderId="0" xfId="8" applyFont="1">
      <alignment vertical="center"/>
    </xf>
    <xf numFmtId="0" fontId="28" fillId="0" borderId="0" xfId="8" applyFont="1" applyAlignment="1">
      <alignment horizontal="center" vertical="center"/>
    </xf>
    <xf numFmtId="0" fontId="21" fillId="0" borderId="0" xfId="8" applyFont="1" applyBorder="1" applyAlignment="1">
      <alignment vertical="top"/>
    </xf>
    <xf numFmtId="0" fontId="22" fillId="0" borderId="0" xfId="8" applyNumberFormat="1" applyFont="1">
      <alignment vertical="center"/>
    </xf>
    <xf numFmtId="0" fontId="22" fillId="0" borderId="0" xfId="8" applyFont="1" applyBorder="1">
      <alignment vertical="center"/>
    </xf>
    <xf numFmtId="0" fontId="22" fillId="0" borderId="0" xfId="8" applyFont="1" applyBorder="1" applyAlignment="1">
      <alignment horizontal="right" vertical="center"/>
    </xf>
    <xf numFmtId="0" fontId="22" fillId="0" borderId="0" xfId="8" applyFont="1">
      <alignment vertical="center"/>
    </xf>
    <xf numFmtId="0" fontId="22" fillId="0" borderId="0" xfId="8" applyNumberFormat="1" applyFont="1" applyBorder="1" applyAlignment="1">
      <alignment horizontal="center" vertical="center"/>
    </xf>
    <xf numFmtId="0" fontId="22" fillId="0" borderId="0" xfId="8" applyNumberFormat="1" applyFont="1" applyBorder="1">
      <alignment vertical="center"/>
    </xf>
    <xf numFmtId="0" fontId="22" fillId="0" borderId="0" xfId="8" applyFont="1" applyBorder="1" applyAlignment="1">
      <alignment vertical="center" wrapText="1"/>
    </xf>
    <xf numFmtId="0" fontId="22" fillId="0" borderId="0" xfId="8" applyFont="1" applyAlignment="1">
      <alignment vertical="center" wrapText="1"/>
    </xf>
    <xf numFmtId="0" fontId="18" fillId="0" borderId="0" xfId="0" applyFont="1" applyBorder="1" applyAlignment="1">
      <alignment vertical="center"/>
    </xf>
    <xf numFmtId="0" fontId="29"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3" fillId="0" borderId="1" xfId="4" applyNumberFormat="1" applyFont="1" applyBorder="1" applyAlignment="1">
      <alignment horizontal="center" vertical="center"/>
    </xf>
    <xf numFmtId="178" fontId="13" fillId="0" borderId="0" xfId="4" applyNumberFormat="1" applyFont="1" applyBorder="1" applyAlignment="1">
      <alignment horizontal="center" vertical="center"/>
    </xf>
    <xf numFmtId="0" fontId="13" fillId="0" borderId="1" xfId="0" applyFont="1" applyBorder="1" applyAlignment="1">
      <alignment horizontal="center" vertical="center" shrinkToFit="1"/>
    </xf>
    <xf numFmtId="178" fontId="13" fillId="0" borderId="0" xfId="2" applyNumberFormat="1" applyFont="1" applyFill="1" applyBorder="1" applyAlignment="1">
      <alignment vertical="center" shrinkToFit="1"/>
    </xf>
    <xf numFmtId="178" fontId="13" fillId="0" borderId="0" xfId="4"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0" borderId="0" xfId="3" applyFont="1" applyBorder="1" applyAlignment="1">
      <alignment vertical="center"/>
    </xf>
    <xf numFmtId="0" fontId="13" fillId="2" borderId="34" xfId="3" applyFont="1" applyFill="1" applyBorder="1" applyAlignment="1">
      <alignment vertical="center"/>
    </xf>
    <xf numFmtId="0" fontId="13" fillId="2" borderId="60" xfId="3" applyFont="1" applyFill="1" applyBorder="1" applyAlignment="1">
      <alignment vertical="center"/>
    </xf>
    <xf numFmtId="0" fontId="13" fillId="2" borderId="75" xfId="3" applyFont="1" applyFill="1" applyBorder="1" applyAlignment="1">
      <alignment vertical="center" shrinkToFit="1"/>
    </xf>
    <xf numFmtId="0" fontId="13" fillId="2" borderId="29" xfId="3" applyFont="1" applyFill="1" applyBorder="1" applyAlignment="1">
      <alignment vertical="center"/>
    </xf>
    <xf numFmtId="178" fontId="13" fillId="2" borderId="1" xfId="4" applyNumberFormat="1" applyFont="1" applyFill="1" applyBorder="1" applyAlignment="1">
      <alignment horizontal="center" vertical="center" shrinkToFit="1"/>
    </xf>
    <xf numFmtId="0" fontId="13" fillId="0" borderId="0" xfId="0" applyFont="1" applyBorder="1" applyAlignment="1">
      <alignment vertical="center"/>
    </xf>
    <xf numFmtId="0" fontId="13" fillId="2" borderId="23" xfId="3" applyFont="1" applyFill="1" applyBorder="1" applyAlignment="1">
      <alignment vertical="center"/>
    </xf>
    <xf numFmtId="0" fontId="13" fillId="5" borderId="2" xfId="3" applyFont="1" applyFill="1" applyBorder="1" applyAlignment="1">
      <alignment horizontal="left" vertical="center"/>
    </xf>
    <xf numFmtId="0" fontId="13" fillId="5" borderId="8" xfId="0" applyFont="1" applyFill="1" applyBorder="1" applyAlignment="1">
      <alignment vertical="center" shrinkToFit="1"/>
    </xf>
    <xf numFmtId="0" fontId="13" fillId="5" borderId="54" xfId="3" applyFont="1" applyFill="1" applyBorder="1" applyAlignment="1">
      <alignment horizontal="left" vertical="center"/>
    </xf>
    <xf numFmtId="178" fontId="13" fillId="0" borderId="0" xfId="2" applyNumberFormat="1" applyFont="1" applyBorder="1" applyAlignment="1">
      <alignment horizontal="left" vertical="center"/>
    </xf>
    <xf numFmtId="192" fontId="13" fillId="0" borderId="0" xfId="2" applyNumberFormat="1" applyFont="1" applyBorder="1" applyAlignment="1">
      <alignment horizontal="left" vertical="center" shrinkToFit="1"/>
    </xf>
    <xf numFmtId="178" fontId="13" fillId="0" borderId="0" xfId="4" applyNumberFormat="1" applyFont="1" applyBorder="1" applyAlignment="1">
      <alignment vertical="center"/>
    </xf>
    <xf numFmtId="0" fontId="13" fillId="5" borderId="20" xfId="3" applyFont="1" applyFill="1" applyBorder="1" applyAlignment="1">
      <alignment horizontal="left" vertical="center"/>
    </xf>
    <xf numFmtId="0" fontId="13" fillId="5" borderId="9" xfId="0" applyFont="1" applyFill="1" applyBorder="1" applyAlignment="1">
      <alignment vertical="center" shrinkToFit="1"/>
    </xf>
    <xf numFmtId="0" fontId="13" fillId="5" borderId="63" xfId="3" applyFont="1" applyFill="1" applyBorder="1" applyAlignment="1">
      <alignment horizontal="left" vertical="center"/>
    </xf>
    <xf numFmtId="0" fontId="13" fillId="5" borderId="6" xfId="3" applyFont="1" applyFill="1" applyBorder="1" applyAlignment="1">
      <alignment horizontal="left" vertical="center"/>
    </xf>
    <xf numFmtId="0" fontId="13" fillId="5" borderId="10" xfId="0" applyFont="1" applyFill="1" applyBorder="1" applyAlignment="1">
      <alignment vertical="center" shrinkToFit="1"/>
    </xf>
    <xf numFmtId="0" fontId="13" fillId="5" borderId="53" xfId="3" applyFont="1" applyFill="1" applyBorder="1" applyAlignment="1">
      <alignment horizontal="left" vertical="center"/>
    </xf>
    <xf numFmtId="0" fontId="13" fillId="5" borderId="34" xfId="3" applyFont="1" applyFill="1" applyBorder="1" applyAlignment="1">
      <alignment horizontal="left" vertical="center"/>
    </xf>
    <xf numFmtId="0" fontId="13" fillId="5" borderId="75" xfId="0" applyFont="1" applyFill="1" applyBorder="1" applyAlignment="1">
      <alignment vertical="center" shrinkToFit="1"/>
    </xf>
    <xf numFmtId="0" fontId="13" fillId="5" borderId="29" xfId="3" applyFont="1" applyFill="1" applyBorder="1" applyAlignment="1">
      <alignment horizontal="left" vertical="center"/>
    </xf>
    <xf numFmtId="0" fontId="13" fillId="5" borderId="68" xfId="3" applyFont="1" applyFill="1" applyBorder="1" applyAlignment="1">
      <alignment horizontal="left" vertical="center"/>
    </xf>
    <xf numFmtId="0" fontId="13" fillId="5" borderId="26" xfId="3" applyFont="1" applyFill="1" applyBorder="1" applyAlignment="1">
      <alignment vertical="center" shrinkToFit="1"/>
    </xf>
    <xf numFmtId="0" fontId="13" fillId="5" borderId="50" xfId="3" applyFont="1" applyFill="1" applyBorder="1" applyAlignment="1">
      <alignment horizontal="left" vertical="center"/>
    </xf>
    <xf numFmtId="0" fontId="13" fillId="5" borderId="48" xfId="3" applyFont="1" applyFill="1" applyBorder="1" applyAlignment="1">
      <alignment vertical="center" shrinkToFit="1"/>
    </xf>
    <xf numFmtId="0" fontId="13" fillId="5" borderId="32" xfId="3" applyFont="1" applyFill="1" applyBorder="1" applyAlignment="1">
      <alignment horizontal="left" vertical="center"/>
    </xf>
    <xf numFmtId="0" fontId="13" fillId="5" borderId="42" xfId="0" applyFont="1" applyFill="1" applyBorder="1" applyAlignment="1">
      <alignment vertical="center" shrinkToFit="1"/>
    </xf>
    <xf numFmtId="0" fontId="13" fillId="5" borderId="38" xfId="3" applyFont="1" applyFill="1" applyBorder="1" applyAlignment="1">
      <alignment horizontal="left" vertical="center"/>
    </xf>
    <xf numFmtId="0" fontId="13" fillId="2" borderId="46" xfId="3" applyFont="1" applyFill="1" applyBorder="1" applyAlignment="1">
      <alignment vertical="center"/>
    </xf>
    <xf numFmtId="0" fontId="13" fillId="0" borderId="0" xfId="3" applyFont="1" applyBorder="1" applyAlignment="1">
      <alignment vertical="center" shrinkToFit="1"/>
    </xf>
    <xf numFmtId="0" fontId="13" fillId="0" borderId="0" xfId="3" applyFont="1" applyBorder="1" applyAlignment="1">
      <alignment horizontal="left" vertical="center"/>
    </xf>
    <xf numFmtId="178" fontId="13" fillId="0" borderId="0" xfId="4" applyNumberFormat="1" applyFont="1" applyFill="1" applyBorder="1" applyAlignment="1">
      <alignment horizontal="right" vertical="center" shrinkToFit="1"/>
    </xf>
    <xf numFmtId="178" fontId="13" fillId="0" borderId="0" xfId="2" applyNumberFormat="1" applyFont="1" applyFill="1" applyBorder="1" applyAlignment="1">
      <alignment horizontal="left" vertical="center"/>
    </xf>
    <xf numFmtId="192" fontId="13" fillId="0" borderId="0" xfId="2" applyNumberFormat="1" applyFont="1" applyFill="1" applyBorder="1" applyAlignment="1">
      <alignment horizontal="left" vertical="center" shrinkToFit="1"/>
    </xf>
    <xf numFmtId="178" fontId="13" fillId="0" borderId="0" xfId="4" applyNumberFormat="1" applyFont="1" applyFill="1" applyBorder="1" applyAlignment="1">
      <alignment vertical="center"/>
    </xf>
    <xf numFmtId="0" fontId="20" fillId="0" borderId="0" xfId="3" applyFont="1" applyBorder="1" applyAlignment="1">
      <alignment vertical="center"/>
    </xf>
    <xf numFmtId="0" fontId="22" fillId="0" borderId="0" xfId="3" applyFont="1" applyBorder="1" applyAlignment="1">
      <alignment horizontal="left" vertical="center"/>
    </xf>
    <xf numFmtId="0" fontId="22"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28" fillId="0" borderId="0" xfId="3" applyFont="1" applyBorder="1" applyAlignment="1">
      <alignment vertical="center"/>
    </xf>
    <xf numFmtId="0" fontId="13" fillId="2" borderId="1" xfId="0" applyFont="1" applyFill="1" applyBorder="1" applyAlignment="1">
      <alignment horizontal="center" vertical="center" shrinkToFit="1"/>
    </xf>
    <xf numFmtId="178" fontId="13" fillId="2" borderId="1" xfId="0" applyNumberFormat="1" applyFont="1" applyFill="1" applyBorder="1" applyAlignment="1">
      <alignment horizontal="center" vertical="center" shrinkToFit="1"/>
    </xf>
    <xf numFmtId="192" fontId="13" fillId="2" borderId="1" xfId="0" applyNumberFormat="1" applyFont="1" applyFill="1" applyBorder="1" applyAlignment="1">
      <alignment horizontal="center" vertical="center" shrinkToFit="1"/>
    </xf>
    <xf numFmtId="0" fontId="13" fillId="2" borderId="25" xfId="0" applyFont="1" applyFill="1" applyBorder="1" applyAlignment="1">
      <alignment vertical="center"/>
    </xf>
    <xf numFmtId="0" fontId="13" fillId="2" borderId="15" xfId="0" applyFont="1" applyFill="1" applyBorder="1" applyAlignment="1">
      <alignment horizontal="center" vertical="center" shrinkToFit="1"/>
    </xf>
    <xf numFmtId="178" fontId="13" fillId="2" borderId="15" xfId="0" applyNumberFormat="1" applyFont="1" applyFill="1" applyBorder="1" applyAlignment="1">
      <alignment horizontal="center" vertical="center" shrinkToFit="1"/>
    </xf>
    <xf numFmtId="192" fontId="13" fillId="2" borderId="15" xfId="0" applyNumberFormat="1" applyFont="1" applyFill="1" applyBorder="1" applyAlignment="1">
      <alignment horizontal="right" vertical="center" shrinkToFit="1"/>
    </xf>
    <xf numFmtId="178" fontId="13" fillId="2" borderId="15" xfId="0" applyNumberFormat="1" applyFont="1" applyFill="1" applyBorder="1" applyAlignment="1">
      <alignment horizontal="right" vertical="center" shrinkToFit="1"/>
    </xf>
    <xf numFmtId="178" fontId="13" fillId="2" borderId="15" xfId="4" applyNumberFormat="1" applyFont="1" applyFill="1" applyBorder="1" applyAlignment="1">
      <alignment horizontal="right" vertical="center" shrinkToFit="1"/>
    </xf>
    <xf numFmtId="0" fontId="13" fillId="2" borderId="29" xfId="0" applyFont="1" applyFill="1" applyBorder="1" applyAlignment="1">
      <alignment horizontal="center" vertical="center" shrinkToFit="1"/>
    </xf>
    <xf numFmtId="0" fontId="13" fillId="2" borderId="16" xfId="0" applyFont="1" applyFill="1" applyBorder="1" applyAlignment="1">
      <alignment vertical="center"/>
    </xf>
    <xf numFmtId="0" fontId="13" fillId="4" borderId="25" xfId="0" applyFont="1" applyFill="1" applyBorder="1" applyAlignment="1">
      <alignment vertical="center"/>
    </xf>
    <xf numFmtId="0" fontId="13" fillId="4" borderId="15" xfId="0" applyFont="1" applyFill="1" applyBorder="1" applyAlignment="1">
      <alignment vertical="center"/>
    </xf>
    <xf numFmtId="0" fontId="13" fillId="4" borderId="15" xfId="0" applyFont="1" applyFill="1" applyBorder="1" applyAlignment="1">
      <alignment vertical="center" shrinkToFit="1"/>
    </xf>
    <xf numFmtId="178" fontId="13" fillId="4" borderId="15" xfId="0" applyNumberFormat="1" applyFont="1" applyFill="1" applyBorder="1" applyAlignment="1">
      <alignment vertical="center" shrinkToFit="1"/>
    </xf>
    <xf numFmtId="178" fontId="13" fillId="4" borderId="15" xfId="0" applyNumberFormat="1" applyFont="1" applyFill="1" applyBorder="1" applyAlignment="1">
      <alignment vertical="center"/>
    </xf>
    <xf numFmtId="192" fontId="13" fillId="4" borderId="15" xfId="0" applyNumberFormat="1" applyFont="1" applyFill="1" applyBorder="1" applyAlignment="1">
      <alignment horizontal="right" vertical="center" shrinkToFit="1"/>
    </xf>
    <xf numFmtId="178" fontId="13" fillId="4" borderId="15" xfId="0" applyNumberFormat="1" applyFont="1" applyFill="1" applyBorder="1" applyAlignment="1">
      <alignment horizontal="right" vertical="center"/>
    </xf>
    <xf numFmtId="178" fontId="13" fillId="4" borderId="15" xfId="4" applyNumberFormat="1" applyFont="1" applyFill="1" applyBorder="1" applyAlignment="1">
      <alignment horizontal="right" vertical="center"/>
    </xf>
    <xf numFmtId="0" fontId="13" fillId="4" borderId="29" xfId="0" applyFont="1" applyFill="1" applyBorder="1" applyAlignment="1">
      <alignment vertical="center"/>
    </xf>
    <xf numFmtId="0" fontId="13" fillId="0" borderId="0" xfId="0" applyFont="1" applyBorder="1" applyAlignment="1">
      <alignment horizontal="center" vertical="center"/>
    </xf>
    <xf numFmtId="0" fontId="13" fillId="4" borderId="16" xfId="0" applyFont="1" applyFill="1" applyBorder="1" applyAlignment="1">
      <alignment vertical="center"/>
    </xf>
    <xf numFmtId="0" fontId="13" fillId="0" borderId="0"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178" fontId="13" fillId="0" borderId="3" xfId="0" applyNumberFormat="1" applyFont="1" applyBorder="1" applyAlignment="1" applyProtection="1">
      <alignment horizontal="right" vertical="center" shrinkToFit="1"/>
      <protection locked="0"/>
    </xf>
    <xf numFmtId="178" fontId="13" fillId="0" borderId="3" xfId="0" applyNumberFormat="1" applyFont="1" applyBorder="1" applyAlignment="1" applyProtection="1">
      <alignment horizontal="right" vertical="center"/>
      <protection locked="0"/>
    </xf>
    <xf numFmtId="178" fontId="13" fillId="0" borderId="3" xfId="0" applyNumberFormat="1" applyFont="1" applyBorder="1" applyAlignment="1" applyProtection="1">
      <alignment vertical="center"/>
      <protection locked="0"/>
    </xf>
    <xf numFmtId="192" fontId="13" fillId="0" borderId="3" xfId="0" applyNumberFormat="1" applyFont="1" applyBorder="1" applyAlignment="1" applyProtection="1">
      <alignment horizontal="right" vertical="center" shrinkToFit="1"/>
      <protection locked="0"/>
    </xf>
    <xf numFmtId="178" fontId="13" fillId="3" borderId="8" xfId="0" applyNumberFormat="1" applyFont="1" applyFill="1" applyBorder="1" applyAlignment="1">
      <alignment horizontal="right" vertical="center"/>
    </xf>
    <xf numFmtId="178" fontId="13" fillId="3" borderId="45" xfId="4" applyNumberFormat="1" applyFont="1" applyFill="1" applyBorder="1" applyAlignment="1">
      <alignment horizontal="right" vertical="center"/>
    </xf>
    <xf numFmtId="0" fontId="13" fillId="0" borderId="54" xfId="0" applyFont="1" applyBorder="1" applyAlignment="1" applyProtection="1">
      <alignment horizontal="center" vertical="center" shrinkToFit="1"/>
      <protection locked="0"/>
    </xf>
    <xf numFmtId="178" fontId="13" fillId="3" borderId="1" xfId="0" applyNumberFormat="1" applyFont="1" applyFill="1" applyBorder="1" applyAlignment="1">
      <alignment vertical="center"/>
    </xf>
    <xf numFmtId="0" fontId="13" fillId="0" borderId="20"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178" fontId="13" fillId="0" borderId="12" xfId="0" applyNumberFormat="1" applyFont="1" applyBorder="1" applyAlignment="1" applyProtection="1">
      <alignment horizontal="right" vertical="center" shrinkToFit="1"/>
      <protection locked="0"/>
    </xf>
    <xf numFmtId="178" fontId="13" fillId="0" borderId="12" xfId="0" applyNumberFormat="1" applyFont="1" applyBorder="1" applyAlignment="1" applyProtection="1">
      <alignment horizontal="right" vertical="center"/>
      <protection locked="0"/>
    </xf>
    <xf numFmtId="178" fontId="13" fillId="0" borderId="12" xfId="0" applyNumberFormat="1" applyFont="1" applyBorder="1" applyAlignment="1" applyProtection="1">
      <alignment vertical="center"/>
      <protection locked="0"/>
    </xf>
    <xf numFmtId="192" fontId="13" fillId="0" borderId="12" xfId="0" applyNumberFormat="1" applyFont="1" applyBorder="1" applyAlignment="1" applyProtection="1">
      <alignment horizontal="right" vertical="center" shrinkToFit="1"/>
      <protection locked="0"/>
    </xf>
    <xf numFmtId="178" fontId="13" fillId="3" borderId="9" xfId="0" applyNumberFormat="1" applyFont="1" applyFill="1" applyBorder="1" applyAlignment="1">
      <alignment horizontal="right" vertical="center"/>
    </xf>
    <xf numFmtId="178" fontId="13" fillId="3" borderId="23" xfId="4" applyNumberFormat="1" applyFont="1" applyFill="1" applyBorder="1" applyAlignment="1">
      <alignment horizontal="right" vertical="center"/>
    </xf>
    <xf numFmtId="0" fontId="13" fillId="0" borderId="63" xfId="0" applyFont="1" applyBorder="1" applyAlignment="1" applyProtection="1">
      <alignment horizontal="center" vertical="center" shrinkToFit="1"/>
      <protection locked="0"/>
    </xf>
    <xf numFmtId="178" fontId="13" fillId="0" borderId="0" xfId="0" applyNumberFormat="1" applyFont="1" applyBorder="1" applyAlignment="1">
      <alignment vertical="center"/>
    </xf>
    <xf numFmtId="0" fontId="13" fillId="4" borderId="17" xfId="0" applyFont="1" applyFill="1" applyBorder="1" applyAlignment="1">
      <alignment vertical="center"/>
    </xf>
    <xf numFmtId="0" fontId="13" fillId="0" borderId="6" xfId="0" applyFont="1" applyBorder="1" applyAlignment="1" applyProtection="1">
      <alignment vertical="center" shrinkToFit="1"/>
      <protection locked="0"/>
    </xf>
    <xf numFmtId="0" fontId="13" fillId="0" borderId="13" xfId="0" applyFont="1" applyBorder="1" applyAlignment="1" applyProtection="1">
      <alignment vertical="center" shrinkToFit="1"/>
      <protection locked="0"/>
    </xf>
    <xf numFmtId="178" fontId="13" fillId="0" borderId="13" xfId="0" applyNumberFormat="1" applyFont="1" applyBorder="1" applyAlignment="1" applyProtection="1">
      <alignment horizontal="right" vertical="center" shrinkToFit="1"/>
      <protection locked="0"/>
    </xf>
    <xf numFmtId="178" fontId="13" fillId="0" borderId="13" xfId="0" applyNumberFormat="1" applyFont="1" applyBorder="1" applyAlignment="1" applyProtection="1">
      <alignment horizontal="right" vertical="center"/>
      <protection locked="0"/>
    </xf>
    <xf numFmtId="178" fontId="13" fillId="0" borderId="13" xfId="0" applyNumberFormat="1" applyFont="1" applyBorder="1" applyAlignment="1" applyProtection="1">
      <alignment vertical="center"/>
      <protection locked="0"/>
    </xf>
    <xf numFmtId="192" fontId="13" fillId="0" borderId="13" xfId="0" applyNumberFormat="1" applyFont="1" applyBorder="1" applyAlignment="1" applyProtection="1">
      <alignment horizontal="right" vertical="center" shrinkToFit="1"/>
      <protection locked="0"/>
    </xf>
    <xf numFmtId="178" fontId="13" fillId="3" borderId="10" xfId="0" applyNumberFormat="1" applyFont="1" applyFill="1" applyBorder="1" applyAlignment="1">
      <alignment horizontal="right" vertical="center"/>
    </xf>
    <xf numFmtId="178" fontId="13" fillId="3" borderId="46" xfId="4" applyNumberFormat="1" applyFont="1" applyFill="1" applyBorder="1" applyAlignment="1">
      <alignment horizontal="right" vertical="center"/>
    </xf>
    <xf numFmtId="0" fontId="13" fillId="0" borderId="53" xfId="0" applyFont="1" applyBorder="1" applyAlignment="1" applyProtection="1">
      <alignment horizontal="center" vertical="center" shrinkToFit="1"/>
      <protection locked="0"/>
    </xf>
    <xf numFmtId="178" fontId="13" fillId="4" borderId="15" xfId="0" applyNumberFormat="1" applyFont="1" applyFill="1" applyBorder="1" applyAlignment="1">
      <alignment horizontal="right" vertical="center" shrinkToFit="1"/>
    </xf>
    <xf numFmtId="178" fontId="13" fillId="0" borderId="0" xfId="0" applyNumberFormat="1" applyFont="1" applyBorder="1" applyAlignment="1">
      <alignment horizontal="center" vertical="center"/>
    </xf>
    <xf numFmtId="0" fontId="13" fillId="0" borderId="0" xfId="0" applyFont="1" applyFill="1" applyBorder="1" applyAlignment="1">
      <alignment vertical="center"/>
    </xf>
    <xf numFmtId="0" fontId="13" fillId="4" borderId="29" xfId="0" applyFont="1" applyFill="1" applyBorder="1" applyAlignment="1" applyProtection="1">
      <alignment vertical="center" shrinkToFit="1"/>
      <protection locked="0"/>
    </xf>
    <xf numFmtId="0" fontId="13" fillId="4" borderId="16" xfId="0" applyFont="1" applyFill="1" applyBorder="1" applyAlignment="1">
      <alignment vertical="center" textRotation="255"/>
    </xf>
    <xf numFmtId="0" fontId="13" fillId="4" borderId="16" xfId="0" applyFont="1" applyFill="1" applyBorder="1" applyAlignment="1">
      <alignment vertical="center" wrapText="1" shrinkToFit="1"/>
    </xf>
    <xf numFmtId="0" fontId="13" fillId="2" borderId="17" xfId="0" applyFont="1" applyFill="1" applyBorder="1" applyAlignment="1">
      <alignment vertical="center"/>
    </xf>
    <xf numFmtId="0" fontId="13" fillId="0" borderId="0" xfId="0" applyFont="1" applyBorder="1" applyAlignment="1">
      <alignment vertical="center" textRotation="255"/>
    </xf>
    <xf numFmtId="0" fontId="13" fillId="0" borderId="0" xfId="0" applyFont="1" applyBorder="1" applyAlignment="1">
      <alignment vertical="center" shrinkToFit="1"/>
    </xf>
    <xf numFmtId="178"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pplyProtection="1">
      <alignment horizontal="right" vertical="center"/>
      <protection locked="0"/>
    </xf>
    <xf numFmtId="178" fontId="13" fillId="0" borderId="0" xfId="0" applyNumberFormat="1" applyFont="1" applyBorder="1" applyAlignment="1" applyProtection="1">
      <alignment vertical="center"/>
      <protection locked="0"/>
    </xf>
    <xf numFmtId="192"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lignment horizontal="right" vertical="center"/>
    </xf>
    <xf numFmtId="178" fontId="13" fillId="0" borderId="0" xfId="4" applyNumberFormat="1" applyFont="1" applyFill="1" applyBorder="1" applyAlignment="1">
      <alignment horizontal="right" vertical="center"/>
    </xf>
    <xf numFmtId="0" fontId="13" fillId="0" borderId="0" xfId="0" applyFont="1" applyBorder="1" applyAlignment="1" applyProtection="1">
      <alignment vertical="center"/>
      <protection locked="0"/>
    </xf>
    <xf numFmtId="0" fontId="13" fillId="2" borderId="34" xfId="0"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vertical="center"/>
    </xf>
    <xf numFmtId="0" fontId="13" fillId="0" borderId="2" xfId="0" applyFont="1" applyFill="1" applyBorder="1" applyAlignment="1" applyProtection="1">
      <alignment vertical="center" shrinkToFit="1"/>
      <protection locked="0"/>
    </xf>
    <xf numFmtId="0" fontId="13" fillId="0" borderId="20" xfId="0" applyFont="1" applyFill="1" applyBorder="1" applyAlignment="1" applyProtection="1">
      <alignment vertical="center" shrinkToFit="1"/>
      <protection locked="0"/>
    </xf>
    <xf numFmtId="0" fontId="13" fillId="0" borderId="6" xfId="0" applyFont="1" applyFill="1" applyBorder="1" applyAlignment="1" applyProtection="1">
      <alignment vertical="center" shrinkToFit="1"/>
      <protection locked="0"/>
    </xf>
    <xf numFmtId="0" fontId="13" fillId="2" borderId="55" xfId="0" applyFont="1" applyFill="1" applyBorder="1" applyAlignment="1">
      <alignment vertical="center"/>
    </xf>
    <xf numFmtId="178" fontId="13" fillId="0" borderId="0" xfId="0" applyNumberFormat="1" applyFont="1" applyBorder="1" applyAlignment="1">
      <alignment vertical="center" shrinkToFit="1"/>
    </xf>
    <xf numFmtId="192" fontId="13"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3"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3" fillId="6" borderId="60" xfId="3" applyFont="1" applyFill="1" applyBorder="1" applyAlignment="1">
      <alignment vertical="center"/>
    </xf>
    <xf numFmtId="0" fontId="13" fillId="6" borderId="3" xfId="3" applyFont="1" applyFill="1" applyBorder="1" applyAlignment="1">
      <alignment vertical="center"/>
    </xf>
    <xf numFmtId="0" fontId="13" fillId="6" borderId="12" xfId="3" applyFont="1" applyFill="1" applyBorder="1" applyAlignment="1">
      <alignment vertical="center"/>
    </xf>
    <xf numFmtId="0" fontId="13" fillId="6" borderId="13" xfId="3" applyFont="1" applyFill="1" applyBorder="1" applyAlignment="1">
      <alignment vertical="center"/>
    </xf>
    <xf numFmtId="0" fontId="13" fillId="6" borderId="9" xfId="0" applyFont="1" applyFill="1" applyBorder="1" applyAlignment="1">
      <alignment vertical="center"/>
    </xf>
    <xf numFmtId="0" fontId="13" fillId="6" borderId="10" xfId="0" applyFont="1" applyFill="1" applyBorder="1" applyAlignment="1">
      <alignment vertical="center"/>
    </xf>
    <xf numFmtId="0" fontId="13" fillId="6" borderId="33" xfId="3" applyFont="1" applyFill="1" applyBorder="1" applyAlignment="1">
      <alignment vertical="center"/>
    </xf>
    <xf numFmtId="0" fontId="13" fillId="6" borderId="0" xfId="3" applyFont="1" applyFill="1" applyBorder="1" applyAlignment="1">
      <alignment vertical="center"/>
    </xf>
    <xf numFmtId="0" fontId="13" fillId="6" borderId="31" xfId="3" applyFont="1" applyFill="1" applyBorder="1" applyAlignment="1">
      <alignment horizontal="left" vertical="center"/>
    </xf>
    <xf numFmtId="0" fontId="22" fillId="6" borderId="0" xfId="3" applyFont="1" applyFill="1" applyBorder="1" applyAlignment="1">
      <alignment horizontal="left" vertical="center"/>
    </xf>
    <xf numFmtId="0" fontId="13" fillId="6" borderId="1" xfId="0" applyFont="1" applyFill="1" applyBorder="1" applyAlignment="1">
      <alignment horizontal="center" vertical="center" shrinkToFit="1"/>
    </xf>
    <xf numFmtId="0" fontId="13" fillId="6" borderId="15" xfId="0" applyFont="1" applyFill="1" applyBorder="1" applyAlignment="1">
      <alignment horizontal="center" vertical="center" shrinkToFit="1"/>
    </xf>
    <xf numFmtId="0" fontId="13" fillId="6" borderId="15" xfId="0" applyFont="1" applyFill="1" applyBorder="1" applyAlignment="1">
      <alignment vertical="center"/>
    </xf>
    <xf numFmtId="0" fontId="13" fillId="6" borderId="0" xfId="0" applyFont="1" applyFill="1" applyBorder="1" applyAlignment="1" applyProtection="1">
      <alignment vertical="center" shrinkToFit="1"/>
      <protection locked="0"/>
    </xf>
    <xf numFmtId="0" fontId="13" fillId="6" borderId="24" xfId="0" applyFont="1" applyFill="1" applyBorder="1" applyAlignment="1" applyProtection="1">
      <alignment vertical="center" shrinkToFit="1"/>
      <protection locked="0"/>
    </xf>
    <xf numFmtId="0" fontId="13" fillId="6" borderId="0" xfId="0" applyFont="1" applyFill="1" applyBorder="1" applyAlignment="1">
      <alignment vertical="center"/>
    </xf>
    <xf numFmtId="0" fontId="13" fillId="6" borderId="3"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3" fillId="6" borderId="15" xfId="3" applyFont="1" applyFill="1" applyBorder="1" applyAlignment="1">
      <alignment vertical="center"/>
    </xf>
    <xf numFmtId="0" fontId="13" fillId="6" borderId="40" xfId="3" applyFont="1" applyFill="1" applyBorder="1" applyAlignment="1">
      <alignment horizontal="left" vertical="center"/>
    </xf>
    <xf numFmtId="0" fontId="13" fillId="6" borderId="28" xfId="3" applyFont="1" applyFill="1" applyBorder="1" applyAlignment="1">
      <alignment horizontal="left" vertical="center"/>
    </xf>
    <xf numFmtId="0" fontId="13" fillId="6" borderId="49" xfId="3" applyFont="1" applyFill="1" applyBorder="1" applyAlignment="1">
      <alignment horizontal="left" vertical="center"/>
    </xf>
    <xf numFmtId="0" fontId="13"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3" fillId="6" borderId="3" xfId="0" applyFont="1" applyFill="1" applyBorder="1" applyAlignment="1">
      <alignment vertical="center" shrinkToFit="1"/>
    </xf>
    <xf numFmtId="0" fontId="13" fillId="6" borderId="12" xfId="0" applyFont="1" applyFill="1" applyBorder="1" applyAlignment="1">
      <alignment vertical="center" shrinkToFit="1"/>
    </xf>
    <xf numFmtId="0" fontId="13" fillId="6" borderId="13" xfId="0" applyFont="1" applyFill="1" applyBorder="1" applyAlignment="1">
      <alignment vertical="center" shrinkToFit="1"/>
    </xf>
    <xf numFmtId="0" fontId="13" fillId="6" borderId="15" xfId="0" applyFont="1" applyFill="1" applyBorder="1" applyAlignment="1">
      <alignment vertical="center" shrinkToFit="1"/>
    </xf>
    <xf numFmtId="0" fontId="13" fillId="6" borderId="3" xfId="0" applyFont="1" applyFill="1" applyBorder="1" applyAlignment="1" applyProtection="1">
      <alignment vertical="center" shrinkToFit="1"/>
      <protection locked="0"/>
    </xf>
    <xf numFmtId="0" fontId="13" fillId="6" borderId="12" xfId="0" applyFont="1" applyFill="1" applyBorder="1" applyAlignment="1" applyProtection="1">
      <alignment vertical="center" shrinkToFit="1"/>
      <protection locked="0"/>
    </xf>
    <xf numFmtId="0" fontId="13" fillId="6" borderId="13" xfId="0" applyFont="1" applyFill="1" applyBorder="1" applyAlignment="1" applyProtection="1">
      <alignment vertical="center" shrinkToFit="1"/>
      <protection locked="0"/>
    </xf>
    <xf numFmtId="0" fontId="13" fillId="6" borderId="0" xfId="0" applyFont="1" applyFill="1" applyBorder="1" applyAlignment="1">
      <alignment vertical="center" shrinkToFit="1"/>
    </xf>
    <xf numFmtId="0" fontId="13" fillId="2" borderId="23" xfId="0" applyFont="1" applyFill="1" applyBorder="1" applyAlignment="1">
      <alignment vertical="center"/>
    </xf>
    <xf numFmtId="178" fontId="13" fillId="2" borderId="23" xfId="2" applyNumberFormat="1" applyFont="1" applyFill="1" applyBorder="1" applyAlignment="1">
      <alignment horizontal="left" vertical="center"/>
    </xf>
    <xf numFmtId="178" fontId="13" fillId="2" borderId="46" xfId="2" applyNumberFormat="1" applyFont="1" applyFill="1" applyBorder="1" applyAlignment="1">
      <alignment horizontal="left" vertical="center"/>
    </xf>
    <xf numFmtId="178" fontId="13" fillId="2" borderId="15" xfId="2" applyNumberFormat="1" applyFont="1" applyFill="1" applyBorder="1" applyAlignment="1">
      <alignment horizontal="left" vertical="center"/>
    </xf>
    <xf numFmtId="192" fontId="13" fillId="2" borderId="15" xfId="2" applyNumberFormat="1" applyFont="1" applyFill="1" applyBorder="1" applyAlignment="1">
      <alignment horizontal="left" vertical="center" shrinkToFit="1"/>
    </xf>
    <xf numFmtId="178" fontId="13" fillId="2" borderId="25" xfId="2" applyNumberFormat="1" applyFont="1" applyFill="1" applyBorder="1" applyAlignment="1">
      <alignment horizontal="left" vertical="center"/>
    </xf>
    <xf numFmtId="0" fontId="13" fillId="5" borderId="25" xfId="0" applyFont="1" applyFill="1" applyBorder="1" applyAlignment="1">
      <alignment vertical="center"/>
    </xf>
    <xf numFmtId="0" fontId="13" fillId="5" borderId="15" xfId="0" applyFont="1" applyFill="1" applyBorder="1" applyAlignment="1">
      <alignment vertical="center"/>
    </xf>
    <xf numFmtId="0" fontId="13" fillId="5" borderId="23" xfId="0" applyFont="1" applyFill="1" applyBorder="1" applyAlignment="1">
      <alignment vertical="center"/>
    </xf>
    <xf numFmtId="0" fontId="13" fillId="5" borderId="38" xfId="0" applyFont="1" applyFill="1" applyBorder="1" applyAlignment="1">
      <alignment vertical="center"/>
    </xf>
    <xf numFmtId="178" fontId="22" fillId="5" borderId="37" xfId="2" applyNumberFormat="1" applyFont="1" applyFill="1" applyBorder="1" applyAlignment="1">
      <alignment horizontal="left" vertical="center"/>
    </xf>
    <xf numFmtId="178" fontId="13" fillId="5" borderId="31" xfId="2" applyNumberFormat="1" applyFont="1" applyFill="1" applyBorder="1" applyAlignment="1">
      <alignment horizontal="left" vertical="center"/>
    </xf>
    <xf numFmtId="192" fontId="13" fillId="5" borderId="31" xfId="2" applyNumberFormat="1" applyFont="1" applyFill="1" applyBorder="1" applyAlignment="1">
      <alignment horizontal="left" vertical="center" shrinkToFit="1"/>
    </xf>
    <xf numFmtId="178" fontId="13" fillId="5" borderId="38" xfId="2" applyNumberFormat="1" applyFont="1" applyFill="1" applyBorder="1" applyAlignment="1">
      <alignment horizontal="left" vertical="center"/>
    </xf>
    <xf numFmtId="178" fontId="13" fillId="5" borderId="37" xfId="2" applyNumberFormat="1" applyFont="1" applyFill="1" applyBorder="1" applyAlignment="1">
      <alignment horizontal="left" vertical="center"/>
    </xf>
    <xf numFmtId="0" fontId="13" fillId="5" borderId="29" xfId="0" applyFont="1" applyFill="1" applyBorder="1" applyAlignment="1">
      <alignment vertical="center"/>
    </xf>
    <xf numFmtId="0" fontId="13" fillId="5" borderId="48" xfId="0" applyFont="1" applyFill="1" applyBorder="1" applyAlignment="1">
      <alignment vertical="center"/>
    </xf>
    <xf numFmtId="0" fontId="13" fillId="5" borderId="49" xfId="0" applyFont="1" applyFill="1" applyBorder="1" applyAlignment="1">
      <alignment vertical="center"/>
    </xf>
    <xf numFmtId="0" fontId="13" fillId="5" borderId="53" xfId="0" applyFont="1" applyFill="1" applyBorder="1" applyAlignment="1">
      <alignment vertical="center"/>
    </xf>
    <xf numFmtId="0" fontId="18" fillId="0" borderId="0" xfId="0" applyFont="1">
      <alignment vertical="center"/>
    </xf>
    <xf numFmtId="0" fontId="28" fillId="0" borderId="0" xfId="0" applyFont="1">
      <alignment vertical="center"/>
    </xf>
    <xf numFmtId="0" fontId="18" fillId="0" borderId="0" xfId="0" applyFont="1" applyAlignment="1">
      <alignment vertical="center" wrapText="1"/>
    </xf>
    <xf numFmtId="0" fontId="31" fillId="0" borderId="0" xfId="0" applyFont="1" applyAlignment="1">
      <alignment vertical="center" wrapText="1"/>
    </xf>
    <xf numFmtId="0" fontId="31" fillId="0" borderId="0" xfId="0" applyFont="1">
      <alignment vertical="center"/>
    </xf>
    <xf numFmtId="0" fontId="29" fillId="0" borderId="0" xfId="0" applyFont="1" applyAlignment="1">
      <alignment horizontal="center" vertical="top" wrapText="1"/>
    </xf>
    <xf numFmtId="0" fontId="13" fillId="0" borderId="0" xfId="0" applyFont="1" applyAlignment="1">
      <alignment vertical="top"/>
    </xf>
    <xf numFmtId="49" fontId="31" fillId="0" borderId="0" xfId="0" applyNumberFormat="1" applyFont="1">
      <alignment vertical="center"/>
    </xf>
    <xf numFmtId="0" fontId="13" fillId="0" borderId="0" xfId="0" applyFont="1" applyAlignment="1">
      <alignment vertical="top" wrapText="1"/>
    </xf>
    <xf numFmtId="49" fontId="18" fillId="0" borderId="0" xfId="0" applyNumberFormat="1" applyFont="1">
      <alignment vertical="center"/>
    </xf>
    <xf numFmtId="49" fontId="13"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2" fillId="0" borderId="1" xfId="0" applyFont="1" applyBorder="1" applyAlignment="1" applyProtection="1">
      <alignment vertical="center" wrapText="1"/>
      <protection locked="0"/>
    </xf>
    <xf numFmtId="0" fontId="13" fillId="4" borderId="45" xfId="0" applyFont="1" applyFill="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3" fillId="4" borderId="38" xfId="0" applyFont="1" applyFill="1" applyBorder="1">
      <alignment vertical="center"/>
    </xf>
    <xf numFmtId="182" fontId="13" fillId="3" borderId="37" xfId="0" applyNumberFormat="1" applyFont="1" applyFill="1" applyBorder="1" applyAlignment="1">
      <alignment horizontal="center" vertical="center"/>
    </xf>
    <xf numFmtId="182" fontId="13" fillId="3" borderId="38" xfId="0" applyNumberFormat="1" applyFont="1" applyFill="1" applyBorder="1" applyAlignment="1">
      <alignment horizontal="center" vertical="center"/>
    </xf>
    <xf numFmtId="0" fontId="13" fillId="3" borderId="37" xfId="0" applyFont="1" applyFill="1" applyBorder="1" applyAlignment="1">
      <alignment horizontal="right" vertical="center" wrapText="1" shrinkToFit="1"/>
    </xf>
    <xf numFmtId="0" fontId="13" fillId="3" borderId="31" xfId="0" applyFont="1" applyFill="1" applyBorder="1" applyAlignment="1">
      <alignment vertical="center" wrapText="1" shrinkToFit="1"/>
    </xf>
    <xf numFmtId="14" fontId="13" fillId="0" borderId="26" xfId="0" applyNumberFormat="1" applyFont="1" applyBorder="1" applyAlignment="1" applyProtection="1">
      <alignment horizontal="center" vertical="center"/>
      <protection locked="0"/>
    </xf>
    <xf numFmtId="0" fontId="13" fillId="0" borderId="40" xfId="0" applyFont="1" applyBorder="1" applyAlignment="1">
      <alignment horizontal="center" vertical="center"/>
    </xf>
    <xf numFmtId="14" fontId="13" fillId="0" borderId="54" xfId="0" applyNumberFormat="1" applyFont="1" applyBorder="1" applyAlignment="1" applyProtection="1">
      <alignment horizontal="center" vertical="center"/>
      <protection locked="0"/>
    </xf>
    <xf numFmtId="0" fontId="32" fillId="0" borderId="2" xfId="0" applyFont="1" applyBorder="1" applyAlignment="1" applyProtection="1">
      <alignment vertical="center" wrapText="1"/>
      <protection locked="0"/>
    </xf>
    <xf numFmtId="14" fontId="13" fillId="0" borderId="27" xfId="0" applyNumberFormat="1" applyFont="1" applyBorder="1" applyAlignment="1" applyProtection="1">
      <alignment horizontal="center" vertical="center"/>
      <protection locked="0"/>
    </xf>
    <xf numFmtId="0" fontId="13" fillId="0" borderId="28" xfId="0" applyFont="1" applyBorder="1" applyAlignment="1">
      <alignment horizontal="center" vertical="center"/>
    </xf>
    <xf numFmtId="14" fontId="13" fillId="0" borderId="63" xfId="0" applyNumberFormat="1" applyFont="1" applyBorder="1" applyAlignment="1" applyProtection="1">
      <alignment horizontal="center" vertical="center"/>
      <protection locked="0"/>
    </xf>
    <xf numFmtId="0" fontId="13"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3" fillId="0" borderId="11" xfId="0" applyNumberFormat="1" applyFont="1" applyBorder="1" applyAlignment="1" applyProtection="1">
      <alignment horizontal="center" vertical="top" shrinkToFit="1"/>
      <protection locked="0"/>
    </xf>
    <xf numFmtId="49" fontId="13" fillId="0" borderId="11" xfId="0" applyNumberFormat="1" applyFont="1" applyBorder="1" applyAlignment="1" applyProtection="1">
      <alignment horizontal="center" vertical="top" shrinkToFit="1"/>
      <protection locked="0"/>
    </xf>
    <xf numFmtId="185" fontId="13" fillId="0" borderId="11" xfId="0" applyNumberFormat="1" applyFont="1" applyBorder="1" applyAlignment="1" applyProtection="1">
      <alignment horizontal="center" vertical="center" shrinkToFit="1"/>
      <protection locked="0"/>
    </xf>
    <xf numFmtId="184" fontId="13" fillId="0" borderId="12" xfId="0" applyNumberFormat="1" applyFont="1" applyBorder="1" applyAlignment="1" applyProtection="1">
      <alignment horizontal="center" vertical="top" shrinkToFit="1"/>
      <protection locked="0"/>
    </xf>
    <xf numFmtId="49" fontId="13" fillId="0" borderId="12"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center" shrinkToFit="1"/>
      <protection locked="0"/>
    </xf>
    <xf numFmtId="185" fontId="13" fillId="0" borderId="12" xfId="0" applyNumberFormat="1" applyFont="1" applyBorder="1" applyAlignment="1" applyProtection="1">
      <alignment horizontal="center" vertical="center" shrinkToFit="1"/>
      <protection locked="0"/>
    </xf>
    <xf numFmtId="184" fontId="13" fillId="4" borderId="13" xfId="0" applyNumberFormat="1" applyFont="1" applyFill="1" applyBorder="1" applyAlignment="1">
      <alignment horizontal="center" vertical="center" shrinkToFit="1"/>
    </xf>
    <xf numFmtId="185" fontId="13" fillId="3" borderId="13" xfId="0" applyNumberFormat="1" applyFont="1" applyFill="1" applyBorder="1" applyAlignment="1">
      <alignment horizontal="center" vertical="center" shrinkToFit="1"/>
    </xf>
    <xf numFmtId="187" fontId="13" fillId="3" borderId="10" xfId="0" applyNumberFormat="1" applyFont="1" applyFill="1" applyBorder="1" applyAlignment="1">
      <alignment horizontal="center" vertical="center"/>
    </xf>
    <xf numFmtId="186" fontId="13" fillId="3" borderId="53" xfId="0" applyNumberFormat="1" applyFont="1" applyFill="1" applyBorder="1" applyAlignment="1">
      <alignment horizontal="left" vertical="center"/>
    </xf>
    <xf numFmtId="184" fontId="13" fillId="4" borderId="32" xfId="0" applyNumberFormat="1" applyFont="1" applyFill="1" applyBorder="1" applyAlignment="1" applyProtection="1">
      <alignment horizontal="center" vertical="center" shrinkToFit="1"/>
      <protection locked="0"/>
    </xf>
    <xf numFmtId="184" fontId="13" fillId="0" borderId="0" xfId="0" applyNumberFormat="1" applyFont="1" applyAlignment="1" applyProtection="1">
      <alignment horizontal="center" vertical="center" shrinkToFit="1"/>
      <protection locked="0"/>
    </xf>
    <xf numFmtId="184" fontId="13" fillId="0" borderId="0" xfId="0" applyNumberFormat="1" applyFont="1" applyAlignment="1" applyProtection="1">
      <alignment horizontal="center" vertical="top" shrinkToFit="1"/>
      <protection locked="0"/>
    </xf>
    <xf numFmtId="184" fontId="13" fillId="0" borderId="0" xfId="0" applyNumberFormat="1" applyFont="1" applyAlignment="1" applyProtection="1">
      <alignment horizontal="right" vertical="center" shrinkToFit="1"/>
      <protection locked="0"/>
    </xf>
    <xf numFmtId="186" fontId="13" fillId="0" borderId="30" xfId="0" applyNumberFormat="1" applyFont="1" applyBorder="1" applyAlignment="1">
      <alignment horizontal="left" vertical="center"/>
    </xf>
    <xf numFmtId="0" fontId="15" fillId="0" borderId="0" xfId="0" applyFont="1" applyAlignment="1">
      <alignment vertical="top" wrapText="1"/>
    </xf>
    <xf numFmtId="0" fontId="35" fillId="0" borderId="0" xfId="0" applyFont="1">
      <alignment vertical="center"/>
    </xf>
    <xf numFmtId="0" fontId="15" fillId="0" borderId="16" xfId="0" applyFont="1" applyBorder="1" applyAlignment="1"/>
    <xf numFmtId="0" fontId="15" fillId="0" borderId="0" xfId="0" applyFont="1" applyAlignment="1">
      <alignment vertical="top"/>
    </xf>
    <xf numFmtId="0" fontId="13" fillId="4" borderId="23"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left" vertical="center" wrapText="1"/>
      <protection locked="0"/>
    </xf>
    <xf numFmtId="0" fontId="13" fillId="5" borderId="38" xfId="0" applyFont="1" applyFill="1" applyBorder="1" applyAlignment="1" applyProtection="1">
      <alignment horizontal="center" vertical="center" wrapText="1"/>
      <protection locked="0"/>
    </xf>
    <xf numFmtId="0" fontId="13"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5" fillId="3" borderId="26" xfId="0" applyNumberFormat="1" applyFont="1" applyFill="1" applyBorder="1" applyAlignment="1">
      <alignment vertical="center"/>
    </xf>
    <xf numFmtId="178" fontId="35" fillId="3" borderId="54" xfId="0" applyNumberFormat="1" applyFont="1" applyFill="1" applyBorder="1" applyAlignment="1">
      <alignment vertical="center"/>
    </xf>
    <xf numFmtId="178" fontId="35" fillId="3" borderId="27" xfId="0" applyNumberFormat="1" applyFont="1" applyFill="1" applyBorder="1" applyAlignment="1">
      <alignment vertical="center"/>
    </xf>
    <xf numFmtId="178" fontId="35" fillId="3" borderId="63" xfId="0" applyNumberFormat="1" applyFont="1" applyFill="1" applyBorder="1" applyAlignment="1">
      <alignment vertical="center"/>
    </xf>
    <xf numFmtId="178" fontId="35" fillId="3" borderId="40" xfId="0" applyNumberFormat="1" applyFont="1" applyFill="1" applyBorder="1" applyAlignment="1">
      <alignment vertical="center"/>
    </xf>
    <xf numFmtId="178" fontId="35" fillId="3" borderId="48" xfId="0" applyNumberFormat="1" applyFont="1" applyFill="1" applyBorder="1" applyAlignment="1">
      <alignment vertical="center"/>
    </xf>
    <xf numFmtId="178" fontId="35" fillId="0" borderId="78" xfId="0" applyNumberFormat="1" applyFont="1" applyFill="1" applyBorder="1" applyAlignment="1">
      <alignment vertical="center"/>
    </xf>
    <xf numFmtId="178" fontId="35" fillId="0" borderId="79" xfId="0" quotePrefix="1" applyNumberFormat="1" applyFont="1" applyFill="1" applyBorder="1" applyAlignment="1">
      <alignment horizontal="right" vertical="center"/>
    </xf>
    <xf numFmtId="178" fontId="35" fillId="0" borderId="80" xfId="0" applyNumberFormat="1" applyFont="1" applyFill="1" applyBorder="1" applyAlignment="1">
      <alignment vertical="center"/>
    </xf>
    <xf numFmtId="178" fontId="35" fillId="0" borderId="79" xfId="0" applyNumberFormat="1" applyFont="1" applyFill="1" applyBorder="1" applyAlignment="1">
      <alignment horizontal="right" vertical="center"/>
    </xf>
    <xf numFmtId="0" fontId="13" fillId="0" borderId="0" xfId="0" applyFont="1" applyAlignment="1">
      <alignment vertical="center" wrapText="1"/>
    </xf>
    <xf numFmtId="0" fontId="15" fillId="0" borderId="0" xfId="0" applyFont="1">
      <alignment vertical="center"/>
    </xf>
    <xf numFmtId="0" fontId="13" fillId="0" borderId="1" xfId="0" applyFont="1" applyBorder="1" applyAlignment="1">
      <alignment horizontal="center" vertical="center"/>
    </xf>
    <xf numFmtId="178" fontId="13" fillId="0" borderId="1" xfId="4" applyNumberFormat="1" applyFont="1" applyBorder="1" applyAlignment="1">
      <alignment horizontal="center" vertical="center" shrinkToFit="1"/>
    </xf>
    <xf numFmtId="178" fontId="35" fillId="3" borderId="74" xfId="0" applyNumberFormat="1" applyFont="1" applyFill="1" applyBorder="1" applyAlignment="1">
      <alignment vertical="center"/>
    </xf>
    <xf numFmtId="178" fontId="35" fillId="3" borderId="73" xfId="0" applyNumberFormat="1" applyFont="1" applyFill="1" applyBorder="1" applyAlignment="1">
      <alignment vertical="center"/>
    </xf>
    <xf numFmtId="178" fontId="35" fillId="3" borderId="62" xfId="0" applyNumberFormat="1" applyFont="1" applyFill="1" applyBorder="1" applyAlignment="1">
      <alignment vertical="center"/>
    </xf>
    <xf numFmtId="178" fontId="35" fillId="3" borderId="73" xfId="0" quotePrefix="1" applyNumberFormat="1" applyFont="1" applyFill="1" applyBorder="1" applyAlignment="1">
      <alignment vertical="center"/>
    </xf>
    <xf numFmtId="178" fontId="35" fillId="3" borderId="53" xfId="0" applyNumberFormat="1" applyFont="1" applyFill="1" applyBorder="1" applyAlignment="1">
      <alignment vertical="center"/>
    </xf>
    <xf numFmtId="0" fontId="26" fillId="5" borderId="1" xfId="0" applyFont="1" applyFill="1" applyBorder="1" applyAlignment="1">
      <alignment horizontal="center" vertical="center" wrapText="1"/>
    </xf>
    <xf numFmtId="178" fontId="35" fillId="3" borderId="37" xfId="0" applyNumberFormat="1" applyFont="1" applyFill="1" applyBorder="1" applyAlignment="1">
      <alignment vertical="center"/>
    </xf>
    <xf numFmtId="178" fontId="35" fillId="3" borderId="38" xfId="0" applyNumberFormat="1" applyFont="1" applyFill="1" applyBorder="1" applyAlignment="1">
      <alignment vertical="center"/>
    </xf>
    <xf numFmtId="178" fontId="35" fillId="3" borderId="31" xfId="0" applyNumberFormat="1" applyFont="1" applyFill="1" applyBorder="1" applyAlignment="1">
      <alignment vertical="center"/>
    </xf>
    <xf numFmtId="178" fontId="35" fillId="3" borderId="17" xfId="0" applyNumberFormat="1" applyFont="1" applyFill="1" applyBorder="1" applyAlignment="1">
      <alignment vertical="center"/>
    </xf>
    <xf numFmtId="178" fontId="35" fillId="3" borderId="24" xfId="0" applyNumberFormat="1" applyFont="1" applyFill="1" applyBorder="1" applyAlignment="1">
      <alignment vertical="center"/>
    </xf>
    <xf numFmtId="0" fontId="26" fillId="5" borderId="36" xfId="0" applyFont="1" applyFill="1" applyBorder="1" applyAlignment="1">
      <alignment horizontal="center" vertical="center" wrapText="1"/>
    </xf>
    <xf numFmtId="38" fontId="22" fillId="3" borderId="47" xfId="0" applyNumberFormat="1" applyFont="1" applyFill="1" applyBorder="1" applyAlignment="1">
      <alignment vertical="center" shrinkToFit="1"/>
    </xf>
    <xf numFmtId="193" fontId="13" fillId="3" borderId="38" xfId="0" applyNumberFormat="1" applyFont="1" applyFill="1" applyBorder="1" applyAlignment="1" applyProtection="1">
      <alignment horizontal="center" vertical="center" shrinkToFit="1"/>
      <protection locked="0"/>
    </xf>
    <xf numFmtId="0" fontId="37" fillId="0" borderId="0" xfId="8" applyFont="1">
      <alignment vertical="center"/>
    </xf>
    <xf numFmtId="0" fontId="26" fillId="0" borderId="0" xfId="8" applyFont="1">
      <alignment vertical="center"/>
    </xf>
    <xf numFmtId="0" fontId="38" fillId="0" borderId="0" xfId="8" applyFont="1">
      <alignment vertical="center"/>
    </xf>
    <xf numFmtId="0" fontId="27" fillId="0" borderId="0" xfId="8" applyFont="1" applyAlignment="1">
      <alignment vertical="center"/>
    </xf>
    <xf numFmtId="0" fontId="36" fillId="0" borderId="0" xfId="8" applyFont="1" applyAlignment="1">
      <alignment vertical="center"/>
    </xf>
    <xf numFmtId="0" fontId="22" fillId="0" borderId="0" xfId="0" applyFont="1" applyFill="1" applyBorder="1" applyAlignment="1">
      <alignment horizontal="center" vertical="center"/>
    </xf>
    <xf numFmtId="0" fontId="13" fillId="2" borderId="42" xfId="0" applyFont="1" applyFill="1" applyBorder="1" applyAlignment="1">
      <alignment vertical="center" shrinkToFit="1"/>
    </xf>
    <xf numFmtId="0" fontId="13" fillId="6" borderId="31" xfId="0" applyFont="1" applyFill="1" applyBorder="1" applyAlignment="1">
      <alignment vertical="center"/>
    </xf>
    <xf numFmtId="0" fontId="13" fillId="2" borderId="31" xfId="0" applyFont="1" applyFill="1" applyBorder="1" applyAlignment="1">
      <alignment vertical="center" shrinkToFit="1"/>
    </xf>
    <xf numFmtId="178" fontId="13" fillId="2" borderId="31" xfId="0" applyNumberFormat="1" applyFont="1" applyFill="1" applyBorder="1" applyAlignment="1">
      <alignment horizontal="right" vertical="center" shrinkToFit="1"/>
    </xf>
    <xf numFmtId="178" fontId="13" fillId="2" borderId="31" xfId="0" applyNumberFormat="1" applyFont="1" applyFill="1" applyBorder="1" applyAlignment="1">
      <alignment horizontal="right" vertical="center"/>
    </xf>
    <xf numFmtId="178" fontId="13" fillId="2" borderId="31" xfId="0" applyNumberFormat="1" applyFont="1" applyFill="1" applyBorder="1" applyAlignment="1">
      <alignment vertical="center"/>
    </xf>
    <xf numFmtId="192" fontId="13" fillId="2" borderId="31" xfId="0" applyNumberFormat="1" applyFont="1" applyFill="1" applyBorder="1" applyAlignment="1">
      <alignment horizontal="right" vertical="center" shrinkToFit="1"/>
    </xf>
    <xf numFmtId="178" fontId="13" fillId="2" borderId="31" xfId="4" applyNumberFormat="1"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38" fillId="0" borderId="0" xfId="0" applyFont="1">
      <alignment vertical="center"/>
    </xf>
    <xf numFmtId="0" fontId="34" fillId="4" borderId="1" xfId="0" applyFont="1" applyFill="1" applyBorder="1" applyAlignment="1">
      <alignment horizontal="center" vertical="center" shrinkToFit="1"/>
    </xf>
    <xf numFmtId="0" fontId="34" fillId="0" borderId="0" xfId="8" applyFont="1">
      <alignment vertical="center"/>
    </xf>
    <xf numFmtId="178" fontId="13" fillId="0" borderId="0" xfId="4" applyNumberFormat="1" applyFont="1" applyBorder="1" applyAlignment="1">
      <alignment horizontal="center" vertical="center" shrinkToFit="1"/>
    </xf>
    <xf numFmtId="0" fontId="22" fillId="2" borderId="25" xfId="0" applyFont="1" applyFill="1" applyBorder="1">
      <alignment vertical="center"/>
    </xf>
    <xf numFmtId="0" fontId="22" fillId="2" borderId="23" xfId="0" applyFont="1" applyFill="1" applyBorder="1">
      <alignment vertical="center"/>
    </xf>
    <xf numFmtId="0" fontId="22" fillId="2" borderId="46" xfId="0" applyFont="1" applyFill="1" applyBorder="1">
      <alignment vertical="center"/>
    </xf>
    <xf numFmtId="0" fontId="22" fillId="2" borderId="31" xfId="0" applyFont="1" applyFill="1" applyBorder="1">
      <alignment vertical="center"/>
    </xf>
    <xf numFmtId="0" fontId="22" fillId="5" borderId="26" xfId="0" applyFont="1" applyFill="1" applyBorder="1">
      <alignment vertical="center"/>
    </xf>
    <xf numFmtId="0" fontId="22" fillId="5" borderId="40" xfId="0" applyFont="1" applyFill="1" applyBorder="1">
      <alignment vertical="center"/>
    </xf>
    <xf numFmtId="0" fontId="22" fillId="5" borderId="27" xfId="0" applyFont="1" applyFill="1" applyBorder="1">
      <alignment vertical="center"/>
    </xf>
    <xf numFmtId="0" fontId="22" fillId="5" borderId="28" xfId="0" applyFont="1" applyFill="1" applyBorder="1">
      <alignment vertical="center"/>
    </xf>
    <xf numFmtId="0" fontId="22" fillId="5" borderId="48" xfId="0" applyFont="1" applyFill="1" applyBorder="1">
      <alignment vertical="center"/>
    </xf>
    <xf numFmtId="0" fontId="22" fillId="5" borderId="49" xfId="0" applyFont="1" applyFill="1" applyBorder="1">
      <alignment vertical="center"/>
    </xf>
    <xf numFmtId="0" fontId="22" fillId="5" borderId="24" xfId="0" applyFont="1" applyFill="1" applyBorder="1">
      <alignment vertical="center"/>
    </xf>
    <xf numFmtId="0" fontId="22" fillId="5" borderId="47" xfId="0" applyFont="1" applyFill="1" applyBorder="1">
      <alignment vertical="center"/>
    </xf>
    <xf numFmtId="0" fontId="22" fillId="5" borderId="54" xfId="0" applyFont="1" applyFill="1" applyBorder="1">
      <alignment vertical="center"/>
    </xf>
    <xf numFmtId="0" fontId="22" fillId="5" borderId="63" xfId="0" applyFont="1" applyFill="1" applyBorder="1">
      <alignment vertical="center"/>
    </xf>
    <xf numFmtId="0" fontId="22" fillId="5" borderId="53" xfId="0" applyFont="1" applyFill="1" applyBorder="1">
      <alignment vertical="center"/>
    </xf>
    <xf numFmtId="0" fontId="22" fillId="5" borderId="37" xfId="0" applyFont="1" applyFill="1" applyBorder="1">
      <alignment vertical="center"/>
    </xf>
    <xf numFmtId="0" fontId="22" fillId="5" borderId="31" xfId="0" applyFont="1" applyFill="1" applyBorder="1">
      <alignment vertical="center"/>
    </xf>
    <xf numFmtId="0" fontId="22" fillId="5" borderId="38" xfId="0" applyFont="1" applyFill="1" applyBorder="1">
      <alignment vertical="center"/>
    </xf>
    <xf numFmtId="0" fontId="39"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2" fillId="5" borderId="25" xfId="5" applyFont="1" applyFill="1" applyBorder="1" applyAlignment="1" applyProtection="1">
      <alignment vertical="center"/>
    </xf>
    <xf numFmtId="0" fontId="22" fillId="5" borderId="17" xfId="5" applyFont="1" applyFill="1" applyBorder="1" applyAlignment="1" applyProtection="1">
      <alignment vertical="center"/>
    </xf>
    <xf numFmtId="0" fontId="22"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2" fillId="3" borderId="36" xfId="0" applyNumberFormat="1" applyFont="1" applyFill="1" applyBorder="1">
      <alignment vertical="center"/>
    </xf>
    <xf numFmtId="38" fontId="22" fillId="3" borderId="46" xfId="0" applyNumberFormat="1" applyFont="1" applyFill="1" applyBorder="1">
      <alignment vertical="center"/>
    </xf>
    <xf numFmtId="38" fontId="22" fillId="3" borderId="35" xfId="0" applyNumberFormat="1" applyFont="1" applyFill="1" applyBorder="1">
      <alignment vertical="center"/>
    </xf>
    <xf numFmtId="38" fontId="22" fillId="3" borderId="21" xfId="0" applyNumberFormat="1" applyFont="1" applyFill="1" applyBorder="1">
      <alignment vertical="center"/>
    </xf>
    <xf numFmtId="38" fontId="39" fillId="0" borderId="0" xfId="6" applyFont="1" applyFill="1" applyBorder="1" applyAlignment="1">
      <alignment vertical="center"/>
    </xf>
    <xf numFmtId="38" fontId="22" fillId="2" borderId="38" xfId="0" applyNumberFormat="1" applyFont="1" applyFill="1" applyBorder="1">
      <alignment vertical="center"/>
    </xf>
    <xf numFmtId="178" fontId="35" fillId="4" borderId="0" xfId="0" applyNumberFormat="1" applyFont="1" applyFill="1" applyBorder="1" applyAlignment="1">
      <alignment vertical="center"/>
    </xf>
    <xf numFmtId="0" fontId="35" fillId="0" borderId="0" xfId="0" applyFont="1" applyAlignment="1">
      <alignment vertical="center" wrapText="1"/>
    </xf>
    <xf numFmtId="0" fontId="13" fillId="0" borderId="16" xfId="0" applyFont="1" applyBorder="1" applyAlignment="1">
      <alignment vertical="top" wrapText="1"/>
    </xf>
    <xf numFmtId="178" fontId="35" fillId="4" borderId="0" xfId="0" applyNumberFormat="1" applyFont="1" applyFill="1" applyBorder="1" applyAlignment="1">
      <alignment horizontal="right" vertical="center"/>
    </xf>
    <xf numFmtId="0" fontId="26" fillId="5" borderId="23"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6" fillId="5" borderId="37" xfId="0" applyFont="1" applyFill="1" applyBorder="1" applyAlignment="1">
      <alignment horizontal="center" vertical="center" wrapText="1"/>
    </xf>
    <xf numFmtId="178" fontId="35" fillId="4" borderId="81" xfId="0" quotePrefix="1" applyNumberFormat="1" applyFont="1" applyFill="1" applyBorder="1" applyAlignment="1">
      <alignment horizontal="right" vertical="center"/>
    </xf>
    <xf numFmtId="178" fontId="35" fillId="4" borderId="30" xfId="0" quotePrefix="1" applyNumberFormat="1" applyFont="1" applyFill="1" applyBorder="1" applyAlignment="1">
      <alignment horizontal="right" vertical="center"/>
    </xf>
    <xf numFmtId="178" fontId="35" fillId="3" borderId="47" xfId="0" quotePrefix="1" applyNumberFormat="1" applyFont="1" applyFill="1" applyBorder="1" applyAlignment="1">
      <alignment horizontal="right" vertical="center"/>
    </xf>
    <xf numFmtId="178" fontId="35" fillId="3" borderId="38" xfId="0" quotePrefix="1" applyNumberFormat="1" applyFont="1" applyFill="1" applyBorder="1" applyAlignment="1">
      <alignment horizontal="right" vertical="center"/>
    </xf>
    <xf numFmtId="38" fontId="22" fillId="3" borderId="1" xfId="0" applyNumberFormat="1" applyFont="1" applyFill="1" applyBorder="1">
      <alignment vertical="center"/>
    </xf>
    <xf numFmtId="178" fontId="35" fillId="5" borderId="24" xfId="0" applyNumberFormat="1" applyFont="1" applyFill="1" applyBorder="1" applyAlignment="1">
      <alignment vertical="center"/>
    </xf>
    <xf numFmtId="178" fontId="35" fillId="5" borderId="47" xfId="0" quotePrefix="1" applyNumberFormat="1" applyFont="1" applyFill="1" applyBorder="1" applyAlignment="1">
      <alignment horizontal="right" vertical="center"/>
    </xf>
    <xf numFmtId="0" fontId="13" fillId="0" borderId="0" xfId="0" applyFont="1" applyBorder="1" applyAlignment="1">
      <alignment vertical="center" wrapText="1"/>
    </xf>
    <xf numFmtId="0" fontId="26" fillId="5" borderId="30" xfId="0" applyFont="1" applyFill="1" applyBorder="1" applyAlignment="1">
      <alignment horizontal="center" vertical="center"/>
    </xf>
    <xf numFmtId="176" fontId="25" fillId="5" borderId="16" xfId="0" applyNumberFormat="1" applyFont="1" applyFill="1" applyBorder="1" applyAlignment="1">
      <alignment horizontal="center" vertical="center"/>
    </xf>
    <xf numFmtId="176" fontId="25" fillId="5" borderId="30" xfId="0" applyNumberFormat="1" applyFont="1" applyFill="1" applyBorder="1" applyAlignment="1">
      <alignment horizontal="center" vertical="center"/>
    </xf>
    <xf numFmtId="176" fontId="25" fillId="5" borderId="0" xfId="0" applyNumberFormat="1" applyFont="1" applyFill="1" applyBorder="1" applyAlignment="1">
      <alignment horizontal="center" vertical="center"/>
    </xf>
    <xf numFmtId="176" fontId="25" fillId="5" borderId="30" xfId="0" applyNumberFormat="1" applyFont="1" applyFill="1" applyBorder="1" applyAlignment="1">
      <alignment vertical="center"/>
    </xf>
    <xf numFmtId="178" fontId="13" fillId="3" borderId="54" xfId="4" applyNumberFormat="1" applyFont="1" applyFill="1" applyBorder="1" applyAlignment="1">
      <alignment horizontal="right" vertical="center" shrinkToFit="1"/>
    </xf>
    <xf numFmtId="178" fontId="13" fillId="3" borderId="63" xfId="4" applyNumberFormat="1" applyFont="1" applyFill="1" applyBorder="1" applyAlignment="1">
      <alignment horizontal="right" vertical="center" shrinkToFit="1"/>
    </xf>
    <xf numFmtId="178" fontId="13" fillId="3" borderId="53" xfId="4" applyNumberFormat="1" applyFont="1" applyFill="1" applyBorder="1" applyAlignment="1">
      <alignment horizontal="right" vertical="center" shrinkToFit="1"/>
    </xf>
    <xf numFmtId="178" fontId="13" fillId="3" borderId="29" xfId="4" applyNumberFormat="1" applyFont="1" applyFill="1" applyBorder="1" applyAlignment="1">
      <alignment horizontal="right" vertical="center" shrinkToFit="1"/>
    </xf>
    <xf numFmtId="178" fontId="13" fillId="3" borderId="38" xfId="4" applyNumberFormat="1" applyFont="1" applyFill="1" applyBorder="1" applyAlignment="1">
      <alignment horizontal="right" vertical="center" shrinkToFit="1"/>
    </xf>
    <xf numFmtId="0" fontId="13" fillId="3" borderId="26" xfId="0" applyFont="1" applyFill="1" applyBorder="1" applyAlignment="1">
      <alignment vertical="center"/>
    </xf>
    <xf numFmtId="0" fontId="13" fillId="3" borderId="27" xfId="0" applyFont="1" applyFill="1" applyBorder="1" applyAlignment="1">
      <alignment vertical="center"/>
    </xf>
    <xf numFmtId="0" fontId="13" fillId="3" borderId="48" xfId="0" applyFont="1" applyFill="1" applyBorder="1" applyAlignment="1">
      <alignment vertical="center"/>
    </xf>
    <xf numFmtId="0" fontId="13" fillId="3" borderId="43" xfId="0" applyFont="1" applyFill="1" applyBorder="1" applyAlignment="1">
      <alignment vertical="center"/>
    </xf>
    <xf numFmtId="0" fontId="13" fillId="3" borderId="17" xfId="0" applyFont="1" applyFill="1" applyBorder="1" applyAlignment="1">
      <alignment vertical="center"/>
    </xf>
    <xf numFmtId="0" fontId="13" fillId="3" borderId="74" xfId="0" applyFont="1" applyFill="1" applyBorder="1" applyAlignment="1">
      <alignment vertical="center"/>
    </xf>
    <xf numFmtId="0" fontId="13" fillId="3" borderId="37" xfId="0" applyFont="1" applyFill="1" applyBorder="1" applyAlignment="1">
      <alignment vertical="center"/>
    </xf>
    <xf numFmtId="178" fontId="18" fillId="0" borderId="0" xfId="0" applyNumberFormat="1" applyFont="1" applyBorder="1" applyAlignment="1">
      <alignment horizontal="right" vertical="center"/>
    </xf>
    <xf numFmtId="178" fontId="13" fillId="3" borderId="38" xfId="0" applyNumberFormat="1" applyFont="1" applyFill="1" applyBorder="1" applyAlignment="1">
      <alignment vertical="center"/>
    </xf>
    <xf numFmtId="178" fontId="13" fillId="3" borderId="29" xfId="0" applyNumberFormat="1" applyFont="1" applyFill="1" applyBorder="1" applyAlignment="1">
      <alignment vertical="center"/>
    </xf>
    <xf numFmtId="176" fontId="13" fillId="3" borderId="53" xfId="0" applyNumberFormat="1" applyFont="1" applyFill="1" applyBorder="1" applyAlignment="1">
      <alignment vertical="center"/>
    </xf>
    <xf numFmtId="178" fontId="13" fillId="3" borderId="38" xfId="4" applyNumberFormat="1" applyFont="1" applyFill="1" applyBorder="1" applyAlignment="1">
      <alignment vertical="center"/>
    </xf>
    <xf numFmtId="0" fontId="13" fillId="3" borderId="25" xfId="0" applyFont="1" applyFill="1" applyBorder="1" applyAlignment="1">
      <alignment vertical="center"/>
    </xf>
    <xf numFmtId="0" fontId="15" fillId="0" borderId="0" xfId="0" applyFont="1" applyBorder="1" applyAlignment="1">
      <alignment vertical="center"/>
    </xf>
    <xf numFmtId="0" fontId="18" fillId="0" borderId="0" xfId="9" applyFont="1">
      <alignment vertical="center"/>
    </xf>
    <xf numFmtId="0" fontId="21" fillId="0" borderId="0" xfId="9" applyFont="1" applyAlignment="1">
      <alignment vertical="top"/>
    </xf>
    <xf numFmtId="0" fontId="37" fillId="0" borderId="0" xfId="9" applyFont="1">
      <alignment vertical="center"/>
    </xf>
    <xf numFmtId="0" fontId="13" fillId="0" borderId="15" xfId="0" applyFont="1" applyBorder="1">
      <alignment vertical="center"/>
    </xf>
    <xf numFmtId="0" fontId="40" fillId="0" borderId="1" xfId="3" applyFont="1" applyBorder="1" applyAlignment="1">
      <alignment horizontal="center" vertical="center"/>
    </xf>
    <xf numFmtId="0" fontId="40" fillId="0" borderId="1" xfId="3" applyFont="1" applyBorder="1" applyAlignment="1">
      <alignment horizontal="center" vertical="center" shrinkToFit="1"/>
    </xf>
    <xf numFmtId="0" fontId="5" fillId="0" borderId="1" xfId="3" applyBorder="1" applyAlignment="1">
      <alignment horizontal="center" vertical="center"/>
    </xf>
    <xf numFmtId="0" fontId="5" fillId="0" borderId="0" xfId="3">
      <alignment vertical="center"/>
    </xf>
    <xf numFmtId="0" fontId="0" fillId="0" borderId="1" xfId="3" applyFont="1" applyBorder="1" applyAlignment="1">
      <alignment vertical="top"/>
    </xf>
    <xf numFmtId="0" fontId="0" fillId="0" borderId="1" xfId="3" applyFont="1" applyBorder="1" applyAlignment="1">
      <alignment vertical="top" shrinkToFit="1"/>
    </xf>
    <xf numFmtId="0" fontId="5" fillId="0" borderId="1" xfId="3" applyBorder="1">
      <alignment vertical="center"/>
    </xf>
    <xf numFmtId="0" fontId="5" fillId="0" borderId="1" xfId="3" applyBorder="1" applyAlignment="1">
      <alignment vertical="top"/>
    </xf>
    <xf numFmtId="0" fontId="0" fillId="0" borderId="1" xfId="3" applyFont="1" applyBorder="1" applyAlignment="1">
      <alignment vertical="center" shrinkToFit="1"/>
    </xf>
    <xf numFmtId="0" fontId="5" fillId="0" borderId="0" xfId="3" applyAlignment="1">
      <alignment vertical="center" shrinkToFit="1"/>
    </xf>
    <xf numFmtId="0" fontId="17" fillId="0" borderId="0" xfId="0" applyFont="1" applyBorder="1" applyAlignment="1">
      <alignment vertical="center"/>
    </xf>
    <xf numFmtId="0" fontId="13" fillId="4" borderId="37" xfId="0" applyFont="1" applyFill="1" applyBorder="1">
      <alignment vertical="center"/>
    </xf>
    <xf numFmtId="0" fontId="13" fillId="4" borderId="31" xfId="0" applyFont="1" applyFill="1" applyBorder="1" applyAlignment="1" applyProtection="1">
      <alignment vertical="center" shrinkToFit="1"/>
      <protection locked="0"/>
    </xf>
    <xf numFmtId="0" fontId="13" fillId="4" borderId="31" xfId="0" applyFont="1" applyFill="1" applyBorder="1" applyAlignment="1">
      <alignment horizontal="center" vertical="center" shrinkToFit="1"/>
    </xf>
    <xf numFmtId="178" fontId="13" fillId="3" borderId="14" xfId="0" applyNumberFormat="1" applyFont="1" applyFill="1" applyBorder="1" applyAlignment="1" applyProtection="1">
      <alignment horizontal="right" vertical="center" shrinkToFit="1"/>
    </xf>
    <xf numFmtId="178" fontId="13" fillId="4" borderId="31" xfId="0" applyNumberFormat="1" applyFont="1" applyFill="1" applyBorder="1" applyAlignment="1" applyProtection="1">
      <alignment horizontal="centerContinuous" vertical="center"/>
      <protection locked="0"/>
    </xf>
    <xf numFmtId="12" fontId="13" fillId="0" borderId="14" xfId="0" applyNumberFormat="1" applyFont="1" applyBorder="1" applyAlignment="1" applyProtection="1">
      <alignment horizontal="right" vertical="center"/>
      <protection locked="0"/>
    </xf>
    <xf numFmtId="178" fontId="13" fillId="4" borderId="31" xfId="0" applyNumberFormat="1" applyFont="1" applyFill="1" applyBorder="1" applyProtection="1">
      <alignment vertical="center"/>
      <protection locked="0"/>
    </xf>
    <xf numFmtId="192" fontId="13" fillId="4" borderId="52" xfId="0" applyNumberFormat="1" applyFont="1" applyFill="1" applyBorder="1" applyAlignment="1" applyProtection="1">
      <alignment horizontal="right" vertical="center"/>
      <protection locked="0"/>
    </xf>
    <xf numFmtId="178" fontId="13" fillId="3" borderId="42" xfId="0" applyNumberFormat="1" applyFont="1" applyFill="1" applyBorder="1" applyAlignment="1" applyProtection="1">
      <alignment horizontal="right" vertical="center"/>
    </xf>
    <xf numFmtId="0" fontId="34" fillId="0" borderId="0" xfId="0" applyFont="1" applyBorder="1" applyAlignment="1">
      <alignment horizontal="right" vertical="center"/>
    </xf>
    <xf numFmtId="0" fontId="13" fillId="0" borderId="21" xfId="0" applyFont="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37" xfId="0" applyFont="1" applyFill="1" applyBorder="1" applyAlignment="1">
      <alignment horizontal="center" vertical="center"/>
    </xf>
    <xf numFmtId="0" fontId="13" fillId="4" borderId="38" xfId="0" applyFont="1" applyFill="1" applyBorder="1" applyAlignment="1">
      <alignment horizontal="center" vertical="center"/>
    </xf>
    <xf numFmtId="0" fontId="13" fillId="3" borderId="1" xfId="0" applyFont="1" applyFill="1" applyBorder="1" applyAlignment="1">
      <alignment horizontal="left" vertical="center" wrapText="1"/>
    </xf>
    <xf numFmtId="0" fontId="13" fillId="0" borderId="36" xfId="0" applyFont="1" applyBorder="1" applyAlignment="1" applyProtection="1">
      <alignment horizontal="left" vertical="center" shrinkToFit="1"/>
      <protection locked="0"/>
    </xf>
    <xf numFmtId="0" fontId="13" fillId="0" borderId="5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32" fillId="5" borderId="1" xfId="0" applyFont="1" applyFill="1" applyBorder="1" applyAlignment="1">
      <alignment horizontal="center" vertical="center" wrapText="1"/>
    </xf>
    <xf numFmtId="178" fontId="26" fillId="5" borderId="17" xfId="0" applyNumberFormat="1" applyFont="1" applyFill="1" applyBorder="1" applyAlignment="1">
      <alignment horizontal="center" vertical="center"/>
    </xf>
    <xf numFmtId="178" fontId="26" fillId="5" borderId="24"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xf>
    <xf numFmtId="178" fontId="26" fillId="4" borderId="31" xfId="0" applyNumberFormat="1" applyFont="1" applyFill="1" applyBorder="1" applyAlignment="1">
      <alignment horizontal="center" vertical="center"/>
    </xf>
    <xf numFmtId="178" fontId="26" fillId="4" borderId="38"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wrapText="1"/>
    </xf>
    <xf numFmtId="178" fontId="26" fillId="4" borderId="31" xfId="0" applyNumberFormat="1" applyFont="1" applyFill="1" applyBorder="1" applyAlignment="1">
      <alignment horizontal="center" vertical="center" wrapText="1"/>
    </xf>
    <xf numFmtId="178" fontId="26" fillId="4" borderId="38" xfId="0" applyNumberFormat="1" applyFont="1" applyFill="1" applyBorder="1" applyAlignment="1">
      <alignment horizontal="center" vertical="center" wrapText="1"/>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30" fillId="0" borderId="0" xfId="0" applyFont="1" applyAlignment="1">
      <alignment horizontal="center" vertical="top" wrapText="1"/>
    </xf>
    <xf numFmtId="0" fontId="29" fillId="0" borderId="0" xfId="0" applyFont="1" applyAlignment="1">
      <alignment horizontal="center" vertical="top" wrapText="1"/>
    </xf>
    <xf numFmtId="183" fontId="28" fillId="0" borderId="0" xfId="0" applyNumberFormat="1" applyFont="1" applyAlignment="1">
      <alignment horizontal="center" vertical="center"/>
    </xf>
    <xf numFmtId="0" fontId="28" fillId="0" borderId="0" xfId="0" applyFont="1" applyAlignment="1">
      <alignment horizontal="left" vertical="top" wrapText="1"/>
    </xf>
    <xf numFmtId="0" fontId="31" fillId="0" borderId="0" xfId="0" applyFont="1">
      <alignment vertical="center"/>
    </xf>
    <xf numFmtId="0" fontId="13" fillId="4" borderId="1" xfId="0" applyFont="1" applyFill="1" applyBorder="1" applyAlignment="1">
      <alignment horizontal="center" vertical="center"/>
    </xf>
    <xf numFmtId="0" fontId="28" fillId="0" borderId="1" xfId="0" applyFont="1" applyBorder="1" applyAlignment="1">
      <alignment horizontal="left" vertical="center"/>
    </xf>
    <xf numFmtId="0" fontId="13" fillId="0" borderId="1" xfId="0" applyFont="1" applyBorder="1" applyAlignment="1" applyProtection="1">
      <alignment horizontal="center" vertical="center"/>
      <protection locked="0"/>
    </xf>
    <xf numFmtId="0" fontId="13" fillId="4" borderId="45" xfId="0" applyFont="1" applyFill="1" applyBorder="1" applyAlignment="1">
      <alignment horizontal="center" vertical="center" textRotation="255"/>
    </xf>
    <xf numFmtId="0" fontId="13" fillId="4" borderId="23" xfId="0" applyFont="1" applyFill="1" applyBorder="1" applyAlignment="1">
      <alignment horizontal="center" vertical="center" textRotation="255"/>
    </xf>
    <xf numFmtId="0" fontId="13" fillId="4" borderId="46" xfId="0" applyFont="1" applyFill="1" applyBorder="1" applyAlignment="1">
      <alignment horizontal="center" vertical="center" textRotation="255"/>
    </xf>
    <xf numFmtId="0" fontId="13" fillId="4" borderId="1" xfId="0" applyFont="1" applyFill="1" applyBorder="1" applyAlignment="1">
      <alignment horizontal="left" vertical="center"/>
    </xf>
    <xf numFmtId="0" fontId="13" fillId="0" borderId="1" xfId="0" applyFont="1" applyBorder="1" applyAlignment="1" applyProtection="1">
      <alignment vertical="center" shrinkToFit="1"/>
      <protection locked="0"/>
    </xf>
    <xf numFmtId="49" fontId="13" fillId="0" borderId="1" xfId="0" applyNumberFormat="1" applyFont="1" applyBorder="1" applyAlignment="1" applyProtection="1">
      <alignment horizontal="left" vertical="center" wrapText="1"/>
      <protection locked="0"/>
    </xf>
    <xf numFmtId="0" fontId="13" fillId="4" borderId="4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0" borderId="2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4" borderId="1" xfId="0" applyFont="1" applyFill="1" applyBorder="1" applyAlignment="1">
      <alignment horizontal="center" vertical="center" textRotation="255"/>
    </xf>
    <xf numFmtId="0" fontId="13" fillId="0" borderId="36" xfId="0" applyFont="1" applyBorder="1" applyAlignment="1" applyProtection="1">
      <alignment horizontal="left" vertical="center" wrapText="1"/>
      <protection locked="0"/>
    </xf>
    <xf numFmtId="0" fontId="32" fillId="5" borderId="45"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46" xfId="0" applyFont="1" applyFill="1" applyBorder="1" applyAlignment="1">
      <alignment horizontal="center" vertical="center" wrapText="1"/>
    </xf>
    <xf numFmtId="176" fontId="25" fillId="5" borderId="24" xfId="0" applyNumberFormat="1" applyFont="1" applyFill="1" applyBorder="1" applyAlignment="1">
      <alignment horizontal="center" vertical="center"/>
    </xf>
    <xf numFmtId="176" fontId="25" fillId="5" borderId="47" xfId="0" applyNumberFormat="1" applyFont="1" applyFill="1" applyBorder="1" applyAlignment="1">
      <alignment horizontal="center" vertical="center"/>
    </xf>
    <xf numFmtId="176" fontId="25" fillId="5" borderId="15" xfId="0" applyNumberFormat="1" applyFont="1" applyFill="1" applyBorder="1" applyAlignment="1">
      <alignment horizontal="center" vertical="center"/>
    </xf>
    <xf numFmtId="176" fontId="25" fillId="5" borderId="29"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29" xfId="0" applyFont="1" applyFill="1" applyBorder="1" applyAlignment="1">
      <alignment horizontal="center" vertical="center"/>
    </xf>
    <xf numFmtId="176" fontId="25" fillId="5" borderId="17" xfId="0" applyNumberFormat="1" applyFont="1" applyFill="1" applyBorder="1" applyAlignment="1">
      <alignment horizontal="center" vertical="center"/>
    </xf>
    <xf numFmtId="0" fontId="26" fillId="5" borderId="29" xfId="0" applyFont="1" applyFill="1" applyBorder="1" applyAlignment="1">
      <alignment horizontal="center" vertical="center"/>
    </xf>
    <xf numFmtId="0" fontId="26" fillId="5" borderId="47" xfId="0" applyFont="1" applyFill="1" applyBorder="1" applyAlignment="1">
      <alignment horizontal="center" vertical="center"/>
    </xf>
    <xf numFmtId="176" fontId="25" fillId="5" borderId="25" xfId="0" applyNumberFormat="1" applyFont="1" applyFill="1" applyBorder="1" applyAlignment="1">
      <alignment horizontal="center" vertical="center"/>
    </xf>
    <xf numFmtId="0" fontId="15" fillId="0" borderId="16" xfId="0" applyFont="1" applyBorder="1" applyAlignment="1">
      <alignment vertical="top" wrapText="1"/>
    </xf>
    <xf numFmtId="0" fontId="13" fillId="0" borderId="44" xfId="0" applyFont="1" applyBorder="1" applyAlignment="1" applyProtection="1">
      <alignment horizontal="left" vertical="top" wrapText="1"/>
      <protection locked="0"/>
    </xf>
    <xf numFmtId="0" fontId="13" fillId="0" borderId="7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3" xfId="0" applyFont="1" applyFill="1" applyBorder="1" applyAlignment="1">
      <alignment horizontal="center" vertical="center"/>
    </xf>
    <xf numFmtId="0" fontId="13" fillId="0" borderId="24"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3" fillId="0" borderId="71" xfId="0" applyNumberFormat="1" applyFont="1" applyBorder="1" applyAlignment="1" applyProtection="1">
      <alignment horizontal="center" vertical="top" shrinkToFit="1"/>
      <protection locked="0"/>
    </xf>
    <xf numFmtId="184" fontId="13" fillId="0" borderId="11" xfId="0" applyNumberFormat="1" applyFont="1" applyBorder="1" applyAlignment="1" applyProtection="1">
      <alignment horizontal="center" vertical="top" shrinkToFit="1"/>
      <protection locked="0"/>
    </xf>
    <xf numFmtId="186" fontId="13" fillId="3" borderId="11" xfId="0" applyNumberFormat="1" applyFont="1" applyFill="1" applyBorder="1" applyAlignment="1">
      <alignment horizontal="left" vertical="center" shrinkToFit="1"/>
    </xf>
    <xf numFmtId="186" fontId="13" fillId="3" borderId="72" xfId="0" applyNumberFormat="1" applyFont="1" applyFill="1" applyBorder="1" applyAlignment="1">
      <alignment horizontal="left" vertical="center" shrinkToFit="1"/>
    </xf>
    <xf numFmtId="184" fontId="13" fillId="0" borderId="39"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top" shrinkToFit="1"/>
      <protection locked="0"/>
    </xf>
    <xf numFmtId="0" fontId="22" fillId="0" borderId="8"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184" fontId="13" fillId="4" borderId="48" xfId="0" applyNumberFormat="1" applyFont="1" applyFill="1" applyBorder="1" applyAlignment="1" applyProtection="1">
      <alignment horizontal="center" vertical="top" shrinkToFit="1"/>
      <protection locked="0"/>
    </xf>
    <xf numFmtId="184" fontId="13" fillId="4" borderId="49" xfId="0" applyNumberFormat="1" applyFont="1" applyFill="1" applyBorder="1" applyAlignment="1" applyProtection="1">
      <alignment horizontal="center" vertical="top" shrinkToFit="1"/>
      <protection locked="0"/>
    </xf>
    <xf numFmtId="184" fontId="13"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3" fillId="0" borderId="23" xfId="0" applyFont="1" applyBorder="1" applyAlignment="1">
      <alignment horizontal="center" vertical="center" textRotation="255" shrinkToFit="1"/>
    </xf>
    <xf numFmtId="184" fontId="13" fillId="0" borderId="31"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22" fillId="0" borderId="26"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67"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3" fillId="0" borderId="43" xfId="0" applyFont="1" applyBorder="1" applyAlignment="1" applyProtection="1">
      <alignment horizontal="left" vertical="top" wrapText="1"/>
      <protection locked="0"/>
    </xf>
    <xf numFmtId="0" fontId="13" fillId="0" borderId="44" xfId="0" applyFont="1" applyBorder="1">
      <alignment vertical="center"/>
    </xf>
    <xf numFmtId="0" fontId="13" fillId="0" borderId="76" xfId="0" applyFont="1" applyBorder="1">
      <alignment vertical="center"/>
    </xf>
    <xf numFmtId="0" fontId="13" fillId="0" borderId="16" xfId="0" applyFont="1" applyBorder="1">
      <alignment vertical="center"/>
    </xf>
    <xf numFmtId="0" fontId="13" fillId="0" borderId="0" xfId="0" applyFont="1">
      <alignment vertical="center"/>
    </xf>
    <xf numFmtId="0" fontId="13" fillId="0" borderId="30" xfId="0" applyFont="1" applyBorder="1">
      <alignment vertical="center"/>
    </xf>
    <xf numFmtId="0" fontId="13" fillId="0" borderId="17" xfId="0" applyFont="1" applyBorder="1">
      <alignment vertical="center"/>
    </xf>
    <xf numFmtId="0" fontId="13" fillId="0" borderId="24" xfId="0" applyFont="1" applyBorder="1">
      <alignment vertical="center"/>
    </xf>
    <xf numFmtId="0" fontId="13"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3" fillId="4" borderId="25" xfId="0" applyFont="1" applyFill="1" applyBorder="1" applyAlignment="1">
      <alignment horizontal="center" vertical="center" wrapText="1"/>
    </xf>
    <xf numFmtId="0" fontId="13" fillId="4" borderId="15"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0" xfId="0" applyFont="1" applyFill="1" applyAlignment="1">
      <alignment horizontal="center" vertical="center"/>
    </xf>
    <xf numFmtId="0" fontId="13" fillId="4" borderId="30"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47" xfId="0" applyFont="1" applyFill="1" applyBorder="1" applyAlignment="1">
      <alignment horizontal="center" vertical="center"/>
    </xf>
    <xf numFmtId="178" fontId="13" fillId="2" borderId="31" xfId="4" applyNumberFormat="1" applyFont="1" applyFill="1" applyBorder="1" applyAlignment="1">
      <alignment horizontal="center" vertical="center"/>
    </xf>
    <xf numFmtId="178" fontId="13" fillId="2" borderId="38" xfId="4" applyNumberFormat="1" applyFont="1" applyFill="1" applyBorder="1" applyAlignment="1">
      <alignment horizontal="center" vertical="center"/>
    </xf>
    <xf numFmtId="0" fontId="13" fillId="0" borderId="1" xfId="0" applyFont="1" applyBorder="1" applyAlignment="1">
      <alignment horizontal="center" vertical="center" wrapText="1"/>
    </xf>
    <xf numFmtId="178" fontId="13" fillId="2" borderId="1" xfId="0" applyNumberFormat="1" applyFont="1" applyFill="1" applyBorder="1" applyAlignment="1">
      <alignment horizontal="center" vertical="center" shrinkToFit="1"/>
    </xf>
    <xf numFmtId="178" fontId="13" fillId="0" borderId="0" xfId="2" applyNumberFormat="1" applyFont="1" applyFill="1" applyBorder="1" applyAlignment="1">
      <alignment horizontal="center" vertical="center" shrinkToFit="1"/>
    </xf>
    <xf numFmtId="178" fontId="13" fillId="2" borderId="37" xfId="4" applyNumberFormat="1" applyFont="1" applyFill="1" applyBorder="1" applyAlignment="1">
      <alignment horizontal="center" vertical="center" shrinkToFit="1"/>
    </xf>
    <xf numFmtId="178" fontId="13" fillId="2" borderId="38" xfId="4" applyNumberFormat="1" applyFont="1" applyFill="1" applyBorder="1" applyAlignment="1">
      <alignment horizontal="center" vertical="center" shrinkToFit="1"/>
    </xf>
    <xf numFmtId="0" fontId="22" fillId="0" borderId="16" xfId="0" applyFont="1" applyFill="1" applyBorder="1" applyAlignment="1" applyProtection="1">
      <alignment vertical="center" shrinkToFit="1"/>
      <protection locked="0"/>
    </xf>
    <xf numFmtId="0" fontId="22" fillId="0" borderId="61" xfId="0" applyFont="1" applyFill="1" applyBorder="1" applyAlignment="1" applyProtection="1">
      <alignment vertical="center" shrinkToFit="1"/>
      <protection locked="0"/>
    </xf>
    <xf numFmtId="0" fontId="22" fillId="0" borderId="17" xfId="0" applyFont="1" applyFill="1" applyBorder="1" applyAlignment="1" applyProtection="1">
      <alignment vertical="center" shrinkToFit="1"/>
      <protection locked="0"/>
    </xf>
    <xf numFmtId="0" fontId="22" fillId="0" borderId="55" xfId="0" applyFont="1" applyFill="1" applyBorder="1" applyAlignment="1" applyProtection="1">
      <alignment vertical="center" shrinkToFit="1"/>
      <protection locked="0"/>
    </xf>
    <xf numFmtId="38" fontId="22" fillId="0" borderId="25" xfId="4" applyFont="1" applyFill="1" applyBorder="1" applyAlignment="1" applyProtection="1">
      <alignment vertical="center" shrinkToFit="1"/>
      <protection locked="0"/>
    </xf>
    <xf numFmtId="38" fontId="22" fillId="0" borderId="66" xfId="4" applyFont="1" applyFill="1" applyBorder="1" applyAlignment="1" applyProtection="1">
      <alignment vertical="center" shrinkToFit="1"/>
      <protection locked="0"/>
    </xf>
    <xf numFmtId="38" fontId="22" fillId="0" borderId="16" xfId="4" applyFont="1" applyFill="1" applyBorder="1" applyAlignment="1" applyProtection="1">
      <alignment vertical="center" shrinkToFit="1"/>
      <protection locked="0"/>
    </xf>
    <xf numFmtId="38" fontId="22" fillId="0" borderId="61" xfId="4" applyFont="1" applyFill="1" applyBorder="1" applyAlignment="1" applyProtection="1">
      <alignment vertical="center" shrinkToFit="1"/>
      <protection locked="0"/>
    </xf>
    <xf numFmtId="0" fontId="22" fillId="4" borderId="25"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18" fillId="0" borderId="0" xfId="0" applyFont="1" applyFill="1" applyBorder="1" applyAlignment="1"/>
    <xf numFmtId="0" fontId="22" fillId="4" borderId="37" xfId="0" applyFont="1" applyFill="1" applyBorder="1" applyAlignment="1">
      <alignment horizontal="center" vertical="center" shrinkToFit="1"/>
    </xf>
    <xf numFmtId="0" fontId="22" fillId="4" borderId="38" xfId="0" applyFont="1" applyFill="1" applyBorder="1" applyAlignment="1">
      <alignment horizontal="center" vertical="center" shrinkToFit="1"/>
    </xf>
    <xf numFmtId="0" fontId="22" fillId="4" borderId="31" xfId="0" applyFont="1" applyFill="1" applyBorder="1" applyAlignment="1">
      <alignment horizontal="center" vertical="center" shrinkToFit="1"/>
    </xf>
    <xf numFmtId="0" fontId="22" fillId="4" borderId="38" xfId="0" applyFont="1" applyFill="1" applyBorder="1" applyAlignment="1">
      <alignment vertical="center" shrinkToFit="1"/>
    </xf>
    <xf numFmtId="0" fontId="22" fillId="4" borderId="31" xfId="0" applyFont="1" applyFill="1" applyBorder="1" applyAlignment="1">
      <alignment vertical="center" shrinkToFit="1"/>
    </xf>
    <xf numFmtId="0" fontId="22" fillId="4" borderId="6"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34" xfId="0" applyFont="1" applyFill="1" applyBorder="1" applyAlignment="1" applyProtection="1">
      <alignment horizontal="center" vertical="center" shrinkToFit="1"/>
    </xf>
    <xf numFmtId="0" fontId="22" fillId="4" borderId="50" xfId="0" applyFont="1" applyFill="1" applyBorder="1" applyAlignment="1" applyProtection="1">
      <alignment horizontal="center" vertical="center" shrinkToFit="1"/>
    </xf>
    <xf numFmtId="0" fontId="22" fillId="4" borderId="8"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57" xfId="0" applyFont="1" applyFill="1" applyBorder="1" applyAlignment="1">
      <alignment horizontal="center" vertical="center" shrinkToFit="1"/>
    </xf>
    <xf numFmtId="0" fontId="22" fillId="0" borderId="25" xfId="0" applyFont="1" applyFill="1" applyBorder="1" applyAlignment="1" applyProtection="1">
      <alignment vertical="center" shrinkToFit="1"/>
      <protection locked="0"/>
    </xf>
    <xf numFmtId="0" fontId="22" fillId="0" borderId="66" xfId="0" applyFont="1" applyFill="1" applyBorder="1" applyAlignment="1" applyProtection="1">
      <alignment vertical="center" shrinkToFit="1"/>
      <protection locked="0"/>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textRotation="255" shrinkToFit="1"/>
    </xf>
    <xf numFmtId="0" fontId="22" fillId="4" borderId="23" xfId="0" applyFont="1" applyFill="1" applyBorder="1" applyAlignment="1">
      <alignment horizontal="center" vertical="center" textRotation="255" shrinkToFit="1"/>
    </xf>
    <xf numFmtId="0" fontId="22" fillId="4" borderId="46" xfId="0" applyFont="1" applyFill="1" applyBorder="1" applyAlignment="1">
      <alignment horizontal="center" vertical="center" textRotation="255" shrinkToFit="1"/>
    </xf>
    <xf numFmtId="0" fontId="22" fillId="4" borderId="25" xfId="0" applyFont="1" applyFill="1" applyBorder="1" applyAlignment="1">
      <alignment horizontal="center" vertical="distributed" textRotation="255" shrinkToFit="1"/>
    </xf>
    <xf numFmtId="0" fontId="22" fillId="4" borderId="16" xfId="0" applyFont="1" applyFill="1" applyBorder="1" applyAlignment="1">
      <alignment horizontal="center" vertical="distributed" textRotation="255" shrinkToFit="1"/>
    </xf>
    <xf numFmtId="0" fontId="22" fillId="4" borderId="17" xfId="0" applyFont="1" applyFill="1" applyBorder="1" applyAlignment="1">
      <alignment horizontal="center" vertical="distributed" textRotation="255" shrinkToFit="1"/>
    </xf>
    <xf numFmtId="0" fontId="22" fillId="4" borderId="45" xfId="0" applyFont="1" applyFill="1" applyBorder="1" applyAlignment="1">
      <alignment horizontal="center" vertical="distributed" textRotation="255" shrinkToFit="1"/>
    </xf>
    <xf numFmtId="0" fontId="22" fillId="4" borderId="23" xfId="0" applyFont="1" applyFill="1" applyBorder="1" applyAlignment="1">
      <alignment horizontal="center" vertical="distributed" textRotation="255" shrinkToFit="1"/>
    </xf>
    <xf numFmtId="0" fontId="22" fillId="4" borderId="46" xfId="0" applyFont="1" applyFill="1" applyBorder="1" applyAlignment="1">
      <alignment horizontal="center" vertical="distributed" textRotation="255" shrinkToFit="1"/>
    </xf>
    <xf numFmtId="0" fontId="22" fillId="4" borderId="48" xfId="0" applyFont="1" applyFill="1" applyBorder="1" applyAlignment="1" applyProtection="1">
      <alignment horizontal="center" vertical="center" shrinkToFit="1"/>
    </xf>
    <xf numFmtId="0" fontId="22" fillId="4" borderId="49" xfId="0" applyFont="1" applyFill="1" applyBorder="1" applyAlignment="1" applyProtection="1">
      <alignment horizontal="center" vertical="center" shrinkToFit="1"/>
    </xf>
    <xf numFmtId="0" fontId="22" fillId="4" borderId="57" xfId="0" applyFont="1" applyFill="1" applyBorder="1" applyAlignment="1" applyProtection="1">
      <alignment horizontal="center" vertical="center" shrinkToFit="1"/>
    </xf>
    <xf numFmtId="0" fontId="22" fillId="4" borderId="46" xfId="0" applyFont="1" applyFill="1" applyBorder="1" applyAlignment="1">
      <alignment horizontal="center" vertical="center"/>
    </xf>
    <xf numFmtId="0" fontId="22" fillId="4" borderId="46" xfId="0" applyFont="1" applyFill="1" applyBorder="1">
      <alignment vertical="center"/>
    </xf>
    <xf numFmtId="0" fontId="18"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1" xfId="0" applyFont="1" applyFill="1" applyBorder="1">
      <alignment vertical="center"/>
    </xf>
    <xf numFmtId="0" fontId="22" fillId="4" borderId="25" xfId="0" applyFont="1" applyFill="1" applyBorder="1" applyAlignment="1">
      <alignment horizontal="center" vertical="center" shrinkToFit="1"/>
    </xf>
    <xf numFmtId="0" fontId="22" fillId="4" borderId="15" xfId="0" applyFont="1" applyFill="1" applyBorder="1" applyAlignment="1">
      <alignment horizontal="center" vertical="center" shrinkToFit="1"/>
    </xf>
    <xf numFmtId="0" fontId="22" fillId="4" borderId="66"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188" fontId="22" fillId="3" borderId="8" xfId="4" applyNumberFormat="1" applyFont="1" applyFill="1" applyBorder="1" applyAlignment="1">
      <alignment horizontal="center" vertical="center"/>
    </xf>
    <xf numFmtId="188" fontId="22" fillId="3" borderId="41" xfId="4" applyNumberFormat="1" applyFont="1" applyFill="1" applyBorder="1" applyAlignment="1">
      <alignment horizontal="center" vertical="center"/>
    </xf>
    <xf numFmtId="0" fontId="22" fillId="4" borderId="20"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188" fontId="22" fillId="3" borderId="12" xfId="4" applyNumberFormat="1" applyFont="1" applyFill="1" applyBorder="1" applyAlignment="1" applyProtection="1">
      <alignment horizontal="center" vertical="center"/>
    </xf>
    <xf numFmtId="0" fontId="22" fillId="4" borderId="29" xfId="0" applyFont="1" applyFill="1" applyBorder="1" applyAlignment="1">
      <alignment vertical="center"/>
    </xf>
    <xf numFmtId="0" fontId="22" fillId="4" borderId="16" xfId="0" applyFont="1" applyFill="1" applyBorder="1" applyAlignment="1">
      <alignment vertical="center"/>
    </xf>
    <xf numFmtId="0" fontId="22" fillId="4" borderId="30" xfId="0" applyFont="1" applyFill="1" applyBorder="1" applyAlignment="1">
      <alignment vertical="center"/>
    </xf>
    <xf numFmtId="0" fontId="22" fillId="4" borderId="17" xfId="0" applyFont="1" applyFill="1" applyBorder="1" applyAlignment="1">
      <alignment vertical="center"/>
    </xf>
    <xf numFmtId="0" fontId="22" fillId="4" borderId="47" xfId="0" applyFont="1" applyFill="1" applyBorder="1" applyAlignment="1">
      <alignment vertical="center"/>
    </xf>
    <xf numFmtId="188" fontId="22" fillId="3" borderId="13" xfId="4" applyNumberFormat="1" applyFont="1" applyFill="1" applyBorder="1" applyAlignment="1" applyProtection="1">
      <alignment horizontal="center" vertical="center"/>
    </xf>
    <xf numFmtId="0" fontId="22" fillId="4" borderId="29" xfId="0" applyFont="1" applyFill="1" applyBorder="1" applyAlignment="1">
      <alignment vertical="center" wrapText="1"/>
    </xf>
    <xf numFmtId="0" fontId="22" fillId="4" borderId="16" xfId="0" applyFont="1" applyFill="1" applyBorder="1" applyAlignment="1">
      <alignment vertical="center" wrapText="1"/>
    </xf>
    <xf numFmtId="0" fontId="22" fillId="4" borderId="30" xfId="0" applyFont="1" applyFill="1" applyBorder="1" applyAlignment="1">
      <alignment vertical="center" wrapText="1"/>
    </xf>
    <xf numFmtId="0" fontId="22" fillId="4" borderId="17" xfId="0" applyFont="1" applyFill="1" applyBorder="1" applyAlignment="1">
      <alignment vertical="center" wrapText="1"/>
    </xf>
    <xf numFmtId="0" fontId="22" fillId="4" borderId="47" xfId="0" applyFont="1" applyFill="1" applyBorder="1" applyAlignment="1">
      <alignment vertical="center" wrapText="1"/>
    </xf>
    <xf numFmtId="0" fontId="22" fillId="4" borderId="74" xfId="0" applyFont="1" applyFill="1" applyBorder="1" applyAlignment="1" applyProtection="1">
      <alignment horizontal="center" vertical="center" shrinkToFit="1"/>
    </xf>
    <xf numFmtId="0" fontId="22" fillId="4" borderId="62" xfId="0" applyFont="1" applyFill="1" applyBorder="1" applyAlignment="1" applyProtection="1">
      <alignment horizontal="center" vertical="center" shrinkToFit="1"/>
    </xf>
    <xf numFmtId="0" fontId="22" fillId="4" borderId="73" xfId="0" applyFont="1" applyFill="1" applyBorder="1" applyAlignment="1" applyProtection="1">
      <alignment horizontal="center" vertical="center" shrinkToFit="1"/>
    </xf>
    <xf numFmtId="0" fontId="22" fillId="4" borderId="17"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0" borderId="15" xfId="0" applyFont="1" applyFill="1" applyBorder="1" applyAlignment="1">
      <alignment horizontal="justify" vertical="center" wrapText="1"/>
    </xf>
    <xf numFmtId="0" fontId="22" fillId="4" borderId="45" xfId="0" applyFont="1" applyFill="1" applyBorder="1" applyAlignment="1">
      <alignment horizontal="center" vertical="center" textRotation="255" shrinkToFit="1"/>
    </xf>
    <xf numFmtId="0" fontId="22" fillId="0" borderId="0"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38" fontId="22" fillId="0" borderId="17" xfId="4" applyFont="1" applyFill="1" applyBorder="1" applyAlignment="1" applyProtection="1">
      <alignment vertical="center" shrinkToFit="1"/>
      <protection locked="0"/>
    </xf>
    <xf numFmtId="38" fontId="22" fillId="0" borderId="55" xfId="4" applyFont="1" applyFill="1" applyBorder="1" applyAlignment="1" applyProtection="1">
      <alignment vertical="center" shrinkToFit="1"/>
      <protection locked="0"/>
    </xf>
    <xf numFmtId="0" fontId="22" fillId="4" borderId="27" xfId="0" applyFont="1" applyFill="1" applyBorder="1" applyAlignment="1" applyProtection="1">
      <alignment horizontal="center" vertical="center" shrinkToFit="1"/>
    </xf>
    <xf numFmtId="0" fontId="22" fillId="4" borderId="28" xfId="0" applyFont="1" applyFill="1" applyBorder="1" applyAlignment="1" applyProtection="1">
      <alignment horizontal="center" vertical="center" shrinkToFit="1"/>
    </xf>
    <xf numFmtId="0" fontId="22" fillId="4" borderId="39" xfId="0" applyFont="1" applyFill="1" applyBorder="1" applyAlignment="1" applyProtection="1">
      <alignment horizontal="center" vertical="center" shrinkToFit="1"/>
    </xf>
    <xf numFmtId="0" fontId="22" fillId="4" borderId="1"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4" borderId="38" xfId="0" applyFont="1" applyFill="1" applyBorder="1" applyAlignment="1">
      <alignment horizontal="center" vertical="center" wrapText="1"/>
    </xf>
    <xf numFmtId="178" fontId="22" fillId="3" borderId="26" xfId="5" applyNumberFormat="1" applyFont="1" applyFill="1" applyBorder="1" applyAlignment="1" applyProtection="1">
      <alignment vertical="center"/>
    </xf>
    <xf numFmtId="178" fontId="22" fillId="3" borderId="54" xfId="5" applyNumberFormat="1" applyFont="1" applyFill="1" applyBorder="1" applyAlignment="1" applyProtection="1">
      <alignment vertical="center"/>
    </xf>
    <xf numFmtId="178" fontId="22" fillId="3" borderId="27" xfId="5" applyNumberFormat="1" applyFont="1" applyFill="1" applyBorder="1" applyAlignment="1" applyProtection="1">
      <alignment vertical="center"/>
    </xf>
    <xf numFmtId="178" fontId="22" fillId="3" borderId="63" xfId="5" applyNumberFormat="1" applyFont="1" applyFill="1" applyBorder="1" applyAlignment="1" applyProtection="1">
      <alignment vertical="center"/>
    </xf>
    <xf numFmtId="178" fontId="22" fillId="3" borderId="48" xfId="5" applyNumberFormat="1" applyFont="1" applyFill="1" applyBorder="1" applyAlignment="1" applyProtection="1">
      <alignment vertical="center"/>
    </xf>
    <xf numFmtId="178" fontId="22" fillId="3" borderId="53" xfId="5" applyNumberFormat="1" applyFont="1" applyFill="1" applyBorder="1" applyAlignment="1" applyProtection="1">
      <alignment vertical="center"/>
    </xf>
    <xf numFmtId="181" fontId="26" fillId="0" borderId="20" xfId="5" applyNumberFormat="1" applyFont="1" applyFill="1" applyBorder="1" applyAlignment="1" applyProtection="1">
      <alignment horizontal="center" vertical="center" shrinkToFit="1"/>
      <protection locked="0"/>
    </xf>
    <xf numFmtId="181" fontId="26" fillId="0" borderId="12" xfId="5" applyNumberFormat="1" applyFont="1" applyFill="1" applyBorder="1" applyAlignment="1" applyProtection="1">
      <alignment horizontal="center" vertical="center" shrinkToFit="1"/>
      <protection locked="0"/>
    </xf>
    <xf numFmtId="0" fontId="26" fillId="4" borderId="22" xfId="5" applyFont="1" applyFill="1" applyBorder="1" applyAlignment="1" applyProtection="1">
      <alignment horizontal="right" vertical="center" shrinkToFit="1"/>
    </xf>
    <xf numFmtId="0" fontId="26" fillId="4" borderId="18" xfId="5" applyFont="1" applyFill="1" applyBorder="1" applyAlignment="1" applyProtection="1">
      <alignment horizontal="right" vertical="center" shrinkToFit="1"/>
    </xf>
    <xf numFmtId="0" fontId="26" fillId="4" borderId="19" xfId="5" applyFont="1" applyFill="1" applyBorder="1" applyAlignment="1" applyProtection="1">
      <alignment horizontal="right" vertical="center" shrinkToFit="1"/>
    </xf>
    <xf numFmtId="0" fontId="26" fillId="4" borderId="37" xfId="5" applyFont="1" applyFill="1" applyBorder="1" applyAlignment="1" applyProtection="1">
      <alignment horizontal="center" vertical="center" shrinkToFit="1"/>
    </xf>
    <xf numFmtId="0" fontId="26" fillId="4" borderId="31" xfId="5" applyFont="1" applyFill="1" applyBorder="1" applyAlignment="1" applyProtection="1">
      <alignment horizontal="center" vertical="center" shrinkToFit="1"/>
    </xf>
    <xf numFmtId="0" fontId="26" fillId="4" borderId="52" xfId="5" applyFont="1" applyFill="1" applyBorder="1" applyAlignment="1" applyProtection="1">
      <alignment horizontal="center" vertical="center" shrinkToFit="1"/>
    </xf>
    <xf numFmtId="0" fontId="26" fillId="4" borderId="68" xfId="5" applyFont="1" applyFill="1" applyBorder="1" applyAlignment="1" applyProtection="1">
      <alignment horizontal="right" vertical="center" shrinkToFit="1"/>
    </xf>
    <xf numFmtId="0" fontId="26" fillId="4" borderId="70" xfId="5" applyFont="1" applyFill="1" applyBorder="1" applyAlignment="1" applyProtection="1">
      <alignment horizontal="right" vertical="center" shrinkToFit="1"/>
    </xf>
    <xf numFmtId="0" fontId="26" fillId="4" borderId="32" xfId="5" applyFont="1" applyFill="1" applyBorder="1" applyAlignment="1" applyProtection="1">
      <alignment horizontal="center" vertical="center" shrinkToFit="1"/>
    </xf>
    <xf numFmtId="0" fontId="26" fillId="4" borderId="33" xfId="5" applyFont="1" applyFill="1" applyBorder="1" applyAlignment="1" applyProtection="1">
      <alignment horizontal="center" vertical="center" shrinkToFit="1"/>
    </xf>
    <xf numFmtId="181" fontId="26" fillId="0" borderId="56" xfId="5" applyNumberFormat="1" applyFont="1" applyFill="1" applyBorder="1" applyAlignment="1" applyProtection="1">
      <alignment horizontal="center" vertical="center" shrinkToFit="1"/>
      <protection locked="0"/>
    </xf>
    <xf numFmtId="181" fontId="26" fillId="0" borderId="11" xfId="5" applyNumberFormat="1" applyFont="1" applyFill="1" applyBorder="1" applyAlignment="1" applyProtection="1">
      <alignment horizontal="center" vertical="center" shrinkToFit="1"/>
      <protection locked="0"/>
    </xf>
    <xf numFmtId="186" fontId="26" fillId="4" borderId="52" xfId="5" applyNumberFormat="1" applyFont="1" applyFill="1" applyBorder="1" applyAlignment="1">
      <alignment horizontal="center" vertical="center" shrinkToFit="1"/>
    </xf>
    <xf numFmtId="186" fontId="26" fillId="4" borderId="33" xfId="5" applyNumberFormat="1" applyFont="1" applyFill="1" applyBorder="1" applyAlignment="1">
      <alignment horizontal="center" vertical="center" shrinkToFit="1"/>
    </xf>
    <xf numFmtId="0" fontId="26" fillId="4" borderId="50" xfId="5" applyFont="1" applyFill="1" applyBorder="1" applyAlignment="1" applyProtection="1">
      <alignment horizontal="center" vertical="center" shrinkToFit="1"/>
    </xf>
    <xf numFmtId="0" fontId="26" fillId="4" borderId="51" xfId="5" applyFont="1" applyFill="1" applyBorder="1" applyAlignment="1" applyProtection="1">
      <alignment horizontal="center" vertical="center" shrinkToFit="1"/>
    </xf>
    <xf numFmtId="191" fontId="26" fillId="3" borderId="51" xfId="5" applyNumberFormat="1" applyFont="1" applyFill="1" applyBorder="1" applyAlignment="1" applyProtection="1">
      <alignment vertical="center" shrinkToFit="1"/>
      <protection locked="0"/>
    </xf>
    <xf numFmtId="191" fontId="26" fillId="3" borderId="65" xfId="5" applyNumberFormat="1" applyFont="1" applyFill="1" applyBorder="1" applyAlignment="1" applyProtection="1">
      <alignment vertical="center" shrinkToFit="1"/>
      <protection locked="0"/>
    </xf>
    <xf numFmtId="186" fontId="26" fillId="4" borderId="55" xfId="5" applyNumberFormat="1" applyFont="1" applyFill="1" applyBorder="1" applyAlignment="1">
      <alignment horizontal="center" vertical="center" shrinkToFit="1"/>
    </xf>
    <xf numFmtId="186" fontId="26" fillId="4" borderId="51" xfId="5" applyNumberFormat="1" applyFont="1" applyFill="1" applyBorder="1" applyAlignment="1">
      <alignment horizontal="center" vertical="center" shrinkToFit="1"/>
    </xf>
    <xf numFmtId="0" fontId="26" fillId="4" borderId="34" xfId="5" applyFont="1" applyFill="1" applyBorder="1" applyAlignment="1" applyProtection="1">
      <alignment horizontal="center" vertical="center" shrinkToFit="1"/>
    </xf>
    <xf numFmtId="0" fontId="26" fillId="4" borderId="60" xfId="5" applyFont="1" applyFill="1" applyBorder="1" applyAlignment="1" applyProtection="1">
      <alignment horizontal="center" vertical="center" shrinkToFit="1"/>
    </xf>
    <xf numFmtId="0" fontId="26" fillId="4" borderId="59" xfId="5" applyFont="1" applyFill="1" applyBorder="1" applyAlignment="1" applyProtection="1">
      <alignment horizontal="center" vertical="center" shrinkToFit="1"/>
    </xf>
    <xf numFmtId="0" fontId="26" fillId="4" borderId="6" xfId="5" applyFont="1" applyFill="1" applyBorder="1" applyAlignment="1" applyProtection="1">
      <alignment horizontal="center" vertical="center" shrinkToFit="1"/>
    </xf>
    <xf numFmtId="0" fontId="26" fillId="4" borderId="13" xfId="5" applyFont="1" applyFill="1" applyBorder="1" applyAlignment="1" applyProtection="1">
      <alignment horizontal="center" vertical="center" shrinkToFit="1"/>
    </xf>
    <xf numFmtId="178" fontId="26" fillId="0" borderId="13" xfId="5" applyNumberFormat="1" applyFont="1" applyFill="1" applyBorder="1" applyAlignment="1" applyProtection="1">
      <alignment vertical="center" shrinkToFit="1"/>
      <protection locked="0"/>
    </xf>
    <xf numFmtId="178" fontId="26" fillId="0" borderId="10" xfId="5" applyNumberFormat="1" applyFont="1" applyFill="1" applyBorder="1" applyAlignment="1" applyProtection="1">
      <alignment vertical="center" shrinkToFit="1"/>
      <protection locked="0"/>
    </xf>
    <xf numFmtId="191" fontId="26" fillId="3" borderId="33" xfId="5" applyNumberFormat="1" applyFont="1" applyFill="1" applyBorder="1" applyAlignment="1" applyProtection="1">
      <alignment vertical="center" shrinkToFit="1"/>
      <protection locked="0"/>
    </xf>
    <xf numFmtId="191" fontId="26" fillId="3" borderId="14" xfId="5" applyNumberFormat="1" applyFont="1" applyFill="1" applyBorder="1" applyAlignment="1" applyProtection="1">
      <alignment vertical="center" shrinkToFit="1"/>
      <protection locked="0"/>
    </xf>
    <xf numFmtId="178" fontId="26" fillId="0" borderId="33" xfId="5" applyNumberFormat="1" applyFont="1" applyFill="1" applyBorder="1" applyAlignment="1" applyProtection="1">
      <alignment vertical="center" shrinkToFit="1"/>
      <protection locked="0"/>
    </xf>
    <xf numFmtId="0" fontId="26" fillId="4" borderId="2" xfId="5" applyFont="1" applyFill="1" applyBorder="1" applyAlignment="1" applyProtection="1">
      <alignment horizontal="center" vertical="center" shrinkToFit="1"/>
    </xf>
    <xf numFmtId="0" fontId="26" fillId="4" borderId="3" xfId="5" applyFont="1" applyFill="1" applyBorder="1" applyAlignment="1" applyProtection="1">
      <alignment horizontal="center" vertical="center" shrinkToFit="1"/>
    </xf>
    <xf numFmtId="178" fontId="26" fillId="3" borderId="3" xfId="5" applyNumberFormat="1" applyFont="1" applyFill="1" applyBorder="1" applyAlignment="1">
      <alignment vertical="center" shrinkToFit="1"/>
    </xf>
    <xf numFmtId="178" fontId="26" fillId="3" borderId="8" xfId="5" applyNumberFormat="1" applyFont="1" applyFill="1" applyBorder="1" applyAlignment="1">
      <alignment vertical="center" shrinkToFit="1"/>
    </xf>
    <xf numFmtId="186" fontId="26" fillId="4" borderId="26" xfId="5" applyNumberFormat="1" applyFont="1" applyFill="1" applyBorder="1" applyAlignment="1">
      <alignment horizontal="center" vertical="center" shrinkToFit="1"/>
    </xf>
    <xf numFmtId="186" fontId="26" fillId="4" borderId="41" xfId="5" applyNumberFormat="1" applyFont="1" applyFill="1" applyBorder="1" applyAlignment="1">
      <alignment horizontal="center" vertical="center" shrinkToFit="1"/>
    </xf>
    <xf numFmtId="182" fontId="26" fillId="0" borderId="3" xfId="5" applyNumberFormat="1" applyFont="1" applyFill="1" applyBorder="1" applyAlignment="1" applyProtection="1">
      <alignment horizontal="center" vertical="center" shrinkToFit="1"/>
      <protection locked="0"/>
    </xf>
    <xf numFmtId="182" fontId="26" fillId="0" borderId="4" xfId="5" applyNumberFormat="1" applyFont="1" applyFill="1" applyBorder="1" applyAlignment="1" applyProtection="1">
      <alignment horizontal="center" vertical="center" shrinkToFit="1"/>
      <protection locked="0"/>
    </xf>
    <xf numFmtId="0" fontId="26" fillId="4" borderId="20" xfId="5" applyFont="1" applyFill="1" applyBorder="1" applyAlignment="1" applyProtection="1">
      <alignment horizontal="center" vertical="center" shrinkToFit="1"/>
    </xf>
    <xf numFmtId="0" fontId="26" fillId="4" borderId="12" xfId="5" applyFont="1" applyFill="1" applyBorder="1" applyAlignment="1" applyProtection="1">
      <alignment horizontal="center" vertical="center" shrinkToFit="1"/>
    </xf>
    <xf numFmtId="186" fontId="26" fillId="0" borderId="12" xfId="5" applyNumberFormat="1" applyFont="1" applyFill="1" applyBorder="1" applyAlignment="1" applyProtection="1">
      <alignment horizontal="center" vertical="center" shrinkToFit="1"/>
      <protection locked="0"/>
    </xf>
    <xf numFmtId="186" fontId="26" fillId="0" borderId="5" xfId="5" applyNumberFormat="1" applyFont="1" applyFill="1" applyBorder="1" applyAlignment="1" applyProtection="1">
      <alignment horizontal="center" vertical="center" shrinkToFit="1"/>
      <protection locked="0"/>
    </xf>
    <xf numFmtId="190" fontId="26" fillId="0" borderId="13" xfId="5" applyNumberFormat="1" applyFont="1" applyFill="1" applyBorder="1" applyAlignment="1" applyProtection="1">
      <alignment vertical="center" shrinkToFit="1"/>
      <protection locked="0"/>
    </xf>
    <xf numFmtId="186" fontId="26" fillId="0" borderId="13" xfId="5" applyNumberFormat="1" applyFont="1" applyFill="1" applyBorder="1" applyAlignment="1" applyProtection="1">
      <alignment horizontal="left" vertical="center" shrinkToFit="1"/>
      <protection locked="0"/>
    </xf>
    <xf numFmtId="186" fontId="26" fillId="0" borderId="7" xfId="5" applyNumberFormat="1" applyFont="1" applyFill="1" applyBorder="1" applyAlignment="1" applyProtection="1">
      <alignment horizontal="left" vertical="center" shrinkToFit="1"/>
      <protection locked="0"/>
    </xf>
    <xf numFmtId="186" fontId="26" fillId="3" borderId="12" xfId="5" applyNumberFormat="1" applyFont="1" applyFill="1" applyBorder="1" applyAlignment="1" applyProtection="1">
      <alignment horizontal="center" vertical="center" shrinkToFit="1"/>
      <protection locked="0"/>
    </xf>
    <xf numFmtId="186" fontId="26" fillId="3" borderId="5" xfId="5" applyNumberFormat="1" applyFont="1" applyFill="1" applyBorder="1" applyAlignment="1" applyProtection="1">
      <alignment horizontal="center" vertical="center" shrinkToFit="1"/>
      <protection locked="0"/>
    </xf>
    <xf numFmtId="0" fontId="26" fillId="4" borderId="32" xfId="5" applyFont="1" applyFill="1" applyBorder="1" applyAlignment="1">
      <alignment horizontal="center" vertical="center" shrinkToFit="1"/>
    </xf>
    <xf numFmtId="0" fontId="26" fillId="4" borderId="33" xfId="5" applyFont="1" applyFill="1" applyBorder="1" applyAlignment="1">
      <alignment horizontal="center" vertical="center" shrinkToFit="1"/>
    </xf>
    <xf numFmtId="38" fontId="26" fillId="3" borderId="33" xfId="5" applyNumberFormat="1" applyFont="1" applyFill="1" applyBorder="1" applyAlignment="1">
      <alignment horizontal="center" vertical="center" shrinkToFit="1"/>
    </xf>
    <xf numFmtId="38" fontId="26" fillId="3" borderId="14" xfId="5" applyNumberFormat="1" applyFont="1" applyFill="1" applyBorder="1" applyAlignment="1">
      <alignment horizontal="center" vertical="center" shrinkToFit="1"/>
    </xf>
    <xf numFmtId="0" fontId="22" fillId="0" borderId="0" xfId="5" applyFont="1" applyFill="1" applyBorder="1" applyAlignment="1">
      <alignment horizontal="center" vertical="center" shrinkToFit="1"/>
    </xf>
    <xf numFmtId="0" fontId="26" fillId="4" borderId="34" xfId="5" applyFont="1" applyFill="1" applyBorder="1" applyAlignment="1">
      <alignment horizontal="center" vertical="center" shrinkToFit="1"/>
    </xf>
    <xf numFmtId="0" fontId="26" fillId="4" borderId="60" xfId="5" applyFont="1" applyFill="1" applyBorder="1" applyAlignment="1">
      <alignment horizontal="center" vertical="center" shrinkToFit="1"/>
    </xf>
    <xf numFmtId="178" fontId="26" fillId="3" borderId="60" xfId="5" applyNumberFormat="1" applyFont="1" applyFill="1" applyBorder="1" applyAlignment="1">
      <alignment vertical="center" shrinkToFit="1"/>
    </xf>
    <xf numFmtId="178" fontId="26" fillId="3" borderId="59" xfId="5" applyNumberFormat="1" applyFont="1" applyFill="1" applyBorder="1" applyAlignment="1">
      <alignment vertical="center" shrinkToFit="1"/>
    </xf>
    <xf numFmtId="0" fontId="26" fillId="4" borderId="61" xfId="5" applyFont="1" applyFill="1" applyBorder="1" applyAlignment="1">
      <alignment horizontal="center" vertical="center" shrinkToFit="1"/>
    </xf>
    <xf numFmtId="0" fontId="26" fillId="4" borderId="70" xfId="5" applyFont="1" applyFill="1" applyBorder="1" applyAlignment="1">
      <alignment horizontal="center" vertical="center" shrinkToFit="1"/>
    </xf>
    <xf numFmtId="182" fontId="26" fillId="3" borderId="3" xfId="5" applyNumberFormat="1" applyFont="1" applyFill="1" applyBorder="1" applyAlignment="1" applyProtection="1">
      <alignment horizontal="center" vertical="center" shrinkToFit="1"/>
      <protection locked="0"/>
    </xf>
    <xf numFmtId="182" fontId="26" fillId="3" borderId="4" xfId="5" applyNumberFormat="1" applyFont="1" applyFill="1" applyBorder="1" applyAlignment="1" applyProtection="1">
      <alignment horizontal="center" vertical="center" shrinkToFit="1"/>
      <protection locked="0"/>
    </xf>
    <xf numFmtId="178" fontId="26" fillId="3" borderId="33" xfId="5" applyNumberFormat="1" applyFont="1" applyFill="1" applyBorder="1" applyAlignment="1">
      <alignment vertical="center" shrinkToFit="1"/>
    </xf>
    <xf numFmtId="178" fontId="26" fillId="3" borderId="14" xfId="5" applyNumberFormat="1" applyFont="1" applyFill="1" applyBorder="1" applyAlignment="1">
      <alignment vertical="center" shrinkToFit="1"/>
    </xf>
    <xf numFmtId="0" fontId="26" fillId="4" borderId="52" xfId="5" applyFont="1" applyFill="1" applyBorder="1" applyAlignment="1">
      <alignment horizontal="center" vertical="center" shrinkToFit="1"/>
    </xf>
    <xf numFmtId="0" fontId="26" fillId="4" borderId="50" xfId="5" applyFont="1" applyFill="1" applyBorder="1" applyAlignment="1">
      <alignment horizontal="center" vertical="center" shrinkToFit="1"/>
    </xf>
    <xf numFmtId="0" fontId="26" fillId="4" borderId="51" xfId="5" applyFont="1" applyFill="1" applyBorder="1" applyAlignment="1">
      <alignment horizontal="center" vertical="center" shrinkToFit="1"/>
    </xf>
    <xf numFmtId="178" fontId="26" fillId="3" borderId="51" xfId="5" applyNumberFormat="1" applyFont="1" applyFill="1" applyBorder="1" applyAlignment="1">
      <alignment vertical="center" shrinkToFit="1"/>
    </xf>
    <xf numFmtId="178" fontId="26" fillId="3" borderId="65" xfId="5" applyNumberFormat="1" applyFont="1" applyFill="1" applyBorder="1" applyAlignment="1">
      <alignment vertical="center" shrinkToFit="1"/>
    </xf>
    <xf numFmtId="0" fontId="26" fillId="4" borderId="55" xfId="5" applyFont="1" applyFill="1" applyBorder="1" applyAlignment="1">
      <alignment horizontal="center" vertical="center" shrinkToFit="1"/>
    </xf>
    <xf numFmtId="0" fontId="22" fillId="0" borderId="0" xfId="3" applyFont="1" applyFill="1" applyBorder="1" applyAlignment="1">
      <alignment horizontal="left" vertical="top" wrapText="1"/>
    </xf>
    <xf numFmtId="0" fontId="22" fillId="0" borderId="9" xfId="8" applyFont="1" applyBorder="1" applyAlignment="1">
      <alignment horizontal="left" vertical="center" wrapText="1"/>
    </xf>
    <xf numFmtId="0" fontId="22" fillId="0" borderId="28" xfId="8" applyFont="1" applyBorder="1" applyAlignment="1">
      <alignment horizontal="left" vertical="center" wrapText="1"/>
    </xf>
    <xf numFmtId="0" fontId="22" fillId="0" borderId="39" xfId="8" applyFont="1" applyBorder="1" applyAlignment="1">
      <alignment horizontal="left" vertical="center" wrapText="1"/>
    </xf>
    <xf numFmtId="0" fontId="22" fillId="0" borderId="9" xfId="8" applyFont="1" applyBorder="1" applyAlignment="1">
      <alignment horizontal="left" vertical="top" wrapText="1"/>
    </xf>
    <xf numFmtId="0" fontId="22" fillId="0" borderId="28" xfId="8" applyFont="1" applyBorder="1" applyAlignment="1">
      <alignment horizontal="left" vertical="top" wrapText="1"/>
    </xf>
    <xf numFmtId="0" fontId="22" fillId="0" borderId="39" xfId="8" applyFont="1" applyBorder="1" applyAlignment="1">
      <alignment horizontal="left" vertical="top" wrapText="1"/>
    </xf>
    <xf numFmtId="183" fontId="18" fillId="3" borderId="0" xfId="8" applyNumberFormat="1" applyFont="1" applyFill="1" applyAlignment="1">
      <alignment horizontal="right" vertical="center"/>
    </xf>
    <xf numFmtId="0" fontId="22" fillId="0" borderId="0" xfId="9" applyFont="1" applyAlignment="1">
      <alignment horizontal="center" vertical="center"/>
    </xf>
    <xf numFmtId="0" fontId="22" fillId="0" borderId="0" xfId="8" applyNumberFormat="1" applyFont="1" applyAlignment="1">
      <alignment horizontal="left" vertical="center"/>
    </xf>
    <xf numFmtId="0" fontId="22" fillId="0" borderId="9" xfId="8" applyFont="1" applyFill="1" applyBorder="1" applyAlignment="1">
      <alignment horizontal="left" vertical="center" wrapText="1"/>
    </xf>
    <xf numFmtId="0" fontId="22" fillId="0" borderId="28" xfId="8" applyFont="1" applyFill="1" applyBorder="1" applyAlignment="1">
      <alignment horizontal="left" vertical="center" wrapText="1"/>
    </xf>
    <xf numFmtId="0" fontId="22" fillId="0" borderId="39" xfId="8" applyFont="1" applyFill="1" applyBorder="1" applyAlignment="1">
      <alignment horizontal="left" vertical="center" wrapText="1"/>
    </xf>
    <xf numFmtId="0" fontId="22" fillId="3" borderId="9" xfId="8" applyFont="1" applyFill="1" applyBorder="1" applyAlignment="1">
      <alignment horizontal="left" vertical="center" shrinkToFit="1"/>
    </xf>
    <xf numFmtId="0" fontId="22" fillId="3" borderId="28" xfId="8" applyFont="1" applyFill="1" applyBorder="1" applyAlignment="1">
      <alignment horizontal="left" vertical="center" shrinkToFit="1"/>
    </xf>
    <xf numFmtId="0" fontId="22" fillId="3" borderId="39" xfId="8" applyFont="1" applyFill="1" applyBorder="1" applyAlignment="1">
      <alignment horizontal="left" vertical="center" shrinkToFit="1"/>
    </xf>
    <xf numFmtId="0" fontId="22" fillId="3" borderId="9" xfId="8" applyFont="1" applyFill="1" applyBorder="1" applyAlignment="1">
      <alignment horizontal="left" vertical="center"/>
    </xf>
    <xf numFmtId="0" fontId="22" fillId="3" borderId="28" xfId="8" applyFont="1" applyFill="1" applyBorder="1" applyAlignment="1">
      <alignment horizontal="left" vertical="center"/>
    </xf>
    <xf numFmtId="0" fontId="22" fillId="3" borderId="39" xfId="8" applyFont="1" applyFill="1" applyBorder="1" applyAlignment="1">
      <alignment horizontal="left" vertical="center"/>
    </xf>
    <xf numFmtId="0" fontId="22" fillId="3" borderId="9" xfId="8" applyFont="1" applyFill="1" applyBorder="1" applyAlignment="1">
      <alignment vertical="center"/>
    </xf>
    <xf numFmtId="0" fontId="22" fillId="3" borderId="28" xfId="8" applyFont="1" applyFill="1" applyBorder="1" applyAlignment="1">
      <alignment vertical="center"/>
    </xf>
    <xf numFmtId="0" fontId="22" fillId="3" borderId="39" xfId="8" applyFont="1" applyFill="1" applyBorder="1" applyAlignment="1">
      <alignment vertical="center"/>
    </xf>
    <xf numFmtId="0" fontId="22" fillId="0" borderId="61" xfId="8" applyNumberFormat="1" applyFont="1" applyBorder="1" applyAlignment="1">
      <alignment horizontal="left" vertical="center"/>
    </xf>
    <xf numFmtId="0" fontId="22" fillId="0" borderId="9" xfId="8" applyFont="1" applyFill="1" applyBorder="1" applyAlignment="1">
      <alignment horizontal="left" vertical="center"/>
    </xf>
    <xf numFmtId="0" fontId="22" fillId="0" borderId="28" xfId="8" applyFont="1" applyFill="1" applyBorder="1" applyAlignment="1">
      <alignment horizontal="left" vertical="center"/>
    </xf>
    <xf numFmtId="0" fontId="22" fillId="0" borderId="39" xfId="8" applyFont="1" applyFill="1" applyBorder="1" applyAlignment="1">
      <alignment horizontal="lef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4"/>
    </tableStyle>
    <tableStyle name="ピボットテーブル スタイル 1" table="0" count="2">
      <tableStyleElement type="wholeTable" dxfId="43"/>
      <tableStyleElement type="headerRow" dxfId="42"/>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zoomScale="80" zoomScaleNormal="80" zoomScaleSheetLayoutView="80" workbookViewId="0">
      <selection activeCell="G12" sqref="G12:J12"/>
    </sheetView>
  </sheetViews>
  <sheetFormatPr defaultColWidth="9" defaultRowHeight="13.5"/>
  <cols>
    <col min="1" max="1" width="5.875" style="321" customWidth="1"/>
    <col min="2" max="2" width="19.625" style="321" customWidth="1"/>
    <col min="3" max="3" width="25.5" style="321" customWidth="1"/>
    <col min="4" max="4" width="14.75" style="321" customWidth="1"/>
    <col min="5" max="6" width="19.875" style="321" customWidth="1"/>
    <col min="7" max="7" width="5.75" style="321" customWidth="1"/>
    <col min="8" max="8" width="12.375" style="321" customWidth="1"/>
    <col min="9" max="9" width="15.75" style="321" customWidth="1"/>
    <col min="10" max="10" width="12.75" style="321" customWidth="1"/>
    <col min="11" max="11" width="70.125" style="323" customWidth="1"/>
    <col min="12" max="12" width="9" style="321"/>
    <col min="13" max="19" width="9" style="321" customWidth="1"/>
    <col min="20" max="16384" width="9" style="321"/>
  </cols>
  <sheetData>
    <row r="1" spans="1:18" ht="17.25">
      <c r="J1" s="400" t="s">
        <v>297</v>
      </c>
    </row>
    <row r="2" spans="1:18" ht="18" customHeight="1">
      <c r="B2" s="322" t="s">
        <v>197</v>
      </c>
    </row>
    <row r="3" spans="1:18" ht="18" customHeight="1">
      <c r="B3" s="322" t="s">
        <v>198</v>
      </c>
      <c r="J3" s="131"/>
    </row>
    <row r="4" spans="1:18" s="325" customFormat="1" ht="79.900000000000006" customHeight="1">
      <c r="A4" s="557" t="s">
        <v>225</v>
      </c>
      <c r="B4" s="557"/>
      <c r="C4" s="557"/>
      <c r="D4" s="557"/>
      <c r="E4" s="557"/>
      <c r="F4" s="557"/>
      <c r="G4" s="557"/>
      <c r="H4" s="557"/>
      <c r="I4" s="557"/>
      <c r="J4" s="557"/>
      <c r="K4" s="324"/>
      <c r="N4" s="321"/>
      <c r="O4" s="321"/>
      <c r="P4" s="321"/>
      <c r="Q4" s="321"/>
      <c r="R4" s="321"/>
    </row>
    <row r="5" spans="1:18" s="325" customFormat="1" ht="21.75" customHeight="1">
      <c r="A5" s="326"/>
      <c r="B5" s="326"/>
      <c r="C5" s="326"/>
      <c r="D5" s="326"/>
      <c r="E5" s="326"/>
      <c r="F5" s="326"/>
      <c r="G5" s="326"/>
      <c r="H5" s="558"/>
      <c r="I5" s="558"/>
      <c r="J5" s="558"/>
      <c r="K5" s="471" t="s">
        <v>265</v>
      </c>
      <c r="N5" s="321"/>
      <c r="O5" s="321"/>
      <c r="P5" s="321"/>
      <c r="Q5" s="321"/>
      <c r="R5" s="321"/>
    </row>
    <row r="6" spans="1:18" s="325" customFormat="1" ht="21">
      <c r="A6" s="327"/>
      <c r="H6" s="559" t="s">
        <v>250</v>
      </c>
      <c r="I6" s="559"/>
      <c r="J6" s="559"/>
      <c r="K6" s="471"/>
      <c r="N6" s="321"/>
      <c r="O6" s="321"/>
      <c r="P6" s="321"/>
      <c r="Q6" s="321"/>
      <c r="R6" s="321"/>
    </row>
    <row r="7" spans="1:18" s="325" customFormat="1" ht="21">
      <c r="A7" s="327"/>
      <c r="B7" s="322" t="s">
        <v>199</v>
      </c>
      <c r="K7" s="324"/>
      <c r="R7" s="328"/>
    </row>
    <row r="8" spans="1:18" s="325" customFormat="1" ht="11.25" customHeight="1">
      <c r="A8" s="327"/>
      <c r="K8" s="324"/>
      <c r="R8" s="328"/>
    </row>
    <row r="9" spans="1:18" s="325" customFormat="1" ht="44.25" customHeight="1">
      <c r="A9" s="329"/>
      <c r="B9" s="560" t="s">
        <v>226</v>
      </c>
      <c r="C9" s="560"/>
      <c r="D9" s="560"/>
      <c r="E9" s="560"/>
      <c r="F9" s="560"/>
      <c r="G9" s="560"/>
      <c r="H9" s="560"/>
      <c r="I9" s="560"/>
      <c r="J9" s="560"/>
      <c r="K9" s="324"/>
      <c r="R9" s="328"/>
    </row>
    <row r="10" spans="1:18" s="325" customFormat="1" ht="12.75" customHeight="1">
      <c r="A10" s="561"/>
      <c r="B10" s="561"/>
      <c r="C10" s="561"/>
      <c r="D10" s="561"/>
      <c r="E10" s="561"/>
      <c r="F10" s="561"/>
      <c r="G10" s="561"/>
      <c r="H10" s="561"/>
      <c r="I10" s="561"/>
      <c r="J10" s="561"/>
      <c r="K10" s="324"/>
      <c r="R10" s="328"/>
    </row>
    <row r="11" spans="1:18" ht="57.75" customHeight="1">
      <c r="A11" s="562" t="s">
        <v>0</v>
      </c>
      <c r="B11" s="562"/>
      <c r="C11" s="563" t="s">
        <v>233</v>
      </c>
      <c r="D11" s="563"/>
      <c r="E11" s="563"/>
      <c r="F11" s="5" t="s">
        <v>232</v>
      </c>
      <c r="G11" s="564" t="s">
        <v>90</v>
      </c>
      <c r="H11" s="564"/>
      <c r="I11" s="564"/>
      <c r="J11" s="564"/>
      <c r="K11" s="387"/>
      <c r="R11" s="330"/>
    </row>
    <row r="12" spans="1:18" ht="57.75" customHeight="1">
      <c r="A12" s="562" t="s">
        <v>307</v>
      </c>
      <c r="B12" s="562"/>
      <c r="C12" s="563" t="s">
        <v>331</v>
      </c>
      <c r="D12" s="563"/>
      <c r="E12" s="563"/>
      <c r="F12" s="5" t="s">
        <v>13</v>
      </c>
      <c r="G12" s="564"/>
      <c r="H12" s="564"/>
      <c r="I12" s="564"/>
      <c r="J12" s="564"/>
      <c r="K12" s="486" t="s">
        <v>290</v>
      </c>
      <c r="R12" s="330"/>
    </row>
    <row r="13" spans="1:18" ht="24.75" customHeight="1">
      <c r="A13" s="565" t="s">
        <v>12</v>
      </c>
      <c r="B13" s="48" t="s">
        <v>200</v>
      </c>
      <c r="C13" s="331"/>
      <c r="D13" s="5" t="s">
        <v>201</v>
      </c>
      <c r="E13" s="331"/>
      <c r="F13" s="568"/>
      <c r="G13" s="568"/>
      <c r="H13" s="568"/>
      <c r="I13" s="568"/>
      <c r="J13" s="568"/>
      <c r="K13" s="554" t="s">
        <v>227</v>
      </c>
    </row>
    <row r="14" spans="1:18" ht="12" customHeight="1">
      <c r="A14" s="566"/>
      <c r="B14" s="555" t="s">
        <v>202</v>
      </c>
      <c r="C14" s="332" t="s">
        <v>83</v>
      </c>
      <c r="D14" s="556" t="s">
        <v>203</v>
      </c>
      <c r="E14" s="556"/>
      <c r="F14" s="556"/>
      <c r="G14" s="556" t="s">
        <v>204</v>
      </c>
      <c r="H14" s="556"/>
      <c r="I14" s="556"/>
      <c r="J14" s="556"/>
      <c r="K14" s="554"/>
    </row>
    <row r="15" spans="1:18" ht="33.75" customHeight="1">
      <c r="A15" s="566"/>
      <c r="B15" s="555"/>
      <c r="C15" s="333"/>
      <c r="D15" s="569"/>
      <c r="E15" s="569"/>
      <c r="F15" s="569"/>
      <c r="G15" s="570"/>
      <c r="H15" s="570"/>
      <c r="I15" s="570"/>
      <c r="J15" s="570"/>
      <c r="K15" s="554"/>
    </row>
    <row r="16" spans="1:18" ht="35.25" customHeight="1">
      <c r="A16" s="566"/>
      <c r="B16" s="48" t="s">
        <v>205</v>
      </c>
      <c r="C16" s="581"/>
      <c r="D16" s="581"/>
      <c r="E16" s="581"/>
      <c r="F16" s="581"/>
      <c r="G16" s="581"/>
      <c r="H16" s="581"/>
      <c r="I16" s="581"/>
      <c r="J16" s="581"/>
      <c r="K16" s="554"/>
    </row>
    <row r="17" spans="1:19" ht="35.25" customHeight="1">
      <c r="A17" s="566"/>
      <c r="B17" s="5" t="s">
        <v>206</v>
      </c>
      <c r="C17" s="581"/>
      <c r="D17" s="581"/>
      <c r="E17" s="581"/>
      <c r="F17" s="581"/>
      <c r="G17" s="581"/>
      <c r="H17" s="581"/>
      <c r="I17" s="581"/>
      <c r="J17" s="581"/>
      <c r="K17" s="554"/>
    </row>
    <row r="18" spans="1:19" ht="35.25" customHeight="1">
      <c r="A18" s="566"/>
      <c r="B18" s="5" t="s">
        <v>1</v>
      </c>
      <c r="C18" s="581"/>
      <c r="D18" s="581"/>
      <c r="E18" s="581"/>
      <c r="F18" s="581"/>
      <c r="G18" s="581"/>
      <c r="H18" s="581"/>
      <c r="I18" s="581"/>
      <c r="J18" s="581"/>
      <c r="K18" s="554"/>
    </row>
    <row r="19" spans="1:19" ht="35.25" customHeight="1">
      <c r="A19" s="566"/>
      <c r="B19" s="571" t="s">
        <v>207</v>
      </c>
      <c r="C19" s="573"/>
      <c r="D19" s="574"/>
      <c r="E19" s="334" t="s">
        <v>208</v>
      </c>
      <c r="F19" s="335"/>
      <c r="G19" s="577" t="s">
        <v>209</v>
      </c>
      <c r="H19" s="578"/>
      <c r="I19" s="579"/>
      <c r="J19" s="580"/>
      <c r="K19" s="329"/>
    </row>
    <row r="20" spans="1:19" ht="35.25" customHeight="1">
      <c r="A20" s="567"/>
      <c r="B20" s="572"/>
      <c r="C20" s="575"/>
      <c r="D20" s="576"/>
      <c r="E20" s="334" t="s">
        <v>210</v>
      </c>
      <c r="F20" s="335"/>
      <c r="G20" s="577" t="s">
        <v>211</v>
      </c>
      <c r="H20" s="578"/>
      <c r="I20" s="579"/>
      <c r="J20" s="580"/>
      <c r="K20" s="329"/>
    </row>
    <row r="21" spans="1:19" ht="35.25" hidden="1" customHeight="1">
      <c r="A21" s="582" t="s">
        <v>340</v>
      </c>
      <c r="B21" s="379" t="s">
        <v>237</v>
      </c>
      <c r="C21" s="380"/>
      <c r="D21" s="381"/>
      <c r="E21" s="382"/>
      <c r="F21" s="382"/>
      <c r="G21" s="381"/>
      <c r="H21" s="381"/>
      <c r="I21" s="381"/>
      <c r="J21" s="383"/>
      <c r="K21" s="386" t="s">
        <v>305</v>
      </c>
    </row>
    <row r="22" spans="1:19" ht="21.75" customHeight="1">
      <c r="A22" s="582"/>
      <c r="B22" s="337" t="s">
        <v>212</v>
      </c>
      <c r="C22" s="583"/>
      <c r="D22" s="583"/>
      <c r="E22" s="583"/>
      <c r="F22" s="583"/>
      <c r="G22" s="583"/>
      <c r="H22" s="583"/>
      <c r="I22" s="583"/>
      <c r="J22" s="583"/>
      <c r="K22" s="398"/>
    </row>
    <row r="23" spans="1:19" ht="55.5" customHeight="1">
      <c r="A23" s="582"/>
      <c r="B23" s="338" t="s">
        <v>11</v>
      </c>
      <c r="C23" s="536"/>
      <c r="D23" s="536"/>
      <c r="E23" s="536"/>
      <c r="F23" s="536"/>
      <c r="G23" s="536"/>
      <c r="H23" s="536"/>
      <c r="I23" s="536"/>
      <c r="J23" s="536"/>
      <c r="K23" s="398" t="s">
        <v>213</v>
      </c>
    </row>
    <row r="24" spans="1:19" ht="17.25">
      <c r="A24" s="582"/>
      <c r="B24" s="537" t="s">
        <v>214</v>
      </c>
      <c r="C24" s="339" t="s">
        <v>84</v>
      </c>
      <c r="D24" s="340"/>
      <c r="E24" s="4" t="s">
        <v>85</v>
      </c>
      <c r="F24" s="538" t="s">
        <v>86</v>
      </c>
      <c r="G24" s="539"/>
      <c r="H24" s="341" t="s">
        <v>215</v>
      </c>
      <c r="I24" s="342" t="s">
        <v>216</v>
      </c>
      <c r="J24" s="343"/>
      <c r="K24" s="398"/>
    </row>
    <row r="25" spans="1:19" ht="57" customHeight="1">
      <c r="A25" s="582"/>
      <c r="B25" s="537"/>
      <c r="C25" s="344" t="str">
        <f>IF(MIN(C26:C37),MIN(C26:C37),"")</f>
        <v/>
      </c>
      <c r="D25" s="340" t="s">
        <v>10</v>
      </c>
      <c r="E25" s="345" t="str">
        <f>IF(MAX(E26:E37),MAX(E26:E37),"")</f>
        <v/>
      </c>
      <c r="F25" s="540" t="str">
        <f>IF(F26="","",F26)</f>
        <v/>
      </c>
      <c r="G25" s="540"/>
      <c r="H25" s="346" t="str">
        <f>IF(H26="","","("&amp;H26)</f>
        <v/>
      </c>
      <c r="I25" s="347" t="str">
        <f>IF(I26="","",I26&amp;")")</f>
        <v/>
      </c>
      <c r="J25" s="415">
        <f>IF(ISBLANK(F27:G37),"",COUNTA(F27:G37))</f>
        <v>0</v>
      </c>
      <c r="K25" s="398"/>
    </row>
    <row r="26" spans="1:19" ht="18.75" customHeight="1">
      <c r="A26" s="582"/>
      <c r="B26" s="537"/>
      <c r="C26" s="348"/>
      <c r="D26" s="349" t="s">
        <v>217</v>
      </c>
      <c r="E26" s="350"/>
      <c r="F26" s="541"/>
      <c r="G26" s="541"/>
      <c r="H26" s="351"/>
      <c r="I26" s="542"/>
      <c r="J26" s="541"/>
      <c r="K26" s="327" t="s">
        <v>218</v>
      </c>
      <c r="L26" s="323"/>
      <c r="M26" s="323"/>
      <c r="N26" s="323"/>
      <c r="O26" s="323"/>
      <c r="P26" s="323"/>
      <c r="Q26" s="323"/>
      <c r="S26" s="323"/>
    </row>
    <row r="27" spans="1:19" ht="18.75" customHeight="1">
      <c r="A27" s="582"/>
      <c r="B27" s="537"/>
      <c r="C27" s="352"/>
      <c r="D27" s="353" t="s">
        <v>217</v>
      </c>
      <c r="E27" s="354"/>
      <c r="F27" s="543"/>
      <c r="G27" s="543"/>
      <c r="H27" s="355"/>
      <c r="I27" s="544"/>
      <c r="J27" s="543"/>
      <c r="K27" s="329" t="s">
        <v>219</v>
      </c>
      <c r="L27" s="323"/>
      <c r="M27" s="323"/>
      <c r="N27" s="323"/>
      <c r="O27" s="323"/>
      <c r="P27" s="323"/>
      <c r="Q27" s="323"/>
      <c r="R27" s="323"/>
      <c r="S27" s="323"/>
    </row>
    <row r="28" spans="1:19" ht="17.25">
      <c r="A28" s="582"/>
      <c r="B28" s="537"/>
      <c r="C28" s="352"/>
      <c r="D28" s="353" t="s">
        <v>10</v>
      </c>
      <c r="E28" s="354"/>
      <c r="F28" s="543"/>
      <c r="G28" s="543"/>
      <c r="H28" s="355"/>
      <c r="I28" s="544"/>
      <c r="J28" s="543"/>
      <c r="K28" s="329"/>
      <c r="L28" s="323"/>
      <c r="M28" s="323"/>
      <c r="N28" s="323"/>
      <c r="O28" s="323"/>
      <c r="P28" s="323"/>
      <c r="Q28" s="323"/>
      <c r="R28" s="323"/>
      <c r="S28" s="323"/>
    </row>
    <row r="29" spans="1:19" ht="17.25">
      <c r="A29" s="582"/>
      <c r="B29" s="537"/>
      <c r="C29" s="352"/>
      <c r="D29" s="353" t="s">
        <v>10</v>
      </c>
      <c r="E29" s="354"/>
      <c r="F29" s="543"/>
      <c r="G29" s="543"/>
      <c r="H29" s="355"/>
      <c r="I29" s="544"/>
      <c r="J29" s="543"/>
      <c r="K29" s="472"/>
      <c r="L29" s="323"/>
      <c r="M29" s="323"/>
      <c r="N29" s="323"/>
      <c r="O29" s="323"/>
      <c r="P29" s="323"/>
      <c r="Q29" s="323"/>
      <c r="R29" s="323"/>
      <c r="S29" s="323"/>
    </row>
    <row r="30" spans="1:19" ht="17.25">
      <c r="A30" s="582"/>
      <c r="B30" s="537"/>
      <c r="C30" s="352"/>
      <c r="D30" s="353" t="s">
        <v>10</v>
      </c>
      <c r="E30" s="354"/>
      <c r="F30" s="543"/>
      <c r="G30" s="543"/>
      <c r="H30" s="355"/>
      <c r="I30" s="544"/>
      <c r="J30" s="543"/>
      <c r="K30" s="472"/>
      <c r="L30" s="323"/>
      <c r="M30" s="323"/>
      <c r="N30" s="323"/>
      <c r="O30" s="323"/>
      <c r="P30" s="323"/>
      <c r="Q30" s="323"/>
      <c r="R30" s="323"/>
      <c r="S30" s="323"/>
    </row>
    <row r="31" spans="1:19" ht="17.25">
      <c r="A31" s="582"/>
      <c r="B31" s="537"/>
      <c r="C31" s="352"/>
      <c r="D31" s="353" t="s">
        <v>10</v>
      </c>
      <c r="E31" s="354"/>
      <c r="F31" s="543"/>
      <c r="G31" s="543"/>
      <c r="H31" s="355"/>
      <c r="I31" s="544"/>
      <c r="J31" s="543"/>
      <c r="K31" s="472"/>
      <c r="L31" s="323"/>
      <c r="M31" s="323"/>
      <c r="N31" s="323"/>
      <c r="O31" s="323"/>
      <c r="P31" s="323"/>
      <c r="Q31" s="323"/>
      <c r="R31" s="323"/>
      <c r="S31" s="323"/>
    </row>
    <row r="32" spans="1:19" ht="17.25">
      <c r="A32" s="582"/>
      <c r="B32" s="537"/>
      <c r="C32" s="352"/>
      <c r="D32" s="353" t="s">
        <v>10</v>
      </c>
      <c r="E32" s="354"/>
      <c r="F32" s="543"/>
      <c r="G32" s="543"/>
      <c r="H32" s="355"/>
      <c r="I32" s="544"/>
      <c r="J32" s="543"/>
      <c r="K32" s="472"/>
      <c r="L32" s="323"/>
      <c r="M32" s="323"/>
      <c r="N32" s="323"/>
      <c r="O32" s="323"/>
      <c r="P32" s="323"/>
      <c r="Q32" s="323"/>
      <c r="R32" s="323"/>
      <c r="S32" s="323"/>
    </row>
    <row r="33" spans="1:19" ht="17.25">
      <c r="A33" s="582"/>
      <c r="B33" s="537"/>
      <c r="C33" s="352"/>
      <c r="D33" s="353" t="s">
        <v>10</v>
      </c>
      <c r="E33" s="354"/>
      <c r="F33" s="543"/>
      <c r="G33" s="543"/>
      <c r="H33" s="355"/>
      <c r="I33" s="544"/>
      <c r="J33" s="543"/>
      <c r="K33" s="472"/>
      <c r="L33" s="323"/>
      <c r="M33" s="323"/>
      <c r="N33" s="323"/>
      <c r="O33" s="323"/>
      <c r="P33" s="323"/>
      <c r="Q33" s="323"/>
      <c r="R33" s="323"/>
      <c r="S33" s="323"/>
    </row>
    <row r="34" spans="1:19" ht="17.25">
      <c r="A34" s="582"/>
      <c r="B34" s="537"/>
      <c r="C34" s="352"/>
      <c r="D34" s="353" t="s">
        <v>10</v>
      </c>
      <c r="E34" s="354"/>
      <c r="F34" s="543"/>
      <c r="G34" s="543"/>
      <c r="H34" s="355"/>
      <c r="I34" s="544"/>
      <c r="J34" s="543"/>
      <c r="K34" s="472"/>
      <c r="L34" s="323"/>
      <c r="M34" s="323"/>
      <c r="N34" s="323"/>
      <c r="O34" s="323"/>
      <c r="P34" s="323"/>
      <c r="Q34" s="323"/>
      <c r="R34" s="323"/>
      <c r="S34" s="323"/>
    </row>
    <row r="35" spans="1:19" ht="17.25">
      <c r="A35" s="582"/>
      <c r="B35" s="537"/>
      <c r="C35" s="352"/>
      <c r="D35" s="353" t="s">
        <v>10</v>
      </c>
      <c r="E35" s="354"/>
      <c r="F35" s="543"/>
      <c r="G35" s="543"/>
      <c r="H35" s="355"/>
      <c r="I35" s="544"/>
      <c r="J35" s="543"/>
      <c r="K35" s="472"/>
      <c r="L35" s="323"/>
      <c r="M35" s="323"/>
      <c r="N35" s="323"/>
      <c r="O35" s="323"/>
      <c r="P35" s="323"/>
      <c r="Q35" s="323"/>
      <c r="R35" s="323"/>
      <c r="S35" s="323"/>
    </row>
    <row r="36" spans="1:19" ht="17.25">
      <c r="A36" s="582"/>
      <c r="B36" s="537"/>
      <c r="C36" s="352"/>
      <c r="D36" s="353" t="s">
        <v>10</v>
      </c>
      <c r="E36" s="354"/>
      <c r="F36" s="543"/>
      <c r="G36" s="543"/>
      <c r="H36" s="355"/>
      <c r="I36" s="544"/>
      <c r="J36" s="543"/>
      <c r="K36" s="472"/>
      <c r="L36" s="323"/>
      <c r="M36" s="323"/>
      <c r="N36" s="323"/>
      <c r="O36" s="323"/>
      <c r="P36" s="323"/>
      <c r="Q36" s="323"/>
      <c r="R36" s="323"/>
      <c r="S36" s="323"/>
    </row>
    <row r="37" spans="1:19" ht="17.25">
      <c r="A37" s="582"/>
      <c r="B37" s="537"/>
      <c r="C37" s="352"/>
      <c r="D37" s="353" t="s">
        <v>10</v>
      </c>
      <c r="E37" s="354"/>
      <c r="F37" s="543"/>
      <c r="G37" s="543"/>
      <c r="H37" s="355"/>
      <c r="I37" s="544"/>
      <c r="J37" s="543"/>
      <c r="K37" s="472"/>
      <c r="L37" s="323"/>
      <c r="M37" s="323"/>
      <c r="S37" s="323"/>
    </row>
    <row r="38" spans="1:19" s="242" customFormat="1" ht="15" customHeight="1">
      <c r="A38" s="582"/>
      <c r="B38" s="584" t="s">
        <v>144</v>
      </c>
      <c r="C38" s="595" t="s">
        <v>8</v>
      </c>
      <c r="D38" s="597" t="s">
        <v>87</v>
      </c>
      <c r="E38" s="590"/>
      <c r="F38" s="591" t="s">
        <v>302</v>
      </c>
      <c r="G38" s="592"/>
      <c r="H38" s="593"/>
      <c r="I38" s="589" t="s">
        <v>303</v>
      </c>
      <c r="J38" s="590"/>
      <c r="K38" s="384"/>
    </row>
    <row r="39" spans="1:19" s="242" customFormat="1" ht="15" customHeight="1">
      <c r="A39" s="582"/>
      <c r="B39" s="585"/>
      <c r="C39" s="596"/>
      <c r="D39" s="594" t="s">
        <v>88</v>
      </c>
      <c r="E39" s="588"/>
      <c r="F39" s="594" t="s">
        <v>88</v>
      </c>
      <c r="G39" s="587"/>
      <c r="H39" s="588"/>
      <c r="I39" s="587" t="s">
        <v>88</v>
      </c>
      <c r="J39" s="588"/>
      <c r="K39" s="384"/>
    </row>
    <row r="40" spans="1:19" s="242" customFormat="1" ht="15" hidden="1" customHeight="1">
      <c r="A40" s="582"/>
      <c r="B40" s="585"/>
      <c r="C40" s="487" t="s">
        <v>326</v>
      </c>
      <c r="D40" s="488"/>
      <c r="E40" s="489"/>
      <c r="F40" s="488"/>
      <c r="G40" s="490"/>
      <c r="H40" s="491">
        <f>支出予算書!I6</f>
        <v>0</v>
      </c>
      <c r="I40" s="490"/>
      <c r="J40" s="489"/>
      <c r="K40" s="385" t="s">
        <v>291</v>
      </c>
    </row>
    <row r="41" spans="1:19" s="242" customFormat="1" ht="15" hidden="1" customHeight="1">
      <c r="A41" s="582"/>
      <c r="B41" s="585"/>
      <c r="C41" s="487" t="s">
        <v>328</v>
      </c>
      <c r="D41" s="488"/>
      <c r="E41" s="489"/>
      <c r="F41" s="488"/>
      <c r="G41" s="490"/>
      <c r="H41" s="491">
        <f>支出予算書!I7</f>
        <v>0</v>
      </c>
      <c r="I41" s="490"/>
      <c r="J41" s="489"/>
      <c r="K41" s="385" t="s">
        <v>291</v>
      </c>
    </row>
    <row r="42" spans="1:19" s="242" customFormat="1" ht="15" hidden="1" customHeight="1">
      <c r="A42" s="582"/>
      <c r="B42" s="585"/>
      <c r="C42" s="487" t="s">
        <v>329</v>
      </c>
      <c r="D42" s="488"/>
      <c r="E42" s="489"/>
      <c r="F42" s="488"/>
      <c r="G42" s="490"/>
      <c r="H42" s="491">
        <f>支出予算書!I8</f>
        <v>0</v>
      </c>
      <c r="I42" s="490"/>
      <c r="J42" s="489"/>
      <c r="K42" s="385" t="s">
        <v>291</v>
      </c>
    </row>
    <row r="43" spans="1:19" s="242" customFormat="1" ht="15" hidden="1" customHeight="1">
      <c r="A43" s="582"/>
      <c r="B43" s="585"/>
      <c r="C43" s="487"/>
      <c r="D43" s="488"/>
      <c r="E43" s="489"/>
      <c r="F43" s="488"/>
      <c r="G43" s="490"/>
      <c r="H43" s="491"/>
      <c r="I43" s="490"/>
      <c r="J43" s="489"/>
      <c r="K43" s="385" t="s">
        <v>291</v>
      </c>
    </row>
    <row r="44" spans="1:19" s="242" customFormat="1" ht="15" hidden="1" customHeight="1">
      <c r="A44" s="582"/>
      <c r="B44" s="585"/>
      <c r="C44" s="487"/>
      <c r="D44" s="488"/>
      <c r="E44" s="489"/>
      <c r="F44" s="488"/>
      <c r="G44" s="490"/>
      <c r="H44" s="491"/>
      <c r="I44" s="490"/>
      <c r="J44" s="489"/>
      <c r="K44" s="385" t="s">
        <v>291</v>
      </c>
    </row>
    <row r="45" spans="1:19" s="242" customFormat="1" ht="30" customHeight="1">
      <c r="A45" s="582"/>
      <c r="B45" s="585"/>
      <c r="C45" s="413" t="s">
        <v>288</v>
      </c>
      <c r="D45" s="388"/>
      <c r="E45" s="389">
        <f>$H45+$J45</f>
        <v>0</v>
      </c>
      <c r="F45" s="388"/>
      <c r="G45" s="392"/>
      <c r="H45" s="389">
        <f>支出予算書!I9</f>
        <v>0</v>
      </c>
      <c r="I45" s="388"/>
      <c r="J45" s="389">
        <f>支出予算書!P9</f>
        <v>0</v>
      </c>
      <c r="K45" s="384" t="s">
        <v>294</v>
      </c>
    </row>
    <row r="46" spans="1:19" s="242" customFormat="1" ht="30" customHeight="1">
      <c r="A46" s="582"/>
      <c r="B46" s="585"/>
      <c r="C46" s="407" t="s">
        <v>159</v>
      </c>
      <c r="D46" s="408"/>
      <c r="E46" s="409">
        <f t="shared" ref="E46" si="0">$H46+$J46</f>
        <v>0</v>
      </c>
      <c r="F46" s="408"/>
      <c r="G46" s="410"/>
      <c r="H46" s="409">
        <f>支出予算書!I12</f>
        <v>0</v>
      </c>
      <c r="I46" s="408"/>
      <c r="J46" s="409">
        <f>支出予算書!P12</f>
        <v>0</v>
      </c>
      <c r="K46" s="384"/>
    </row>
    <row r="47" spans="1:19" s="242" customFormat="1" ht="30" customHeight="1" thickBot="1">
      <c r="A47" s="582"/>
      <c r="B47" s="585"/>
      <c r="C47" s="474" t="s">
        <v>289</v>
      </c>
      <c r="D47" s="408"/>
      <c r="E47" s="409">
        <f>$H47+$J47</f>
        <v>0</v>
      </c>
      <c r="F47" s="402"/>
      <c r="G47" s="404"/>
      <c r="H47" s="403">
        <f>支出予算書!I13</f>
        <v>0</v>
      </c>
      <c r="I47" s="402"/>
      <c r="J47" s="405">
        <f>支出予算書!P13</f>
        <v>0</v>
      </c>
      <c r="K47" s="385"/>
    </row>
    <row r="48" spans="1:19" s="242" customFormat="1" ht="30" customHeight="1" thickTop="1" thickBot="1">
      <c r="A48" s="582"/>
      <c r="B48" s="586"/>
      <c r="C48" s="407" t="s">
        <v>220</v>
      </c>
      <c r="D48" s="411"/>
      <c r="E48" s="412">
        <f>IF(OR($H48="金額を入力※",$J48="金額を入力※"),0,$H48+$J48)</f>
        <v>0</v>
      </c>
      <c r="F48" s="396"/>
      <c r="G48" s="394"/>
      <c r="H48" s="397" t="s">
        <v>241</v>
      </c>
      <c r="I48" s="396"/>
      <c r="J48" s="395" t="s">
        <v>242</v>
      </c>
      <c r="K48" s="376" t="s">
        <v>239</v>
      </c>
    </row>
    <row r="49" spans="1:19" s="242" customFormat="1" ht="30" hidden="1" customHeight="1" thickTop="1">
      <c r="A49" s="582"/>
      <c r="B49" s="545" t="s">
        <v>273</v>
      </c>
      <c r="C49" s="475" t="s">
        <v>278</v>
      </c>
      <c r="D49" s="388"/>
      <c r="E49" s="389">
        <f>収支計画書!G4</f>
        <v>0</v>
      </c>
      <c r="F49" s="470"/>
      <c r="G49" s="470"/>
      <c r="H49" s="473"/>
      <c r="I49" s="470"/>
      <c r="J49" s="479"/>
      <c r="K49" s="385" t="s">
        <v>306</v>
      </c>
    </row>
    <row r="50" spans="1:19" s="242" customFormat="1" ht="30" hidden="1" customHeight="1">
      <c r="A50" s="582"/>
      <c r="B50" s="545"/>
      <c r="C50" s="476" t="s">
        <v>279</v>
      </c>
      <c r="D50" s="390"/>
      <c r="E50" s="391">
        <f>収支計画書!G5</f>
        <v>0</v>
      </c>
      <c r="F50" s="470"/>
      <c r="G50" s="470"/>
      <c r="H50" s="473"/>
      <c r="I50" s="470"/>
      <c r="J50" s="480"/>
      <c r="K50" s="385" t="s">
        <v>295</v>
      </c>
    </row>
    <row r="51" spans="1:19" s="242" customFormat="1" ht="30" hidden="1" customHeight="1">
      <c r="A51" s="582"/>
      <c r="B51" s="545"/>
      <c r="C51" s="476" t="s">
        <v>280</v>
      </c>
      <c r="D51" s="390"/>
      <c r="E51" s="391">
        <f>収支計画書!G6</f>
        <v>0</v>
      </c>
      <c r="F51" s="470"/>
      <c r="G51" s="470"/>
      <c r="H51" s="473"/>
      <c r="I51" s="470"/>
      <c r="J51" s="480"/>
      <c r="K51" s="385" t="s">
        <v>295</v>
      </c>
    </row>
    <row r="52" spans="1:19" s="242" customFormat="1" ht="30" hidden="1" customHeight="1">
      <c r="A52" s="582"/>
      <c r="B52" s="545"/>
      <c r="C52" s="476" t="s">
        <v>281</v>
      </c>
      <c r="D52" s="390"/>
      <c r="E52" s="391">
        <f>収支計画書!G7</f>
        <v>0</v>
      </c>
      <c r="F52" s="546"/>
      <c r="G52" s="547"/>
      <c r="H52" s="547"/>
      <c r="I52" s="484"/>
      <c r="J52" s="485"/>
      <c r="K52" s="385" t="s">
        <v>295</v>
      </c>
    </row>
    <row r="53" spans="1:19" s="242" customFormat="1" ht="30" hidden="1" customHeight="1">
      <c r="A53" s="582"/>
      <c r="B53" s="545"/>
      <c r="C53" s="477" t="s">
        <v>284</v>
      </c>
      <c r="D53" s="393"/>
      <c r="E53" s="406">
        <f>収支計画書!G8</f>
        <v>0</v>
      </c>
      <c r="F53" s="551" t="s">
        <v>286</v>
      </c>
      <c r="G53" s="552"/>
      <c r="H53" s="553"/>
      <c r="I53" s="408"/>
      <c r="J53" s="482">
        <f>収支計画書!M4</f>
        <v>0</v>
      </c>
      <c r="K53" s="385" t="s">
        <v>295</v>
      </c>
    </row>
    <row r="54" spans="1:19" s="242" customFormat="1" ht="30" hidden="1" customHeight="1">
      <c r="A54" s="582"/>
      <c r="B54" s="545"/>
      <c r="C54" s="478" t="s">
        <v>285</v>
      </c>
      <c r="D54" s="408"/>
      <c r="E54" s="409">
        <f>収支計画書!G9</f>
        <v>0</v>
      </c>
      <c r="F54" s="548" t="s">
        <v>272</v>
      </c>
      <c r="G54" s="549"/>
      <c r="H54" s="550"/>
      <c r="I54" s="408"/>
      <c r="J54" s="482">
        <f>収支計画書!M5</f>
        <v>0</v>
      </c>
      <c r="K54" s="385" t="s">
        <v>295</v>
      </c>
    </row>
    <row r="55" spans="1:19" s="242" customFormat="1" ht="30" hidden="1" customHeight="1">
      <c r="A55" s="582"/>
      <c r="B55" s="545"/>
      <c r="C55" s="478" t="s">
        <v>283</v>
      </c>
      <c r="D55" s="408"/>
      <c r="E55" s="409">
        <f>SUM(E53:E54)</f>
        <v>0</v>
      </c>
      <c r="F55" s="548" t="s">
        <v>287</v>
      </c>
      <c r="G55" s="549"/>
      <c r="H55" s="550"/>
      <c r="I55" s="411"/>
      <c r="J55" s="481">
        <f>SUM(J52:J54)</f>
        <v>0</v>
      </c>
      <c r="K55" s="385" t="s">
        <v>306</v>
      </c>
    </row>
    <row r="56" spans="1:19" ht="24.75" customHeight="1" thickTop="1">
      <c r="A56" s="514"/>
      <c r="B56" s="3"/>
      <c r="C56" s="3"/>
      <c r="D56" s="3"/>
      <c r="E56" s="3"/>
      <c r="F56" s="3"/>
      <c r="G56" s="3"/>
      <c r="H56" s="3"/>
      <c r="I56" s="3"/>
      <c r="J56" s="3"/>
      <c r="K56" s="336"/>
      <c r="L56" s="323"/>
      <c r="M56" s="323"/>
      <c r="N56" s="323"/>
      <c r="O56" s="323"/>
      <c r="P56" s="323"/>
      <c r="Q56" s="323"/>
      <c r="R56" s="323"/>
      <c r="S56" s="323"/>
    </row>
    <row r="57" spans="1:19" ht="23.25" customHeight="1">
      <c r="A57" s="356"/>
      <c r="B57" s="376"/>
      <c r="C57" s="3"/>
      <c r="D57" s="3"/>
      <c r="E57" s="3"/>
      <c r="F57" s="3"/>
      <c r="G57" s="3"/>
      <c r="H57" s="3"/>
      <c r="I57" s="3"/>
      <c r="J57" s="3"/>
      <c r="L57" s="323"/>
      <c r="M57" s="323"/>
      <c r="N57" s="323"/>
      <c r="O57" s="323"/>
      <c r="P57" s="323"/>
      <c r="Q57" s="323"/>
      <c r="R57" s="323"/>
    </row>
    <row r="58" spans="1:19" ht="17.25">
      <c r="A58" s="3"/>
      <c r="B58" s="356"/>
      <c r="C58" s="3"/>
      <c r="D58" s="3"/>
      <c r="E58" s="3"/>
      <c r="F58" s="3"/>
      <c r="G58" s="3"/>
      <c r="H58" s="3"/>
      <c r="I58" s="3"/>
      <c r="J58" s="3"/>
      <c r="K58" s="336"/>
      <c r="L58" s="323"/>
      <c r="M58" s="323"/>
      <c r="N58" s="323"/>
      <c r="O58" s="323"/>
      <c r="P58" s="323"/>
      <c r="Q58" s="323"/>
      <c r="R58" s="323"/>
      <c r="S58" s="323"/>
    </row>
    <row r="59" spans="1:19" ht="17.25">
      <c r="A59" s="3"/>
      <c r="B59" s="356"/>
      <c r="C59" s="3"/>
      <c r="D59" s="3"/>
      <c r="E59" s="3"/>
      <c r="F59" s="3"/>
      <c r="G59" s="3"/>
      <c r="H59" s="3"/>
      <c r="I59" s="3"/>
      <c r="J59" s="3"/>
      <c r="K59" s="336"/>
      <c r="L59" s="323"/>
      <c r="M59" s="323"/>
      <c r="N59" s="323"/>
      <c r="O59" s="323"/>
      <c r="P59" s="323"/>
      <c r="Q59" s="323"/>
      <c r="R59" s="323"/>
      <c r="S59" s="323"/>
    </row>
    <row r="60" spans="1:19">
      <c r="K60" s="336"/>
      <c r="L60" s="323"/>
      <c r="M60" s="323"/>
      <c r="N60" s="323"/>
      <c r="O60" s="323"/>
      <c r="P60" s="323"/>
      <c r="Q60" s="323"/>
      <c r="R60" s="323"/>
      <c r="S60" s="323"/>
    </row>
    <row r="61" spans="1:19">
      <c r="K61" s="336"/>
      <c r="L61" s="323"/>
      <c r="M61" s="323"/>
      <c r="N61" s="323"/>
      <c r="O61" s="323"/>
      <c r="P61" s="323"/>
      <c r="Q61" s="323"/>
      <c r="R61" s="323"/>
      <c r="S61" s="323"/>
    </row>
    <row r="62" spans="1:19">
      <c r="K62" s="336"/>
      <c r="L62" s="323"/>
      <c r="M62" s="323"/>
      <c r="N62" s="323"/>
      <c r="O62" s="323"/>
      <c r="P62" s="323"/>
      <c r="Q62" s="323"/>
      <c r="R62" s="323"/>
      <c r="S62" s="323"/>
    </row>
    <row r="63" spans="1:19">
      <c r="K63" s="336"/>
      <c r="L63" s="323"/>
      <c r="M63" s="323"/>
      <c r="N63" s="323"/>
      <c r="O63" s="323"/>
      <c r="P63" s="323"/>
      <c r="Q63" s="323"/>
      <c r="R63" s="323"/>
      <c r="S63" s="323"/>
    </row>
    <row r="64" spans="1:19">
      <c r="K64" s="336"/>
      <c r="L64" s="323"/>
      <c r="M64" s="323"/>
      <c r="N64" s="323"/>
      <c r="O64" s="323"/>
      <c r="P64" s="323"/>
      <c r="Q64" s="323"/>
      <c r="R64" s="323"/>
      <c r="S64" s="323"/>
    </row>
    <row r="65" spans="11:19">
      <c r="K65" s="336"/>
      <c r="L65" s="323"/>
      <c r="M65" s="323"/>
      <c r="N65" s="323"/>
      <c r="O65" s="323"/>
      <c r="P65" s="323"/>
      <c r="Q65" s="323"/>
      <c r="R65" s="323"/>
      <c r="S65" s="323"/>
    </row>
    <row r="66" spans="11:19">
      <c r="K66" s="336"/>
      <c r="L66" s="323"/>
      <c r="M66" s="323"/>
      <c r="N66" s="323"/>
      <c r="O66" s="323"/>
      <c r="P66" s="323"/>
      <c r="Q66" s="323"/>
      <c r="R66" s="323"/>
      <c r="S66" s="323"/>
    </row>
    <row r="67" spans="11:19">
      <c r="K67" s="336"/>
      <c r="L67" s="323"/>
      <c r="M67" s="323"/>
      <c r="N67" s="323"/>
      <c r="O67" s="323"/>
      <c r="P67" s="323"/>
      <c r="Q67" s="323"/>
      <c r="R67" s="323"/>
      <c r="S67" s="323"/>
    </row>
    <row r="68" spans="11:19">
      <c r="K68" s="336"/>
      <c r="L68" s="323"/>
      <c r="M68" s="323"/>
      <c r="N68" s="323"/>
      <c r="O68" s="323"/>
      <c r="P68" s="323"/>
      <c r="Q68" s="323"/>
      <c r="R68" s="323"/>
      <c r="S68" s="323"/>
    </row>
    <row r="69" spans="11:19">
      <c r="K69" s="336"/>
      <c r="L69" s="323"/>
      <c r="M69" s="323"/>
      <c r="N69" s="323"/>
      <c r="O69" s="323"/>
      <c r="P69" s="323"/>
      <c r="Q69" s="323"/>
      <c r="R69" s="323"/>
      <c r="S69" s="323"/>
    </row>
    <row r="70" spans="11:19">
      <c r="K70" s="336"/>
      <c r="L70" s="323"/>
      <c r="M70" s="323"/>
      <c r="N70" s="323"/>
      <c r="O70" s="323"/>
      <c r="P70" s="323"/>
      <c r="Q70" s="323"/>
      <c r="R70" s="323"/>
      <c r="S70" s="323"/>
    </row>
    <row r="71" spans="11:19">
      <c r="K71" s="336"/>
      <c r="L71" s="323"/>
      <c r="M71" s="323"/>
      <c r="S71" s="323"/>
    </row>
  </sheetData>
  <sheetProtection formatCells="0" formatColumns="0" formatRows="0" insertHyperlinks="0" autoFilter="0" pivotTables="0"/>
  <mergeCells count="71">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 ref="A12:B12"/>
    <mergeCell ref="C12:E12"/>
    <mergeCell ref="G12:J12"/>
    <mergeCell ref="B19:B20"/>
    <mergeCell ref="C19:D20"/>
    <mergeCell ref="G19:H19"/>
    <mergeCell ref="I19:J19"/>
    <mergeCell ref="G20:H20"/>
    <mergeCell ref="C16:J16"/>
    <mergeCell ref="C17:J17"/>
    <mergeCell ref="C18:J18"/>
    <mergeCell ref="I20:J20"/>
    <mergeCell ref="F32:G32"/>
    <mergeCell ref="I32:J32"/>
    <mergeCell ref="F33:G33"/>
    <mergeCell ref="I33:J33"/>
    <mergeCell ref="F29:G29"/>
    <mergeCell ref="I29:J29"/>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B49:B55"/>
    <mergeCell ref="F52:H52"/>
    <mergeCell ref="F54:H54"/>
    <mergeCell ref="F55:H55"/>
    <mergeCell ref="F53:H53"/>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s>
  <phoneticPr fontId="6"/>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zoomScale="85" zoomScaleNormal="50" zoomScaleSheetLayoutView="85" zoomScalePageLayoutView="55" workbookViewId="0">
      <selection activeCell="D5" sqref="D5:M9"/>
    </sheetView>
  </sheetViews>
  <sheetFormatPr defaultColWidth="9" defaultRowHeight="17.25"/>
  <cols>
    <col min="1" max="1" width="4.375" style="3" bestFit="1" customWidth="1"/>
    <col min="2" max="3" width="3.625" style="3" customWidth="1"/>
    <col min="4" max="4" width="12.625" style="3" customWidth="1"/>
    <col min="5" max="12" width="15.625" style="3" customWidth="1"/>
    <col min="13" max="13" width="10.625" style="3" customWidth="1"/>
    <col min="14" max="14" width="50.625" style="357" customWidth="1"/>
    <col min="15" max="16384" width="9" style="3"/>
  </cols>
  <sheetData>
    <row r="1" spans="1:14" ht="26.25" customHeight="1">
      <c r="B1" s="399" t="s">
        <v>249</v>
      </c>
      <c r="M1" s="400" t="s">
        <v>298</v>
      </c>
    </row>
    <row r="2" spans="1:14" ht="26.25" hidden="1" customHeight="1">
      <c r="B2" s="638" t="s">
        <v>237</v>
      </c>
      <c r="C2" s="638"/>
      <c r="D2" s="638"/>
      <c r="E2" s="140" t="str">
        <f>IF(総表!C21="","",総表!C21)</f>
        <v/>
      </c>
      <c r="N2" s="386" t="s">
        <v>305</v>
      </c>
    </row>
    <row r="3" spans="1:14" ht="26.25" customHeight="1">
      <c r="B3" s="603" t="s">
        <v>221</v>
      </c>
      <c r="C3" s="603"/>
      <c r="D3" s="603"/>
      <c r="E3" s="540" t="str">
        <f>IF(総表!C16="","",総表!C16)</f>
        <v/>
      </c>
      <c r="F3" s="540"/>
      <c r="G3" s="540"/>
      <c r="H3" s="432" t="s">
        <v>222</v>
      </c>
      <c r="I3" s="540" t="str">
        <f>IF(総表!C23="","",総表!C23)</f>
        <v/>
      </c>
      <c r="J3" s="540"/>
      <c r="K3" s="540"/>
      <c r="L3" s="540"/>
      <c r="M3" s="540"/>
    </row>
    <row r="4" spans="1:14" ht="18.75" customHeight="1">
      <c r="B4" s="604" t="s">
        <v>2</v>
      </c>
      <c r="C4" s="605" t="s">
        <v>81</v>
      </c>
      <c r="D4" s="606"/>
      <c r="E4" s="606"/>
      <c r="F4" s="606"/>
      <c r="G4" s="606"/>
      <c r="H4" s="606"/>
      <c r="I4" s="606"/>
      <c r="J4" s="606"/>
      <c r="K4" s="606"/>
      <c r="L4" s="606"/>
      <c r="M4" s="606"/>
    </row>
    <row r="5" spans="1:14" ht="18.75" customHeight="1">
      <c r="A5" s="3">
        <v>1</v>
      </c>
      <c r="B5" s="604"/>
      <c r="C5" s="647" t="s">
        <v>235</v>
      </c>
      <c r="D5" s="599"/>
      <c r="E5" s="599"/>
      <c r="F5" s="599"/>
      <c r="G5" s="599"/>
      <c r="H5" s="599"/>
      <c r="I5" s="599"/>
      <c r="J5" s="599"/>
      <c r="K5" s="599"/>
      <c r="L5" s="599"/>
      <c r="M5" s="600"/>
      <c r="N5" s="598" t="s">
        <v>266</v>
      </c>
    </row>
    <row r="6" spans="1:14">
      <c r="A6" s="3">
        <v>2</v>
      </c>
      <c r="B6" s="604"/>
      <c r="C6" s="648"/>
      <c r="D6" s="643"/>
      <c r="E6" s="643"/>
      <c r="F6" s="643"/>
      <c r="G6" s="643"/>
      <c r="H6" s="643"/>
      <c r="I6" s="643"/>
      <c r="J6" s="643"/>
      <c r="K6" s="643"/>
      <c r="L6" s="643"/>
      <c r="M6" s="602"/>
      <c r="N6" s="598"/>
    </row>
    <row r="7" spans="1:14">
      <c r="A7" s="3">
        <v>3</v>
      </c>
      <c r="B7" s="604"/>
      <c r="C7" s="648"/>
      <c r="D7" s="643"/>
      <c r="E7" s="643"/>
      <c r="F7" s="643"/>
      <c r="G7" s="643"/>
      <c r="H7" s="643"/>
      <c r="I7" s="643"/>
      <c r="J7" s="643"/>
      <c r="K7" s="643"/>
      <c r="L7" s="643"/>
      <c r="M7" s="602"/>
      <c r="N7" s="598"/>
    </row>
    <row r="8" spans="1:14">
      <c r="A8" s="3">
        <v>4</v>
      </c>
      <c r="B8" s="604"/>
      <c r="C8" s="648"/>
      <c r="D8" s="643"/>
      <c r="E8" s="643"/>
      <c r="F8" s="643"/>
      <c r="G8" s="643"/>
      <c r="H8" s="643"/>
      <c r="I8" s="643"/>
      <c r="J8" s="643"/>
      <c r="K8" s="643"/>
      <c r="L8" s="643"/>
      <c r="M8" s="602"/>
      <c r="N8" s="598"/>
    </row>
    <row r="9" spans="1:14">
      <c r="A9" s="3">
        <v>5</v>
      </c>
      <c r="B9" s="604"/>
      <c r="C9" s="648"/>
      <c r="D9" s="643"/>
      <c r="E9" s="643"/>
      <c r="F9" s="643"/>
      <c r="G9" s="643"/>
      <c r="H9" s="643"/>
      <c r="I9" s="643"/>
      <c r="J9" s="643"/>
      <c r="K9" s="643"/>
      <c r="L9" s="643"/>
      <c r="M9" s="602"/>
      <c r="N9" s="598"/>
    </row>
    <row r="10" spans="1:14" ht="18.75" customHeight="1">
      <c r="A10" s="3">
        <v>1</v>
      </c>
      <c r="B10" s="604"/>
      <c r="C10" s="644" t="s">
        <v>236</v>
      </c>
      <c r="D10" s="641"/>
      <c r="E10" s="641"/>
      <c r="F10" s="641"/>
      <c r="G10" s="641"/>
      <c r="H10" s="641"/>
      <c r="I10" s="641"/>
      <c r="J10" s="641"/>
      <c r="K10" s="641"/>
      <c r="L10" s="641"/>
      <c r="M10" s="642"/>
      <c r="N10" s="598" t="s">
        <v>266</v>
      </c>
    </row>
    <row r="11" spans="1:14">
      <c r="A11" s="3">
        <v>2</v>
      </c>
      <c r="B11" s="604"/>
      <c r="C11" s="645"/>
      <c r="D11" s="643"/>
      <c r="E11" s="643"/>
      <c r="F11" s="643"/>
      <c r="G11" s="643"/>
      <c r="H11" s="643"/>
      <c r="I11" s="643"/>
      <c r="J11" s="643"/>
      <c r="K11" s="643"/>
      <c r="L11" s="643"/>
      <c r="M11" s="602"/>
      <c r="N11" s="598"/>
    </row>
    <row r="12" spans="1:14">
      <c r="A12" s="3">
        <v>3</v>
      </c>
      <c r="B12" s="604"/>
      <c r="C12" s="645"/>
      <c r="D12" s="643"/>
      <c r="E12" s="643"/>
      <c r="F12" s="643"/>
      <c r="G12" s="643"/>
      <c r="H12" s="643"/>
      <c r="I12" s="643"/>
      <c r="J12" s="643"/>
      <c r="K12" s="643"/>
      <c r="L12" s="643"/>
      <c r="M12" s="602"/>
      <c r="N12" s="598"/>
    </row>
    <row r="13" spans="1:14">
      <c r="A13" s="3">
        <v>4</v>
      </c>
      <c r="B13" s="604"/>
      <c r="C13" s="645"/>
      <c r="D13" s="643"/>
      <c r="E13" s="643"/>
      <c r="F13" s="643"/>
      <c r="G13" s="643"/>
      <c r="H13" s="643"/>
      <c r="I13" s="643"/>
      <c r="J13" s="643"/>
      <c r="K13" s="643"/>
      <c r="L13" s="643"/>
      <c r="M13" s="602"/>
      <c r="N13" s="598"/>
    </row>
    <row r="14" spans="1:14">
      <c r="A14" s="3">
        <v>5</v>
      </c>
      <c r="B14" s="604"/>
      <c r="C14" s="646"/>
      <c r="D14" s="615"/>
      <c r="E14" s="615"/>
      <c r="F14" s="615"/>
      <c r="G14" s="615"/>
      <c r="H14" s="615"/>
      <c r="I14" s="615"/>
      <c r="J14" s="615"/>
      <c r="K14" s="615"/>
      <c r="L14" s="615"/>
      <c r="M14" s="616"/>
      <c r="N14" s="598"/>
    </row>
    <row r="15" spans="1:14">
      <c r="B15" s="604"/>
      <c r="C15" s="605" t="s">
        <v>82</v>
      </c>
      <c r="D15" s="606"/>
      <c r="E15" s="606"/>
      <c r="F15" s="606"/>
      <c r="G15" s="606"/>
      <c r="H15" s="606"/>
      <c r="I15" s="606"/>
      <c r="J15" s="606"/>
      <c r="K15" s="606"/>
      <c r="L15" s="606"/>
      <c r="M15" s="606"/>
    </row>
    <row r="16" spans="1:14" ht="18.75" customHeight="1">
      <c r="A16" s="3">
        <v>1</v>
      </c>
      <c r="B16" s="604"/>
      <c r="C16" s="599"/>
      <c r="D16" s="599"/>
      <c r="E16" s="599"/>
      <c r="F16" s="599"/>
      <c r="G16" s="599"/>
      <c r="H16" s="599"/>
      <c r="I16" s="599"/>
      <c r="J16" s="599"/>
      <c r="K16" s="599"/>
      <c r="L16" s="599"/>
      <c r="M16" s="600"/>
      <c r="N16" s="598" t="s">
        <v>266</v>
      </c>
    </row>
    <row r="17" spans="1:14">
      <c r="A17" s="3">
        <v>2</v>
      </c>
      <c r="B17" s="604"/>
      <c r="C17" s="601"/>
      <c r="D17" s="601"/>
      <c r="E17" s="601"/>
      <c r="F17" s="601"/>
      <c r="G17" s="601"/>
      <c r="H17" s="601"/>
      <c r="I17" s="601"/>
      <c r="J17" s="601"/>
      <c r="K17" s="601"/>
      <c r="L17" s="601"/>
      <c r="M17" s="602"/>
      <c r="N17" s="598"/>
    </row>
    <row r="18" spans="1:14">
      <c r="A18" s="3">
        <v>3</v>
      </c>
      <c r="B18" s="604"/>
      <c r="C18" s="601"/>
      <c r="D18" s="601"/>
      <c r="E18" s="601"/>
      <c r="F18" s="601"/>
      <c r="G18" s="601"/>
      <c r="H18" s="601"/>
      <c r="I18" s="601"/>
      <c r="J18" s="601"/>
      <c r="K18" s="601"/>
      <c r="L18" s="601"/>
      <c r="M18" s="602"/>
      <c r="N18" s="598"/>
    </row>
    <row r="19" spans="1:14">
      <c r="A19" s="3">
        <v>4</v>
      </c>
      <c r="B19" s="604"/>
      <c r="C19" s="615"/>
      <c r="D19" s="615"/>
      <c r="E19" s="615"/>
      <c r="F19" s="615"/>
      <c r="G19" s="615"/>
      <c r="H19" s="615"/>
      <c r="I19" s="615"/>
      <c r="J19" s="615"/>
      <c r="K19" s="615"/>
      <c r="L19" s="615"/>
      <c r="M19" s="616"/>
      <c r="N19" s="598"/>
    </row>
    <row r="20" spans="1:14">
      <c r="B20" s="604"/>
      <c r="C20" s="617" t="s">
        <v>234</v>
      </c>
      <c r="D20" s="618"/>
      <c r="E20" s="618"/>
      <c r="F20" s="618"/>
      <c r="G20" s="618"/>
      <c r="H20" s="618"/>
      <c r="I20" s="618"/>
      <c r="J20" s="618"/>
      <c r="K20" s="618"/>
      <c r="L20" s="618"/>
      <c r="M20" s="618"/>
    </row>
    <row r="21" spans="1:14" ht="18.75" customHeight="1">
      <c r="A21" s="3">
        <v>1</v>
      </c>
      <c r="B21" s="604"/>
      <c r="C21" s="599"/>
      <c r="D21" s="599"/>
      <c r="E21" s="599"/>
      <c r="F21" s="599"/>
      <c r="G21" s="599"/>
      <c r="H21" s="599"/>
      <c r="I21" s="599"/>
      <c r="J21" s="599"/>
      <c r="K21" s="599"/>
      <c r="L21" s="599"/>
      <c r="M21" s="600"/>
      <c r="N21" s="598" t="s">
        <v>266</v>
      </c>
    </row>
    <row r="22" spans="1:14">
      <c r="A22" s="3">
        <v>2</v>
      </c>
      <c r="B22" s="604"/>
      <c r="C22" s="601"/>
      <c r="D22" s="601"/>
      <c r="E22" s="601"/>
      <c r="F22" s="601"/>
      <c r="G22" s="601"/>
      <c r="H22" s="601"/>
      <c r="I22" s="601"/>
      <c r="J22" s="601"/>
      <c r="K22" s="601"/>
      <c r="L22" s="601"/>
      <c r="M22" s="602"/>
      <c r="N22" s="598"/>
    </row>
    <row r="23" spans="1:14">
      <c r="A23" s="3">
        <v>3</v>
      </c>
      <c r="B23" s="604"/>
      <c r="C23" s="601"/>
      <c r="D23" s="601"/>
      <c r="E23" s="601"/>
      <c r="F23" s="601"/>
      <c r="G23" s="601"/>
      <c r="H23" s="601"/>
      <c r="I23" s="601"/>
      <c r="J23" s="601"/>
      <c r="K23" s="601"/>
      <c r="L23" s="601"/>
      <c r="M23" s="602"/>
      <c r="N23" s="598"/>
    </row>
    <row r="24" spans="1:14">
      <c r="A24" s="3">
        <v>4</v>
      </c>
      <c r="B24" s="604"/>
      <c r="C24" s="601"/>
      <c r="D24" s="601"/>
      <c r="E24" s="601"/>
      <c r="F24" s="601"/>
      <c r="G24" s="601"/>
      <c r="H24" s="601"/>
      <c r="I24" s="601"/>
      <c r="J24" s="601"/>
      <c r="K24" s="601"/>
      <c r="L24" s="601"/>
      <c r="M24" s="602"/>
      <c r="N24" s="598"/>
    </row>
    <row r="25" spans="1:14">
      <c r="B25" s="604"/>
      <c r="C25" s="607" t="s">
        <v>3</v>
      </c>
      <c r="D25" s="608"/>
      <c r="E25" s="608"/>
      <c r="F25" s="608"/>
      <c r="G25" s="608"/>
      <c r="H25" s="608"/>
      <c r="I25" s="608"/>
      <c r="J25" s="609" t="s">
        <v>4</v>
      </c>
      <c r="K25" s="609" t="s">
        <v>92</v>
      </c>
      <c r="L25" s="609"/>
      <c r="M25" s="611"/>
    </row>
    <row r="26" spans="1:14">
      <c r="B26" s="604"/>
      <c r="C26" s="613" t="s">
        <v>93</v>
      </c>
      <c r="D26" s="614"/>
      <c r="E26" s="116" t="s">
        <v>94</v>
      </c>
      <c r="F26" s="614" t="s">
        <v>95</v>
      </c>
      <c r="G26" s="614"/>
      <c r="H26" s="358" t="s">
        <v>96</v>
      </c>
      <c r="I26" s="116" t="s">
        <v>97</v>
      </c>
      <c r="J26" s="610"/>
      <c r="K26" s="610"/>
      <c r="L26" s="610"/>
      <c r="M26" s="612"/>
    </row>
    <row r="27" spans="1:14" ht="18.75" customHeight="1">
      <c r="A27" s="3">
        <v>1</v>
      </c>
      <c r="B27" s="604"/>
      <c r="C27" s="619"/>
      <c r="D27" s="620"/>
      <c r="E27" s="359"/>
      <c r="F27" s="117" t="str">
        <f>IF(総表!C26="","",総表!C26)</f>
        <v/>
      </c>
      <c r="G27" s="117" t="str">
        <f>IF(総表!E26="","",総表!E26)</f>
        <v/>
      </c>
      <c r="H27" s="360"/>
      <c r="I27" s="359"/>
      <c r="J27" s="361"/>
      <c r="K27" s="621" t="str">
        <f>IF(総表!F26="","",(総表!F26&amp;"（"&amp;総表!H26&amp;総表!I26&amp;"）"))</f>
        <v/>
      </c>
      <c r="L27" s="621"/>
      <c r="M27" s="622"/>
      <c r="N27" s="598" t="s">
        <v>223</v>
      </c>
    </row>
    <row r="28" spans="1:14" ht="18.75" customHeight="1">
      <c r="A28" s="3">
        <v>2</v>
      </c>
      <c r="B28" s="604"/>
      <c r="C28" s="623"/>
      <c r="D28" s="624"/>
      <c r="E28" s="362"/>
      <c r="F28" s="117" t="str">
        <f>IF(総表!C27="","",総表!C27)</f>
        <v/>
      </c>
      <c r="G28" s="117" t="str">
        <f>IF(総表!E27="","",総表!E27)</f>
        <v/>
      </c>
      <c r="H28" s="363"/>
      <c r="I28" s="364"/>
      <c r="J28" s="365"/>
      <c r="K28" s="621" t="str">
        <f>IF(総表!F27="","",(総表!F27&amp;"（"&amp;総表!H27&amp;総表!I27&amp;"）"))</f>
        <v/>
      </c>
      <c r="L28" s="621"/>
      <c r="M28" s="622"/>
      <c r="N28" s="598"/>
    </row>
    <row r="29" spans="1:14" ht="18.75" customHeight="1">
      <c r="A29" s="3">
        <v>3</v>
      </c>
      <c r="B29" s="604"/>
      <c r="C29" s="623"/>
      <c r="D29" s="624"/>
      <c r="E29" s="362"/>
      <c r="F29" s="117" t="str">
        <f>IF(総表!C28="","",総表!C28)</f>
        <v/>
      </c>
      <c r="G29" s="117" t="str">
        <f>IF(総表!E28="","",総表!E28)</f>
        <v/>
      </c>
      <c r="H29" s="363"/>
      <c r="I29" s="364"/>
      <c r="J29" s="365"/>
      <c r="K29" s="621" t="str">
        <f>IF(総表!F28="","",(総表!F28&amp;"（"&amp;総表!H28&amp;総表!I28&amp;"）"))</f>
        <v/>
      </c>
      <c r="L29" s="621"/>
      <c r="M29" s="622"/>
      <c r="N29" s="598"/>
    </row>
    <row r="30" spans="1:14" ht="18.75" customHeight="1">
      <c r="A30" s="3">
        <v>4</v>
      </c>
      <c r="B30" s="604"/>
      <c r="C30" s="623"/>
      <c r="D30" s="624"/>
      <c r="E30" s="362"/>
      <c r="F30" s="117" t="str">
        <f>IF(総表!C29="","",総表!C29)</f>
        <v/>
      </c>
      <c r="G30" s="117" t="str">
        <f>IF(総表!E29="","",総表!E29)</f>
        <v/>
      </c>
      <c r="H30" s="363"/>
      <c r="I30" s="364"/>
      <c r="J30" s="365"/>
      <c r="K30" s="621" t="str">
        <f>IF(総表!F29="","",(総表!F29&amp;"（"&amp;総表!H29&amp;総表!I29&amp;"）"))</f>
        <v/>
      </c>
      <c r="L30" s="621"/>
      <c r="M30" s="622"/>
      <c r="N30" s="598"/>
    </row>
    <row r="31" spans="1:14" ht="18.75" customHeight="1">
      <c r="A31" s="3">
        <v>5</v>
      </c>
      <c r="B31" s="604"/>
      <c r="C31" s="623"/>
      <c r="D31" s="624"/>
      <c r="E31" s="362"/>
      <c r="F31" s="117" t="str">
        <f>IF(総表!C30="","",総表!C30)</f>
        <v/>
      </c>
      <c r="G31" s="117" t="str">
        <f>IF(総表!E30="","",総表!E30)</f>
        <v/>
      </c>
      <c r="H31" s="363"/>
      <c r="I31" s="364"/>
      <c r="J31" s="365"/>
      <c r="K31" s="621" t="str">
        <f>IF(総表!F30="","",(総表!F30&amp;"（"&amp;総表!H30&amp;総表!I30&amp;"）"))</f>
        <v/>
      </c>
      <c r="L31" s="621"/>
      <c r="M31" s="622"/>
      <c r="N31" s="598"/>
    </row>
    <row r="32" spans="1:14" ht="18.75" customHeight="1">
      <c r="A32" s="3">
        <v>6</v>
      </c>
      <c r="B32" s="604"/>
      <c r="C32" s="623"/>
      <c r="D32" s="624"/>
      <c r="E32" s="362"/>
      <c r="F32" s="117" t="str">
        <f>IF(総表!C31="","",総表!C31)</f>
        <v/>
      </c>
      <c r="G32" s="117" t="str">
        <f>IF(総表!E31="","",総表!E31)</f>
        <v/>
      </c>
      <c r="H32" s="363"/>
      <c r="I32" s="364"/>
      <c r="J32" s="365"/>
      <c r="K32" s="621" t="str">
        <f>IF(総表!F31="","",(総表!F31&amp;"（"&amp;総表!H31&amp;総表!I31&amp;"）"))</f>
        <v/>
      </c>
      <c r="L32" s="621"/>
      <c r="M32" s="622"/>
      <c r="N32" s="598"/>
    </row>
    <row r="33" spans="1:14" ht="18.75" customHeight="1">
      <c r="A33" s="3">
        <v>7</v>
      </c>
      <c r="B33" s="604"/>
      <c r="C33" s="623"/>
      <c r="D33" s="624"/>
      <c r="E33" s="362"/>
      <c r="F33" s="117" t="str">
        <f>IF(総表!C32="","",総表!C32)</f>
        <v/>
      </c>
      <c r="G33" s="117" t="str">
        <f>IF(総表!E32="","",総表!E32)</f>
        <v/>
      </c>
      <c r="H33" s="363"/>
      <c r="I33" s="364"/>
      <c r="J33" s="365"/>
      <c r="K33" s="621" t="str">
        <f>IF(総表!F32="","",(総表!F32&amp;"（"&amp;総表!H32&amp;総表!I32&amp;"）"))</f>
        <v/>
      </c>
      <c r="L33" s="621"/>
      <c r="M33" s="622"/>
      <c r="N33" s="598"/>
    </row>
    <row r="34" spans="1:14" ht="18.75" customHeight="1">
      <c r="A34" s="3">
        <v>8</v>
      </c>
      <c r="B34" s="604"/>
      <c r="C34" s="623"/>
      <c r="D34" s="624"/>
      <c r="E34" s="362"/>
      <c r="F34" s="117" t="str">
        <f>IF(総表!C33="","",総表!C33)</f>
        <v/>
      </c>
      <c r="G34" s="117" t="str">
        <f>IF(総表!E33="","",総表!E33)</f>
        <v/>
      </c>
      <c r="H34" s="363"/>
      <c r="I34" s="364"/>
      <c r="J34" s="365"/>
      <c r="K34" s="621" t="str">
        <f>IF(総表!F33="","",(総表!F33&amp;"（"&amp;総表!H33&amp;総表!I33&amp;"）"))</f>
        <v/>
      </c>
      <c r="L34" s="621"/>
      <c r="M34" s="622"/>
      <c r="N34" s="598"/>
    </row>
    <row r="35" spans="1:14" ht="18.75" customHeight="1">
      <c r="A35" s="3">
        <v>9</v>
      </c>
      <c r="B35" s="604"/>
      <c r="C35" s="623"/>
      <c r="D35" s="624"/>
      <c r="E35" s="362"/>
      <c r="F35" s="117" t="str">
        <f>IF(総表!C34="","",総表!C34)</f>
        <v/>
      </c>
      <c r="G35" s="117" t="str">
        <f>IF(総表!E34="","",総表!E34)</f>
        <v/>
      </c>
      <c r="H35" s="363"/>
      <c r="I35" s="364"/>
      <c r="J35" s="365"/>
      <c r="K35" s="621" t="str">
        <f>IF(総表!F34="","",(総表!F34&amp;"（"&amp;総表!H34&amp;総表!I34&amp;"）"))</f>
        <v/>
      </c>
      <c r="L35" s="621"/>
      <c r="M35" s="622"/>
      <c r="N35" s="598"/>
    </row>
    <row r="36" spans="1:14" ht="18.75" customHeight="1">
      <c r="A36" s="3">
        <v>10</v>
      </c>
      <c r="B36" s="604"/>
      <c r="C36" s="623"/>
      <c r="D36" s="624"/>
      <c r="E36" s="362"/>
      <c r="F36" s="117" t="str">
        <f>IF(総表!C35="","",総表!C35)</f>
        <v/>
      </c>
      <c r="G36" s="117" t="str">
        <f>IF(総表!E35="","",総表!E35)</f>
        <v/>
      </c>
      <c r="H36" s="363"/>
      <c r="I36" s="364"/>
      <c r="J36" s="365"/>
      <c r="K36" s="621" t="str">
        <f>IF(総表!F35="","",(総表!F35&amp;"（"&amp;総表!H35&amp;総表!I35&amp;"）"))</f>
        <v/>
      </c>
      <c r="L36" s="621"/>
      <c r="M36" s="622"/>
      <c r="N36" s="598"/>
    </row>
    <row r="37" spans="1:14" ht="18.75" customHeight="1">
      <c r="A37" s="3">
        <v>11</v>
      </c>
      <c r="B37" s="604"/>
      <c r="C37" s="623"/>
      <c r="D37" s="624"/>
      <c r="E37" s="362"/>
      <c r="F37" s="117" t="str">
        <f>IF(総表!C36="","",総表!C36)</f>
        <v/>
      </c>
      <c r="G37" s="117" t="str">
        <f>IF(総表!E36="","",総表!E36)</f>
        <v/>
      </c>
      <c r="H37" s="363"/>
      <c r="I37" s="364"/>
      <c r="J37" s="365"/>
      <c r="K37" s="621" t="str">
        <f>IF(総表!F36="","",(総表!F36&amp;"（"&amp;総表!H36&amp;総表!I36&amp;"）"))</f>
        <v/>
      </c>
      <c r="L37" s="621"/>
      <c r="M37" s="622"/>
      <c r="N37" s="598"/>
    </row>
    <row r="38" spans="1:14" ht="18.75" customHeight="1">
      <c r="A38" s="3">
        <v>12</v>
      </c>
      <c r="B38" s="604"/>
      <c r="C38" s="623"/>
      <c r="D38" s="624"/>
      <c r="E38" s="362"/>
      <c r="F38" s="117" t="str">
        <f>IF(総表!C37="","",総表!C37)</f>
        <v/>
      </c>
      <c r="G38" s="117" t="str">
        <f>IF(総表!E37="","",総表!E37)</f>
        <v/>
      </c>
      <c r="H38" s="363"/>
      <c r="I38" s="364"/>
      <c r="J38" s="365"/>
      <c r="K38" s="621" t="str">
        <f>IF(総表!F37="","",(総表!F37&amp;"（"&amp;総表!H37&amp;総表!I37&amp;"）"))</f>
        <v/>
      </c>
      <c r="L38" s="621"/>
      <c r="M38" s="622"/>
      <c r="N38" s="598"/>
    </row>
    <row r="39" spans="1:14" ht="18.75" customHeight="1">
      <c r="B39" s="604"/>
      <c r="C39" s="627"/>
      <c r="D39" s="628"/>
      <c r="E39" s="628"/>
      <c r="F39" s="628"/>
      <c r="G39" s="628"/>
      <c r="H39" s="629"/>
      <c r="I39" s="366" t="s">
        <v>98</v>
      </c>
      <c r="J39" s="367">
        <f>SUM(J27:J38)</f>
        <v>0</v>
      </c>
      <c r="K39" s="368">
        <f>COUNTA(総表!H26:H37)</f>
        <v>0</v>
      </c>
      <c r="L39" s="118"/>
      <c r="M39" s="369"/>
      <c r="N39" s="598"/>
    </row>
    <row r="40" spans="1:14" ht="28.5" customHeight="1">
      <c r="B40" s="604"/>
      <c r="C40" s="630" t="s">
        <v>224</v>
      </c>
      <c r="D40" s="370" t="s">
        <v>338</v>
      </c>
      <c r="E40" s="371"/>
      <c r="F40" s="372"/>
      <c r="G40" s="372"/>
      <c r="H40" s="373" t="s">
        <v>99</v>
      </c>
      <c r="I40" s="632"/>
      <c r="J40" s="632"/>
      <c r="K40" s="632"/>
      <c r="L40" s="632"/>
      <c r="M40" s="374" t="s">
        <v>100</v>
      </c>
      <c r="N40" s="598" t="s">
        <v>339</v>
      </c>
    </row>
    <row r="41" spans="1:14" ht="21.95" customHeight="1">
      <c r="A41" s="3">
        <v>1</v>
      </c>
      <c r="B41" s="604"/>
      <c r="C41" s="631"/>
      <c r="D41" s="633"/>
      <c r="E41" s="633"/>
      <c r="F41" s="633"/>
      <c r="G41" s="633"/>
      <c r="H41" s="633"/>
      <c r="I41" s="633"/>
      <c r="J41" s="633"/>
      <c r="K41" s="633"/>
      <c r="L41" s="633"/>
      <c r="M41" s="634"/>
      <c r="N41" s="598"/>
    </row>
    <row r="42" spans="1:14" ht="21.95" customHeight="1">
      <c r="A42" s="3">
        <v>2</v>
      </c>
      <c r="B42" s="604"/>
      <c r="C42" s="631"/>
      <c r="D42" s="601"/>
      <c r="E42" s="601"/>
      <c r="F42" s="601"/>
      <c r="G42" s="601"/>
      <c r="H42" s="601"/>
      <c r="I42" s="601"/>
      <c r="J42" s="601"/>
      <c r="K42" s="601"/>
      <c r="L42" s="601"/>
      <c r="M42" s="602"/>
      <c r="N42" s="598"/>
    </row>
    <row r="43" spans="1:14" ht="21.95" customHeight="1">
      <c r="A43" s="3">
        <v>3</v>
      </c>
      <c r="B43" s="604"/>
      <c r="C43" s="631"/>
      <c r="D43" s="601"/>
      <c r="E43" s="601"/>
      <c r="F43" s="601"/>
      <c r="G43" s="601"/>
      <c r="H43" s="601"/>
      <c r="I43" s="601"/>
      <c r="J43" s="601"/>
      <c r="K43" s="601"/>
      <c r="L43" s="601"/>
      <c r="M43" s="602"/>
      <c r="N43" s="598"/>
    </row>
    <row r="44" spans="1:14" ht="21.95" customHeight="1">
      <c r="A44" s="3">
        <v>4</v>
      </c>
      <c r="B44" s="604"/>
      <c r="C44" s="631"/>
      <c r="D44" s="601"/>
      <c r="E44" s="601"/>
      <c r="F44" s="601"/>
      <c r="G44" s="601"/>
      <c r="H44" s="601"/>
      <c r="I44" s="601"/>
      <c r="J44" s="601"/>
      <c r="K44" s="601"/>
      <c r="L44" s="601"/>
      <c r="M44" s="602"/>
      <c r="N44" s="598"/>
    </row>
    <row r="45" spans="1:14" ht="21.95" customHeight="1">
      <c r="A45" s="3">
        <v>5</v>
      </c>
      <c r="B45" s="604"/>
      <c r="C45" s="631"/>
      <c r="D45" s="601"/>
      <c r="E45" s="601"/>
      <c r="F45" s="601"/>
      <c r="G45" s="601"/>
      <c r="H45" s="601"/>
      <c r="I45" s="601"/>
      <c r="J45" s="601"/>
      <c r="K45" s="601"/>
      <c r="L45" s="601"/>
      <c r="M45" s="602"/>
      <c r="N45" s="377"/>
    </row>
    <row r="46" spans="1:14" ht="21.95" customHeight="1">
      <c r="A46" s="3">
        <v>6</v>
      </c>
      <c r="B46" s="604"/>
      <c r="C46" s="631"/>
      <c r="D46" s="601"/>
      <c r="E46" s="601"/>
      <c r="F46" s="601"/>
      <c r="G46" s="601"/>
      <c r="H46" s="601"/>
      <c r="I46" s="601"/>
      <c r="J46" s="601"/>
      <c r="K46" s="601"/>
      <c r="L46" s="601"/>
      <c r="M46" s="602"/>
      <c r="N46" s="377" t="s">
        <v>228</v>
      </c>
    </row>
    <row r="47" spans="1:14" ht="21.95" customHeight="1">
      <c r="A47" s="3">
        <v>7</v>
      </c>
      <c r="B47" s="604"/>
      <c r="C47" s="631"/>
      <c r="D47" s="601"/>
      <c r="E47" s="601"/>
      <c r="F47" s="601"/>
      <c r="G47" s="601"/>
      <c r="H47" s="601"/>
      <c r="I47" s="601"/>
      <c r="J47" s="601"/>
      <c r="K47" s="601"/>
      <c r="L47" s="601"/>
      <c r="M47" s="602"/>
      <c r="N47" s="378" t="s">
        <v>229</v>
      </c>
    </row>
    <row r="48" spans="1:14" ht="21.95" customHeight="1">
      <c r="A48" s="3">
        <v>8</v>
      </c>
      <c r="B48" s="604"/>
      <c r="C48" s="631"/>
      <c r="D48" s="601"/>
      <c r="E48" s="601"/>
      <c r="F48" s="601"/>
      <c r="G48" s="601"/>
      <c r="H48" s="601"/>
      <c r="I48" s="601"/>
      <c r="J48" s="601"/>
      <c r="K48" s="601"/>
      <c r="L48" s="601"/>
      <c r="M48" s="602"/>
      <c r="N48" s="378" t="s">
        <v>230</v>
      </c>
    </row>
    <row r="49" spans="1:14" ht="21.95" customHeight="1">
      <c r="A49" s="3">
        <v>9</v>
      </c>
      <c r="B49" s="604"/>
      <c r="C49" s="631"/>
      <c r="D49" s="601"/>
      <c r="E49" s="601"/>
      <c r="F49" s="601"/>
      <c r="G49" s="601"/>
      <c r="H49" s="601"/>
      <c r="I49" s="601"/>
      <c r="J49" s="601"/>
      <c r="K49" s="601"/>
      <c r="L49" s="601"/>
      <c r="M49" s="602"/>
      <c r="N49" s="375" t="s">
        <v>231</v>
      </c>
    </row>
    <row r="50" spans="1:14" ht="21.95" customHeight="1">
      <c r="A50" s="3">
        <v>10</v>
      </c>
      <c r="B50" s="604"/>
      <c r="C50" s="631"/>
      <c r="D50" s="601"/>
      <c r="E50" s="601"/>
      <c r="F50" s="601"/>
      <c r="G50" s="601"/>
      <c r="H50" s="601"/>
      <c r="I50" s="601"/>
      <c r="J50" s="601"/>
      <c r="K50" s="601"/>
      <c r="L50" s="601"/>
      <c r="M50" s="602"/>
    </row>
    <row r="51" spans="1:14" ht="21.95" customHeight="1">
      <c r="A51" s="3">
        <v>11</v>
      </c>
      <c r="B51" s="604"/>
      <c r="C51" s="631"/>
      <c r="D51" s="601"/>
      <c r="E51" s="601"/>
      <c r="F51" s="601"/>
      <c r="G51" s="601"/>
      <c r="H51" s="601"/>
      <c r="I51" s="601"/>
      <c r="J51" s="601"/>
      <c r="K51" s="601"/>
      <c r="L51" s="601"/>
      <c r="M51" s="602"/>
      <c r="N51" s="375"/>
    </row>
    <row r="52" spans="1:14" ht="21.95" customHeight="1">
      <c r="A52" s="3">
        <v>12</v>
      </c>
      <c r="B52" s="604"/>
      <c r="C52" s="631"/>
      <c r="D52" s="601"/>
      <c r="E52" s="601"/>
      <c r="F52" s="601"/>
      <c r="G52" s="601"/>
      <c r="H52" s="601"/>
      <c r="I52" s="601"/>
      <c r="J52" s="601"/>
      <c r="K52" s="601"/>
      <c r="L52" s="601"/>
      <c r="M52" s="602"/>
      <c r="N52" s="375"/>
    </row>
    <row r="53" spans="1:14" ht="21.95" customHeight="1">
      <c r="A53" s="3">
        <v>13</v>
      </c>
      <c r="B53" s="604"/>
      <c r="C53" s="631"/>
      <c r="D53" s="601"/>
      <c r="E53" s="601"/>
      <c r="F53" s="601"/>
      <c r="G53" s="601"/>
      <c r="H53" s="601"/>
      <c r="I53" s="601"/>
      <c r="J53" s="601"/>
      <c r="K53" s="601"/>
      <c r="L53" s="601"/>
      <c r="M53" s="602"/>
      <c r="N53" s="375"/>
    </row>
    <row r="54" spans="1:14" ht="21.95" customHeight="1">
      <c r="A54" s="3">
        <v>14</v>
      </c>
      <c r="B54" s="604"/>
      <c r="C54" s="631"/>
      <c r="D54" s="601"/>
      <c r="E54" s="601"/>
      <c r="F54" s="601"/>
      <c r="G54" s="601"/>
      <c r="H54" s="601"/>
      <c r="I54" s="601"/>
      <c r="J54" s="601"/>
      <c r="K54" s="601"/>
      <c r="L54" s="601"/>
      <c r="M54" s="602"/>
    </row>
    <row r="55" spans="1:14" ht="21.95" customHeight="1">
      <c r="A55" s="3">
        <v>15</v>
      </c>
      <c r="B55" s="604"/>
      <c r="C55" s="631"/>
      <c r="D55" s="601"/>
      <c r="E55" s="601"/>
      <c r="F55" s="601"/>
      <c r="G55" s="601"/>
      <c r="H55" s="601"/>
      <c r="I55" s="601"/>
      <c r="J55" s="601"/>
      <c r="K55" s="601"/>
      <c r="L55" s="601"/>
      <c r="M55" s="602"/>
      <c r="N55" s="375"/>
    </row>
    <row r="56" spans="1:14" ht="21.95" customHeight="1">
      <c r="A56" s="3">
        <v>16</v>
      </c>
      <c r="B56" s="604"/>
      <c r="C56" s="631"/>
      <c r="D56" s="601"/>
      <c r="E56" s="601"/>
      <c r="F56" s="601"/>
      <c r="G56" s="601"/>
      <c r="H56" s="601"/>
      <c r="I56" s="601"/>
      <c r="J56" s="601"/>
      <c r="K56" s="601"/>
      <c r="L56" s="601"/>
      <c r="M56" s="602"/>
      <c r="N56" s="375"/>
    </row>
    <row r="57" spans="1:14" ht="21.95" customHeight="1">
      <c r="A57" s="3">
        <v>17</v>
      </c>
      <c r="B57" s="604"/>
      <c r="C57" s="631"/>
      <c r="D57" s="601"/>
      <c r="E57" s="601"/>
      <c r="F57" s="601"/>
      <c r="G57" s="601"/>
      <c r="H57" s="601"/>
      <c r="I57" s="601"/>
      <c r="J57" s="601"/>
      <c r="K57" s="601"/>
      <c r="L57" s="601"/>
      <c r="M57" s="602"/>
      <c r="N57" s="375"/>
    </row>
    <row r="58" spans="1:14" ht="21.95" customHeight="1">
      <c r="A58" s="3">
        <v>18</v>
      </c>
      <c r="B58" s="604"/>
      <c r="C58" s="631"/>
      <c r="D58" s="601"/>
      <c r="E58" s="601"/>
      <c r="F58" s="601"/>
      <c r="G58" s="601"/>
      <c r="H58" s="601"/>
      <c r="I58" s="601"/>
      <c r="J58" s="601"/>
      <c r="K58" s="601"/>
      <c r="L58" s="601"/>
      <c r="M58" s="602"/>
      <c r="N58" s="375"/>
    </row>
    <row r="59" spans="1:14" ht="21.95" customHeight="1">
      <c r="A59" s="3">
        <v>19</v>
      </c>
      <c r="B59" s="604"/>
      <c r="C59" s="631"/>
      <c r="D59" s="601"/>
      <c r="E59" s="601"/>
      <c r="F59" s="601"/>
      <c r="G59" s="601"/>
      <c r="H59" s="601"/>
      <c r="I59" s="601"/>
      <c r="J59" s="601"/>
      <c r="K59" s="601"/>
      <c r="L59" s="601"/>
      <c r="M59" s="602"/>
      <c r="N59" s="375"/>
    </row>
    <row r="60" spans="1:14" ht="21.95" customHeight="1">
      <c r="A60" s="3">
        <v>20</v>
      </c>
      <c r="B60" s="604"/>
      <c r="C60" s="631"/>
      <c r="D60" s="601"/>
      <c r="E60" s="601"/>
      <c r="F60" s="601"/>
      <c r="G60" s="601"/>
      <c r="H60" s="601"/>
      <c r="I60" s="601"/>
      <c r="J60" s="601"/>
      <c r="K60" s="601"/>
      <c r="L60" s="601"/>
      <c r="M60" s="602"/>
    </row>
    <row r="61" spans="1:14" ht="21.95" customHeight="1">
      <c r="A61" s="3">
        <v>21</v>
      </c>
      <c r="B61" s="604"/>
      <c r="C61" s="631"/>
      <c r="D61" s="601"/>
      <c r="E61" s="601"/>
      <c r="F61" s="601"/>
      <c r="G61" s="601"/>
      <c r="H61" s="601"/>
      <c r="I61" s="601"/>
      <c r="J61" s="601"/>
      <c r="K61" s="601"/>
      <c r="L61" s="601"/>
      <c r="M61" s="602"/>
      <c r="N61" s="375"/>
    </row>
    <row r="62" spans="1:14" ht="21.95" customHeight="1">
      <c r="A62" s="3">
        <v>22</v>
      </c>
      <c r="B62" s="604"/>
      <c r="C62" s="631"/>
      <c r="D62" s="601"/>
      <c r="E62" s="601"/>
      <c r="F62" s="601"/>
      <c r="G62" s="601"/>
      <c r="H62" s="601"/>
      <c r="I62" s="601"/>
      <c r="J62" s="601"/>
      <c r="K62" s="601"/>
      <c r="L62" s="601"/>
      <c r="M62" s="602"/>
      <c r="N62" s="375"/>
    </row>
    <row r="63" spans="1:14" ht="21.95" customHeight="1">
      <c r="A63" s="3">
        <v>23</v>
      </c>
      <c r="B63" s="604"/>
      <c r="C63" s="631"/>
      <c r="D63" s="601"/>
      <c r="E63" s="601"/>
      <c r="F63" s="601"/>
      <c r="G63" s="601"/>
      <c r="H63" s="601"/>
      <c r="I63" s="601"/>
      <c r="J63" s="601"/>
      <c r="K63" s="601"/>
      <c r="L63" s="601"/>
      <c r="M63" s="602"/>
      <c r="N63" s="375"/>
    </row>
    <row r="64" spans="1:14" ht="21.95" customHeight="1">
      <c r="A64" s="3">
        <v>24</v>
      </c>
      <c r="B64" s="604"/>
      <c r="C64" s="631"/>
      <c r="D64" s="601"/>
      <c r="E64" s="601"/>
      <c r="F64" s="601"/>
      <c r="G64" s="601"/>
      <c r="H64" s="601"/>
      <c r="I64" s="601"/>
      <c r="J64" s="601"/>
      <c r="K64" s="601"/>
      <c r="L64" s="601"/>
      <c r="M64" s="602"/>
      <c r="N64" s="375"/>
    </row>
    <row r="65" spans="1:14" ht="21.95" customHeight="1">
      <c r="A65" s="3">
        <v>25</v>
      </c>
      <c r="B65" s="604"/>
      <c r="C65" s="631"/>
      <c r="D65" s="601"/>
      <c r="E65" s="601"/>
      <c r="F65" s="601"/>
      <c r="G65" s="601"/>
      <c r="H65" s="601"/>
      <c r="I65" s="601"/>
      <c r="J65" s="601"/>
      <c r="K65" s="601"/>
      <c r="L65" s="601"/>
      <c r="M65" s="602"/>
      <c r="N65" s="375"/>
    </row>
    <row r="66" spans="1:14" ht="21.95" customHeight="1">
      <c r="A66" s="3">
        <v>26</v>
      </c>
      <c r="B66" s="604"/>
      <c r="C66" s="631"/>
      <c r="D66" s="601"/>
      <c r="E66" s="601"/>
      <c r="F66" s="601"/>
      <c r="G66" s="601"/>
      <c r="H66" s="601"/>
      <c r="I66" s="601"/>
      <c r="J66" s="601"/>
      <c r="K66" s="601"/>
      <c r="L66" s="601"/>
      <c r="M66" s="602"/>
    </row>
    <row r="67" spans="1:14">
      <c r="B67" s="604"/>
      <c r="C67" s="649" t="s">
        <v>101</v>
      </c>
      <c r="D67" s="650"/>
      <c r="E67" s="650"/>
      <c r="F67" s="650"/>
      <c r="G67" s="650"/>
      <c r="H67" s="650"/>
      <c r="I67" s="650"/>
      <c r="J67" s="650"/>
      <c r="K67" s="650"/>
      <c r="L67" s="650"/>
      <c r="M67" s="651"/>
    </row>
    <row r="68" spans="1:14" ht="18.75" customHeight="1">
      <c r="A68" s="3">
        <v>1</v>
      </c>
      <c r="B68" s="604"/>
      <c r="C68" s="652"/>
      <c r="D68" s="653"/>
      <c r="E68" s="653"/>
      <c r="F68" s="653"/>
      <c r="G68" s="653"/>
      <c r="H68" s="653"/>
      <c r="I68" s="653"/>
      <c r="J68" s="653"/>
      <c r="K68" s="653"/>
      <c r="L68" s="653"/>
      <c r="M68" s="654"/>
      <c r="N68" s="375"/>
    </row>
    <row r="69" spans="1:14">
      <c r="A69" s="3">
        <v>2</v>
      </c>
      <c r="B69" s="604"/>
      <c r="C69" s="655"/>
      <c r="D69" s="656"/>
      <c r="E69" s="656"/>
      <c r="F69" s="656"/>
      <c r="G69" s="656"/>
      <c r="H69" s="656"/>
      <c r="I69" s="656"/>
      <c r="J69" s="656"/>
      <c r="K69" s="656"/>
      <c r="L69" s="656"/>
      <c r="M69" s="657"/>
      <c r="N69" s="375"/>
    </row>
    <row r="70" spans="1:14">
      <c r="A70" s="3">
        <v>3</v>
      </c>
      <c r="B70" s="604"/>
      <c r="C70" s="658"/>
      <c r="D70" s="659"/>
      <c r="E70" s="659"/>
      <c r="F70" s="659"/>
      <c r="G70" s="659"/>
      <c r="H70" s="659"/>
      <c r="I70" s="659"/>
      <c r="J70" s="659"/>
      <c r="K70" s="659"/>
      <c r="L70" s="659"/>
      <c r="M70" s="660"/>
      <c r="N70" s="375"/>
    </row>
    <row r="71" spans="1:14" ht="18.75" customHeight="1">
      <c r="B71" s="604"/>
      <c r="C71" s="661" t="s">
        <v>102</v>
      </c>
      <c r="D71" s="662"/>
      <c r="E71" s="662"/>
      <c r="F71" s="662"/>
      <c r="G71" s="662"/>
      <c r="H71" s="662"/>
      <c r="I71" s="662"/>
      <c r="J71" s="662"/>
      <c r="K71" s="662"/>
      <c r="L71" s="662"/>
      <c r="M71" s="663"/>
      <c r="N71" s="375"/>
    </row>
    <row r="72" spans="1:14" ht="18.75" customHeight="1">
      <c r="A72" s="3">
        <v>1</v>
      </c>
      <c r="B72" s="604"/>
      <c r="C72" s="652"/>
      <c r="D72" s="653"/>
      <c r="E72" s="653"/>
      <c r="F72" s="653"/>
      <c r="G72" s="653"/>
      <c r="H72" s="653"/>
      <c r="I72" s="653"/>
      <c r="J72" s="653"/>
      <c r="K72" s="653"/>
      <c r="L72" s="653"/>
      <c r="M72" s="654"/>
      <c r="N72" s="598"/>
    </row>
    <row r="73" spans="1:14">
      <c r="A73" s="3">
        <v>2</v>
      </c>
      <c r="B73" s="604"/>
      <c r="C73" s="655"/>
      <c r="D73" s="656"/>
      <c r="E73" s="656"/>
      <c r="F73" s="656"/>
      <c r="G73" s="656"/>
      <c r="H73" s="656"/>
      <c r="I73" s="656"/>
      <c r="J73" s="656"/>
      <c r="K73" s="656"/>
      <c r="L73" s="656"/>
      <c r="M73" s="657"/>
      <c r="N73" s="598"/>
    </row>
    <row r="74" spans="1:14">
      <c r="A74" s="3">
        <v>3</v>
      </c>
      <c r="B74" s="604"/>
      <c r="C74" s="658"/>
      <c r="D74" s="659"/>
      <c r="E74" s="659"/>
      <c r="F74" s="659"/>
      <c r="G74" s="659"/>
      <c r="H74" s="659"/>
      <c r="I74" s="659"/>
      <c r="J74" s="659"/>
      <c r="K74" s="659"/>
      <c r="L74" s="659"/>
      <c r="M74" s="660"/>
      <c r="N74" s="598"/>
    </row>
    <row r="75" spans="1:14" ht="34.5">
      <c r="B75" s="664" t="s">
        <v>163</v>
      </c>
      <c r="C75" s="665"/>
      <c r="D75" s="666"/>
      <c r="E75" s="635"/>
      <c r="F75" s="636"/>
      <c r="G75" s="637"/>
      <c r="H75" s="625"/>
      <c r="I75" s="637"/>
      <c r="J75" s="625"/>
      <c r="K75" s="637"/>
      <c r="L75" s="625"/>
      <c r="M75" s="626"/>
      <c r="N75" s="357" t="s">
        <v>103</v>
      </c>
    </row>
    <row r="76" spans="1:14" ht="18.75" customHeight="1">
      <c r="A76" s="3">
        <v>1</v>
      </c>
      <c r="B76" s="667"/>
      <c r="C76" s="668"/>
      <c r="D76" s="669"/>
      <c r="E76" s="639"/>
      <c r="F76" s="601"/>
      <c r="G76" s="601"/>
      <c r="H76" s="601"/>
      <c r="I76" s="601"/>
      <c r="J76" s="601"/>
      <c r="K76" s="601"/>
      <c r="L76" s="601"/>
      <c r="M76" s="602"/>
      <c r="N76" s="375"/>
    </row>
    <row r="77" spans="1:14" ht="18.75" customHeight="1">
      <c r="A77" s="3">
        <v>2</v>
      </c>
      <c r="B77" s="667"/>
      <c r="C77" s="668"/>
      <c r="D77" s="669"/>
      <c r="E77" s="639"/>
      <c r="F77" s="601"/>
      <c r="G77" s="601"/>
      <c r="H77" s="601"/>
      <c r="I77" s="601"/>
      <c r="J77" s="601"/>
      <c r="K77" s="601"/>
      <c r="L77" s="601"/>
      <c r="M77" s="602"/>
      <c r="N77" s="375"/>
    </row>
    <row r="78" spans="1:14">
      <c r="A78" s="3">
        <v>3</v>
      </c>
      <c r="B78" s="667"/>
      <c r="C78" s="668"/>
      <c r="D78" s="669"/>
      <c r="E78" s="639"/>
      <c r="F78" s="601"/>
      <c r="G78" s="601"/>
      <c r="H78" s="601"/>
      <c r="I78" s="601"/>
      <c r="J78" s="601"/>
      <c r="K78" s="601"/>
      <c r="L78" s="601"/>
      <c r="M78" s="602"/>
    </row>
    <row r="79" spans="1:14">
      <c r="A79" s="3">
        <v>4</v>
      </c>
      <c r="B79" s="670"/>
      <c r="C79" s="671"/>
      <c r="D79" s="672"/>
      <c r="E79" s="640"/>
      <c r="F79" s="615"/>
      <c r="G79" s="615"/>
      <c r="H79" s="615"/>
      <c r="I79" s="615"/>
      <c r="J79" s="615"/>
      <c r="K79" s="615"/>
      <c r="L79" s="615"/>
      <c r="M79" s="616"/>
    </row>
  </sheetData>
  <mergeCells count="64">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 ref="K36:M36"/>
    <mergeCell ref="L75:M75"/>
    <mergeCell ref="C37:D37"/>
    <mergeCell ref="K37:M37"/>
    <mergeCell ref="C38:D38"/>
    <mergeCell ref="K38:M38"/>
    <mergeCell ref="C39:H39"/>
    <mergeCell ref="C40:C66"/>
    <mergeCell ref="I40:L40"/>
    <mergeCell ref="D41:M66"/>
    <mergeCell ref="E75:G75"/>
    <mergeCell ref="K33:M33"/>
    <mergeCell ref="C34:D34"/>
    <mergeCell ref="K34:M34"/>
    <mergeCell ref="C35:D35"/>
    <mergeCell ref="K35:M35"/>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s>
  <phoneticPr fontId="6"/>
  <dataValidations count="9">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D10 D5 C5 C10"/>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7"/>
  <sheetViews>
    <sheetView view="pageBreakPreview" zoomScale="70" zoomScaleNormal="80" zoomScaleSheetLayoutView="70" workbookViewId="0">
      <selection activeCell="O1" sqref="O1"/>
    </sheetView>
  </sheetViews>
  <sheetFormatPr defaultColWidth="9" defaultRowHeight="20.100000000000001" customHeight="1"/>
  <cols>
    <col min="1" max="1" width="4.875" style="131" bestFit="1" customWidth="1"/>
    <col min="2" max="3" width="4.625" style="131" customWidth="1"/>
    <col min="4" max="4" width="4.625" style="268" hidden="1" customWidth="1"/>
    <col min="5" max="5" width="20.625" style="133" customWidth="1"/>
    <col min="6" max="6" width="4.625" style="286" hidden="1" customWidth="1"/>
    <col min="7" max="7" width="58.625" style="131" customWidth="1"/>
    <col min="8" max="8" width="13.625" style="265" customWidth="1"/>
    <col min="9" max="9" width="13.625" style="134" customWidth="1"/>
    <col min="10" max="10" width="4.625" style="134" customWidth="1"/>
    <col min="11" max="11" width="8.75" style="134" customWidth="1"/>
    <col min="12" max="12" width="4.625" style="134" customWidth="1"/>
    <col min="13" max="13" width="6.625" style="184" customWidth="1"/>
    <col min="14" max="14" width="14.75" style="134" customWidth="1"/>
    <col min="15" max="15" width="13.625" style="266" customWidth="1"/>
    <col min="16" max="16" width="13.625" style="131" customWidth="1"/>
    <col min="17" max="17" width="4.625" style="131" customWidth="1"/>
    <col min="18" max="16384" width="9" style="131"/>
  </cols>
  <sheetData>
    <row r="1" spans="1:18" ht="24.95" customHeight="1">
      <c r="B1" s="1" t="s">
        <v>160</v>
      </c>
      <c r="H1" s="131"/>
      <c r="J1" s="131"/>
      <c r="K1" s="131"/>
      <c r="L1" s="131"/>
      <c r="M1" s="131"/>
      <c r="N1" s="131"/>
      <c r="O1" s="535" t="s">
        <v>337</v>
      </c>
      <c r="P1" s="135" t="s">
        <v>299</v>
      </c>
    </row>
    <row r="2" spans="1:18" ht="20.100000000000001" customHeight="1">
      <c r="B2" s="132"/>
      <c r="E2" s="131"/>
      <c r="F2" s="268"/>
      <c r="G2" s="677"/>
      <c r="H2" s="677"/>
      <c r="I2" s="677"/>
      <c r="J2" s="677"/>
      <c r="K2" s="677"/>
      <c r="L2" s="677"/>
      <c r="M2" s="131"/>
      <c r="N2" s="131"/>
      <c r="O2" s="131"/>
      <c r="P2" s="136"/>
      <c r="R2" s="137" t="s">
        <v>156</v>
      </c>
    </row>
    <row r="3" spans="1:18" ht="35.1" customHeight="1">
      <c r="B3" s="675" t="s">
        <v>190</v>
      </c>
      <c r="C3" s="675"/>
      <c r="D3" s="675"/>
      <c r="E3" s="675"/>
      <c r="F3" s="287" t="s">
        <v>240</v>
      </c>
      <c r="G3" s="267" t="s">
        <v>191</v>
      </c>
      <c r="H3" s="138"/>
      <c r="I3" s="138"/>
      <c r="J3" s="138"/>
      <c r="K3" s="138"/>
      <c r="L3" s="138"/>
      <c r="M3" s="131"/>
      <c r="N3" s="131"/>
      <c r="O3" s="131"/>
      <c r="P3" s="139"/>
      <c r="R3" s="140" t="str">
        <f>LEFT(G3,1)</f>
        <v>要</v>
      </c>
    </row>
    <row r="4" spans="1:18" ht="20.100000000000001" customHeight="1">
      <c r="B4" s="132"/>
      <c r="H4" s="263"/>
      <c r="I4" s="504" t="s">
        <v>137</v>
      </c>
      <c r="J4" s="131"/>
      <c r="K4" s="131"/>
      <c r="L4" s="131"/>
      <c r="M4" s="131"/>
      <c r="N4" s="131"/>
      <c r="O4" s="131"/>
      <c r="P4" s="136"/>
    </row>
    <row r="5" spans="1:18" s="147" customFormat="1" ht="20.100000000000001" customHeight="1">
      <c r="A5" s="141"/>
      <c r="B5" s="142" t="s">
        <v>243</v>
      </c>
      <c r="C5" s="143"/>
      <c r="D5" s="269"/>
      <c r="E5" s="144"/>
      <c r="F5" s="288"/>
      <c r="G5" s="145"/>
      <c r="H5" s="678" t="s">
        <v>157</v>
      </c>
      <c r="I5" s="679"/>
      <c r="Q5" s="510" t="s">
        <v>294</v>
      </c>
    </row>
    <row r="6" spans="1:18" s="147" customFormat="1" ht="20.100000000000001" customHeight="1">
      <c r="A6" s="141"/>
      <c r="B6" s="148"/>
      <c r="C6" s="149" t="s">
        <v>327</v>
      </c>
      <c r="D6" s="270"/>
      <c r="E6" s="150"/>
      <c r="F6" s="289"/>
      <c r="G6" s="151"/>
      <c r="H6" s="497"/>
      <c r="I6" s="492">
        <f>O19</f>
        <v>0</v>
      </c>
      <c r="J6" s="152"/>
      <c r="K6" s="152"/>
      <c r="L6" s="152"/>
      <c r="M6" s="153"/>
      <c r="N6" s="152"/>
      <c r="O6" s="154"/>
    </row>
    <row r="7" spans="1:18" s="147" customFormat="1" ht="20.100000000000001" hidden="1" customHeight="1">
      <c r="A7" s="141"/>
      <c r="B7" s="148"/>
      <c r="C7" s="155" t="s">
        <v>314</v>
      </c>
      <c r="D7" s="271"/>
      <c r="E7" s="156"/>
      <c r="F7" s="290"/>
      <c r="G7" s="157"/>
      <c r="H7" s="498"/>
      <c r="I7" s="493">
        <f>O45</f>
        <v>0</v>
      </c>
      <c r="J7" s="152"/>
      <c r="K7" s="152"/>
      <c r="L7" s="152"/>
      <c r="M7" s="153"/>
      <c r="N7" s="152"/>
      <c r="Q7" s="525" t="s">
        <v>330</v>
      </c>
    </row>
    <row r="8" spans="1:18" s="147" customFormat="1" ht="20.100000000000001" customHeight="1">
      <c r="A8" s="141"/>
      <c r="B8" s="148"/>
      <c r="C8" s="158" t="s">
        <v>315</v>
      </c>
      <c r="D8" s="272"/>
      <c r="E8" s="159"/>
      <c r="F8" s="291"/>
      <c r="G8" s="160"/>
      <c r="H8" s="500"/>
      <c r="I8" s="494">
        <f>O70</f>
        <v>0</v>
      </c>
      <c r="J8" s="307" t="s">
        <v>247</v>
      </c>
      <c r="K8" s="305"/>
      <c r="L8" s="305"/>
      <c r="M8" s="306"/>
      <c r="N8" s="305"/>
      <c r="O8" s="673" t="s">
        <v>192</v>
      </c>
      <c r="P8" s="674"/>
    </row>
    <row r="9" spans="1:18" s="147" customFormat="1" ht="20.100000000000001" customHeight="1">
      <c r="A9" s="141"/>
      <c r="B9" s="148"/>
      <c r="C9" s="161" t="s">
        <v>147</v>
      </c>
      <c r="D9" s="270"/>
      <c r="E9" s="162"/>
      <c r="F9" s="292"/>
      <c r="G9" s="163"/>
      <c r="H9" s="503"/>
      <c r="I9" s="495">
        <f>SUM(I6:I8)</f>
        <v>0</v>
      </c>
      <c r="J9" s="302"/>
      <c r="K9" s="308" t="s">
        <v>193</v>
      </c>
      <c r="L9" s="309"/>
      <c r="M9" s="309"/>
      <c r="N9" s="311"/>
      <c r="O9" s="503"/>
      <c r="P9" s="505">
        <f>O107</f>
        <v>0</v>
      </c>
    </row>
    <row r="10" spans="1:18" s="147" customFormat="1" ht="20.100000000000001" customHeight="1">
      <c r="A10" s="141"/>
      <c r="B10" s="148"/>
      <c r="C10" s="164"/>
      <c r="D10" s="273"/>
      <c r="E10" s="165" t="s">
        <v>145</v>
      </c>
      <c r="F10" s="289"/>
      <c r="G10" s="151"/>
      <c r="H10" s="502"/>
      <c r="I10" s="492">
        <f>SUM(R19,R45,R70)</f>
        <v>0</v>
      </c>
      <c r="J10" s="302"/>
      <c r="K10" s="310"/>
      <c r="L10" s="308" t="s">
        <v>194</v>
      </c>
      <c r="M10" s="309"/>
      <c r="N10" s="317"/>
      <c r="O10" s="509"/>
      <c r="P10" s="506">
        <f>R107</f>
        <v>0</v>
      </c>
    </row>
    <row r="11" spans="1:18" s="147" customFormat="1" ht="20.100000000000001" customHeight="1">
      <c r="A11" s="141"/>
      <c r="B11" s="148"/>
      <c r="C11" s="166"/>
      <c r="D11" s="274"/>
      <c r="E11" s="167" t="s">
        <v>146</v>
      </c>
      <c r="F11" s="291"/>
      <c r="G11" s="160"/>
      <c r="H11" s="500"/>
      <c r="I11" s="494">
        <f>IF($R$3="2",0,I9-I10)</f>
        <v>0</v>
      </c>
      <c r="J11" s="302"/>
      <c r="K11" s="310"/>
      <c r="L11" s="318" t="s">
        <v>195</v>
      </c>
      <c r="M11" s="319"/>
      <c r="N11" s="320"/>
      <c r="O11" s="499"/>
      <c r="P11" s="507">
        <f>IF($R$3="2",0,P9-P10)</f>
        <v>0</v>
      </c>
    </row>
    <row r="12" spans="1:18" s="147" customFormat="1" ht="20.100000000000001" customHeight="1">
      <c r="A12" s="141"/>
      <c r="B12" s="148"/>
      <c r="C12" s="168" t="s">
        <v>148</v>
      </c>
      <c r="D12" s="275"/>
      <c r="E12" s="169"/>
      <c r="F12" s="277"/>
      <c r="G12" s="170"/>
      <c r="H12" s="503"/>
      <c r="I12" s="496">
        <f>IF($R$3="1",ROUNDDOWN(I11*10/110,0),0)</f>
        <v>0</v>
      </c>
      <c r="J12" s="303"/>
      <c r="K12" s="312" t="s">
        <v>148</v>
      </c>
      <c r="L12" s="313"/>
      <c r="M12" s="314"/>
      <c r="N12" s="315"/>
      <c r="O12" s="503"/>
      <c r="P12" s="508">
        <f>IF($R$3="1",ROUNDDOWN(P11*10/110,0),0)</f>
        <v>0</v>
      </c>
      <c r="Q12" s="510" t="s">
        <v>293</v>
      </c>
    </row>
    <row r="13" spans="1:18" s="147" customFormat="1" ht="20.100000000000001" customHeight="1">
      <c r="A13" s="141"/>
      <c r="B13" s="171"/>
      <c r="C13" s="168" t="s">
        <v>196</v>
      </c>
      <c r="D13" s="275"/>
      <c r="E13" s="169"/>
      <c r="F13" s="277"/>
      <c r="G13" s="170"/>
      <c r="H13" s="501"/>
      <c r="I13" s="496">
        <f>I9-I12</f>
        <v>0</v>
      </c>
      <c r="J13" s="304"/>
      <c r="K13" s="316" t="s">
        <v>196</v>
      </c>
      <c r="L13" s="313"/>
      <c r="M13" s="314"/>
      <c r="N13" s="315"/>
      <c r="O13" s="503"/>
      <c r="P13" s="508">
        <f>P9-P12</f>
        <v>0</v>
      </c>
      <c r="Q13" s="510" t="s">
        <v>292</v>
      </c>
    </row>
    <row r="14" spans="1:18" s="147" customFormat="1" ht="9.9499999999999993" customHeight="1">
      <c r="A14" s="141"/>
      <c r="B14" s="141"/>
      <c r="C14" s="141"/>
      <c r="D14" s="276"/>
      <c r="E14" s="172"/>
      <c r="F14" s="276"/>
      <c r="G14" s="173"/>
      <c r="H14" s="174"/>
      <c r="I14" s="175"/>
      <c r="J14" s="175"/>
      <c r="K14" s="175"/>
      <c r="L14" s="175"/>
      <c r="M14" s="176"/>
      <c r="N14" s="175"/>
      <c r="O14" s="177"/>
    </row>
    <row r="15" spans="1:18" ht="20.100000000000001" customHeight="1">
      <c r="A15" s="178"/>
      <c r="B15" s="186" t="s">
        <v>138</v>
      </c>
      <c r="C15" s="179"/>
      <c r="D15" s="278"/>
      <c r="E15" s="180"/>
      <c r="F15" s="293"/>
      <c r="G15" s="181"/>
      <c r="H15" s="182"/>
      <c r="I15" s="183"/>
      <c r="J15" s="183"/>
      <c r="L15" s="183"/>
      <c r="O15" s="185"/>
    </row>
    <row r="16" spans="1:18" s="147" customFormat="1" ht="20.100000000000001" customHeight="1">
      <c r="B16" s="187" t="s">
        <v>7</v>
      </c>
      <c r="C16" s="187" t="s">
        <v>150</v>
      </c>
      <c r="D16" s="279" t="s">
        <v>149</v>
      </c>
      <c r="E16" s="187" t="s">
        <v>9</v>
      </c>
      <c r="F16" s="279" t="s">
        <v>151</v>
      </c>
      <c r="G16" s="187" t="s">
        <v>139</v>
      </c>
      <c r="H16" s="188" t="s">
        <v>140</v>
      </c>
      <c r="I16" s="676" t="s">
        <v>154</v>
      </c>
      <c r="J16" s="676"/>
      <c r="K16" s="676" t="s">
        <v>155</v>
      </c>
      <c r="L16" s="676"/>
      <c r="M16" s="189" t="s">
        <v>141</v>
      </c>
      <c r="N16" s="188" t="s">
        <v>142</v>
      </c>
      <c r="O16" s="146" t="s">
        <v>6</v>
      </c>
      <c r="P16" s="187" t="s">
        <v>152</v>
      </c>
    </row>
    <row r="17" spans="1:18" s="147" customFormat="1" ht="20.100000000000001" customHeight="1">
      <c r="B17" s="190" t="s">
        <v>144</v>
      </c>
      <c r="C17" s="191"/>
      <c r="D17" s="280"/>
      <c r="E17" s="191"/>
      <c r="F17" s="280"/>
      <c r="G17" s="191"/>
      <c r="H17" s="192"/>
      <c r="I17" s="192"/>
      <c r="J17" s="192"/>
      <c r="K17" s="192"/>
      <c r="L17" s="192"/>
      <c r="M17" s="193"/>
      <c r="N17" s="194"/>
      <c r="O17" s="195"/>
      <c r="P17" s="196"/>
    </row>
    <row r="18" spans="1:18" s="147" customFormat="1" ht="20.100000000000001" customHeight="1">
      <c r="B18" s="197"/>
      <c r="C18" s="198" t="s">
        <v>327</v>
      </c>
      <c r="D18" s="281"/>
      <c r="E18" s="200"/>
      <c r="F18" s="281"/>
      <c r="G18" s="199"/>
      <c r="H18" s="201"/>
      <c r="I18" s="202"/>
      <c r="J18" s="202"/>
      <c r="K18" s="202"/>
      <c r="L18" s="202"/>
      <c r="M18" s="203"/>
      <c r="N18" s="204"/>
      <c r="O18" s="205"/>
      <c r="P18" s="206"/>
      <c r="R18" s="207" t="s">
        <v>153</v>
      </c>
    </row>
    <row r="19" spans="1:18" s="147" customFormat="1" ht="20.100000000000001" customHeight="1">
      <c r="A19" s="147">
        <v>1</v>
      </c>
      <c r="B19" s="197"/>
      <c r="C19" s="208"/>
      <c r="D19" s="282"/>
      <c r="E19" s="210"/>
      <c r="F19" s="294"/>
      <c r="G19" s="211"/>
      <c r="H19" s="212"/>
      <c r="I19" s="213"/>
      <c r="J19" s="214"/>
      <c r="K19" s="213"/>
      <c r="L19" s="214"/>
      <c r="M19" s="215"/>
      <c r="N19" s="216" t="str">
        <f>IF(ISNUMBER(H19),(PRODUCT(H19,I19,K19,M19)),"")</f>
        <v/>
      </c>
      <c r="O19" s="217">
        <f>ROUNDDOWN(N43/1000,0)</f>
        <v>0</v>
      </c>
      <c r="P19" s="218" t="s">
        <v>45</v>
      </c>
      <c r="R19" s="219">
        <f>ROUNDDOWN(SUMIF(P19:P43,"課税対象外",N19:N43)/1000,0)</f>
        <v>0</v>
      </c>
    </row>
    <row r="20" spans="1:18" s="147" customFormat="1" ht="20.100000000000001" customHeight="1">
      <c r="A20" s="147">
        <v>2</v>
      </c>
      <c r="B20" s="197"/>
      <c r="C20" s="208"/>
      <c r="D20" s="282"/>
      <c r="E20" s="220"/>
      <c r="F20" s="295"/>
      <c r="G20" s="221"/>
      <c r="H20" s="222"/>
      <c r="I20" s="223"/>
      <c r="J20" s="224"/>
      <c r="K20" s="223"/>
      <c r="L20" s="224"/>
      <c r="M20" s="225"/>
      <c r="N20" s="226" t="str">
        <f t="shared" ref="N20:N42" si="0">IF(ISNUMBER(H20),(PRODUCT(H20,I20,K20,M20)),"")</f>
        <v/>
      </c>
      <c r="O20" s="227"/>
      <c r="P20" s="228" t="s">
        <v>45</v>
      </c>
      <c r="R20" s="229"/>
    </row>
    <row r="21" spans="1:18" s="147" customFormat="1" ht="20.100000000000001" customHeight="1">
      <c r="A21" s="147">
        <v>3</v>
      </c>
      <c r="B21" s="197"/>
      <c r="C21" s="208"/>
      <c r="D21" s="282"/>
      <c r="E21" s="220"/>
      <c r="F21" s="295"/>
      <c r="G21" s="221"/>
      <c r="H21" s="222"/>
      <c r="I21" s="223"/>
      <c r="J21" s="224"/>
      <c r="K21" s="223"/>
      <c r="L21" s="224"/>
      <c r="M21" s="225"/>
      <c r="N21" s="226" t="str">
        <f t="shared" si="0"/>
        <v/>
      </c>
      <c r="O21" s="227"/>
      <c r="P21" s="228" t="s">
        <v>45</v>
      </c>
      <c r="R21" s="229"/>
    </row>
    <row r="22" spans="1:18" s="147" customFormat="1" ht="20.100000000000001" customHeight="1">
      <c r="A22" s="147">
        <v>4</v>
      </c>
      <c r="B22" s="197"/>
      <c r="C22" s="208"/>
      <c r="D22" s="282"/>
      <c r="E22" s="220"/>
      <c r="F22" s="295"/>
      <c r="G22" s="221"/>
      <c r="H22" s="222"/>
      <c r="I22" s="223"/>
      <c r="J22" s="224"/>
      <c r="K22" s="223"/>
      <c r="L22" s="224"/>
      <c r="M22" s="225"/>
      <c r="N22" s="226" t="str">
        <f t="shared" si="0"/>
        <v/>
      </c>
      <c r="O22" s="227"/>
      <c r="P22" s="228" t="s">
        <v>45</v>
      </c>
      <c r="R22" s="229"/>
    </row>
    <row r="23" spans="1:18" s="147" customFormat="1" ht="20.100000000000001" customHeight="1">
      <c r="A23" s="147">
        <v>5</v>
      </c>
      <c r="B23" s="197"/>
      <c r="C23" s="208"/>
      <c r="D23" s="282"/>
      <c r="E23" s="220"/>
      <c r="F23" s="295"/>
      <c r="G23" s="221"/>
      <c r="H23" s="222"/>
      <c r="I23" s="223"/>
      <c r="J23" s="224"/>
      <c r="K23" s="223"/>
      <c r="L23" s="224"/>
      <c r="M23" s="225"/>
      <c r="N23" s="226" t="str">
        <f t="shared" si="0"/>
        <v/>
      </c>
      <c r="O23" s="227"/>
      <c r="P23" s="228" t="s">
        <v>45</v>
      </c>
      <c r="R23" s="229"/>
    </row>
    <row r="24" spans="1:18" s="147" customFormat="1" ht="20.100000000000001" customHeight="1">
      <c r="A24" s="147">
        <v>6</v>
      </c>
      <c r="B24" s="197"/>
      <c r="C24" s="208"/>
      <c r="D24" s="282"/>
      <c r="E24" s="220"/>
      <c r="F24" s="295"/>
      <c r="G24" s="221"/>
      <c r="H24" s="222"/>
      <c r="I24" s="223"/>
      <c r="J24" s="224"/>
      <c r="K24" s="223"/>
      <c r="L24" s="224"/>
      <c r="M24" s="225"/>
      <c r="N24" s="226" t="str">
        <f t="shared" si="0"/>
        <v/>
      </c>
      <c r="O24" s="227"/>
      <c r="P24" s="228" t="s">
        <v>45</v>
      </c>
      <c r="R24" s="229"/>
    </row>
    <row r="25" spans="1:18" s="147" customFormat="1" ht="20.100000000000001" customHeight="1">
      <c r="A25" s="147">
        <v>7</v>
      </c>
      <c r="B25" s="197"/>
      <c r="C25" s="208"/>
      <c r="D25" s="282"/>
      <c r="E25" s="220"/>
      <c r="F25" s="295"/>
      <c r="G25" s="221"/>
      <c r="H25" s="222"/>
      <c r="I25" s="223"/>
      <c r="J25" s="224"/>
      <c r="K25" s="223"/>
      <c r="L25" s="224"/>
      <c r="M25" s="225"/>
      <c r="N25" s="226" t="str">
        <f t="shared" si="0"/>
        <v/>
      </c>
      <c r="O25" s="227"/>
      <c r="P25" s="228" t="s">
        <v>45</v>
      </c>
      <c r="R25" s="229"/>
    </row>
    <row r="26" spans="1:18" s="147" customFormat="1" ht="20.100000000000001" customHeight="1">
      <c r="A26" s="147">
        <v>8</v>
      </c>
      <c r="B26" s="197"/>
      <c r="C26" s="208"/>
      <c r="D26" s="282"/>
      <c r="E26" s="220"/>
      <c r="F26" s="295"/>
      <c r="G26" s="221"/>
      <c r="H26" s="222"/>
      <c r="I26" s="223"/>
      <c r="J26" s="224"/>
      <c r="K26" s="223"/>
      <c r="L26" s="224"/>
      <c r="M26" s="225"/>
      <c r="N26" s="226" t="str">
        <f t="shared" si="0"/>
        <v/>
      </c>
      <c r="O26" s="227"/>
      <c r="P26" s="228" t="s">
        <v>45</v>
      </c>
      <c r="R26" s="229"/>
    </row>
    <row r="27" spans="1:18" s="147" customFormat="1" ht="20.100000000000001" customHeight="1">
      <c r="A27" s="147">
        <v>9</v>
      </c>
      <c r="B27" s="197"/>
      <c r="C27" s="208"/>
      <c r="D27" s="282"/>
      <c r="E27" s="220"/>
      <c r="F27" s="295"/>
      <c r="G27" s="221"/>
      <c r="H27" s="222"/>
      <c r="I27" s="223"/>
      <c r="J27" s="224"/>
      <c r="K27" s="223"/>
      <c r="L27" s="224"/>
      <c r="M27" s="225"/>
      <c r="N27" s="226" t="str">
        <f t="shared" si="0"/>
        <v/>
      </c>
      <c r="O27" s="227"/>
      <c r="P27" s="228" t="s">
        <v>45</v>
      </c>
      <c r="R27" s="229"/>
    </row>
    <row r="28" spans="1:18" s="147" customFormat="1" ht="20.100000000000001" customHeight="1">
      <c r="A28" s="147">
        <v>10</v>
      </c>
      <c r="B28" s="197"/>
      <c r="C28" s="208"/>
      <c r="D28" s="282"/>
      <c r="E28" s="220"/>
      <c r="F28" s="295"/>
      <c r="G28" s="221"/>
      <c r="H28" s="222"/>
      <c r="I28" s="223"/>
      <c r="J28" s="224"/>
      <c r="K28" s="223"/>
      <c r="L28" s="224"/>
      <c r="M28" s="225"/>
      <c r="N28" s="226" t="str">
        <f t="shared" si="0"/>
        <v/>
      </c>
      <c r="O28" s="227"/>
      <c r="P28" s="228" t="s">
        <v>45</v>
      </c>
      <c r="R28" s="229"/>
    </row>
    <row r="29" spans="1:18" s="147" customFormat="1" ht="20.100000000000001" customHeight="1">
      <c r="A29" s="147">
        <v>11</v>
      </c>
      <c r="B29" s="197"/>
      <c r="C29" s="208"/>
      <c r="D29" s="282"/>
      <c r="E29" s="220"/>
      <c r="F29" s="295"/>
      <c r="G29" s="221"/>
      <c r="H29" s="222"/>
      <c r="I29" s="223"/>
      <c r="J29" s="224"/>
      <c r="K29" s="223"/>
      <c r="L29" s="224"/>
      <c r="M29" s="225"/>
      <c r="N29" s="226" t="str">
        <f t="shared" si="0"/>
        <v/>
      </c>
      <c r="O29" s="227"/>
      <c r="P29" s="228" t="s">
        <v>45</v>
      </c>
      <c r="R29" s="229"/>
    </row>
    <row r="30" spans="1:18" s="147" customFormat="1" ht="20.100000000000001" customHeight="1">
      <c r="A30" s="147">
        <v>12</v>
      </c>
      <c r="B30" s="197"/>
      <c r="C30" s="208"/>
      <c r="D30" s="282"/>
      <c r="E30" s="220"/>
      <c r="F30" s="295"/>
      <c r="G30" s="221"/>
      <c r="H30" s="222"/>
      <c r="I30" s="223"/>
      <c r="J30" s="224"/>
      <c r="K30" s="223"/>
      <c r="L30" s="224"/>
      <c r="M30" s="225"/>
      <c r="N30" s="226" t="str">
        <f t="shared" si="0"/>
        <v/>
      </c>
      <c r="O30" s="227"/>
      <c r="P30" s="228" t="s">
        <v>45</v>
      </c>
      <c r="R30" s="229"/>
    </row>
    <row r="31" spans="1:18" s="147" customFormat="1" ht="20.100000000000001" customHeight="1">
      <c r="A31" s="147">
        <v>13</v>
      </c>
      <c r="B31" s="197"/>
      <c r="C31" s="208"/>
      <c r="D31" s="282"/>
      <c r="E31" s="220"/>
      <c r="F31" s="295"/>
      <c r="G31" s="221"/>
      <c r="H31" s="222"/>
      <c r="I31" s="223"/>
      <c r="J31" s="224"/>
      <c r="K31" s="223"/>
      <c r="L31" s="224"/>
      <c r="M31" s="225"/>
      <c r="N31" s="226" t="str">
        <f t="shared" si="0"/>
        <v/>
      </c>
      <c r="O31" s="227"/>
      <c r="P31" s="228" t="s">
        <v>45</v>
      </c>
      <c r="R31" s="229"/>
    </row>
    <row r="32" spans="1:18" s="147" customFormat="1" ht="20.100000000000001" customHeight="1">
      <c r="A32" s="147">
        <v>14</v>
      </c>
      <c r="B32" s="197"/>
      <c r="C32" s="208"/>
      <c r="D32" s="282"/>
      <c r="E32" s="220"/>
      <c r="F32" s="295"/>
      <c r="G32" s="221"/>
      <c r="H32" s="222"/>
      <c r="I32" s="223"/>
      <c r="J32" s="224"/>
      <c r="K32" s="223"/>
      <c r="L32" s="224"/>
      <c r="M32" s="225"/>
      <c r="N32" s="226" t="str">
        <f t="shared" si="0"/>
        <v/>
      </c>
      <c r="O32" s="227"/>
      <c r="P32" s="228" t="s">
        <v>45</v>
      </c>
      <c r="R32" s="229"/>
    </row>
    <row r="33" spans="1:19" s="147" customFormat="1" ht="20.100000000000001" customHeight="1">
      <c r="A33" s="147">
        <v>15</v>
      </c>
      <c r="B33" s="197"/>
      <c r="C33" s="208"/>
      <c r="D33" s="282"/>
      <c r="E33" s="220"/>
      <c r="F33" s="295"/>
      <c r="G33" s="221"/>
      <c r="H33" s="222"/>
      <c r="I33" s="223"/>
      <c r="J33" s="224"/>
      <c r="K33" s="223"/>
      <c r="L33" s="224"/>
      <c r="M33" s="225"/>
      <c r="N33" s="226" t="str">
        <f t="shared" si="0"/>
        <v/>
      </c>
      <c r="O33" s="227"/>
      <c r="P33" s="228" t="s">
        <v>45</v>
      </c>
      <c r="R33" s="229"/>
    </row>
    <row r="34" spans="1:19" s="147" customFormat="1" ht="20.100000000000001" customHeight="1">
      <c r="A34" s="147">
        <v>16</v>
      </c>
      <c r="B34" s="197"/>
      <c r="C34" s="208"/>
      <c r="D34" s="282"/>
      <c r="E34" s="220"/>
      <c r="F34" s="295"/>
      <c r="G34" s="221"/>
      <c r="H34" s="222"/>
      <c r="I34" s="223"/>
      <c r="J34" s="224"/>
      <c r="K34" s="223"/>
      <c r="L34" s="224"/>
      <c r="M34" s="225"/>
      <c r="N34" s="226" t="str">
        <f t="shared" si="0"/>
        <v/>
      </c>
      <c r="O34" s="227"/>
      <c r="P34" s="228" t="s">
        <v>45</v>
      </c>
      <c r="R34" s="229"/>
    </row>
    <row r="35" spans="1:19" s="147" customFormat="1" ht="20.100000000000001" customHeight="1">
      <c r="A35" s="147">
        <v>17</v>
      </c>
      <c r="B35" s="197"/>
      <c r="C35" s="208"/>
      <c r="D35" s="282"/>
      <c r="E35" s="220"/>
      <c r="F35" s="295"/>
      <c r="G35" s="221"/>
      <c r="H35" s="222"/>
      <c r="I35" s="223"/>
      <c r="J35" s="224"/>
      <c r="K35" s="223"/>
      <c r="L35" s="224"/>
      <c r="M35" s="225"/>
      <c r="N35" s="226" t="str">
        <f t="shared" si="0"/>
        <v/>
      </c>
      <c r="O35" s="227"/>
      <c r="P35" s="228" t="s">
        <v>45</v>
      </c>
      <c r="R35" s="229"/>
    </row>
    <row r="36" spans="1:19" s="147" customFormat="1" ht="20.100000000000001" customHeight="1">
      <c r="A36" s="147">
        <v>18</v>
      </c>
      <c r="B36" s="197"/>
      <c r="C36" s="208"/>
      <c r="D36" s="282"/>
      <c r="E36" s="220"/>
      <c r="F36" s="295"/>
      <c r="G36" s="221"/>
      <c r="H36" s="222"/>
      <c r="I36" s="223"/>
      <c r="J36" s="224"/>
      <c r="K36" s="223"/>
      <c r="L36" s="224"/>
      <c r="M36" s="225"/>
      <c r="N36" s="226" t="str">
        <f t="shared" si="0"/>
        <v/>
      </c>
      <c r="O36" s="227"/>
      <c r="P36" s="228" t="s">
        <v>45</v>
      </c>
      <c r="R36" s="229"/>
    </row>
    <row r="37" spans="1:19" s="147" customFormat="1" ht="20.100000000000001" customHeight="1">
      <c r="A37" s="147">
        <v>19</v>
      </c>
      <c r="B37" s="197"/>
      <c r="C37" s="208"/>
      <c r="D37" s="282"/>
      <c r="E37" s="220"/>
      <c r="F37" s="295"/>
      <c r="G37" s="221"/>
      <c r="H37" s="222"/>
      <c r="I37" s="223"/>
      <c r="J37" s="224"/>
      <c r="K37" s="223"/>
      <c r="L37" s="224"/>
      <c r="M37" s="225"/>
      <c r="N37" s="226" t="str">
        <f t="shared" si="0"/>
        <v/>
      </c>
      <c r="O37" s="227"/>
      <c r="P37" s="228" t="s">
        <v>45</v>
      </c>
      <c r="R37" s="229"/>
    </row>
    <row r="38" spans="1:19" s="147" customFormat="1" ht="20.100000000000001" customHeight="1">
      <c r="A38" s="147">
        <v>20</v>
      </c>
      <c r="B38" s="197"/>
      <c r="C38" s="208"/>
      <c r="D38" s="282"/>
      <c r="E38" s="220"/>
      <c r="F38" s="295"/>
      <c r="G38" s="221"/>
      <c r="H38" s="222"/>
      <c r="I38" s="223"/>
      <c r="J38" s="224"/>
      <c r="K38" s="223"/>
      <c r="L38" s="224"/>
      <c r="M38" s="225"/>
      <c r="N38" s="226" t="str">
        <f t="shared" si="0"/>
        <v/>
      </c>
      <c r="O38" s="227"/>
      <c r="P38" s="228" t="s">
        <v>45</v>
      </c>
      <c r="R38" s="229"/>
    </row>
    <row r="39" spans="1:19" s="147" customFormat="1" ht="20.100000000000001" customHeight="1">
      <c r="A39" s="147">
        <v>21</v>
      </c>
      <c r="B39" s="197"/>
      <c r="C39" s="208"/>
      <c r="D39" s="282"/>
      <c r="E39" s="220"/>
      <c r="F39" s="295"/>
      <c r="G39" s="221"/>
      <c r="H39" s="222"/>
      <c r="I39" s="223"/>
      <c r="J39" s="224"/>
      <c r="K39" s="223"/>
      <c r="L39" s="224"/>
      <c r="M39" s="225"/>
      <c r="N39" s="226" t="str">
        <f t="shared" si="0"/>
        <v/>
      </c>
      <c r="O39" s="227"/>
      <c r="P39" s="228" t="s">
        <v>45</v>
      </c>
      <c r="R39" s="229"/>
    </row>
    <row r="40" spans="1:19" s="147" customFormat="1" ht="20.100000000000001" customHeight="1">
      <c r="A40" s="147">
        <v>22</v>
      </c>
      <c r="B40" s="197"/>
      <c r="C40" s="208"/>
      <c r="D40" s="282"/>
      <c r="E40" s="220"/>
      <c r="F40" s="295"/>
      <c r="G40" s="221"/>
      <c r="H40" s="222"/>
      <c r="I40" s="223"/>
      <c r="J40" s="224"/>
      <c r="K40" s="223"/>
      <c r="L40" s="224"/>
      <c r="M40" s="225"/>
      <c r="N40" s="226" t="str">
        <f t="shared" si="0"/>
        <v/>
      </c>
      <c r="O40" s="227"/>
      <c r="P40" s="228" t="s">
        <v>45</v>
      </c>
      <c r="R40" s="229"/>
    </row>
    <row r="41" spans="1:19" s="147" customFormat="1" ht="20.100000000000001" customHeight="1">
      <c r="A41" s="147">
        <v>23</v>
      </c>
      <c r="B41" s="197"/>
      <c r="C41" s="208"/>
      <c r="D41" s="282"/>
      <c r="E41" s="220"/>
      <c r="F41" s="295"/>
      <c r="G41" s="221"/>
      <c r="H41" s="222"/>
      <c r="I41" s="223"/>
      <c r="J41" s="224"/>
      <c r="K41" s="223"/>
      <c r="L41" s="224"/>
      <c r="M41" s="225"/>
      <c r="N41" s="226" t="str">
        <f t="shared" si="0"/>
        <v/>
      </c>
      <c r="O41" s="227"/>
      <c r="P41" s="228" t="s">
        <v>45</v>
      </c>
      <c r="R41" s="229"/>
    </row>
    <row r="42" spans="1:19" s="147" customFormat="1" ht="20.100000000000001" customHeight="1">
      <c r="A42" s="147">
        <v>24</v>
      </c>
      <c r="B42" s="197"/>
      <c r="C42" s="208"/>
      <c r="D42" s="282"/>
      <c r="E42" s="220"/>
      <c r="F42" s="295"/>
      <c r="G42" s="221"/>
      <c r="H42" s="222"/>
      <c r="I42" s="223"/>
      <c r="J42" s="224"/>
      <c r="K42" s="223"/>
      <c r="L42" s="224"/>
      <c r="M42" s="225"/>
      <c r="N42" s="226" t="str">
        <f t="shared" si="0"/>
        <v/>
      </c>
      <c r="O42" s="227"/>
      <c r="P42" s="228" t="s">
        <v>45</v>
      </c>
      <c r="R42" s="229"/>
    </row>
    <row r="43" spans="1:19" s="147" customFormat="1" ht="20.100000000000001" customHeight="1">
      <c r="A43" s="147">
        <v>25</v>
      </c>
      <c r="B43" s="197"/>
      <c r="C43" s="230"/>
      <c r="D43" s="283"/>
      <c r="E43" s="526"/>
      <c r="F43" s="527"/>
      <c r="G43" s="528" t="s">
        <v>332</v>
      </c>
      <c r="H43" s="529">
        <f>SUM(N19:N42)</f>
        <v>0</v>
      </c>
      <c r="I43" s="530" t="s">
        <v>333</v>
      </c>
      <c r="J43" s="530"/>
      <c r="K43" s="531">
        <v>0.5</v>
      </c>
      <c r="L43" s="532"/>
      <c r="M43" s="533"/>
      <c r="N43" s="534">
        <f>ROUNDDOWN(H43*K43,0)</f>
        <v>0</v>
      </c>
      <c r="O43" s="238"/>
      <c r="P43" s="239" t="s">
        <v>45</v>
      </c>
      <c r="R43" s="229"/>
    </row>
    <row r="44" spans="1:19" s="147" customFormat="1" ht="20.100000000000001" hidden="1" customHeight="1">
      <c r="B44" s="197"/>
      <c r="C44" s="198" t="s">
        <v>314</v>
      </c>
      <c r="D44" s="281"/>
      <c r="E44" s="200"/>
      <c r="F44" s="281"/>
      <c r="G44" s="200"/>
      <c r="H44" s="240"/>
      <c r="I44" s="204"/>
      <c r="J44" s="202"/>
      <c r="K44" s="204"/>
      <c r="L44" s="202"/>
      <c r="M44" s="203"/>
      <c r="N44" s="204"/>
      <c r="O44" s="205"/>
      <c r="P44" s="243"/>
      <c r="R44" s="241" t="s">
        <v>153</v>
      </c>
      <c r="S44" s="525" t="s">
        <v>335</v>
      </c>
    </row>
    <row r="45" spans="1:19" s="147" customFormat="1" ht="20.100000000000001" hidden="1" customHeight="1">
      <c r="A45" s="242">
        <v>1</v>
      </c>
      <c r="B45" s="197"/>
      <c r="C45" s="208"/>
      <c r="D45" s="282"/>
      <c r="E45" s="210"/>
      <c r="F45" s="294"/>
      <c r="G45" s="211"/>
      <c r="H45" s="212"/>
      <c r="I45" s="213"/>
      <c r="J45" s="214"/>
      <c r="K45" s="213"/>
      <c r="L45" s="214"/>
      <c r="M45" s="215"/>
      <c r="N45" s="216" t="str">
        <f t="shared" ref="N45:N67" si="1">IF(ISNUMBER(H45),(PRODUCT(H45,I45,K45,M45)),"")</f>
        <v/>
      </c>
      <c r="O45" s="217">
        <f>ROUNDDOWN(N68/1000,0)</f>
        <v>0</v>
      </c>
      <c r="P45" s="218" t="s">
        <v>45</v>
      </c>
      <c r="R45" s="219">
        <f>ROUNDDOWN(SUMIF(P45:P68,"課税対象外",N45:N68)/1000,0)</f>
        <v>0</v>
      </c>
    </row>
    <row r="46" spans="1:19" s="147" customFormat="1" ht="20.100000000000001" hidden="1" customHeight="1">
      <c r="A46" s="242">
        <v>2</v>
      </c>
      <c r="B46" s="197"/>
      <c r="C46" s="208"/>
      <c r="D46" s="282"/>
      <c r="E46" s="220"/>
      <c r="F46" s="295"/>
      <c r="G46" s="221"/>
      <c r="H46" s="222"/>
      <c r="I46" s="223"/>
      <c r="J46" s="224"/>
      <c r="K46" s="223"/>
      <c r="L46" s="224"/>
      <c r="M46" s="225"/>
      <c r="N46" s="226" t="str">
        <f t="shared" si="1"/>
        <v/>
      </c>
      <c r="O46" s="227"/>
      <c r="P46" s="228" t="s">
        <v>45</v>
      </c>
      <c r="R46" s="229"/>
    </row>
    <row r="47" spans="1:19" s="147" customFormat="1" ht="20.100000000000001" hidden="1" customHeight="1">
      <c r="A47" s="242">
        <v>3</v>
      </c>
      <c r="B47" s="197"/>
      <c r="C47" s="208"/>
      <c r="D47" s="282"/>
      <c r="E47" s="220"/>
      <c r="F47" s="295"/>
      <c r="G47" s="221"/>
      <c r="H47" s="222"/>
      <c r="I47" s="223"/>
      <c r="J47" s="224"/>
      <c r="K47" s="223"/>
      <c r="L47" s="224"/>
      <c r="M47" s="225"/>
      <c r="N47" s="226" t="str">
        <f t="shared" si="1"/>
        <v/>
      </c>
      <c r="O47" s="227"/>
      <c r="P47" s="228" t="s">
        <v>45</v>
      </c>
      <c r="R47" s="229"/>
    </row>
    <row r="48" spans="1:19" s="147" customFormat="1" ht="20.100000000000001" hidden="1" customHeight="1">
      <c r="A48" s="242">
        <v>4</v>
      </c>
      <c r="B48" s="197"/>
      <c r="C48" s="208"/>
      <c r="D48" s="282"/>
      <c r="E48" s="220"/>
      <c r="F48" s="295"/>
      <c r="G48" s="221"/>
      <c r="H48" s="222"/>
      <c r="I48" s="223"/>
      <c r="J48" s="224"/>
      <c r="K48" s="223"/>
      <c r="L48" s="224"/>
      <c r="M48" s="225"/>
      <c r="N48" s="226" t="str">
        <f t="shared" si="1"/>
        <v/>
      </c>
      <c r="O48" s="227"/>
      <c r="P48" s="228" t="s">
        <v>45</v>
      </c>
      <c r="R48" s="229"/>
    </row>
    <row r="49" spans="1:18" s="147" customFormat="1" ht="20.100000000000001" hidden="1" customHeight="1">
      <c r="A49" s="242">
        <v>5</v>
      </c>
      <c r="B49" s="197"/>
      <c r="C49" s="208"/>
      <c r="D49" s="282"/>
      <c r="E49" s="220"/>
      <c r="F49" s="295"/>
      <c r="G49" s="221"/>
      <c r="H49" s="222"/>
      <c r="I49" s="223"/>
      <c r="J49" s="224"/>
      <c r="K49" s="223"/>
      <c r="L49" s="224"/>
      <c r="M49" s="225"/>
      <c r="N49" s="226" t="str">
        <f t="shared" si="1"/>
        <v/>
      </c>
      <c r="O49" s="227"/>
      <c r="P49" s="228" t="s">
        <v>45</v>
      </c>
      <c r="R49" s="229"/>
    </row>
    <row r="50" spans="1:18" s="147" customFormat="1" ht="20.100000000000001" hidden="1" customHeight="1">
      <c r="A50" s="242">
        <v>6</v>
      </c>
      <c r="B50" s="197"/>
      <c r="C50" s="208"/>
      <c r="D50" s="282"/>
      <c r="E50" s="220"/>
      <c r="F50" s="295"/>
      <c r="G50" s="221"/>
      <c r="H50" s="222"/>
      <c r="I50" s="223"/>
      <c r="J50" s="224"/>
      <c r="K50" s="223"/>
      <c r="L50" s="224"/>
      <c r="M50" s="225"/>
      <c r="N50" s="226" t="str">
        <f t="shared" si="1"/>
        <v/>
      </c>
      <c r="O50" s="227"/>
      <c r="P50" s="228" t="s">
        <v>45</v>
      </c>
      <c r="R50" s="229"/>
    </row>
    <row r="51" spans="1:18" s="147" customFormat="1" ht="20.100000000000001" hidden="1" customHeight="1">
      <c r="A51" s="242">
        <v>7</v>
      </c>
      <c r="B51" s="197"/>
      <c r="C51" s="208"/>
      <c r="D51" s="282"/>
      <c r="E51" s="220"/>
      <c r="F51" s="295"/>
      <c r="G51" s="221"/>
      <c r="H51" s="222"/>
      <c r="I51" s="223"/>
      <c r="J51" s="224"/>
      <c r="K51" s="223"/>
      <c r="L51" s="224"/>
      <c r="M51" s="225"/>
      <c r="N51" s="226" t="str">
        <f t="shared" si="1"/>
        <v/>
      </c>
      <c r="O51" s="227"/>
      <c r="P51" s="228" t="s">
        <v>45</v>
      </c>
      <c r="R51" s="229"/>
    </row>
    <row r="52" spans="1:18" s="147" customFormat="1" ht="20.100000000000001" hidden="1" customHeight="1">
      <c r="A52" s="242">
        <v>8</v>
      </c>
      <c r="B52" s="197"/>
      <c r="C52" s="208"/>
      <c r="D52" s="282"/>
      <c r="E52" s="220"/>
      <c r="F52" s="295"/>
      <c r="G52" s="221"/>
      <c r="H52" s="222"/>
      <c r="I52" s="223"/>
      <c r="J52" s="224"/>
      <c r="K52" s="223"/>
      <c r="L52" s="224"/>
      <c r="M52" s="225"/>
      <c r="N52" s="226" t="str">
        <f t="shared" si="1"/>
        <v/>
      </c>
      <c r="O52" s="227"/>
      <c r="P52" s="228" t="s">
        <v>45</v>
      </c>
      <c r="R52" s="229"/>
    </row>
    <row r="53" spans="1:18" s="147" customFormat="1" ht="20.100000000000001" hidden="1" customHeight="1">
      <c r="A53" s="242">
        <v>9</v>
      </c>
      <c r="B53" s="197"/>
      <c r="C53" s="208"/>
      <c r="D53" s="282"/>
      <c r="E53" s="220"/>
      <c r="F53" s="295"/>
      <c r="G53" s="221"/>
      <c r="H53" s="222"/>
      <c r="I53" s="223"/>
      <c r="J53" s="224"/>
      <c r="K53" s="223"/>
      <c r="L53" s="224"/>
      <c r="M53" s="225"/>
      <c r="N53" s="226" t="str">
        <f t="shared" si="1"/>
        <v/>
      </c>
      <c r="O53" s="227"/>
      <c r="P53" s="228" t="s">
        <v>45</v>
      </c>
      <c r="R53" s="229"/>
    </row>
    <row r="54" spans="1:18" s="147" customFormat="1" ht="20.100000000000001" hidden="1" customHeight="1">
      <c r="A54" s="242">
        <v>10</v>
      </c>
      <c r="B54" s="197"/>
      <c r="C54" s="208"/>
      <c r="D54" s="282"/>
      <c r="E54" s="220"/>
      <c r="F54" s="295"/>
      <c r="G54" s="221"/>
      <c r="H54" s="222"/>
      <c r="I54" s="223"/>
      <c r="J54" s="224"/>
      <c r="K54" s="223"/>
      <c r="L54" s="224"/>
      <c r="M54" s="225"/>
      <c r="N54" s="226" t="str">
        <f t="shared" si="1"/>
        <v/>
      </c>
      <c r="O54" s="227"/>
      <c r="P54" s="228" t="s">
        <v>45</v>
      </c>
      <c r="R54" s="229"/>
    </row>
    <row r="55" spans="1:18" s="147" customFormat="1" ht="20.100000000000001" hidden="1" customHeight="1">
      <c r="A55" s="242">
        <v>11</v>
      </c>
      <c r="B55" s="197"/>
      <c r="C55" s="208"/>
      <c r="D55" s="282"/>
      <c r="E55" s="220"/>
      <c r="F55" s="295"/>
      <c r="G55" s="221"/>
      <c r="H55" s="222"/>
      <c r="I55" s="223"/>
      <c r="J55" s="224"/>
      <c r="K55" s="223"/>
      <c r="L55" s="224"/>
      <c r="M55" s="225"/>
      <c r="N55" s="226" t="str">
        <f t="shared" si="1"/>
        <v/>
      </c>
      <c r="O55" s="227"/>
      <c r="P55" s="228" t="s">
        <v>45</v>
      </c>
      <c r="R55" s="229"/>
    </row>
    <row r="56" spans="1:18" s="147" customFormat="1" ht="20.100000000000001" hidden="1" customHeight="1">
      <c r="A56" s="242">
        <v>12</v>
      </c>
      <c r="B56" s="197"/>
      <c r="C56" s="208"/>
      <c r="D56" s="282"/>
      <c r="E56" s="220"/>
      <c r="F56" s="295"/>
      <c r="G56" s="221"/>
      <c r="H56" s="222"/>
      <c r="I56" s="223"/>
      <c r="J56" s="224"/>
      <c r="K56" s="223"/>
      <c r="L56" s="224"/>
      <c r="M56" s="225"/>
      <c r="N56" s="226" t="str">
        <f t="shared" si="1"/>
        <v/>
      </c>
      <c r="O56" s="227"/>
      <c r="P56" s="228" t="s">
        <v>45</v>
      </c>
      <c r="R56" s="229"/>
    </row>
    <row r="57" spans="1:18" s="147" customFormat="1" ht="20.100000000000001" hidden="1" customHeight="1">
      <c r="A57" s="242">
        <v>13</v>
      </c>
      <c r="B57" s="197"/>
      <c r="C57" s="208"/>
      <c r="D57" s="282"/>
      <c r="E57" s="220"/>
      <c r="F57" s="295"/>
      <c r="G57" s="221"/>
      <c r="H57" s="222"/>
      <c r="I57" s="223"/>
      <c r="J57" s="224"/>
      <c r="K57" s="223"/>
      <c r="L57" s="224"/>
      <c r="M57" s="225"/>
      <c r="N57" s="226" t="str">
        <f t="shared" si="1"/>
        <v/>
      </c>
      <c r="O57" s="227"/>
      <c r="P57" s="228" t="s">
        <v>45</v>
      </c>
      <c r="R57" s="229"/>
    </row>
    <row r="58" spans="1:18" s="147" customFormat="1" ht="20.100000000000001" hidden="1" customHeight="1">
      <c r="A58" s="242">
        <v>14</v>
      </c>
      <c r="B58" s="197"/>
      <c r="C58" s="208"/>
      <c r="D58" s="282"/>
      <c r="E58" s="220"/>
      <c r="F58" s="295"/>
      <c r="G58" s="221"/>
      <c r="H58" s="222"/>
      <c r="I58" s="223"/>
      <c r="J58" s="224"/>
      <c r="K58" s="223"/>
      <c r="L58" s="224"/>
      <c r="M58" s="225"/>
      <c r="N58" s="226" t="str">
        <f t="shared" si="1"/>
        <v/>
      </c>
      <c r="O58" s="227"/>
      <c r="P58" s="228" t="s">
        <v>45</v>
      </c>
      <c r="R58" s="229"/>
    </row>
    <row r="59" spans="1:18" s="147" customFormat="1" ht="20.100000000000001" hidden="1" customHeight="1">
      <c r="A59" s="242">
        <v>15</v>
      </c>
      <c r="B59" s="197"/>
      <c r="C59" s="208"/>
      <c r="D59" s="282"/>
      <c r="E59" s="220"/>
      <c r="F59" s="295"/>
      <c r="G59" s="221"/>
      <c r="H59" s="222"/>
      <c r="I59" s="223"/>
      <c r="J59" s="224"/>
      <c r="K59" s="223"/>
      <c r="L59" s="224"/>
      <c r="M59" s="225"/>
      <c r="N59" s="226" t="str">
        <f t="shared" si="1"/>
        <v/>
      </c>
      <c r="O59" s="227"/>
      <c r="P59" s="228" t="s">
        <v>45</v>
      </c>
      <c r="R59" s="229"/>
    </row>
    <row r="60" spans="1:18" s="147" customFormat="1" ht="20.100000000000001" hidden="1" customHeight="1">
      <c r="A60" s="242">
        <v>16</v>
      </c>
      <c r="B60" s="197"/>
      <c r="C60" s="208"/>
      <c r="D60" s="282"/>
      <c r="E60" s="220"/>
      <c r="F60" s="295"/>
      <c r="G60" s="221"/>
      <c r="H60" s="222"/>
      <c r="I60" s="223"/>
      <c r="J60" s="224"/>
      <c r="K60" s="223"/>
      <c r="L60" s="224"/>
      <c r="M60" s="225"/>
      <c r="N60" s="226" t="str">
        <f t="shared" si="1"/>
        <v/>
      </c>
      <c r="O60" s="227"/>
      <c r="P60" s="228" t="s">
        <v>45</v>
      </c>
      <c r="R60" s="229"/>
    </row>
    <row r="61" spans="1:18" s="147" customFormat="1" ht="20.100000000000001" hidden="1" customHeight="1">
      <c r="A61" s="242">
        <v>17</v>
      </c>
      <c r="B61" s="197"/>
      <c r="C61" s="208"/>
      <c r="D61" s="282"/>
      <c r="E61" s="220"/>
      <c r="F61" s="295"/>
      <c r="G61" s="221"/>
      <c r="H61" s="222"/>
      <c r="I61" s="223"/>
      <c r="J61" s="224"/>
      <c r="K61" s="223"/>
      <c r="L61" s="224"/>
      <c r="M61" s="225"/>
      <c r="N61" s="226" t="str">
        <f t="shared" si="1"/>
        <v/>
      </c>
      <c r="O61" s="227"/>
      <c r="P61" s="228" t="s">
        <v>45</v>
      </c>
      <c r="R61" s="229"/>
    </row>
    <row r="62" spans="1:18" s="147" customFormat="1" ht="20.100000000000001" hidden="1" customHeight="1">
      <c r="A62" s="242">
        <v>18</v>
      </c>
      <c r="B62" s="197"/>
      <c r="C62" s="208"/>
      <c r="D62" s="282"/>
      <c r="E62" s="220"/>
      <c r="F62" s="295"/>
      <c r="G62" s="221"/>
      <c r="H62" s="222"/>
      <c r="I62" s="223"/>
      <c r="J62" s="224"/>
      <c r="K62" s="223"/>
      <c r="L62" s="224"/>
      <c r="M62" s="225"/>
      <c r="N62" s="226" t="str">
        <f t="shared" si="1"/>
        <v/>
      </c>
      <c r="O62" s="227"/>
      <c r="P62" s="228" t="s">
        <v>45</v>
      </c>
      <c r="R62" s="229"/>
    </row>
    <row r="63" spans="1:18" s="147" customFormat="1" ht="20.100000000000001" hidden="1" customHeight="1">
      <c r="A63" s="242">
        <v>19</v>
      </c>
      <c r="B63" s="197"/>
      <c r="C63" s="208"/>
      <c r="D63" s="282"/>
      <c r="E63" s="220"/>
      <c r="F63" s="295"/>
      <c r="G63" s="221"/>
      <c r="H63" s="222"/>
      <c r="I63" s="223"/>
      <c r="J63" s="224"/>
      <c r="K63" s="223"/>
      <c r="L63" s="224"/>
      <c r="M63" s="225"/>
      <c r="N63" s="226" t="str">
        <f t="shared" si="1"/>
        <v/>
      </c>
      <c r="O63" s="227"/>
      <c r="P63" s="228" t="s">
        <v>45</v>
      </c>
      <c r="R63" s="229"/>
    </row>
    <row r="64" spans="1:18" s="147" customFormat="1" ht="20.100000000000001" hidden="1" customHeight="1">
      <c r="A64" s="242">
        <v>20</v>
      </c>
      <c r="B64" s="197"/>
      <c r="C64" s="208"/>
      <c r="D64" s="282"/>
      <c r="E64" s="220"/>
      <c r="F64" s="295"/>
      <c r="G64" s="221"/>
      <c r="H64" s="222"/>
      <c r="I64" s="223"/>
      <c r="J64" s="224"/>
      <c r="K64" s="223"/>
      <c r="L64" s="224"/>
      <c r="M64" s="225"/>
      <c r="N64" s="226" t="str">
        <f t="shared" si="1"/>
        <v/>
      </c>
      <c r="O64" s="227"/>
      <c r="P64" s="228" t="s">
        <v>45</v>
      </c>
      <c r="R64" s="229"/>
    </row>
    <row r="65" spans="1:19" s="147" customFormat="1" ht="20.100000000000001" hidden="1" customHeight="1">
      <c r="A65" s="242">
        <v>21</v>
      </c>
      <c r="B65" s="197"/>
      <c r="C65" s="244"/>
      <c r="D65" s="282"/>
      <c r="E65" s="220"/>
      <c r="F65" s="295"/>
      <c r="G65" s="221"/>
      <c r="H65" s="222"/>
      <c r="I65" s="223"/>
      <c r="J65" s="224"/>
      <c r="K65" s="223"/>
      <c r="L65" s="224"/>
      <c r="M65" s="225"/>
      <c r="N65" s="226" t="str">
        <f t="shared" si="1"/>
        <v/>
      </c>
      <c r="O65" s="227"/>
      <c r="P65" s="228" t="s">
        <v>45</v>
      </c>
      <c r="R65" s="229"/>
    </row>
    <row r="66" spans="1:19" s="147" customFormat="1" ht="20.100000000000001" hidden="1" customHeight="1">
      <c r="A66" s="242">
        <v>22</v>
      </c>
      <c r="B66" s="197"/>
      <c r="C66" s="244"/>
      <c r="D66" s="282"/>
      <c r="E66" s="220"/>
      <c r="F66" s="295"/>
      <c r="G66" s="221"/>
      <c r="H66" s="222"/>
      <c r="I66" s="223"/>
      <c r="J66" s="224"/>
      <c r="K66" s="223"/>
      <c r="L66" s="224"/>
      <c r="M66" s="225"/>
      <c r="N66" s="226" t="str">
        <f t="shared" si="1"/>
        <v/>
      </c>
      <c r="O66" s="227"/>
      <c r="P66" s="228" t="s">
        <v>45</v>
      </c>
      <c r="R66" s="229"/>
    </row>
    <row r="67" spans="1:19" s="147" customFormat="1" ht="20.100000000000001" hidden="1" customHeight="1">
      <c r="A67" s="242">
        <v>23</v>
      </c>
      <c r="B67" s="197"/>
      <c r="C67" s="244"/>
      <c r="D67" s="282"/>
      <c r="E67" s="220"/>
      <c r="F67" s="295"/>
      <c r="G67" s="221"/>
      <c r="H67" s="222"/>
      <c r="I67" s="223"/>
      <c r="J67" s="224"/>
      <c r="K67" s="223"/>
      <c r="L67" s="224"/>
      <c r="M67" s="225"/>
      <c r="N67" s="226" t="str">
        <f t="shared" si="1"/>
        <v/>
      </c>
      <c r="O67" s="227"/>
      <c r="P67" s="228" t="s">
        <v>45</v>
      </c>
      <c r="R67" s="229"/>
    </row>
    <row r="68" spans="1:19" s="147" customFormat="1" ht="20.100000000000001" hidden="1" customHeight="1">
      <c r="A68" s="242">
        <v>24</v>
      </c>
      <c r="B68" s="197"/>
      <c r="C68" s="245"/>
      <c r="D68" s="282"/>
      <c r="E68" s="526"/>
      <c r="F68" s="527"/>
      <c r="G68" s="528" t="s">
        <v>334</v>
      </c>
      <c r="H68" s="529">
        <f>SUM(N45:N67)</f>
        <v>0</v>
      </c>
      <c r="I68" s="530" t="s">
        <v>333</v>
      </c>
      <c r="J68" s="530"/>
      <c r="K68" s="531">
        <v>0.5</v>
      </c>
      <c r="L68" s="532"/>
      <c r="M68" s="533"/>
      <c r="N68" s="534">
        <f>ROUNDDOWN(H68*K68,0)</f>
        <v>0</v>
      </c>
      <c r="O68" s="227"/>
      <c r="P68" s="228" t="s">
        <v>45</v>
      </c>
      <c r="R68" s="229"/>
      <c r="S68" s="525" t="s">
        <v>336</v>
      </c>
    </row>
    <row r="69" spans="1:19" s="147" customFormat="1" ht="20.100000000000001" customHeight="1">
      <c r="B69" s="197"/>
      <c r="C69" s="198" t="s">
        <v>315</v>
      </c>
      <c r="D69" s="281"/>
      <c r="E69" s="200"/>
      <c r="F69" s="297"/>
      <c r="G69" s="200"/>
      <c r="H69" s="240"/>
      <c r="I69" s="204"/>
      <c r="J69" s="202"/>
      <c r="K69" s="204"/>
      <c r="L69" s="202"/>
      <c r="M69" s="203"/>
      <c r="N69" s="204"/>
      <c r="O69" s="205"/>
      <c r="P69" s="243"/>
      <c r="R69" s="241" t="s">
        <v>153</v>
      </c>
    </row>
    <row r="70" spans="1:19" s="147" customFormat="1" ht="20.100000000000001" customHeight="1">
      <c r="A70" s="147">
        <v>1</v>
      </c>
      <c r="B70" s="197"/>
      <c r="C70" s="208"/>
      <c r="D70" s="282"/>
      <c r="E70" s="210"/>
      <c r="F70" s="294"/>
      <c r="G70" s="211"/>
      <c r="H70" s="212"/>
      <c r="I70" s="213"/>
      <c r="J70" s="214"/>
      <c r="K70" s="213"/>
      <c r="L70" s="214"/>
      <c r="M70" s="215"/>
      <c r="N70" s="216" t="str">
        <f t="shared" ref="N70:N104" si="2">IF(ISNUMBER(H70),(PRODUCT(H70,I70,K70,M70)),"")</f>
        <v/>
      </c>
      <c r="O70" s="217">
        <f>ROUNDDOWN(SUM(N70:N104)/1000,0)</f>
        <v>0</v>
      </c>
      <c r="P70" s="218" t="s">
        <v>45</v>
      </c>
      <c r="R70" s="219">
        <f>ROUNDDOWN(SUMIF(P70:P104,"課税対象外",N70:N104)/1000,0)</f>
        <v>0</v>
      </c>
    </row>
    <row r="71" spans="1:19" s="147" customFormat="1" ht="20.100000000000001" customHeight="1">
      <c r="A71" s="147">
        <v>2</v>
      </c>
      <c r="B71" s="197"/>
      <c r="C71" s="208"/>
      <c r="D71" s="282"/>
      <c r="E71" s="220"/>
      <c r="F71" s="295"/>
      <c r="G71" s="221"/>
      <c r="H71" s="222"/>
      <c r="I71" s="223"/>
      <c r="J71" s="224"/>
      <c r="K71" s="223"/>
      <c r="L71" s="224"/>
      <c r="M71" s="225"/>
      <c r="N71" s="226" t="str">
        <f t="shared" si="2"/>
        <v/>
      </c>
      <c r="O71" s="227"/>
      <c r="P71" s="228" t="s">
        <v>45</v>
      </c>
      <c r="R71" s="229"/>
    </row>
    <row r="72" spans="1:19" s="147" customFormat="1" ht="20.100000000000001" customHeight="1">
      <c r="A72" s="147">
        <v>3</v>
      </c>
      <c r="B72" s="197"/>
      <c r="C72" s="208"/>
      <c r="D72" s="282"/>
      <c r="E72" s="220"/>
      <c r="F72" s="295"/>
      <c r="G72" s="221"/>
      <c r="H72" s="222"/>
      <c r="I72" s="223"/>
      <c r="J72" s="224"/>
      <c r="K72" s="223"/>
      <c r="L72" s="224"/>
      <c r="M72" s="225"/>
      <c r="N72" s="226" t="str">
        <f t="shared" si="2"/>
        <v/>
      </c>
      <c r="O72" s="227"/>
      <c r="P72" s="228" t="s">
        <v>45</v>
      </c>
      <c r="R72" s="229"/>
    </row>
    <row r="73" spans="1:19" s="147" customFormat="1" ht="20.100000000000001" customHeight="1">
      <c r="A73" s="147">
        <v>4</v>
      </c>
      <c r="B73" s="197"/>
      <c r="C73" s="208"/>
      <c r="D73" s="282"/>
      <c r="E73" s="220"/>
      <c r="F73" s="295"/>
      <c r="G73" s="221"/>
      <c r="H73" s="222"/>
      <c r="I73" s="223"/>
      <c r="J73" s="224"/>
      <c r="K73" s="223"/>
      <c r="L73" s="224"/>
      <c r="M73" s="225"/>
      <c r="N73" s="226" t="str">
        <f t="shared" si="2"/>
        <v/>
      </c>
      <c r="O73" s="227"/>
      <c r="P73" s="228" t="s">
        <v>45</v>
      </c>
      <c r="R73" s="229"/>
    </row>
    <row r="74" spans="1:19" s="147" customFormat="1" ht="20.100000000000001" customHeight="1">
      <c r="A74" s="147">
        <v>5</v>
      </c>
      <c r="B74" s="197"/>
      <c r="C74" s="208"/>
      <c r="D74" s="282"/>
      <c r="E74" s="220"/>
      <c r="F74" s="295"/>
      <c r="G74" s="221"/>
      <c r="H74" s="222"/>
      <c r="I74" s="223"/>
      <c r="J74" s="224"/>
      <c r="K74" s="223"/>
      <c r="L74" s="224"/>
      <c r="M74" s="225"/>
      <c r="N74" s="226" t="str">
        <f t="shared" si="2"/>
        <v/>
      </c>
      <c r="O74" s="227"/>
      <c r="P74" s="228" t="s">
        <v>45</v>
      </c>
      <c r="R74" s="229"/>
    </row>
    <row r="75" spans="1:19" s="147" customFormat="1" ht="20.100000000000001" customHeight="1">
      <c r="A75" s="147">
        <v>6</v>
      </c>
      <c r="B75" s="197"/>
      <c r="C75" s="208"/>
      <c r="D75" s="282"/>
      <c r="E75" s="220"/>
      <c r="F75" s="295"/>
      <c r="G75" s="221"/>
      <c r="H75" s="222"/>
      <c r="I75" s="223"/>
      <c r="J75" s="224"/>
      <c r="K75" s="223"/>
      <c r="L75" s="224"/>
      <c r="M75" s="225"/>
      <c r="N75" s="226" t="str">
        <f t="shared" si="2"/>
        <v/>
      </c>
      <c r="O75" s="227"/>
      <c r="P75" s="228" t="s">
        <v>45</v>
      </c>
      <c r="R75" s="229"/>
    </row>
    <row r="76" spans="1:19" s="147" customFormat="1" ht="20.100000000000001" customHeight="1">
      <c r="A76" s="147">
        <v>7</v>
      </c>
      <c r="B76" s="197"/>
      <c r="C76" s="208"/>
      <c r="D76" s="282"/>
      <c r="E76" s="220"/>
      <c r="F76" s="295"/>
      <c r="G76" s="221"/>
      <c r="H76" s="222"/>
      <c r="I76" s="223"/>
      <c r="J76" s="224"/>
      <c r="K76" s="223"/>
      <c r="L76" s="224"/>
      <c r="M76" s="225"/>
      <c r="N76" s="226" t="str">
        <f t="shared" si="2"/>
        <v/>
      </c>
      <c r="O76" s="227"/>
      <c r="P76" s="228" t="s">
        <v>45</v>
      </c>
      <c r="R76" s="229"/>
    </row>
    <row r="77" spans="1:19" s="147" customFormat="1" ht="20.100000000000001" customHeight="1">
      <c r="A77" s="147">
        <v>8</v>
      </c>
      <c r="B77" s="197"/>
      <c r="C77" s="208"/>
      <c r="D77" s="282"/>
      <c r="E77" s="220"/>
      <c r="F77" s="295"/>
      <c r="G77" s="221"/>
      <c r="H77" s="222"/>
      <c r="I77" s="223"/>
      <c r="J77" s="224"/>
      <c r="K77" s="223"/>
      <c r="L77" s="224"/>
      <c r="M77" s="225"/>
      <c r="N77" s="226" t="str">
        <f t="shared" si="2"/>
        <v/>
      </c>
      <c r="O77" s="227"/>
      <c r="P77" s="228" t="s">
        <v>45</v>
      </c>
      <c r="R77" s="229"/>
    </row>
    <row r="78" spans="1:19" s="147" customFormat="1" ht="20.100000000000001" customHeight="1">
      <c r="A78" s="147">
        <v>9</v>
      </c>
      <c r="B78" s="197"/>
      <c r="C78" s="208"/>
      <c r="D78" s="282"/>
      <c r="E78" s="220"/>
      <c r="F78" s="295"/>
      <c r="G78" s="221"/>
      <c r="H78" s="222"/>
      <c r="I78" s="223"/>
      <c r="J78" s="224"/>
      <c r="K78" s="223"/>
      <c r="L78" s="224"/>
      <c r="M78" s="225"/>
      <c r="N78" s="226" t="str">
        <f t="shared" si="2"/>
        <v/>
      </c>
      <c r="O78" s="227"/>
      <c r="P78" s="228" t="s">
        <v>45</v>
      </c>
      <c r="R78" s="229"/>
    </row>
    <row r="79" spans="1:19" s="147" customFormat="1" ht="20.100000000000001" customHeight="1">
      <c r="A79" s="147">
        <v>10</v>
      </c>
      <c r="B79" s="197"/>
      <c r="C79" s="208"/>
      <c r="D79" s="282"/>
      <c r="E79" s="220"/>
      <c r="F79" s="295"/>
      <c r="G79" s="221"/>
      <c r="H79" s="222"/>
      <c r="I79" s="223"/>
      <c r="J79" s="224"/>
      <c r="K79" s="223"/>
      <c r="L79" s="224"/>
      <c r="M79" s="225"/>
      <c r="N79" s="226" t="str">
        <f t="shared" si="2"/>
        <v/>
      </c>
      <c r="O79" s="227"/>
      <c r="P79" s="228" t="s">
        <v>45</v>
      </c>
      <c r="R79" s="229"/>
    </row>
    <row r="80" spans="1:19" s="147" customFormat="1" ht="20.100000000000001" customHeight="1">
      <c r="A80" s="147">
        <v>11</v>
      </c>
      <c r="B80" s="197"/>
      <c r="C80" s="208"/>
      <c r="D80" s="282"/>
      <c r="E80" s="220"/>
      <c r="F80" s="295"/>
      <c r="G80" s="221"/>
      <c r="H80" s="222"/>
      <c r="I80" s="223"/>
      <c r="J80" s="224"/>
      <c r="K80" s="223"/>
      <c r="L80" s="224"/>
      <c r="M80" s="225"/>
      <c r="N80" s="226" t="str">
        <f t="shared" si="2"/>
        <v/>
      </c>
      <c r="O80" s="227"/>
      <c r="P80" s="228" t="s">
        <v>45</v>
      </c>
      <c r="R80" s="229"/>
    </row>
    <row r="81" spans="1:18" s="147" customFormat="1" ht="20.100000000000001" customHeight="1">
      <c r="A81" s="147">
        <v>12</v>
      </c>
      <c r="B81" s="197"/>
      <c r="C81" s="208"/>
      <c r="D81" s="282"/>
      <c r="E81" s="220"/>
      <c r="F81" s="295"/>
      <c r="G81" s="221"/>
      <c r="H81" s="222"/>
      <c r="I81" s="223"/>
      <c r="J81" s="224"/>
      <c r="K81" s="223"/>
      <c r="L81" s="224"/>
      <c r="M81" s="225"/>
      <c r="N81" s="226" t="str">
        <f t="shared" si="2"/>
        <v/>
      </c>
      <c r="O81" s="227"/>
      <c r="P81" s="228" t="s">
        <v>45</v>
      </c>
      <c r="R81" s="229"/>
    </row>
    <row r="82" spans="1:18" s="147" customFormat="1" ht="20.100000000000001" customHeight="1">
      <c r="A82" s="147">
        <v>13</v>
      </c>
      <c r="B82" s="197"/>
      <c r="C82" s="208"/>
      <c r="D82" s="282"/>
      <c r="E82" s="220"/>
      <c r="F82" s="295"/>
      <c r="G82" s="221"/>
      <c r="H82" s="222"/>
      <c r="I82" s="223"/>
      <c r="J82" s="224"/>
      <c r="K82" s="223"/>
      <c r="L82" s="224"/>
      <c r="M82" s="225"/>
      <c r="N82" s="226" t="str">
        <f t="shared" si="2"/>
        <v/>
      </c>
      <c r="O82" s="227"/>
      <c r="P82" s="228" t="s">
        <v>45</v>
      </c>
      <c r="R82" s="229"/>
    </row>
    <row r="83" spans="1:18" s="147" customFormat="1" ht="20.100000000000001" customHeight="1">
      <c r="A83" s="147">
        <v>14</v>
      </c>
      <c r="B83" s="197"/>
      <c r="C83" s="208"/>
      <c r="D83" s="282"/>
      <c r="E83" s="220"/>
      <c r="F83" s="295"/>
      <c r="G83" s="221"/>
      <c r="H83" s="222"/>
      <c r="I83" s="223"/>
      <c r="J83" s="224"/>
      <c r="K83" s="223"/>
      <c r="L83" s="224"/>
      <c r="M83" s="225"/>
      <c r="N83" s="226" t="str">
        <f t="shared" si="2"/>
        <v/>
      </c>
      <c r="O83" s="227"/>
      <c r="P83" s="228" t="s">
        <v>45</v>
      </c>
      <c r="R83" s="229"/>
    </row>
    <row r="84" spans="1:18" s="147" customFormat="1" ht="20.100000000000001" customHeight="1">
      <c r="A84" s="147">
        <v>15</v>
      </c>
      <c r="B84" s="197"/>
      <c r="C84" s="208"/>
      <c r="D84" s="282"/>
      <c r="E84" s="220"/>
      <c r="F84" s="295"/>
      <c r="G84" s="221"/>
      <c r="H84" s="222"/>
      <c r="I84" s="223"/>
      <c r="J84" s="224"/>
      <c r="K84" s="223"/>
      <c r="L84" s="224"/>
      <c r="M84" s="225"/>
      <c r="N84" s="226" t="str">
        <f t="shared" si="2"/>
        <v/>
      </c>
      <c r="O84" s="227"/>
      <c r="P84" s="228" t="s">
        <v>45</v>
      </c>
      <c r="R84" s="229"/>
    </row>
    <row r="85" spans="1:18" s="147" customFormat="1" ht="20.100000000000001" customHeight="1">
      <c r="A85" s="147">
        <v>16</v>
      </c>
      <c r="B85" s="197"/>
      <c r="C85" s="208"/>
      <c r="D85" s="282"/>
      <c r="E85" s="220"/>
      <c r="F85" s="295"/>
      <c r="G85" s="221"/>
      <c r="H85" s="222"/>
      <c r="I85" s="223"/>
      <c r="J85" s="224"/>
      <c r="K85" s="223"/>
      <c r="L85" s="224"/>
      <c r="M85" s="225"/>
      <c r="N85" s="226" t="str">
        <f t="shared" si="2"/>
        <v/>
      </c>
      <c r="O85" s="227"/>
      <c r="P85" s="228" t="s">
        <v>45</v>
      </c>
      <c r="R85" s="229"/>
    </row>
    <row r="86" spans="1:18" s="147" customFormat="1" ht="20.100000000000001" customHeight="1">
      <c r="A86" s="147">
        <v>17</v>
      </c>
      <c r="B86" s="197"/>
      <c r="C86" s="208"/>
      <c r="D86" s="282"/>
      <c r="E86" s="220"/>
      <c r="F86" s="295"/>
      <c r="G86" s="221"/>
      <c r="H86" s="222"/>
      <c r="I86" s="223"/>
      <c r="J86" s="224"/>
      <c r="K86" s="223"/>
      <c r="L86" s="224"/>
      <c r="M86" s="225"/>
      <c r="N86" s="226" t="str">
        <f t="shared" si="2"/>
        <v/>
      </c>
      <c r="O86" s="227"/>
      <c r="P86" s="228" t="s">
        <v>45</v>
      </c>
      <c r="R86" s="229"/>
    </row>
    <row r="87" spans="1:18" s="147" customFormat="1" ht="20.100000000000001" customHeight="1">
      <c r="A87" s="147">
        <v>18</v>
      </c>
      <c r="B87" s="197"/>
      <c r="C87" s="208"/>
      <c r="D87" s="282"/>
      <c r="E87" s="220"/>
      <c r="F87" s="295"/>
      <c r="G87" s="221"/>
      <c r="H87" s="222"/>
      <c r="I87" s="223"/>
      <c r="J87" s="224"/>
      <c r="K87" s="223"/>
      <c r="L87" s="224"/>
      <c r="M87" s="225"/>
      <c r="N87" s="226" t="str">
        <f t="shared" si="2"/>
        <v/>
      </c>
      <c r="O87" s="227"/>
      <c r="P87" s="228" t="s">
        <v>45</v>
      </c>
      <c r="R87" s="229"/>
    </row>
    <row r="88" spans="1:18" s="147" customFormat="1" ht="20.100000000000001" customHeight="1">
      <c r="A88" s="147">
        <v>19</v>
      </c>
      <c r="B88" s="197"/>
      <c r="C88" s="208"/>
      <c r="D88" s="282"/>
      <c r="E88" s="220"/>
      <c r="F88" s="295"/>
      <c r="G88" s="221"/>
      <c r="H88" s="222"/>
      <c r="I88" s="223"/>
      <c r="J88" s="224"/>
      <c r="K88" s="223"/>
      <c r="L88" s="224"/>
      <c r="M88" s="225"/>
      <c r="N88" s="226" t="str">
        <f t="shared" si="2"/>
        <v/>
      </c>
      <c r="O88" s="227"/>
      <c r="P88" s="228" t="s">
        <v>45</v>
      </c>
      <c r="R88" s="229"/>
    </row>
    <row r="89" spans="1:18" s="147" customFormat="1" ht="20.100000000000001" customHeight="1">
      <c r="A89" s="147">
        <v>20</v>
      </c>
      <c r="B89" s="197"/>
      <c r="C89" s="208"/>
      <c r="D89" s="282"/>
      <c r="E89" s="220"/>
      <c r="F89" s="295"/>
      <c r="G89" s="221"/>
      <c r="H89" s="222"/>
      <c r="I89" s="223"/>
      <c r="J89" s="224"/>
      <c r="K89" s="223"/>
      <c r="L89" s="224"/>
      <c r="M89" s="225"/>
      <c r="N89" s="226" t="str">
        <f t="shared" si="2"/>
        <v/>
      </c>
      <c r="O89" s="227"/>
      <c r="P89" s="228" t="s">
        <v>45</v>
      </c>
      <c r="R89" s="229"/>
    </row>
    <row r="90" spans="1:18" s="147" customFormat="1" ht="20.100000000000001" customHeight="1">
      <c r="A90" s="147">
        <v>21</v>
      </c>
      <c r="B90" s="197"/>
      <c r="C90" s="208"/>
      <c r="D90" s="282"/>
      <c r="E90" s="220"/>
      <c r="F90" s="295"/>
      <c r="G90" s="221"/>
      <c r="H90" s="222"/>
      <c r="I90" s="223"/>
      <c r="J90" s="224"/>
      <c r="K90" s="223"/>
      <c r="L90" s="224"/>
      <c r="M90" s="225"/>
      <c r="N90" s="226" t="str">
        <f t="shared" si="2"/>
        <v/>
      </c>
      <c r="O90" s="227"/>
      <c r="P90" s="228" t="s">
        <v>45</v>
      </c>
      <c r="R90" s="229"/>
    </row>
    <row r="91" spans="1:18" s="147" customFormat="1" ht="20.100000000000001" customHeight="1">
      <c r="A91" s="147">
        <v>22</v>
      </c>
      <c r="B91" s="197"/>
      <c r="C91" s="208"/>
      <c r="D91" s="282"/>
      <c r="E91" s="220"/>
      <c r="F91" s="295"/>
      <c r="G91" s="221"/>
      <c r="H91" s="222"/>
      <c r="I91" s="223"/>
      <c r="J91" s="224"/>
      <c r="K91" s="223"/>
      <c r="L91" s="224"/>
      <c r="M91" s="225"/>
      <c r="N91" s="226" t="str">
        <f t="shared" si="2"/>
        <v/>
      </c>
      <c r="O91" s="227"/>
      <c r="P91" s="228" t="s">
        <v>45</v>
      </c>
      <c r="R91" s="229"/>
    </row>
    <row r="92" spans="1:18" s="147" customFormat="1" ht="20.100000000000001" customHeight="1">
      <c r="A92" s="147">
        <v>23</v>
      </c>
      <c r="B92" s="197"/>
      <c r="C92" s="208"/>
      <c r="D92" s="282"/>
      <c r="E92" s="220"/>
      <c r="F92" s="295"/>
      <c r="G92" s="221"/>
      <c r="H92" s="222"/>
      <c r="I92" s="223"/>
      <c r="J92" s="224"/>
      <c r="K92" s="223"/>
      <c r="L92" s="224"/>
      <c r="M92" s="225"/>
      <c r="N92" s="226" t="str">
        <f t="shared" si="2"/>
        <v/>
      </c>
      <c r="O92" s="227"/>
      <c r="P92" s="228" t="s">
        <v>45</v>
      </c>
      <c r="R92" s="229"/>
    </row>
    <row r="93" spans="1:18" s="147" customFormat="1" ht="20.100000000000001" customHeight="1">
      <c r="A93" s="147">
        <v>24</v>
      </c>
      <c r="B93" s="197"/>
      <c r="C93" s="208"/>
      <c r="D93" s="282"/>
      <c r="E93" s="220"/>
      <c r="F93" s="295"/>
      <c r="G93" s="221"/>
      <c r="H93" s="222"/>
      <c r="I93" s="223"/>
      <c r="J93" s="224"/>
      <c r="K93" s="223"/>
      <c r="L93" s="224"/>
      <c r="M93" s="225"/>
      <c r="N93" s="226" t="str">
        <f t="shared" si="2"/>
        <v/>
      </c>
      <c r="O93" s="227"/>
      <c r="P93" s="228" t="s">
        <v>45</v>
      </c>
      <c r="R93" s="229"/>
    </row>
    <row r="94" spans="1:18" s="147" customFormat="1" ht="20.100000000000001" customHeight="1">
      <c r="A94" s="147">
        <v>25</v>
      </c>
      <c r="B94" s="197"/>
      <c r="C94" s="208"/>
      <c r="D94" s="282"/>
      <c r="E94" s="220"/>
      <c r="F94" s="295"/>
      <c r="G94" s="221"/>
      <c r="H94" s="222"/>
      <c r="I94" s="223"/>
      <c r="J94" s="224"/>
      <c r="K94" s="223"/>
      <c r="L94" s="224"/>
      <c r="M94" s="225"/>
      <c r="N94" s="226" t="str">
        <f t="shared" si="2"/>
        <v/>
      </c>
      <c r="O94" s="227"/>
      <c r="P94" s="228" t="s">
        <v>45</v>
      </c>
      <c r="R94" s="229"/>
    </row>
    <row r="95" spans="1:18" s="147" customFormat="1" ht="20.100000000000001" customHeight="1">
      <c r="A95" s="147">
        <v>26</v>
      </c>
      <c r="B95" s="197"/>
      <c r="C95" s="208"/>
      <c r="D95" s="282"/>
      <c r="E95" s="220"/>
      <c r="F95" s="295"/>
      <c r="G95" s="221"/>
      <c r="H95" s="222"/>
      <c r="I95" s="223"/>
      <c r="J95" s="224"/>
      <c r="K95" s="223"/>
      <c r="L95" s="224"/>
      <c r="M95" s="225"/>
      <c r="N95" s="226" t="str">
        <f t="shared" si="2"/>
        <v/>
      </c>
      <c r="O95" s="227"/>
      <c r="P95" s="228" t="s">
        <v>45</v>
      </c>
      <c r="R95" s="229"/>
    </row>
    <row r="96" spans="1:18" s="147" customFormat="1" ht="20.100000000000001" customHeight="1">
      <c r="A96" s="147">
        <v>27</v>
      </c>
      <c r="B96" s="197"/>
      <c r="C96" s="208"/>
      <c r="D96" s="282"/>
      <c r="E96" s="220"/>
      <c r="F96" s="295"/>
      <c r="G96" s="221"/>
      <c r="H96" s="222"/>
      <c r="I96" s="223"/>
      <c r="J96" s="224"/>
      <c r="K96" s="223"/>
      <c r="L96" s="224"/>
      <c r="M96" s="225"/>
      <c r="N96" s="226" t="str">
        <f t="shared" si="2"/>
        <v/>
      </c>
      <c r="O96" s="227"/>
      <c r="P96" s="228" t="s">
        <v>45</v>
      </c>
      <c r="R96" s="229"/>
    </row>
    <row r="97" spans="1:18" s="147" customFormat="1" ht="20.100000000000001" customHeight="1">
      <c r="A97" s="147">
        <v>28</v>
      </c>
      <c r="B97" s="197"/>
      <c r="C97" s="208"/>
      <c r="D97" s="282"/>
      <c r="E97" s="220"/>
      <c r="F97" s="295"/>
      <c r="G97" s="221"/>
      <c r="H97" s="222"/>
      <c r="I97" s="223"/>
      <c r="J97" s="224"/>
      <c r="K97" s="223"/>
      <c r="L97" s="224"/>
      <c r="M97" s="225"/>
      <c r="N97" s="226" t="str">
        <f t="shared" si="2"/>
        <v/>
      </c>
      <c r="O97" s="227"/>
      <c r="P97" s="228" t="s">
        <v>45</v>
      </c>
      <c r="R97" s="229"/>
    </row>
    <row r="98" spans="1:18" s="147" customFormat="1" ht="20.100000000000001" customHeight="1">
      <c r="A98" s="147">
        <v>29</v>
      </c>
      <c r="B98" s="197"/>
      <c r="C98" s="208"/>
      <c r="D98" s="282"/>
      <c r="E98" s="220"/>
      <c r="F98" s="295"/>
      <c r="G98" s="221"/>
      <c r="H98" s="222"/>
      <c r="I98" s="223"/>
      <c r="J98" s="224"/>
      <c r="K98" s="223"/>
      <c r="L98" s="224"/>
      <c r="M98" s="225"/>
      <c r="N98" s="226" t="str">
        <f t="shared" si="2"/>
        <v/>
      </c>
      <c r="O98" s="227"/>
      <c r="P98" s="228" t="s">
        <v>45</v>
      </c>
      <c r="R98" s="229"/>
    </row>
    <row r="99" spans="1:18" s="147" customFormat="1" ht="20.100000000000001" customHeight="1">
      <c r="A99" s="147">
        <v>30</v>
      </c>
      <c r="B99" s="197"/>
      <c r="C99" s="208"/>
      <c r="D99" s="282"/>
      <c r="E99" s="220"/>
      <c r="F99" s="295"/>
      <c r="G99" s="221"/>
      <c r="H99" s="222"/>
      <c r="I99" s="223"/>
      <c r="J99" s="224"/>
      <c r="K99" s="223"/>
      <c r="L99" s="224"/>
      <c r="M99" s="225"/>
      <c r="N99" s="226" t="str">
        <f t="shared" si="2"/>
        <v/>
      </c>
      <c r="O99" s="227"/>
      <c r="P99" s="228" t="s">
        <v>45</v>
      </c>
      <c r="R99" s="229"/>
    </row>
    <row r="100" spans="1:18" s="147" customFormat="1" ht="20.100000000000001" customHeight="1">
      <c r="A100" s="147">
        <v>31</v>
      </c>
      <c r="B100" s="197"/>
      <c r="C100" s="208"/>
      <c r="D100" s="282"/>
      <c r="E100" s="220"/>
      <c r="F100" s="295"/>
      <c r="G100" s="221"/>
      <c r="H100" s="222"/>
      <c r="I100" s="223"/>
      <c r="J100" s="224"/>
      <c r="K100" s="223"/>
      <c r="L100" s="224"/>
      <c r="M100" s="225"/>
      <c r="N100" s="226" t="str">
        <f t="shared" si="2"/>
        <v/>
      </c>
      <c r="O100" s="227"/>
      <c r="P100" s="228" t="s">
        <v>45</v>
      </c>
      <c r="R100" s="229"/>
    </row>
    <row r="101" spans="1:18" s="147" customFormat="1" ht="20.100000000000001" customHeight="1">
      <c r="A101" s="147">
        <v>32</v>
      </c>
      <c r="B101" s="197"/>
      <c r="C101" s="208"/>
      <c r="D101" s="282"/>
      <c r="E101" s="220"/>
      <c r="F101" s="295"/>
      <c r="G101" s="221"/>
      <c r="H101" s="222"/>
      <c r="I101" s="223"/>
      <c r="J101" s="224"/>
      <c r="K101" s="223"/>
      <c r="L101" s="224"/>
      <c r="M101" s="225"/>
      <c r="N101" s="226" t="str">
        <f t="shared" si="2"/>
        <v/>
      </c>
      <c r="O101" s="227"/>
      <c r="P101" s="228" t="s">
        <v>45</v>
      </c>
      <c r="R101" s="229"/>
    </row>
    <row r="102" spans="1:18" s="147" customFormat="1" ht="20.100000000000001" customHeight="1">
      <c r="A102" s="147">
        <v>33</v>
      </c>
      <c r="B102" s="197"/>
      <c r="C102" s="208"/>
      <c r="D102" s="282"/>
      <c r="E102" s="220"/>
      <c r="F102" s="295"/>
      <c r="G102" s="221"/>
      <c r="H102" s="222"/>
      <c r="I102" s="223"/>
      <c r="J102" s="224"/>
      <c r="K102" s="223"/>
      <c r="L102" s="224"/>
      <c r="M102" s="225"/>
      <c r="N102" s="226" t="str">
        <f t="shared" si="2"/>
        <v/>
      </c>
      <c r="O102" s="227"/>
      <c r="P102" s="228" t="s">
        <v>45</v>
      </c>
      <c r="R102" s="229"/>
    </row>
    <row r="103" spans="1:18" s="147" customFormat="1" ht="20.100000000000001" customHeight="1">
      <c r="A103" s="147">
        <v>34</v>
      </c>
      <c r="B103" s="197"/>
      <c r="C103" s="208"/>
      <c r="D103" s="282"/>
      <c r="E103" s="220"/>
      <c r="F103" s="295"/>
      <c r="G103" s="221"/>
      <c r="H103" s="222"/>
      <c r="I103" s="223"/>
      <c r="J103" s="224"/>
      <c r="K103" s="223"/>
      <c r="L103" s="224"/>
      <c r="M103" s="225"/>
      <c r="N103" s="226" t="str">
        <f t="shared" si="2"/>
        <v/>
      </c>
      <c r="O103" s="227"/>
      <c r="P103" s="228" t="s">
        <v>45</v>
      </c>
      <c r="R103" s="229"/>
    </row>
    <row r="104" spans="1:18" s="147" customFormat="1" ht="20.100000000000001" customHeight="1">
      <c r="A104" s="147">
        <v>35</v>
      </c>
      <c r="B104" s="246"/>
      <c r="C104" s="230"/>
      <c r="D104" s="283"/>
      <c r="E104" s="231"/>
      <c r="F104" s="296"/>
      <c r="G104" s="232"/>
      <c r="H104" s="233"/>
      <c r="I104" s="234"/>
      <c r="J104" s="235"/>
      <c r="K104" s="234"/>
      <c r="L104" s="235"/>
      <c r="M104" s="236"/>
      <c r="N104" s="237" t="str">
        <f t="shared" si="2"/>
        <v/>
      </c>
      <c r="O104" s="238"/>
      <c r="P104" s="239" t="s">
        <v>45</v>
      </c>
      <c r="R104" s="229"/>
    </row>
    <row r="105" spans="1:18" s="147" customFormat="1" ht="20.100000000000001" customHeight="1">
      <c r="C105" s="247"/>
      <c r="D105" s="284"/>
      <c r="E105" s="248"/>
      <c r="F105" s="282"/>
      <c r="G105" s="209"/>
      <c r="H105" s="249"/>
      <c r="I105" s="250"/>
      <c r="J105" s="251"/>
      <c r="K105" s="250"/>
      <c r="L105" s="251"/>
      <c r="M105" s="252"/>
      <c r="N105" s="253"/>
      <c r="O105" s="254"/>
      <c r="P105" s="255"/>
    </row>
    <row r="106" spans="1:18" s="147" customFormat="1" ht="20.100000000000001" customHeight="1">
      <c r="B106" s="256" t="s">
        <v>143</v>
      </c>
      <c r="C106" s="257"/>
      <c r="D106" s="285"/>
      <c r="E106" s="422"/>
      <c r="F106" s="423"/>
      <c r="G106" s="424"/>
      <c r="H106" s="425"/>
      <c r="I106" s="426"/>
      <c r="J106" s="427"/>
      <c r="K106" s="426"/>
      <c r="L106" s="427"/>
      <c r="M106" s="428"/>
      <c r="N106" s="426"/>
      <c r="O106" s="429"/>
      <c r="P106" s="430"/>
      <c r="R106" s="241" t="s">
        <v>153</v>
      </c>
    </row>
    <row r="107" spans="1:18" s="147" customFormat="1" ht="20.100000000000001" customHeight="1">
      <c r="A107" s="147">
        <v>1</v>
      </c>
      <c r="B107" s="197"/>
      <c r="C107" s="258"/>
      <c r="D107" s="273"/>
      <c r="E107" s="259"/>
      <c r="F107" s="298"/>
      <c r="G107" s="211"/>
      <c r="H107" s="212"/>
      <c r="I107" s="213"/>
      <c r="J107" s="214"/>
      <c r="K107" s="213"/>
      <c r="L107" s="214"/>
      <c r="M107" s="215"/>
      <c r="N107" s="216" t="str">
        <f>IF(ISNUMBER(H107),(PRODUCT(H107,I107,K107,M107)),"")</f>
        <v/>
      </c>
      <c r="O107" s="217">
        <f>ROUNDDOWN(SUM(N107:N116)/1000,0)</f>
        <v>0</v>
      </c>
      <c r="P107" s="218" t="s">
        <v>45</v>
      </c>
      <c r="R107" s="219">
        <f>ROUNDDOWN(SUMIF(P107:P116,"課税対象外",N107:N116)/1000,0)</f>
        <v>0</v>
      </c>
    </row>
    <row r="108" spans="1:18" s="147" customFormat="1" ht="20.100000000000001" customHeight="1">
      <c r="A108" s="147">
        <v>2</v>
      </c>
      <c r="B108" s="197"/>
      <c r="C108" s="258"/>
      <c r="D108" s="273"/>
      <c r="E108" s="260"/>
      <c r="F108" s="299"/>
      <c r="G108" s="221"/>
      <c r="H108" s="222"/>
      <c r="I108" s="223"/>
      <c r="J108" s="224"/>
      <c r="K108" s="223"/>
      <c r="L108" s="224"/>
      <c r="M108" s="225"/>
      <c r="N108" s="226" t="str">
        <f t="shared" ref="N108:N116" si="3">IF(ISNUMBER(H108),(PRODUCT(H108,I108,K108,M108)),"")</f>
        <v/>
      </c>
      <c r="O108" s="227"/>
      <c r="P108" s="228" t="s">
        <v>45</v>
      </c>
    </row>
    <row r="109" spans="1:18" s="147" customFormat="1" ht="20.100000000000001" customHeight="1">
      <c r="A109" s="147">
        <v>3</v>
      </c>
      <c r="B109" s="197"/>
      <c r="C109" s="258"/>
      <c r="D109" s="273"/>
      <c r="E109" s="260"/>
      <c r="F109" s="299"/>
      <c r="G109" s="221"/>
      <c r="H109" s="222"/>
      <c r="I109" s="223"/>
      <c r="J109" s="224"/>
      <c r="K109" s="223"/>
      <c r="L109" s="224"/>
      <c r="M109" s="225"/>
      <c r="N109" s="226" t="str">
        <f t="shared" si="3"/>
        <v/>
      </c>
      <c r="O109" s="227"/>
      <c r="P109" s="228" t="s">
        <v>45</v>
      </c>
    </row>
    <row r="110" spans="1:18" s="147" customFormat="1" ht="20.100000000000001" customHeight="1">
      <c r="A110" s="147">
        <v>4</v>
      </c>
      <c r="B110" s="197"/>
      <c r="C110" s="258"/>
      <c r="D110" s="273"/>
      <c r="E110" s="260"/>
      <c r="F110" s="299"/>
      <c r="G110" s="221"/>
      <c r="H110" s="222"/>
      <c r="I110" s="223"/>
      <c r="J110" s="224"/>
      <c r="K110" s="223"/>
      <c r="L110" s="224"/>
      <c r="M110" s="225"/>
      <c r="N110" s="226" t="str">
        <f t="shared" si="3"/>
        <v/>
      </c>
      <c r="O110" s="227"/>
      <c r="P110" s="228" t="s">
        <v>45</v>
      </c>
    </row>
    <row r="111" spans="1:18" s="147" customFormat="1" ht="20.100000000000001" customHeight="1">
      <c r="A111" s="147">
        <v>5</v>
      </c>
      <c r="B111" s="197"/>
      <c r="C111" s="258"/>
      <c r="D111" s="273"/>
      <c r="E111" s="260"/>
      <c r="F111" s="299"/>
      <c r="G111" s="221"/>
      <c r="H111" s="222"/>
      <c r="I111" s="223"/>
      <c r="J111" s="224"/>
      <c r="K111" s="223"/>
      <c r="L111" s="224"/>
      <c r="M111" s="225"/>
      <c r="N111" s="226" t="str">
        <f t="shared" si="3"/>
        <v/>
      </c>
      <c r="O111" s="227"/>
      <c r="P111" s="228" t="s">
        <v>45</v>
      </c>
    </row>
    <row r="112" spans="1:18" s="147" customFormat="1" ht="20.100000000000001" customHeight="1">
      <c r="A112" s="147">
        <v>6</v>
      </c>
      <c r="B112" s="197"/>
      <c r="C112" s="258"/>
      <c r="D112" s="273"/>
      <c r="E112" s="260"/>
      <c r="F112" s="299"/>
      <c r="G112" s="221"/>
      <c r="H112" s="222"/>
      <c r="I112" s="223"/>
      <c r="J112" s="224"/>
      <c r="K112" s="223"/>
      <c r="L112" s="224"/>
      <c r="M112" s="225"/>
      <c r="N112" s="226" t="str">
        <f t="shared" si="3"/>
        <v/>
      </c>
      <c r="O112" s="227"/>
      <c r="P112" s="228" t="s">
        <v>45</v>
      </c>
    </row>
    <row r="113" spans="1:16" s="147" customFormat="1" ht="20.100000000000001" customHeight="1">
      <c r="A113" s="147">
        <v>7</v>
      </c>
      <c r="B113" s="197"/>
      <c r="C113" s="258"/>
      <c r="D113" s="273"/>
      <c r="E113" s="260"/>
      <c r="F113" s="299"/>
      <c r="G113" s="221"/>
      <c r="H113" s="222"/>
      <c r="I113" s="223"/>
      <c r="J113" s="224"/>
      <c r="K113" s="223"/>
      <c r="L113" s="224"/>
      <c r="M113" s="225"/>
      <c r="N113" s="226" t="str">
        <f t="shared" si="3"/>
        <v/>
      </c>
      <c r="O113" s="227"/>
      <c r="P113" s="228" t="s">
        <v>45</v>
      </c>
    </row>
    <row r="114" spans="1:16" s="147" customFormat="1" ht="20.100000000000001" customHeight="1">
      <c r="A114" s="147">
        <v>8</v>
      </c>
      <c r="B114" s="197"/>
      <c r="C114" s="258"/>
      <c r="D114" s="273"/>
      <c r="E114" s="260"/>
      <c r="F114" s="299"/>
      <c r="G114" s="221"/>
      <c r="H114" s="222"/>
      <c r="I114" s="223"/>
      <c r="J114" s="224"/>
      <c r="K114" s="223"/>
      <c r="L114" s="224"/>
      <c r="M114" s="225"/>
      <c r="N114" s="226" t="str">
        <f t="shared" si="3"/>
        <v/>
      </c>
      <c r="O114" s="227"/>
      <c r="P114" s="228" t="s">
        <v>45</v>
      </c>
    </row>
    <row r="115" spans="1:16" s="147" customFormat="1" ht="20.100000000000001" customHeight="1">
      <c r="A115" s="147">
        <v>9</v>
      </c>
      <c r="B115" s="197"/>
      <c r="C115" s="258"/>
      <c r="D115" s="273"/>
      <c r="E115" s="260"/>
      <c r="F115" s="299"/>
      <c r="G115" s="221"/>
      <c r="H115" s="222"/>
      <c r="I115" s="223"/>
      <c r="J115" s="224"/>
      <c r="K115" s="223"/>
      <c r="L115" s="224"/>
      <c r="M115" s="225"/>
      <c r="N115" s="226" t="str">
        <f t="shared" si="3"/>
        <v/>
      </c>
      <c r="O115" s="227"/>
      <c r="P115" s="228" t="s">
        <v>45</v>
      </c>
    </row>
    <row r="116" spans="1:16" s="147" customFormat="1" ht="20.100000000000001" customHeight="1">
      <c r="A116" s="147">
        <v>10</v>
      </c>
      <c r="B116" s="246"/>
      <c r="C116" s="262"/>
      <c r="D116" s="274"/>
      <c r="E116" s="261"/>
      <c r="F116" s="300"/>
      <c r="G116" s="232"/>
      <c r="H116" s="233"/>
      <c r="I116" s="234"/>
      <c r="J116" s="235"/>
      <c r="K116" s="234"/>
      <c r="L116" s="235"/>
      <c r="M116" s="236"/>
      <c r="N116" s="237" t="str">
        <f t="shared" si="3"/>
        <v/>
      </c>
      <c r="O116" s="238"/>
      <c r="P116" s="239" t="s">
        <v>45</v>
      </c>
    </row>
    <row r="117" spans="1:16" s="147" customFormat="1" ht="20.100000000000001" customHeight="1">
      <c r="B117" s="147" t="s">
        <v>158</v>
      </c>
      <c r="D117" s="284"/>
      <c r="E117" s="248"/>
      <c r="F117" s="301"/>
      <c r="H117" s="263"/>
      <c r="I117" s="229"/>
      <c r="J117" s="229"/>
      <c r="K117" s="229"/>
      <c r="L117" s="229"/>
      <c r="M117" s="264"/>
      <c r="N117" s="229"/>
      <c r="O117" s="154"/>
    </row>
  </sheetData>
  <mergeCells count="6">
    <mergeCell ref="O8:P8"/>
    <mergeCell ref="B3:E3"/>
    <mergeCell ref="I16:J16"/>
    <mergeCell ref="K16:L16"/>
    <mergeCell ref="G2:L2"/>
    <mergeCell ref="H5:I5"/>
  </mergeCells>
  <phoneticPr fontId="6"/>
  <conditionalFormatting sqref="P107:P116 P19:P10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18">
    <dataValidation type="decimal" allowBlank="1" showInputMessage="1" showErrorMessage="1" sqref="M44 M106 M117:M1048576 M69 M12:M18 M6:M8">
      <formula1>0</formula1>
      <formula2>99999999999999</formula2>
    </dataValidation>
    <dataValidation imeMode="hiragana" allowBlank="1" showInputMessage="1" showErrorMessage="1" prompt="人、枚、件等を単位を入力" sqref="J70:J105 J107:J116 J19:J43 J45:J68"/>
    <dataValidation imeMode="hiragana" allowBlank="1" showInputMessage="1" showErrorMessage="1" prompt="回、日、泊等の単位を入力。" sqref="L70:L105 L107:L116 L19:L42 L45:L67"/>
    <dataValidation type="decimal" imeMode="off" allowBlank="1" showInputMessage="1" showErrorMessage="1" prompt="消費税、為替レート等を入力" sqref="M105">
      <formula1>0</formula1>
      <formula2>99999999999999</formula2>
    </dataValidation>
    <dataValidation imeMode="halfAlpha" allowBlank="1" showInputMessage="1" showErrorMessage="1" sqref="H117:I65538"/>
    <dataValidation type="whole" imeMode="halfAlpha" operator="greaterThanOrEqual" allowBlank="1" showInputMessage="1" showErrorMessage="1" sqref="H17:I18">
      <formula1>0</formula1>
    </dataValidation>
    <dataValidation imeMode="hiragana" allowBlank="1" showInputMessage="1" showErrorMessage="1" sqref="E10:F11 P16:P18 E18:F18 P44 P106 P69 E117:E1048576 E44:F44 E69 E105:E106 D1:F1 D12:F17 F105:F1048576 D105:D1048576 C18:D104 D4:F9 F43 F68"/>
    <dataValidation type="list" imeMode="hiragana" allowBlank="1" showInputMessage="1" showErrorMessage="1" prompt="該当する細目を選択" sqref="E19:E42">
      <formula1>出演費</formula1>
    </dataValidation>
    <dataValidation type="list" imeMode="hiragana" allowBlank="1" showInputMessage="1" showErrorMessage="1" sqref="E107:E116">
      <formula1>感染症対策経費</formula1>
    </dataValidation>
    <dataValidation type="list" allowBlank="1" showInputMessage="1" showErrorMessage="1" sqref="P107:P116 P19:P43 P45:P68 P70:P104">
      <formula1>"―,課税対象外"</formula1>
    </dataValidation>
    <dataValidation type="textLength" operator="lessThanOrEqual" allowBlank="1" showInputMessage="1" showErrorMessage="1" errorTitle="文字数超過" error="30字以下で入力してください。" sqref="G17:G18 G117:G65538">
      <formula1>30</formula1>
    </dataValidation>
    <dataValidation type="list" imeMode="hiragana" allowBlank="1" showInputMessage="1" showErrorMessage="1" prompt="該当する細目を選択" sqref="E45:E67">
      <formula1>旅費</formula1>
    </dataValidation>
    <dataValidation type="list" imeMode="hiragana" allowBlank="1" showInputMessage="1" showErrorMessage="1" prompt="該当する細目を選択" sqref="E70:E104">
      <formula1>配信経費</formula1>
    </dataValidation>
    <dataValidation imeMode="off" allowBlank="1" showInputMessage="1" showErrorMessage="1" sqref="K6:K8 K12:K42 K44:K67 K69: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107:M116 M19:M42 M70:M104 M45:M67">
      <formula1>0</formula1>
      <formula2>99999999999999</formula2>
    </dataValidation>
    <dataValidation imeMode="halfAlpha" operator="greaterThanOrEqual" allowBlank="1" showInputMessage="1" showErrorMessage="1" sqref="I19:I42 H43:I43 I44:I67 I69:I116 H68:I68"/>
    <dataValidation imeMode="off" operator="greaterThanOrEqual" allowBlank="1" showInputMessage="1" showErrorMessage="1" sqref="H19:H42 H44:H67 H69:H116"/>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F14" sqref="F14"/>
    </sheetView>
  </sheetViews>
  <sheetFormatPr defaultColWidth="9" defaultRowHeight="18.95" customHeight="1"/>
  <cols>
    <col min="1" max="2" width="3.625" style="10" customWidth="1"/>
    <col min="3" max="3" width="8.75" style="10" customWidth="1"/>
    <col min="4" max="4" width="8.625" style="10" customWidth="1"/>
    <col min="5" max="5" width="3" style="10" bestFit="1" customWidth="1"/>
    <col min="6" max="6" width="8.5" style="10" customWidth="1"/>
    <col min="7" max="7" width="12.625" style="10" customWidth="1"/>
    <col min="8" max="8" width="10.625" style="58" customWidth="1"/>
    <col min="9" max="10" width="3.625" style="10" customWidth="1"/>
    <col min="11" max="12" width="13.125" style="10" customWidth="1"/>
    <col min="13" max="13" width="10.75" style="10" customWidth="1"/>
    <col min="14" max="14" width="10.625" style="58" customWidth="1"/>
    <col min="15" max="16384" width="9" style="10"/>
  </cols>
  <sheetData>
    <row r="1" spans="1:15" ht="18.95" customHeight="1">
      <c r="A1" s="2" t="s">
        <v>46</v>
      </c>
      <c r="B1" s="6"/>
      <c r="C1" s="6"/>
      <c r="D1" s="6"/>
      <c r="E1" s="6"/>
      <c r="F1" s="6"/>
      <c r="G1" s="6"/>
      <c r="H1" s="7"/>
      <c r="I1" s="6"/>
      <c r="J1" s="8"/>
      <c r="K1" s="8"/>
      <c r="L1" s="8"/>
      <c r="M1" s="9"/>
      <c r="N1" s="401" t="s">
        <v>300</v>
      </c>
    </row>
    <row r="2" spans="1:15" ht="18.75" customHeight="1">
      <c r="A2" s="8"/>
      <c r="B2" s="6"/>
      <c r="C2" s="6"/>
      <c r="D2" s="6"/>
      <c r="E2" s="6"/>
      <c r="F2" s="6"/>
      <c r="G2" s="6"/>
      <c r="H2" s="7"/>
      <c r="I2" s="6"/>
      <c r="J2" s="8"/>
      <c r="K2" s="8"/>
      <c r="L2" s="8"/>
      <c r="M2" s="421"/>
      <c r="N2" s="434"/>
    </row>
    <row r="3" spans="1:15" ht="18.95" hidden="1" customHeight="1">
      <c r="A3" s="435" t="s">
        <v>268</v>
      </c>
      <c r="B3" s="438"/>
      <c r="C3" s="438"/>
      <c r="D3" s="438"/>
      <c r="E3" s="438"/>
      <c r="F3" s="438"/>
      <c r="G3" s="469">
        <f>SUM(G8:G9)</f>
        <v>0</v>
      </c>
      <c r="H3" s="7"/>
      <c r="I3" s="435" t="s">
        <v>270</v>
      </c>
      <c r="J3" s="438"/>
      <c r="K3" s="438"/>
      <c r="L3" s="438"/>
      <c r="M3" s="469">
        <f>SUM(M4:M5)</f>
        <v>0</v>
      </c>
      <c r="N3" s="6"/>
      <c r="O3" s="453" t="s">
        <v>308</v>
      </c>
    </row>
    <row r="4" spans="1:15" ht="18.95" hidden="1" customHeight="1">
      <c r="A4" s="436"/>
      <c r="B4" s="439" t="s">
        <v>278</v>
      </c>
      <c r="C4" s="440"/>
      <c r="D4" s="440"/>
      <c r="E4" s="440"/>
      <c r="F4" s="447"/>
      <c r="G4" s="464">
        <f>H12</f>
        <v>0</v>
      </c>
      <c r="H4" s="7"/>
      <c r="I4" s="436"/>
      <c r="J4" s="441" t="s">
        <v>271</v>
      </c>
      <c r="K4" s="442"/>
      <c r="L4" s="442"/>
      <c r="M4" s="466">
        <f>N23</f>
        <v>0</v>
      </c>
      <c r="N4" s="6"/>
      <c r="O4" s="453" t="s">
        <v>296</v>
      </c>
    </row>
    <row r="5" spans="1:15" ht="18.95" hidden="1" customHeight="1">
      <c r="A5" s="436"/>
      <c r="B5" s="441" t="s">
        <v>279</v>
      </c>
      <c r="C5" s="442"/>
      <c r="D5" s="442"/>
      <c r="E5" s="442"/>
      <c r="F5" s="448"/>
      <c r="G5" s="466">
        <f>IF(G12=TRUE,別紙入場料詳細!D3,F14*G17)</f>
        <v>0</v>
      </c>
      <c r="H5" s="7"/>
      <c r="I5" s="437"/>
      <c r="J5" s="443" t="s">
        <v>272</v>
      </c>
      <c r="K5" s="444"/>
      <c r="L5" s="444"/>
      <c r="M5" s="467">
        <f>N29</f>
        <v>0</v>
      </c>
      <c r="N5" s="6"/>
      <c r="O5" s="453" t="s">
        <v>296</v>
      </c>
    </row>
    <row r="6" spans="1:15" ht="18.95" hidden="1" customHeight="1">
      <c r="A6" s="436"/>
      <c r="B6" s="441" t="s">
        <v>280</v>
      </c>
      <c r="C6" s="442"/>
      <c r="D6" s="442"/>
      <c r="E6" s="442"/>
      <c r="F6" s="448"/>
      <c r="G6" s="466">
        <f>IF(G12=TRUE,別紙入場料詳細!D4,G16*G17)</f>
        <v>0</v>
      </c>
      <c r="H6" s="7"/>
      <c r="I6" s="6"/>
      <c r="N6" s="6"/>
      <c r="O6" s="453" t="s">
        <v>296</v>
      </c>
    </row>
    <row r="7" spans="1:15" ht="18.95" hidden="1" customHeight="1">
      <c r="A7" s="436"/>
      <c r="B7" s="443" t="s">
        <v>281</v>
      </c>
      <c r="C7" s="444"/>
      <c r="D7" s="444"/>
      <c r="E7" s="444"/>
      <c r="F7" s="449"/>
      <c r="G7" s="467">
        <f>IF(G12=TRUE,別紙入場料詳細!D5,G18)</f>
        <v>0</v>
      </c>
      <c r="H7" s="7"/>
      <c r="I7" s="6"/>
      <c r="J7" s="8"/>
      <c r="K7" s="8"/>
      <c r="L7" s="8"/>
      <c r="M7" s="421"/>
      <c r="N7" s="434"/>
      <c r="O7" s="453" t="s">
        <v>296</v>
      </c>
    </row>
    <row r="8" spans="1:15" ht="18.95" hidden="1" customHeight="1">
      <c r="A8" s="436"/>
      <c r="B8" s="450" t="s">
        <v>282</v>
      </c>
      <c r="C8" s="451"/>
      <c r="D8" s="451"/>
      <c r="E8" s="451"/>
      <c r="F8" s="452"/>
      <c r="G8" s="483">
        <f>IF(G4=0,0,ROUNDDOWN(G4*(G5-G6)/G7,0))</f>
        <v>0</v>
      </c>
      <c r="H8" s="7"/>
      <c r="I8" s="6"/>
      <c r="J8" s="8"/>
      <c r="K8" s="8"/>
      <c r="L8" s="8"/>
      <c r="M8" s="421"/>
      <c r="N8" s="434"/>
      <c r="O8" s="453" t="s">
        <v>296</v>
      </c>
    </row>
    <row r="9" spans="1:15" ht="18.95" hidden="1" customHeight="1">
      <c r="A9" s="437"/>
      <c r="B9" s="445" t="s">
        <v>269</v>
      </c>
      <c r="C9" s="445"/>
      <c r="D9" s="445"/>
      <c r="E9" s="445"/>
      <c r="F9" s="446"/>
      <c r="G9" s="465">
        <f>N12</f>
        <v>0</v>
      </c>
      <c r="H9" s="7"/>
      <c r="I9" s="6"/>
      <c r="J9" s="8"/>
      <c r="K9" s="8"/>
      <c r="L9" s="8"/>
      <c r="M9" s="421"/>
      <c r="N9" s="434"/>
      <c r="O9" s="453" t="s">
        <v>308</v>
      </c>
    </row>
    <row r="10" spans="1:15" ht="18.95" customHeight="1">
      <c r="A10" s="694" t="s">
        <v>274</v>
      </c>
      <c r="B10" s="694"/>
      <c r="C10" s="67"/>
      <c r="D10" s="11"/>
      <c r="E10" s="11"/>
      <c r="F10" s="11"/>
      <c r="G10" s="11"/>
      <c r="H10" s="11"/>
      <c r="I10" s="11"/>
      <c r="J10" s="11"/>
      <c r="K10" s="11"/>
      <c r="L10" s="11"/>
      <c r="M10" s="68"/>
      <c r="N10" s="12"/>
    </row>
    <row r="11" spans="1:15" ht="18.95" customHeight="1">
      <c r="A11" s="695" t="s">
        <v>47</v>
      </c>
      <c r="B11" s="696"/>
      <c r="C11" s="695" t="s">
        <v>48</v>
      </c>
      <c r="D11" s="697"/>
      <c r="E11" s="697"/>
      <c r="F11" s="697"/>
      <c r="G11" s="696"/>
      <c r="H11" s="13" t="s">
        <v>104</v>
      </c>
      <c r="I11" s="695" t="s">
        <v>47</v>
      </c>
      <c r="J11" s="698"/>
      <c r="K11" s="695" t="s">
        <v>49</v>
      </c>
      <c r="L11" s="699"/>
      <c r="M11" s="698"/>
      <c r="N11" s="13" t="s">
        <v>104</v>
      </c>
    </row>
    <row r="12" spans="1:15" ht="18.95" customHeight="1">
      <c r="A12" s="688" t="s">
        <v>50</v>
      </c>
      <c r="B12" s="689"/>
      <c r="C12" s="730" t="s">
        <v>51</v>
      </c>
      <c r="D12" s="731"/>
      <c r="E12" s="731"/>
      <c r="F12" s="732"/>
      <c r="G12" s="14" t="b">
        <v>0</v>
      </c>
      <c r="H12" s="15">
        <f>IF(G12=TRUE,ROUNDDOWN(別紙入場料詳細!E7/1000,0),ROUNDDOWN(G35/1000,0))</f>
        <v>0</v>
      </c>
      <c r="I12" s="688" t="s">
        <v>245</v>
      </c>
      <c r="J12" s="689"/>
      <c r="K12" s="710"/>
      <c r="L12" s="711"/>
      <c r="M12" s="16"/>
      <c r="N12" s="17">
        <f>ROUNDDOWN(SUM(M12:M15)/1000,0)</f>
        <v>0</v>
      </c>
      <c r="O12" s="431" t="s">
        <v>256</v>
      </c>
    </row>
    <row r="13" spans="1:15" ht="18.95" customHeight="1">
      <c r="A13" s="690"/>
      <c r="B13" s="691"/>
      <c r="C13" s="59" t="s">
        <v>52</v>
      </c>
      <c r="D13" s="733" t="str">
        <f>総表!F25</f>
        <v/>
      </c>
      <c r="E13" s="733"/>
      <c r="F13" s="733"/>
      <c r="G13" s="734"/>
      <c r="H13" s="18"/>
      <c r="I13" s="690"/>
      <c r="J13" s="691"/>
      <c r="K13" s="680"/>
      <c r="L13" s="681"/>
      <c r="M13" s="19"/>
      <c r="N13" s="20"/>
      <c r="O13" s="431" t="s">
        <v>257</v>
      </c>
    </row>
    <row r="14" spans="1:15" ht="18.95" customHeight="1">
      <c r="A14" s="690"/>
      <c r="B14" s="691"/>
      <c r="C14" s="700" t="s">
        <v>105</v>
      </c>
      <c r="D14" s="701"/>
      <c r="E14" s="701"/>
      <c r="F14" s="21"/>
      <c r="G14" s="22"/>
      <c r="H14" s="18"/>
      <c r="I14" s="690"/>
      <c r="J14" s="691"/>
      <c r="K14" s="680"/>
      <c r="L14" s="681"/>
      <c r="M14" s="19"/>
      <c r="N14" s="20"/>
    </row>
    <row r="15" spans="1:15" ht="18.95" customHeight="1">
      <c r="A15" s="690"/>
      <c r="B15" s="691"/>
      <c r="C15" s="702" t="s">
        <v>106</v>
      </c>
      <c r="D15" s="704" t="s">
        <v>107</v>
      </c>
      <c r="E15" s="705"/>
      <c r="F15" s="706"/>
      <c r="G15" s="23"/>
      <c r="H15" s="18"/>
      <c r="I15" s="690"/>
      <c r="J15" s="691"/>
      <c r="K15" s="680"/>
      <c r="L15" s="681"/>
      <c r="M15" s="19"/>
      <c r="N15" s="20"/>
    </row>
    <row r="16" spans="1:15" ht="18.95" customHeight="1">
      <c r="A16" s="690"/>
      <c r="B16" s="691"/>
      <c r="C16" s="703"/>
      <c r="D16" s="707" t="s">
        <v>108</v>
      </c>
      <c r="E16" s="708"/>
      <c r="F16" s="709"/>
      <c r="G16" s="24"/>
      <c r="H16" s="18"/>
      <c r="I16" s="688" t="s">
        <v>244</v>
      </c>
      <c r="J16" s="689"/>
      <c r="K16" s="710"/>
      <c r="L16" s="711"/>
      <c r="M16" s="16"/>
      <c r="N16" s="17">
        <f>ROUNDDOWN(SUM(M16:M18)/1000,0)</f>
        <v>0</v>
      </c>
    </row>
    <row r="17" spans="1:14" ht="18.95" customHeight="1">
      <c r="A17" s="690"/>
      <c r="B17" s="691"/>
      <c r="C17" s="59" t="s">
        <v>53</v>
      </c>
      <c r="D17" s="735">
        <f>F14-G15-G16</f>
        <v>0</v>
      </c>
      <c r="E17" s="736"/>
      <c r="F17" s="60" t="s">
        <v>54</v>
      </c>
      <c r="G17" s="25"/>
      <c r="H17" s="26"/>
      <c r="I17" s="690"/>
      <c r="J17" s="691"/>
      <c r="K17" s="680"/>
      <c r="L17" s="681"/>
      <c r="M17" s="27"/>
      <c r="N17" s="20"/>
    </row>
    <row r="18" spans="1:14" ht="18.95" customHeight="1">
      <c r="A18" s="690"/>
      <c r="B18" s="691"/>
      <c r="C18" s="737" t="s">
        <v>55</v>
      </c>
      <c r="D18" s="738"/>
      <c r="E18" s="738"/>
      <c r="F18" s="738"/>
      <c r="G18" s="28">
        <f>D17*G17</f>
        <v>0</v>
      </c>
      <c r="H18" s="26"/>
      <c r="I18" s="692"/>
      <c r="J18" s="693"/>
      <c r="K18" s="682"/>
      <c r="L18" s="683"/>
      <c r="M18" s="29"/>
      <c r="N18" s="30"/>
    </row>
    <row r="19" spans="1:14" ht="18.95" customHeight="1">
      <c r="A19" s="690"/>
      <c r="B19" s="691"/>
      <c r="C19" s="63" t="s">
        <v>56</v>
      </c>
      <c r="D19" s="739">
        <f>F33-F32</f>
        <v>0</v>
      </c>
      <c r="E19" s="739"/>
      <c r="F19" s="61" t="s">
        <v>57</v>
      </c>
      <c r="G19" s="31">
        <f>IF(ISERROR((F33-F32)/(D17*G17))=TRUE,0,(F33-F32)/(D17*G17))</f>
        <v>0</v>
      </c>
      <c r="H19" s="26"/>
      <c r="I19" s="688" t="s">
        <v>58</v>
      </c>
      <c r="J19" s="740"/>
      <c r="K19" s="684"/>
      <c r="L19" s="685"/>
      <c r="M19" s="32"/>
      <c r="N19" s="17">
        <f>ROUNDDOWN(SUM(M19:M22)/1000,0)</f>
        <v>0</v>
      </c>
    </row>
    <row r="20" spans="1:14" ht="18.95" customHeight="1">
      <c r="A20" s="690"/>
      <c r="B20" s="691"/>
      <c r="C20" s="64" t="s">
        <v>59</v>
      </c>
      <c r="D20" s="745">
        <f>SUM(F23:F32)</f>
        <v>0</v>
      </c>
      <c r="E20" s="745"/>
      <c r="F20" s="62" t="s">
        <v>60</v>
      </c>
      <c r="G20" s="33">
        <f>IF(ISERROR(F33/(D17*G17))=TRUE,0,(F33/(D17*G17)))</f>
        <v>0</v>
      </c>
      <c r="H20" s="26"/>
      <c r="I20" s="741"/>
      <c r="J20" s="742"/>
      <c r="K20" s="686"/>
      <c r="L20" s="687"/>
      <c r="M20" s="27"/>
      <c r="N20" s="20"/>
    </row>
    <row r="21" spans="1:14" ht="18.95" customHeight="1">
      <c r="A21" s="690"/>
      <c r="B21" s="691"/>
      <c r="C21" s="751" t="s">
        <v>61</v>
      </c>
      <c r="D21" s="752"/>
      <c r="E21" s="752"/>
      <c r="F21" s="752"/>
      <c r="G21" s="753"/>
      <c r="H21" s="18"/>
      <c r="I21" s="741"/>
      <c r="J21" s="742"/>
      <c r="K21" s="686"/>
      <c r="L21" s="687"/>
      <c r="M21" s="27"/>
      <c r="N21" s="20"/>
    </row>
    <row r="22" spans="1:14" ht="18.95" customHeight="1">
      <c r="A22" s="690"/>
      <c r="B22" s="691"/>
      <c r="C22" s="63" t="s">
        <v>62</v>
      </c>
      <c r="D22" s="61" t="s">
        <v>63</v>
      </c>
      <c r="E22" s="61" t="s">
        <v>64</v>
      </c>
      <c r="F22" s="61" t="s">
        <v>65</v>
      </c>
      <c r="G22" s="65" t="s">
        <v>66</v>
      </c>
      <c r="H22" s="18"/>
      <c r="I22" s="743"/>
      <c r="J22" s="744"/>
      <c r="K22" s="762"/>
      <c r="L22" s="763"/>
      <c r="M22" s="29"/>
      <c r="N22" s="20"/>
    </row>
    <row r="23" spans="1:14" ht="18.95" customHeight="1">
      <c r="A23" s="690"/>
      <c r="B23" s="691"/>
      <c r="C23" s="34"/>
      <c r="D23" s="35"/>
      <c r="E23" s="66" t="s">
        <v>64</v>
      </c>
      <c r="F23" s="35"/>
      <c r="G23" s="36">
        <f t="shared" ref="G23:G28" si="0">D23*F23</f>
        <v>0</v>
      </c>
      <c r="H23" s="18"/>
      <c r="I23" s="688" t="s">
        <v>161</v>
      </c>
      <c r="J23" s="746"/>
      <c r="K23" s="684"/>
      <c r="L23" s="685"/>
      <c r="M23" s="27"/>
      <c r="N23" s="17">
        <f>ROUNDDOWN(SUM(M23:M28)/1000,0)</f>
        <v>0</v>
      </c>
    </row>
    <row r="24" spans="1:14" ht="18.95" customHeight="1">
      <c r="A24" s="690"/>
      <c r="B24" s="691"/>
      <c r="C24" s="34"/>
      <c r="D24" s="35"/>
      <c r="E24" s="66" t="s">
        <v>64</v>
      </c>
      <c r="F24" s="35"/>
      <c r="G24" s="36">
        <f t="shared" si="0"/>
        <v>0</v>
      </c>
      <c r="H24" s="18"/>
      <c r="I24" s="747"/>
      <c r="J24" s="748"/>
      <c r="K24" s="686"/>
      <c r="L24" s="687"/>
      <c r="M24" s="27"/>
      <c r="N24" s="37"/>
    </row>
    <row r="25" spans="1:14" ht="18.95" customHeight="1">
      <c r="A25" s="690"/>
      <c r="B25" s="691"/>
      <c r="C25" s="34"/>
      <c r="D25" s="35"/>
      <c r="E25" s="66" t="s">
        <v>64</v>
      </c>
      <c r="F25" s="35"/>
      <c r="G25" s="36">
        <f t="shared" si="0"/>
        <v>0</v>
      </c>
      <c r="H25" s="18"/>
      <c r="I25" s="747"/>
      <c r="J25" s="748"/>
      <c r="K25" s="686"/>
      <c r="L25" s="687"/>
      <c r="M25" s="27"/>
      <c r="N25" s="20"/>
    </row>
    <row r="26" spans="1:14" ht="18.95" customHeight="1">
      <c r="A26" s="690"/>
      <c r="B26" s="691"/>
      <c r="C26" s="34"/>
      <c r="D26" s="35"/>
      <c r="E26" s="66" t="s">
        <v>64</v>
      </c>
      <c r="F26" s="35"/>
      <c r="G26" s="36">
        <f t="shared" si="0"/>
        <v>0</v>
      </c>
      <c r="H26" s="18"/>
      <c r="I26" s="747"/>
      <c r="J26" s="748"/>
      <c r="K26" s="686"/>
      <c r="L26" s="687"/>
      <c r="M26" s="27"/>
      <c r="N26" s="37"/>
    </row>
    <row r="27" spans="1:14" ht="18.95" customHeight="1">
      <c r="A27" s="690"/>
      <c r="B27" s="691"/>
      <c r="C27" s="34"/>
      <c r="D27" s="35"/>
      <c r="E27" s="66" t="s">
        <v>64</v>
      </c>
      <c r="F27" s="35"/>
      <c r="G27" s="36">
        <f t="shared" si="0"/>
        <v>0</v>
      </c>
      <c r="H27" s="18"/>
      <c r="I27" s="747"/>
      <c r="J27" s="748"/>
      <c r="K27" s="686"/>
      <c r="L27" s="687"/>
      <c r="M27" s="27"/>
      <c r="N27" s="37"/>
    </row>
    <row r="28" spans="1:14" ht="18.95" customHeight="1">
      <c r="A28" s="690"/>
      <c r="B28" s="691"/>
      <c r="C28" s="34"/>
      <c r="D28" s="35"/>
      <c r="E28" s="66" t="s">
        <v>64</v>
      </c>
      <c r="F28" s="35"/>
      <c r="G28" s="36">
        <f t="shared" si="0"/>
        <v>0</v>
      </c>
      <c r="H28" s="18"/>
      <c r="I28" s="749"/>
      <c r="J28" s="750"/>
      <c r="K28" s="682"/>
      <c r="L28" s="683"/>
      <c r="M28" s="29"/>
      <c r="N28" s="30"/>
    </row>
    <row r="29" spans="1:14" ht="18.95" customHeight="1">
      <c r="A29" s="690"/>
      <c r="B29" s="691"/>
      <c r="C29" s="38"/>
      <c r="D29" s="35"/>
      <c r="E29" s="66" t="s">
        <v>64</v>
      </c>
      <c r="F29" s="35"/>
      <c r="G29" s="36">
        <f t="shared" ref="G29" si="1">D29*F29</f>
        <v>0</v>
      </c>
      <c r="H29" s="39"/>
      <c r="I29" s="688" t="s">
        <v>67</v>
      </c>
      <c r="J29" s="689"/>
      <c r="K29" s="710"/>
      <c r="L29" s="711"/>
      <c r="M29" s="32"/>
      <c r="N29" s="17">
        <f>ROUNDDOWN(SUM(M29:M33)/1000,0)</f>
        <v>0</v>
      </c>
    </row>
    <row r="30" spans="1:14" ht="18.95" customHeight="1">
      <c r="A30" s="690"/>
      <c r="B30" s="691"/>
      <c r="C30" s="38"/>
      <c r="D30" s="35"/>
      <c r="E30" s="66" t="s">
        <v>64</v>
      </c>
      <c r="F30" s="35"/>
      <c r="G30" s="36">
        <f>D30*F30</f>
        <v>0</v>
      </c>
      <c r="H30" s="40"/>
      <c r="I30" s="690"/>
      <c r="J30" s="691"/>
      <c r="K30" s="680"/>
      <c r="L30" s="681"/>
      <c r="M30" s="27"/>
      <c r="N30" s="20"/>
    </row>
    <row r="31" spans="1:14" ht="18.95" customHeight="1">
      <c r="A31" s="690"/>
      <c r="B31" s="691"/>
      <c r="C31" s="38"/>
      <c r="D31" s="35"/>
      <c r="E31" s="66" t="s">
        <v>64</v>
      </c>
      <c r="F31" s="35"/>
      <c r="G31" s="36">
        <f>D31*F31</f>
        <v>0</v>
      </c>
      <c r="H31" s="40"/>
      <c r="I31" s="690"/>
      <c r="J31" s="691"/>
      <c r="K31" s="680"/>
      <c r="L31" s="681"/>
      <c r="M31" s="27"/>
      <c r="N31" s="20"/>
    </row>
    <row r="32" spans="1:14" ht="18.95" customHeight="1">
      <c r="A32" s="690"/>
      <c r="B32" s="691"/>
      <c r="C32" s="737" t="s">
        <v>68</v>
      </c>
      <c r="D32" s="738"/>
      <c r="E32" s="738"/>
      <c r="F32" s="35"/>
      <c r="G32" s="36">
        <v>0</v>
      </c>
      <c r="H32" s="39"/>
      <c r="I32" s="692"/>
      <c r="J32" s="693"/>
      <c r="K32" s="682"/>
      <c r="L32" s="683"/>
      <c r="M32" s="29"/>
      <c r="N32" s="30"/>
    </row>
    <row r="33" spans="1:14" ht="18.95" customHeight="1">
      <c r="A33" s="690"/>
      <c r="B33" s="691"/>
      <c r="C33" s="764" t="s">
        <v>69</v>
      </c>
      <c r="D33" s="765"/>
      <c r="E33" s="766"/>
      <c r="F33" s="41">
        <f>SUM(F23:F32)</f>
        <v>0</v>
      </c>
      <c r="G33" s="36">
        <f>SUM(G23:G32)</f>
        <v>0</v>
      </c>
      <c r="H33" s="39"/>
      <c r="I33" s="768" t="s">
        <v>246</v>
      </c>
      <c r="J33" s="769"/>
      <c r="K33" s="769"/>
      <c r="L33" s="769"/>
      <c r="M33" s="770"/>
      <c r="N33" s="414">
        <f>総表!E48</f>
        <v>0</v>
      </c>
    </row>
    <row r="34" spans="1:14" ht="18.95" customHeight="1">
      <c r="A34" s="690"/>
      <c r="B34" s="691"/>
      <c r="C34" s="764" t="s">
        <v>109</v>
      </c>
      <c r="D34" s="765"/>
      <c r="E34" s="765"/>
      <c r="F34" s="766"/>
      <c r="G34" s="42"/>
      <c r="H34" s="39"/>
      <c r="I34" s="767" t="s">
        <v>70</v>
      </c>
      <c r="J34" s="767"/>
      <c r="K34" s="767"/>
      <c r="L34" s="767"/>
      <c r="M34" s="767"/>
      <c r="N34" s="43">
        <f>N35-H12-N12-N16-N19-N23-N29-N33</f>
        <v>0</v>
      </c>
    </row>
    <row r="35" spans="1:14" ht="18.95" customHeight="1">
      <c r="A35" s="692"/>
      <c r="B35" s="693"/>
      <c r="C35" s="722" t="s">
        <v>71</v>
      </c>
      <c r="D35" s="723"/>
      <c r="E35" s="724"/>
      <c r="F35" s="44">
        <f>F33</f>
        <v>0</v>
      </c>
      <c r="G35" s="45">
        <f>G33+G34</f>
        <v>0</v>
      </c>
      <c r="H35" s="46"/>
      <c r="I35" s="725" t="s">
        <v>72</v>
      </c>
      <c r="J35" s="726"/>
      <c r="K35" s="726"/>
      <c r="L35" s="726"/>
      <c r="M35" s="726"/>
      <c r="N35" s="30">
        <f>N60</f>
        <v>0</v>
      </c>
    </row>
    <row r="36" spans="1:14" ht="18.95" customHeight="1">
      <c r="A36" s="727" t="s">
        <v>73</v>
      </c>
      <c r="B36" s="727"/>
      <c r="C36" s="728"/>
      <c r="D36" s="728"/>
      <c r="E36" s="728"/>
      <c r="F36" s="728"/>
      <c r="G36" s="728"/>
      <c r="H36" s="47"/>
      <c r="I36" s="729"/>
      <c r="J36" s="729"/>
      <c r="K36" s="729"/>
      <c r="L36" s="729"/>
      <c r="M36" s="729"/>
      <c r="N36" s="729"/>
    </row>
    <row r="37" spans="1:14" ht="18.95" customHeight="1">
      <c r="A37" s="712" t="s">
        <v>74</v>
      </c>
      <c r="B37" s="712"/>
      <c r="C37" s="712" t="s">
        <v>49</v>
      </c>
      <c r="D37" s="712"/>
      <c r="E37" s="712"/>
      <c r="F37" s="712"/>
      <c r="G37" s="712"/>
      <c r="H37" s="13" t="s">
        <v>104</v>
      </c>
      <c r="I37" s="712" t="s">
        <v>74</v>
      </c>
      <c r="J37" s="712"/>
      <c r="K37" s="712" t="s">
        <v>48</v>
      </c>
      <c r="L37" s="712"/>
      <c r="M37" s="712"/>
      <c r="N37" s="13" t="s">
        <v>104</v>
      </c>
    </row>
    <row r="38" spans="1:14" ht="18.95" customHeight="1">
      <c r="A38" s="713" t="s">
        <v>75</v>
      </c>
      <c r="B38" s="716" t="s">
        <v>76</v>
      </c>
      <c r="C38" s="710"/>
      <c r="D38" s="760"/>
      <c r="E38" s="760"/>
      <c r="F38" s="711"/>
      <c r="G38" s="49"/>
      <c r="H38" s="15">
        <f>ROUNDDOWN(SUM(G38:G50)/1000,0)</f>
        <v>0</v>
      </c>
      <c r="I38" s="758" t="s">
        <v>75</v>
      </c>
      <c r="J38" s="719" t="s">
        <v>77</v>
      </c>
      <c r="K38" s="710"/>
      <c r="L38" s="711"/>
      <c r="M38" s="49"/>
      <c r="N38" s="15">
        <f>ROUNDDOWN(SUM(M38:M49)/1000,0)</f>
        <v>0</v>
      </c>
    </row>
    <row r="39" spans="1:14" ht="18.95" customHeight="1">
      <c r="A39" s="713"/>
      <c r="B39" s="717"/>
      <c r="C39" s="680"/>
      <c r="D39" s="759"/>
      <c r="E39" s="759"/>
      <c r="F39" s="681"/>
      <c r="G39" s="50"/>
      <c r="H39" s="18"/>
      <c r="I39" s="714"/>
      <c r="J39" s="720"/>
      <c r="K39" s="680"/>
      <c r="L39" s="681"/>
      <c r="M39" s="50"/>
      <c r="N39" s="18"/>
    </row>
    <row r="40" spans="1:14" ht="18.95" customHeight="1">
      <c r="A40" s="713"/>
      <c r="B40" s="717"/>
      <c r="C40" s="680"/>
      <c r="D40" s="759"/>
      <c r="E40" s="759"/>
      <c r="F40" s="681"/>
      <c r="G40" s="50"/>
      <c r="H40" s="18"/>
      <c r="I40" s="714"/>
      <c r="J40" s="720"/>
      <c r="K40" s="680"/>
      <c r="L40" s="681"/>
      <c r="M40" s="50"/>
      <c r="N40" s="18"/>
    </row>
    <row r="41" spans="1:14" ht="18.95" customHeight="1">
      <c r="A41" s="713"/>
      <c r="B41" s="717"/>
      <c r="C41" s="680"/>
      <c r="D41" s="759"/>
      <c r="E41" s="759"/>
      <c r="F41" s="681"/>
      <c r="G41" s="50"/>
      <c r="H41" s="18"/>
      <c r="I41" s="714"/>
      <c r="J41" s="720"/>
      <c r="K41" s="680"/>
      <c r="L41" s="681"/>
      <c r="M41" s="50"/>
      <c r="N41" s="18"/>
    </row>
    <row r="42" spans="1:14" ht="18.95" customHeight="1">
      <c r="A42" s="713"/>
      <c r="B42" s="717"/>
      <c r="C42" s="680"/>
      <c r="D42" s="759"/>
      <c r="E42" s="759"/>
      <c r="F42" s="681"/>
      <c r="G42" s="50"/>
      <c r="H42" s="18"/>
      <c r="I42" s="714"/>
      <c r="J42" s="720"/>
      <c r="K42" s="680"/>
      <c r="L42" s="681"/>
      <c r="M42" s="50"/>
      <c r="N42" s="18"/>
    </row>
    <row r="43" spans="1:14" ht="18.95" customHeight="1">
      <c r="A43" s="713"/>
      <c r="B43" s="717"/>
      <c r="C43" s="680"/>
      <c r="D43" s="759"/>
      <c r="E43" s="759"/>
      <c r="F43" s="681"/>
      <c r="G43" s="50"/>
      <c r="H43" s="18"/>
      <c r="I43" s="714"/>
      <c r="J43" s="720"/>
      <c r="K43" s="680"/>
      <c r="L43" s="681"/>
      <c r="M43" s="50"/>
      <c r="N43" s="18"/>
    </row>
    <row r="44" spans="1:14" ht="18.95" customHeight="1">
      <c r="A44" s="713"/>
      <c r="B44" s="717"/>
      <c r="C44" s="680"/>
      <c r="D44" s="759"/>
      <c r="E44" s="759"/>
      <c r="F44" s="681"/>
      <c r="G44" s="50"/>
      <c r="H44" s="18"/>
      <c r="I44" s="714"/>
      <c r="J44" s="720"/>
      <c r="K44" s="680"/>
      <c r="L44" s="681"/>
      <c r="M44" s="50"/>
      <c r="N44" s="18"/>
    </row>
    <row r="45" spans="1:14" ht="18.95" customHeight="1">
      <c r="A45" s="713"/>
      <c r="B45" s="717"/>
      <c r="C45" s="680"/>
      <c r="D45" s="759"/>
      <c r="E45" s="759"/>
      <c r="F45" s="681"/>
      <c r="G45" s="50"/>
      <c r="H45" s="18"/>
      <c r="I45" s="714"/>
      <c r="J45" s="720"/>
      <c r="K45" s="680"/>
      <c r="L45" s="681"/>
      <c r="M45" s="50"/>
      <c r="N45" s="18"/>
    </row>
    <row r="46" spans="1:14" ht="18.95" customHeight="1">
      <c r="A46" s="713"/>
      <c r="B46" s="717"/>
      <c r="C46" s="680"/>
      <c r="D46" s="759"/>
      <c r="E46" s="759"/>
      <c r="F46" s="681"/>
      <c r="G46" s="50"/>
      <c r="H46" s="18"/>
      <c r="I46" s="714"/>
      <c r="J46" s="720"/>
      <c r="K46" s="680"/>
      <c r="L46" s="681"/>
      <c r="M46" s="50"/>
      <c r="N46" s="18"/>
    </row>
    <row r="47" spans="1:14" ht="18.95" customHeight="1">
      <c r="A47" s="713"/>
      <c r="B47" s="717"/>
      <c r="C47" s="680"/>
      <c r="D47" s="759"/>
      <c r="E47" s="759"/>
      <c r="F47" s="681"/>
      <c r="G47" s="50"/>
      <c r="H47" s="18"/>
      <c r="I47" s="714"/>
      <c r="J47" s="720"/>
      <c r="K47" s="680"/>
      <c r="L47" s="681"/>
      <c r="M47" s="50"/>
      <c r="N47" s="18"/>
    </row>
    <row r="48" spans="1:14" ht="18.95" customHeight="1">
      <c r="A48" s="713"/>
      <c r="B48" s="717"/>
      <c r="C48" s="680"/>
      <c r="D48" s="759"/>
      <c r="E48" s="759"/>
      <c r="F48" s="681"/>
      <c r="G48" s="50"/>
      <c r="H48" s="18"/>
      <c r="I48" s="714"/>
      <c r="J48" s="720"/>
      <c r="K48" s="680"/>
      <c r="L48" s="681"/>
      <c r="M48" s="50"/>
      <c r="N48" s="18"/>
    </row>
    <row r="49" spans="1:14" ht="18.95" customHeight="1">
      <c r="A49" s="713"/>
      <c r="B49" s="717"/>
      <c r="C49" s="680"/>
      <c r="D49" s="759"/>
      <c r="E49" s="759"/>
      <c r="F49" s="681"/>
      <c r="G49" s="50"/>
      <c r="H49" s="18"/>
      <c r="I49" s="714"/>
      <c r="J49" s="721"/>
      <c r="K49" s="682"/>
      <c r="L49" s="683"/>
      <c r="M49" s="51"/>
      <c r="N49" s="46"/>
    </row>
    <row r="50" spans="1:14" ht="18.95" customHeight="1">
      <c r="A50" s="713"/>
      <c r="B50" s="718"/>
      <c r="C50" s="682"/>
      <c r="D50" s="761"/>
      <c r="E50" s="761"/>
      <c r="F50" s="683"/>
      <c r="G50" s="51"/>
      <c r="H50" s="46"/>
      <c r="I50" s="714"/>
      <c r="J50" s="719" t="s">
        <v>78</v>
      </c>
      <c r="K50" s="710"/>
      <c r="L50" s="711"/>
      <c r="M50" s="49"/>
      <c r="N50" s="15">
        <f>ROUNDDOWN(SUM(M50:M57)/1000,0)</f>
        <v>0</v>
      </c>
    </row>
    <row r="51" spans="1:14" ht="18.95" customHeight="1">
      <c r="A51" s="714"/>
      <c r="B51" s="716" t="s">
        <v>79</v>
      </c>
      <c r="C51" s="710"/>
      <c r="D51" s="760"/>
      <c r="E51" s="760"/>
      <c r="F51" s="711"/>
      <c r="G51" s="49"/>
      <c r="H51" s="15">
        <f>ROUNDDOWN(SUM(G51:G60)/1000,0)</f>
        <v>0</v>
      </c>
      <c r="I51" s="714"/>
      <c r="J51" s="720"/>
      <c r="K51" s="680"/>
      <c r="L51" s="681"/>
      <c r="M51" s="50"/>
      <c r="N51" s="18"/>
    </row>
    <row r="52" spans="1:14" ht="18.95" customHeight="1">
      <c r="A52" s="714"/>
      <c r="B52" s="717"/>
      <c r="C52" s="680"/>
      <c r="D52" s="759"/>
      <c r="E52" s="759"/>
      <c r="F52" s="681"/>
      <c r="G52" s="50"/>
      <c r="H52" s="52"/>
      <c r="I52" s="714"/>
      <c r="J52" s="720"/>
      <c r="K52" s="680"/>
      <c r="L52" s="681"/>
      <c r="M52" s="50"/>
      <c r="N52" s="18"/>
    </row>
    <row r="53" spans="1:14" ht="18.95" customHeight="1">
      <c r="A53" s="714"/>
      <c r="B53" s="717"/>
      <c r="C53" s="680"/>
      <c r="D53" s="759"/>
      <c r="E53" s="759"/>
      <c r="F53" s="681"/>
      <c r="G53" s="50"/>
      <c r="H53" s="53"/>
      <c r="I53" s="714"/>
      <c r="J53" s="720"/>
      <c r="K53" s="680"/>
      <c r="L53" s="681"/>
      <c r="M53" s="50"/>
      <c r="N53" s="18"/>
    </row>
    <row r="54" spans="1:14" ht="18.95" customHeight="1">
      <c r="A54" s="714"/>
      <c r="B54" s="717"/>
      <c r="C54" s="680"/>
      <c r="D54" s="759"/>
      <c r="E54" s="759"/>
      <c r="F54" s="681"/>
      <c r="G54" s="50"/>
      <c r="H54" s="53"/>
      <c r="I54" s="714"/>
      <c r="J54" s="720"/>
      <c r="K54" s="680"/>
      <c r="L54" s="681"/>
      <c r="M54" s="50"/>
      <c r="N54" s="18"/>
    </row>
    <row r="55" spans="1:14" ht="18.95" customHeight="1">
      <c r="A55" s="714"/>
      <c r="B55" s="717"/>
      <c r="C55" s="680"/>
      <c r="D55" s="759"/>
      <c r="E55" s="759"/>
      <c r="F55" s="681"/>
      <c r="G55" s="50"/>
      <c r="H55" s="53"/>
      <c r="I55" s="714"/>
      <c r="J55" s="720"/>
      <c r="K55" s="680"/>
      <c r="L55" s="681"/>
      <c r="M55" s="50"/>
      <c r="N55" s="18"/>
    </row>
    <row r="56" spans="1:14" ht="18.95" customHeight="1">
      <c r="A56" s="714"/>
      <c r="B56" s="717"/>
      <c r="C56" s="680"/>
      <c r="D56" s="759"/>
      <c r="E56" s="759"/>
      <c r="F56" s="681"/>
      <c r="G56" s="50"/>
      <c r="H56" s="53"/>
      <c r="I56" s="714"/>
      <c r="J56" s="720"/>
      <c r="K56" s="680"/>
      <c r="L56" s="681"/>
      <c r="M56" s="50"/>
      <c r="N56" s="18"/>
    </row>
    <row r="57" spans="1:14" ht="18.95" customHeight="1">
      <c r="A57" s="714"/>
      <c r="B57" s="717"/>
      <c r="C57" s="680"/>
      <c r="D57" s="759"/>
      <c r="E57" s="759"/>
      <c r="F57" s="681"/>
      <c r="G57" s="50"/>
      <c r="H57" s="53"/>
      <c r="I57" s="714"/>
      <c r="J57" s="720"/>
      <c r="K57" s="680"/>
      <c r="L57" s="681"/>
      <c r="M57" s="50"/>
      <c r="N57" s="18"/>
    </row>
    <row r="58" spans="1:14" ht="18.95" customHeight="1">
      <c r="A58" s="714"/>
      <c r="B58" s="717"/>
      <c r="C58" s="680"/>
      <c r="D58" s="759"/>
      <c r="E58" s="759"/>
      <c r="F58" s="681"/>
      <c r="G58" s="50"/>
      <c r="H58" s="53"/>
      <c r="I58" s="695" t="s">
        <v>248</v>
      </c>
      <c r="J58" s="697"/>
      <c r="K58" s="697"/>
      <c r="L58" s="697"/>
      <c r="M58" s="696"/>
      <c r="N58" s="54">
        <f>支出予算書!I9</f>
        <v>0</v>
      </c>
    </row>
    <row r="59" spans="1:14" ht="18.95" customHeight="1">
      <c r="A59" s="714"/>
      <c r="B59" s="717"/>
      <c r="C59" s="680"/>
      <c r="D59" s="759"/>
      <c r="E59" s="759"/>
      <c r="F59" s="681"/>
      <c r="G59" s="50"/>
      <c r="H59" s="53"/>
      <c r="I59" s="695" t="s">
        <v>255</v>
      </c>
      <c r="J59" s="697"/>
      <c r="K59" s="697"/>
      <c r="L59" s="697"/>
      <c r="M59" s="696"/>
      <c r="N59" s="54">
        <f>支出予算書!P9</f>
        <v>0</v>
      </c>
    </row>
    <row r="60" spans="1:14" ht="18.95" customHeight="1">
      <c r="A60" s="715"/>
      <c r="B60" s="718"/>
      <c r="C60" s="682"/>
      <c r="D60" s="761"/>
      <c r="E60" s="761"/>
      <c r="F60" s="683"/>
      <c r="G60" s="51"/>
      <c r="H60" s="55"/>
      <c r="I60" s="754" t="s">
        <v>72</v>
      </c>
      <c r="J60" s="755"/>
      <c r="K60" s="755"/>
      <c r="L60" s="755"/>
      <c r="M60" s="756"/>
      <c r="N60" s="54">
        <f>SUM(H38,H51,N38,N50,N58,N59)</f>
        <v>0</v>
      </c>
    </row>
    <row r="61" spans="1:14" ht="18.95" customHeight="1">
      <c r="A61" s="757" t="s">
        <v>80</v>
      </c>
      <c r="B61" s="757"/>
      <c r="C61" s="757"/>
      <c r="D61" s="757"/>
      <c r="E61" s="757"/>
      <c r="F61" s="757"/>
      <c r="G61" s="757"/>
      <c r="H61" s="757"/>
      <c r="I61" s="757"/>
      <c r="J61" s="757"/>
      <c r="K61" s="56"/>
      <c r="L61" s="56"/>
      <c r="M61" s="56"/>
      <c r="N61" s="57"/>
    </row>
  </sheetData>
  <mergeCells count="112">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2"/>
    <mergeCell ref="I33:M33"/>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s>
  <phoneticPr fontId="6"/>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I33:I38 I16 I19:J21 I29 K34:K1048576 I1:M2 L7:M11 K7:K32 A1:A1048576 B1:F4 B7 B9:B1048576 C9:C15 C6:F7 N3:N6 I3:I12 J3:M5 O1:XFD1048576"/>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view="pageBreakPreview" zoomScale="85" zoomScaleNormal="80" zoomScaleSheetLayoutView="85" workbookViewId="0">
      <selection activeCell="C14" sqref="C14:D14"/>
    </sheetView>
  </sheetViews>
  <sheetFormatPr defaultColWidth="9" defaultRowHeight="20.100000000000001" customHeight="1"/>
  <cols>
    <col min="1" max="1" width="10.625" style="71" customWidth="1"/>
    <col min="2" max="2" width="4.625" style="71" customWidth="1"/>
    <col min="3" max="3" width="6.625" style="71" customWidth="1"/>
    <col min="4" max="4" width="8.625" style="71" customWidth="1"/>
    <col min="5" max="5" width="4.625" style="71" customWidth="1"/>
    <col min="6" max="6" width="10.625" style="71" customWidth="1"/>
    <col min="7" max="7" width="14.625" style="71" customWidth="1"/>
    <col min="8" max="8" width="3.625" style="70" customWidth="1"/>
    <col min="9" max="9" width="10.625" style="71" customWidth="1"/>
    <col min="10" max="10" width="8.625" style="71" customWidth="1"/>
    <col min="11" max="11" width="6.625" style="71" customWidth="1"/>
    <col min="12" max="12" width="8.625" style="71" customWidth="1"/>
    <col min="13" max="13" width="4.625" style="71" customWidth="1"/>
    <col min="14" max="14" width="10.625" style="71" customWidth="1"/>
    <col min="15" max="15" width="12.625" style="71" customWidth="1"/>
    <col min="16" max="16" width="51.875" style="70" customWidth="1"/>
    <col min="17" max="16384" width="9" style="72"/>
  </cols>
  <sheetData>
    <row r="1" spans="1:16" ht="39.950000000000003" customHeight="1">
      <c r="A1" s="69" t="s">
        <v>110</v>
      </c>
      <c r="B1" s="69"/>
      <c r="C1" s="69"/>
      <c r="D1" s="69"/>
      <c r="E1" s="69"/>
      <c r="F1" s="69"/>
      <c r="G1" s="69"/>
      <c r="I1" s="70"/>
      <c r="J1" s="70"/>
      <c r="K1" s="70"/>
    </row>
    <row r="2" spans="1:16" s="75" customFormat="1" ht="19.5" customHeight="1">
      <c r="A2" s="73"/>
      <c r="B2" s="73"/>
      <c r="C2" s="73"/>
      <c r="D2" s="73"/>
      <c r="E2" s="73"/>
      <c r="F2" s="73"/>
      <c r="G2" s="73"/>
      <c r="H2" s="73"/>
      <c r="I2" s="73"/>
      <c r="J2" s="73"/>
      <c r="K2" s="73"/>
      <c r="L2" s="73"/>
      <c r="M2" s="73"/>
      <c r="N2" s="73"/>
      <c r="O2" s="73"/>
      <c r="P2" s="74"/>
    </row>
    <row r="3" spans="1:16" s="75" customFormat="1" ht="20.100000000000001" hidden="1" customHeight="1">
      <c r="A3" s="456" t="s">
        <v>275</v>
      </c>
      <c r="B3" s="455"/>
      <c r="C3" s="460"/>
      <c r="D3" s="771">
        <f ca="1">SUMIF($A$12:$O$1091,"会場の席数(定員)",OFFSET($A$12:$O$1091,0,2))*$C$8</f>
        <v>0</v>
      </c>
      <c r="E3" s="772"/>
      <c r="F3" s="463"/>
      <c r="G3" s="73"/>
      <c r="H3" s="73"/>
      <c r="I3" s="73"/>
      <c r="J3" s="73"/>
      <c r="K3" s="73"/>
      <c r="L3" s="73"/>
      <c r="M3" s="73"/>
      <c r="N3" s="73"/>
      <c r="O3" s="73"/>
      <c r="P3" s="468" t="s">
        <v>308</v>
      </c>
    </row>
    <row r="4" spans="1:16" s="75" customFormat="1" ht="20.100000000000001" hidden="1" customHeight="1">
      <c r="A4" s="458" t="s">
        <v>276</v>
      </c>
      <c r="B4" s="459"/>
      <c r="C4" s="461"/>
      <c r="D4" s="773">
        <f ca="1">SUMIF($A$12:$O$1091,"その他",OFFSET($A$12:$O$1091,0,1))*$C$8</f>
        <v>0</v>
      </c>
      <c r="E4" s="774"/>
      <c r="F4" s="463"/>
      <c r="G4" s="73"/>
      <c r="H4" s="73"/>
      <c r="I4" s="73"/>
      <c r="J4" s="73"/>
      <c r="K4" s="73"/>
      <c r="L4" s="73"/>
      <c r="M4" s="73"/>
      <c r="N4" s="73"/>
      <c r="O4" s="73"/>
      <c r="P4" s="468" t="s">
        <v>295</v>
      </c>
    </row>
    <row r="5" spans="1:16" s="75" customFormat="1" ht="20.100000000000001" hidden="1" customHeight="1">
      <c r="A5" s="457" t="s">
        <v>277</v>
      </c>
      <c r="B5" s="454"/>
      <c r="C5" s="462"/>
      <c r="D5" s="775">
        <f ca="1">G8</f>
        <v>0</v>
      </c>
      <c r="E5" s="776"/>
      <c r="F5" s="463"/>
      <c r="G5" s="73"/>
      <c r="H5" s="73"/>
      <c r="I5" s="73"/>
      <c r="J5" s="73"/>
      <c r="K5" s="73"/>
      <c r="L5" s="73"/>
      <c r="M5" s="73"/>
      <c r="N5" s="73"/>
      <c r="O5" s="73"/>
      <c r="P5" s="468" t="s">
        <v>308</v>
      </c>
    </row>
    <row r="6" spans="1:16" s="75" customFormat="1" ht="20.100000000000001" customHeight="1">
      <c r="A6" s="73"/>
      <c r="B6" s="73"/>
      <c r="C6" s="73"/>
      <c r="D6" s="73"/>
      <c r="E6" s="73"/>
      <c r="F6" s="73"/>
      <c r="G6" s="73"/>
      <c r="H6" s="73"/>
      <c r="I6" s="73"/>
      <c r="J6" s="73"/>
      <c r="K6" s="73"/>
      <c r="L6" s="73"/>
      <c r="M6" s="73"/>
      <c r="N6" s="73"/>
      <c r="O6" s="73"/>
      <c r="P6" s="74"/>
    </row>
    <row r="7" spans="1:16" s="83" customFormat="1" ht="20.100000000000001" customHeight="1">
      <c r="A7" s="826" t="s">
        <v>111</v>
      </c>
      <c r="B7" s="827"/>
      <c r="C7" s="827"/>
      <c r="D7" s="827"/>
      <c r="E7" s="828">
        <f ca="1">SUMIF($A$12:$O$1091,"合計",OFFSET($A$12:$O$1091,0,6))</f>
        <v>0</v>
      </c>
      <c r="F7" s="828"/>
      <c r="G7" s="829"/>
      <c r="H7" s="79"/>
      <c r="I7" s="830"/>
      <c r="J7" s="830"/>
      <c r="K7" s="830"/>
      <c r="L7" s="830"/>
      <c r="M7" s="830"/>
      <c r="N7" s="80"/>
      <c r="O7" s="81"/>
      <c r="P7" s="82"/>
    </row>
    <row r="8" spans="1:16" s="83" customFormat="1" ht="20.100000000000001" customHeight="1">
      <c r="A8" s="831" t="s">
        <v>112</v>
      </c>
      <c r="B8" s="832"/>
      <c r="C8" s="833">
        <f ca="1">SUMIF($A$12:$O$1091,"公演回数",OFFSET($A$12:$O$1091,0,2))</f>
        <v>0</v>
      </c>
      <c r="D8" s="834"/>
      <c r="E8" s="835" t="s">
        <v>113</v>
      </c>
      <c r="F8" s="836"/>
      <c r="G8" s="76">
        <f ca="1">SUMIF($A$12:$O$1091,"使用席数×公演回数(a)",OFFSET($A$12:$O$1091,0,2))</f>
        <v>0</v>
      </c>
      <c r="H8" s="84"/>
      <c r="I8" s="85"/>
      <c r="J8" s="85"/>
      <c r="K8" s="85"/>
      <c r="L8" s="85"/>
      <c r="M8" s="85"/>
      <c r="N8" s="80"/>
      <c r="O8" s="81"/>
      <c r="P8" s="82"/>
    </row>
    <row r="9" spans="1:16" s="83" customFormat="1" ht="20.100000000000001" customHeight="1">
      <c r="A9" s="826" t="s">
        <v>114</v>
      </c>
      <c r="B9" s="827"/>
      <c r="C9" s="839">
        <f ca="1">SUMIF($A$12:$O$1091,"販売枚数(b)",OFFSET($A$12:$O$1091,0,2))</f>
        <v>0</v>
      </c>
      <c r="D9" s="840"/>
      <c r="E9" s="841" t="s">
        <v>115</v>
      </c>
      <c r="F9" s="827"/>
      <c r="G9" s="77" t="str">
        <f ca="1">IFERROR(C9/G8,"")</f>
        <v/>
      </c>
      <c r="H9" s="86"/>
      <c r="I9" s="85"/>
      <c r="J9" s="85"/>
      <c r="K9" s="85"/>
      <c r="L9" s="85"/>
      <c r="M9" s="85"/>
      <c r="N9" s="80"/>
      <c r="O9" s="81"/>
      <c r="P9" s="82"/>
    </row>
    <row r="10" spans="1:16" s="83" customFormat="1" ht="20.100000000000001" customHeight="1">
      <c r="A10" s="842" t="s">
        <v>116</v>
      </c>
      <c r="B10" s="843"/>
      <c r="C10" s="844">
        <f ca="1">SUMIF($A$12:$O$1091,"総入場者数(c)",OFFSET($A$12:$O$1091,0,2))</f>
        <v>0</v>
      </c>
      <c r="D10" s="845"/>
      <c r="E10" s="846" t="s">
        <v>117</v>
      </c>
      <c r="F10" s="843"/>
      <c r="G10" s="78" t="str">
        <f ca="1">IFERROR(C10/G8,"")</f>
        <v/>
      </c>
      <c r="H10" s="86"/>
      <c r="I10" s="830"/>
      <c r="J10" s="830"/>
      <c r="K10" s="830"/>
      <c r="L10" s="830"/>
      <c r="M10" s="830"/>
      <c r="N10" s="830"/>
      <c r="O10" s="830"/>
      <c r="P10" s="82"/>
    </row>
    <row r="11" spans="1:16" s="83" customFormat="1" ht="20.100000000000001" customHeight="1">
      <c r="A11" s="87"/>
      <c r="B11" s="87"/>
      <c r="C11" s="87"/>
      <c r="D11" s="87"/>
      <c r="E11" s="87"/>
      <c r="F11" s="87"/>
      <c r="G11" s="87"/>
      <c r="H11" s="88"/>
      <c r="I11" s="85"/>
      <c r="J11" s="85"/>
      <c r="K11" s="85"/>
      <c r="L11" s="85"/>
      <c r="M11" s="85"/>
      <c r="N11" s="80"/>
      <c r="O11" s="81"/>
      <c r="P11" s="82"/>
    </row>
    <row r="12" spans="1:16" s="83" customFormat="1" ht="20.100000000000001" customHeight="1">
      <c r="A12" s="809" t="s">
        <v>118</v>
      </c>
      <c r="B12" s="810"/>
      <c r="C12" s="837" t="str">
        <f>IF(総表!C26="","",TEXT(総表!C26,"yyyy/mm/dd")&amp;総表!D26&amp;TEXT(総表!E26,"yyyy/mm/dd"))</f>
        <v/>
      </c>
      <c r="D12" s="837"/>
      <c r="E12" s="837"/>
      <c r="F12" s="837"/>
      <c r="G12" s="838"/>
      <c r="H12" s="88"/>
      <c r="I12" s="809" t="s">
        <v>118</v>
      </c>
      <c r="J12" s="810"/>
      <c r="K12" s="837" t="str">
        <f>IF(総表!C27="","",TEXT(総表!C27,"yyyy/mm/dd")&amp;総表!D27&amp;TEXT(総表!E27,"yyyy/mm/dd"))</f>
        <v/>
      </c>
      <c r="L12" s="837"/>
      <c r="M12" s="837"/>
      <c r="N12" s="837"/>
      <c r="O12" s="838"/>
      <c r="P12" s="847" t="s">
        <v>119</v>
      </c>
    </row>
    <row r="13" spans="1:16" s="83" customFormat="1" ht="20.100000000000001" customHeight="1">
      <c r="A13" s="817" t="s">
        <v>120</v>
      </c>
      <c r="B13" s="818"/>
      <c r="C13" s="824" t="str">
        <f>IF(総表!F26="","",総表!F26)</f>
        <v/>
      </c>
      <c r="D13" s="824"/>
      <c r="E13" s="824"/>
      <c r="F13" s="824"/>
      <c r="G13" s="825"/>
      <c r="H13" s="88"/>
      <c r="I13" s="817" t="s">
        <v>120</v>
      </c>
      <c r="J13" s="818"/>
      <c r="K13" s="824" t="str">
        <f>IF(総表!F27="","",総表!F27)</f>
        <v/>
      </c>
      <c r="L13" s="824"/>
      <c r="M13" s="824"/>
      <c r="N13" s="824"/>
      <c r="O13" s="825"/>
      <c r="P13" s="847"/>
    </row>
    <row r="14" spans="1:16" s="83" customFormat="1" ht="20.100000000000001" customHeight="1">
      <c r="A14" s="802" t="s">
        <v>121</v>
      </c>
      <c r="B14" s="803"/>
      <c r="C14" s="821"/>
      <c r="D14" s="821"/>
      <c r="E14" s="822"/>
      <c r="F14" s="822"/>
      <c r="G14" s="823"/>
      <c r="H14" s="88"/>
      <c r="I14" s="802" t="s">
        <v>121</v>
      </c>
      <c r="J14" s="803"/>
      <c r="K14" s="821"/>
      <c r="L14" s="821"/>
      <c r="M14" s="822"/>
      <c r="N14" s="822"/>
      <c r="O14" s="823"/>
      <c r="P14" s="847"/>
    </row>
    <row r="15" spans="1:16" s="83" customFormat="1" ht="20.100000000000001" customHeight="1">
      <c r="A15" s="89" t="s">
        <v>122</v>
      </c>
      <c r="B15" s="788" t="s">
        <v>123</v>
      </c>
      <c r="C15" s="788"/>
      <c r="D15" s="808"/>
      <c r="E15" s="808"/>
      <c r="F15" s="90" t="s">
        <v>5</v>
      </c>
      <c r="G15" s="91"/>
      <c r="H15" s="92"/>
      <c r="I15" s="89" t="s">
        <v>122</v>
      </c>
      <c r="J15" s="788" t="s">
        <v>123</v>
      </c>
      <c r="K15" s="788"/>
      <c r="L15" s="808"/>
      <c r="M15" s="808"/>
      <c r="N15" s="90" t="s">
        <v>5</v>
      </c>
      <c r="O15" s="91"/>
      <c r="P15" s="847"/>
    </row>
    <row r="16" spans="1:16" s="83" customFormat="1" ht="20.100000000000001" customHeight="1">
      <c r="A16" s="809" t="s">
        <v>124</v>
      </c>
      <c r="B16" s="810"/>
      <c r="C16" s="811">
        <f>C14-D15-G15</f>
        <v>0</v>
      </c>
      <c r="D16" s="812"/>
      <c r="E16" s="813" t="s">
        <v>125</v>
      </c>
      <c r="F16" s="814"/>
      <c r="G16" s="93" t="str">
        <f>IF(C16*C17=0,"",C16*C17)</f>
        <v/>
      </c>
      <c r="H16" s="88"/>
      <c r="I16" s="809" t="s">
        <v>124</v>
      </c>
      <c r="J16" s="810"/>
      <c r="K16" s="811">
        <f>K14-L15-O15</f>
        <v>0</v>
      </c>
      <c r="L16" s="812"/>
      <c r="M16" s="813" t="s">
        <v>125</v>
      </c>
      <c r="N16" s="814"/>
      <c r="O16" s="93" t="str">
        <f>IF(K16*K17=0,"",K16*K17)</f>
        <v/>
      </c>
      <c r="P16" s="847"/>
    </row>
    <row r="17" spans="1:16" s="83" customFormat="1" ht="20.100000000000001" customHeight="1">
      <c r="A17" s="802" t="s">
        <v>126</v>
      </c>
      <c r="B17" s="803"/>
      <c r="C17" s="804"/>
      <c r="D17" s="805"/>
      <c r="E17" s="94"/>
      <c r="F17" s="95"/>
      <c r="G17" s="96"/>
      <c r="H17" s="88"/>
      <c r="I17" s="802" t="s">
        <v>126</v>
      </c>
      <c r="J17" s="803"/>
      <c r="K17" s="804"/>
      <c r="L17" s="805"/>
      <c r="M17" s="94"/>
      <c r="N17" s="95"/>
      <c r="O17" s="96"/>
      <c r="P17" s="847"/>
    </row>
    <row r="18" spans="1:16" s="83" customFormat="1" ht="20.100000000000001" customHeight="1">
      <c r="A18" s="787" t="s">
        <v>127</v>
      </c>
      <c r="B18" s="788"/>
      <c r="C18" s="806" t="str">
        <f>IF(G16="","",SUM(F22:F31))</f>
        <v/>
      </c>
      <c r="D18" s="807"/>
      <c r="E18" s="791" t="s">
        <v>128</v>
      </c>
      <c r="F18" s="792"/>
      <c r="G18" s="97" t="str">
        <f>IF(G16="","",C18/G16)</f>
        <v/>
      </c>
      <c r="H18" s="88"/>
      <c r="I18" s="787" t="s">
        <v>127</v>
      </c>
      <c r="J18" s="788"/>
      <c r="K18" s="806" t="str">
        <f>IF(O16="","",SUM(N22:N31))</f>
        <v/>
      </c>
      <c r="L18" s="807"/>
      <c r="M18" s="791" t="s">
        <v>128</v>
      </c>
      <c r="N18" s="792"/>
      <c r="O18" s="97" t="str">
        <f>IF(O16="","",K18/O16)</f>
        <v/>
      </c>
      <c r="P18" s="847"/>
    </row>
    <row r="19" spans="1:16" s="83" customFormat="1" ht="20.100000000000001" customHeight="1">
      <c r="A19" s="793" t="s">
        <v>129</v>
      </c>
      <c r="B19" s="794"/>
      <c r="C19" s="795" t="str">
        <f>IF(G16="","",SUM(F22:F32))</f>
        <v/>
      </c>
      <c r="D19" s="796"/>
      <c r="E19" s="797" t="s">
        <v>130</v>
      </c>
      <c r="F19" s="798"/>
      <c r="G19" s="98" t="str">
        <f>IF(G16="","",C19/G16)</f>
        <v/>
      </c>
      <c r="H19" s="88"/>
      <c r="I19" s="793" t="s">
        <v>129</v>
      </c>
      <c r="J19" s="794"/>
      <c r="K19" s="795" t="str">
        <f>IF(O16="","",SUM(N22:N32))</f>
        <v/>
      </c>
      <c r="L19" s="796"/>
      <c r="M19" s="797" t="s">
        <v>130</v>
      </c>
      <c r="N19" s="798"/>
      <c r="O19" s="98" t="str">
        <f>IF(O16="","",K19/O16)</f>
        <v/>
      </c>
      <c r="P19" s="847"/>
    </row>
    <row r="20" spans="1:16" s="83" customFormat="1" ht="20.100000000000001" customHeight="1">
      <c r="A20" s="799" t="s">
        <v>131</v>
      </c>
      <c r="B20" s="800"/>
      <c r="C20" s="800"/>
      <c r="D20" s="800"/>
      <c r="E20" s="800"/>
      <c r="F20" s="800"/>
      <c r="G20" s="801"/>
      <c r="H20" s="88"/>
      <c r="I20" s="799" t="s">
        <v>131</v>
      </c>
      <c r="J20" s="800"/>
      <c r="K20" s="800"/>
      <c r="L20" s="800"/>
      <c r="M20" s="800"/>
      <c r="N20" s="800"/>
      <c r="O20" s="801"/>
      <c r="P20" s="847"/>
    </row>
    <row r="21" spans="1:16" s="83" customFormat="1" ht="20.100000000000001" customHeight="1">
      <c r="A21" s="787" t="s">
        <v>132</v>
      </c>
      <c r="B21" s="788"/>
      <c r="C21" s="788"/>
      <c r="D21" s="99" t="s">
        <v>63</v>
      </c>
      <c r="E21" s="99" t="s">
        <v>91</v>
      </c>
      <c r="F21" s="99" t="s">
        <v>133</v>
      </c>
      <c r="G21" s="100" t="s">
        <v>134</v>
      </c>
      <c r="H21" s="88"/>
      <c r="I21" s="787" t="s">
        <v>132</v>
      </c>
      <c r="J21" s="788"/>
      <c r="K21" s="788"/>
      <c r="L21" s="99" t="s">
        <v>63</v>
      </c>
      <c r="M21" s="99" t="s">
        <v>91</v>
      </c>
      <c r="N21" s="99" t="s">
        <v>133</v>
      </c>
      <c r="O21" s="100" t="s">
        <v>134</v>
      </c>
      <c r="P21" s="847"/>
    </row>
    <row r="22" spans="1:16" s="83" customFormat="1" ht="20.100000000000001" customHeight="1">
      <c r="A22" s="789"/>
      <c r="B22" s="790"/>
      <c r="C22" s="790"/>
      <c r="D22" s="101"/>
      <c r="E22" s="102" t="s">
        <v>91</v>
      </c>
      <c r="F22" s="103"/>
      <c r="G22" s="104">
        <f>D22*F22</f>
        <v>0</v>
      </c>
      <c r="H22" s="88"/>
      <c r="I22" s="789"/>
      <c r="J22" s="790"/>
      <c r="K22" s="790"/>
      <c r="L22" s="101"/>
      <c r="M22" s="102" t="s">
        <v>91</v>
      </c>
      <c r="N22" s="103"/>
      <c r="O22" s="104">
        <f>L22*N22</f>
        <v>0</v>
      </c>
      <c r="P22" s="847"/>
    </row>
    <row r="23" spans="1:16" s="83" customFormat="1" ht="20.100000000000001" customHeight="1">
      <c r="A23" s="777"/>
      <c r="B23" s="778"/>
      <c r="C23" s="778"/>
      <c r="D23" s="105"/>
      <c r="E23" s="106" t="s">
        <v>91</v>
      </c>
      <c r="F23" s="105"/>
      <c r="G23" s="107">
        <f t="shared" ref="G23:G31" si="0">D23*F23</f>
        <v>0</v>
      </c>
      <c r="H23" s="88"/>
      <c r="I23" s="777"/>
      <c r="J23" s="778"/>
      <c r="K23" s="778"/>
      <c r="L23" s="105"/>
      <c r="M23" s="106" t="s">
        <v>91</v>
      </c>
      <c r="N23" s="105"/>
      <c r="O23" s="107">
        <f t="shared" ref="O23:O31" si="1">L23*N23</f>
        <v>0</v>
      </c>
      <c r="P23" s="847"/>
    </row>
    <row r="24" spans="1:16" s="83" customFormat="1" ht="20.100000000000001" customHeight="1">
      <c r="A24" s="777"/>
      <c r="B24" s="778"/>
      <c r="C24" s="778"/>
      <c r="D24" s="105"/>
      <c r="E24" s="106" t="s">
        <v>91</v>
      </c>
      <c r="F24" s="105"/>
      <c r="G24" s="107">
        <f t="shared" si="0"/>
        <v>0</v>
      </c>
      <c r="H24" s="88"/>
      <c r="I24" s="777"/>
      <c r="J24" s="778"/>
      <c r="K24" s="778"/>
      <c r="L24" s="105"/>
      <c r="M24" s="106" t="s">
        <v>91</v>
      </c>
      <c r="N24" s="105"/>
      <c r="O24" s="107">
        <f t="shared" si="1"/>
        <v>0</v>
      </c>
      <c r="P24" s="847"/>
    </row>
    <row r="25" spans="1:16" s="83" customFormat="1" ht="20.100000000000001" customHeight="1">
      <c r="A25" s="777"/>
      <c r="B25" s="778"/>
      <c r="C25" s="778"/>
      <c r="D25" s="105"/>
      <c r="E25" s="106" t="s">
        <v>91</v>
      </c>
      <c r="F25" s="105"/>
      <c r="G25" s="107">
        <f t="shared" si="0"/>
        <v>0</v>
      </c>
      <c r="H25" s="88"/>
      <c r="I25" s="777"/>
      <c r="J25" s="778"/>
      <c r="K25" s="778"/>
      <c r="L25" s="105"/>
      <c r="M25" s="106" t="s">
        <v>91</v>
      </c>
      <c r="N25" s="105"/>
      <c r="O25" s="107">
        <f t="shared" si="1"/>
        <v>0</v>
      </c>
      <c r="P25" s="847"/>
    </row>
    <row r="26" spans="1:16" s="83" customFormat="1" ht="20.100000000000001" customHeight="1">
      <c r="A26" s="777"/>
      <c r="B26" s="778"/>
      <c r="C26" s="778"/>
      <c r="D26" s="105"/>
      <c r="E26" s="106" t="s">
        <v>91</v>
      </c>
      <c r="F26" s="105"/>
      <c r="G26" s="107">
        <f t="shared" si="0"/>
        <v>0</v>
      </c>
      <c r="H26" s="88"/>
      <c r="I26" s="777"/>
      <c r="J26" s="778"/>
      <c r="K26" s="778"/>
      <c r="L26" s="105"/>
      <c r="M26" s="106" t="s">
        <v>91</v>
      </c>
      <c r="N26" s="105"/>
      <c r="O26" s="107">
        <f t="shared" si="1"/>
        <v>0</v>
      </c>
      <c r="P26" s="847"/>
    </row>
    <row r="27" spans="1:16" s="83" customFormat="1" ht="20.100000000000001" customHeight="1">
      <c r="A27" s="777"/>
      <c r="B27" s="778"/>
      <c r="C27" s="778"/>
      <c r="D27" s="105"/>
      <c r="E27" s="106" t="s">
        <v>91</v>
      </c>
      <c r="F27" s="105"/>
      <c r="G27" s="107">
        <f t="shared" si="0"/>
        <v>0</v>
      </c>
      <c r="H27" s="88"/>
      <c r="I27" s="777"/>
      <c r="J27" s="778"/>
      <c r="K27" s="778"/>
      <c r="L27" s="105"/>
      <c r="M27" s="106" t="s">
        <v>91</v>
      </c>
      <c r="N27" s="105"/>
      <c r="O27" s="107">
        <f t="shared" si="1"/>
        <v>0</v>
      </c>
      <c r="P27" s="847"/>
    </row>
    <row r="28" spans="1:16" s="83" customFormat="1" ht="20.100000000000001" customHeight="1">
      <c r="A28" s="777"/>
      <c r="B28" s="778"/>
      <c r="C28" s="778"/>
      <c r="D28" s="105"/>
      <c r="E28" s="106" t="s">
        <v>91</v>
      </c>
      <c r="F28" s="105"/>
      <c r="G28" s="107">
        <f t="shared" si="0"/>
        <v>0</v>
      </c>
      <c r="H28" s="88"/>
      <c r="I28" s="777"/>
      <c r="J28" s="778"/>
      <c r="K28" s="778"/>
      <c r="L28" s="105"/>
      <c r="M28" s="106" t="s">
        <v>91</v>
      </c>
      <c r="N28" s="105"/>
      <c r="O28" s="107">
        <f t="shared" si="1"/>
        <v>0</v>
      </c>
      <c r="P28" s="847"/>
    </row>
    <row r="29" spans="1:16" s="83" customFormat="1" ht="20.100000000000001" customHeight="1">
      <c r="A29" s="777"/>
      <c r="B29" s="778"/>
      <c r="C29" s="778"/>
      <c r="D29" s="105"/>
      <c r="E29" s="106" t="s">
        <v>91</v>
      </c>
      <c r="F29" s="105"/>
      <c r="G29" s="107">
        <f t="shared" si="0"/>
        <v>0</v>
      </c>
      <c r="H29" s="88"/>
      <c r="I29" s="777"/>
      <c r="J29" s="778"/>
      <c r="K29" s="778"/>
      <c r="L29" s="105"/>
      <c r="M29" s="106" t="s">
        <v>91</v>
      </c>
      <c r="N29" s="105"/>
      <c r="O29" s="107">
        <f t="shared" si="1"/>
        <v>0</v>
      </c>
      <c r="P29" s="847"/>
    </row>
    <row r="30" spans="1:16" s="83" customFormat="1" ht="20.100000000000001" customHeight="1">
      <c r="A30" s="777"/>
      <c r="B30" s="778"/>
      <c r="C30" s="778"/>
      <c r="D30" s="105"/>
      <c r="E30" s="106" t="s">
        <v>91</v>
      </c>
      <c r="F30" s="105"/>
      <c r="G30" s="107">
        <f t="shared" si="0"/>
        <v>0</v>
      </c>
      <c r="H30" s="88"/>
      <c r="I30" s="777"/>
      <c r="J30" s="778"/>
      <c r="K30" s="778"/>
      <c r="L30" s="105"/>
      <c r="M30" s="106" t="s">
        <v>91</v>
      </c>
      <c r="N30" s="105"/>
      <c r="O30" s="107">
        <f t="shared" si="1"/>
        <v>0</v>
      </c>
      <c r="P30" s="847"/>
    </row>
    <row r="31" spans="1:16" s="83" customFormat="1" ht="20.100000000000001" customHeight="1">
      <c r="A31" s="777"/>
      <c r="B31" s="778"/>
      <c r="C31" s="778"/>
      <c r="D31" s="105"/>
      <c r="E31" s="106" t="s">
        <v>91</v>
      </c>
      <c r="F31" s="105"/>
      <c r="G31" s="107">
        <f t="shared" si="0"/>
        <v>0</v>
      </c>
      <c r="H31" s="88"/>
      <c r="I31" s="777"/>
      <c r="J31" s="778"/>
      <c r="K31" s="778"/>
      <c r="L31" s="105"/>
      <c r="M31" s="106" t="s">
        <v>91</v>
      </c>
      <c r="N31" s="105"/>
      <c r="O31" s="107">
        <f t="shared" si="1"/>
        <v>0</v>
      </c>
      <c r="P31" s="847"/>
    </row>
    <row r="32" spans="1:16" s="83" customFormat="1" ht="20.100000000000001" customHeight="1">
      <c r="A32" s="779" t="s">
        <v>135</v>
      </c>
      <c r="B32" s="780"/>
      <c r="C32" s="781"/>
      <c r="D32" s="108"/>
      <c r="E32" s="109" t="s">
        <v>91</v>
      </c>
      <c r="F32" s="110"/>
      <c r="G32" s="111">
        <f>D32*F32</f>
        <v>0</v>
      </c>
      <c r="H32" s="88"/>
      <c r="I32" s="779" t="s">
        <v>135</v>
      </c>
      <c r="J32" s="780"/>
      <c r="K32" s="781"/>
      <c r="L32" s="108"/>
      <c r="M32" s="109" t="s">
        <v>91</v>
      </c>
      <c r="N32" s="110"/>
      <c r="O32" s="111">
        <f>L32*N32</f>
        <v>0</v>
      </c>
      <c r="P32" s="847"/>
    </row>
    <row r="33" spans="1:16" s="83" customFormat="1" ht="20.100000000000001" customHeight="1">
      <c r="A33" s="782" t="s">
        <v>136</v>
      </c>
      <c r="B33" s="783"/>
      <c r="C33" s="783"/>
      <c r="D33" s="783"/>
      <c r="E33" s="783"/>
      <c r="F33" s="784"/>
      <c r="G33" s="112">
        <f>SUM(G22:G32)</f>
        <v>0</v>
      </c>
      <c r="H33" s="88"/>
      <c r="I33" s="782" t="s">
        <v>136</v>
      </c>
      <c r="J33" s="783"/>
      <c r="K33" s="783"/>
      <c r="L33" s="783"/>
      <c r="M33" s="783"/>
      <c r="N33" s="784"/>
      <c r="O33" s="112">
        <f>SUM(O22:O32)</f>
        <v>0</v>
      </c>
      <c r="P33" s="113"/>
    </row>
    <row r="34" spans="1:16" s="83" customFormat="1" ht="20.100000000000001" customHeight="1">
      <c r="A34" s="785" t="s">
        <v>162</v>
      </c>
      <c r="B34" s="786"/>
      <c r="C34" s="786"/>
      <c r="D34" s="786"/>
      <c r="E34" s="786"/>
      <c r="F34" s="786"/>
      <c r="G34" s="114"/>
      <c r="H34" s="88"/>
      <c r="I34" s="785" t="s">
        <v>162</v>
      </c>
      <c r="J34" s="786"/>
      <c r="K34" s="786"/>
      <c r="L34" s="786"/>
      <c r="M34" s="786"/>
      <c r="N34" s="786"/>
      <c r="O34" s="114"/>
      <c r="P34" s="113"/>
    </row>
    <row r="35" spans="1:16" s="83" customFormat="1" ht="20.100000000000001" customHeight="1">
      <c r="A35" s="787" t="s">
        <v>89</v>
      </c>
      <c r="B35" s="788"/>
      <c r="C35" s="788"/>
      <c r="D35" s="788"/>
      <c r="E35" s="788"/>
      <c r="F35" s="788"/>
      <c r="G35" s="112">
        <f>G33+G34</f>
        <v>0</v>
      </c>
      <c r="H35" s="88"/>
      <c r="I35" s="787" t="s">
        <v>89</v>
      </c>
      <c r="J35" s="788"/>
      <c r="K35" s="788"/>
      <c r="L35" s="788"/>
      <c r="M35" s="788"/>
      <c r="N35" s="788"/>
      <c r="O35" s="112">
        <f>O33+O34</f>
        <v>0</v>
      </c>
      <c r="P35" s="113"/>
    </row>
    <row r="36" spans="1:16" s="83" customFormat="1" ht="20.100000000000001" customHeight="1">
      <c r="A36" s="85"/>
      <c r="B36" s="85"/>
      <c r="C36" s="85"/>
      <c r="D36" s="85"/>
      <c r="E36" s="85"/>
      <c r="F36" s="80"/>
      <c r="G36" s="81"/>
      <c r="H36" s="81"/>
      <c r="I36" s="85"/>
      <c r="J36" s="85"/>
      <c r="K36" s="85"/>
      <c r="L36" s="85"/>
      <c r="M36" s="85"/>
      <c r="N36" s="80"/>
      <c r="O36" s="81"/>
      <c r="P36" s="115"/>
    </row>
    <row r="37" spans="1:16" s="83" customFormat="1" ht="20.100000000000001" customHeight="1">
      <c r="A37" s="809" t="s">
        <v>118</v>
      </c>
      <c r="B37" s="810"/>
      <c r="C37" s="837" t="str">
        <f>IF(総表!C28="","",TEXT(総表!C28,"yyyy/mm/dd")&amp;総表!D28&amp;TEXT(総表!E28,"yyyy/mm/dd"))</f>
        <v/>
      </c>
      <c r="D37" s="837"/>
      <c r="E37" s="837"/>
      <c r="F37" s="837"/>
      <c r="G37" s="838"/>
      <c r="H37" s="88"/>
      <c r="I37" s="809" t="s">
        <v>118</v>
      </c>
      <c r="J37" s="810"/>
      <c r="K37" s="837" t="str">
        <f>IF(総表!C29="","",TEXT(総表!C29,"yyyy/mm/dd")&amp;総表!D29&amp;TEXT(総表!E29,"yyyy/mm/dd"))</f>
        <v/>
      </c>
      <c r="L37" s="837"/>
      <c r="M37" s="837"/>
      <c r="N37" s="837"/>
      <c r="O37" s="838"/>
      <c r="P37" s="82"/>
    </row>
    <row r="38" spans="1:16" s="83" customFormat="1" ht="20.100000000000001" customHeight="1">
      <c r="A38" s="817" t="s">
        <v>120</v>
      </c>
      <c r="B38" s="818"/>
      <c r="C38" s="824" t="str">
        <f>IF(総表!F28="","",総表!F28)</f>
        <v/>
      </c>
      <c r="D38" s="824"/>
      <c r="E38" s="824"/>
      <c r="F38" s="824"/>
      <c r="G38" s="825"/>
      <c r="H38" s="88"/>
      <c r="I38" s="817" t="s">
        <v>120</v>
      </c>
      <c r="J38" s="818"/>
      <c r="K38" s="824" t="str">
        <f>IF(総表!F29="","",総表!F29)</f>
        <v/>
      </c>
      <c r="L38" s="824"/>
      <c r="M38" s="824"/>
      <c r="N38" s="824"/>
      <c r="O38" s="825"/>
      <c r="P38" s="82"/>
    </row>
    <row r="39" spans="1:16" s="83" customFormat="1" ht="20.100000000000001" customHeight="1">
      <c r="A39" s="802" t="s">
        <v>121</v>
      </c>
      <c r="B39" s="803"/>
      <c r="C39" s="821"/>
      <c r="D39" s="821"/>
      <c r="E39" s="822"/>
      <c r="F39" s="822"/>
      <c r="G39" s="823"/>
      <c r="H39" s="88"/>
      <c r="I39" s="802" t="s">
        <v>121</v>
      </c>
      <c r="J39" s="803"/>
      <c r="K39" s="821"/>
      <c r="L39" s="821"/>
      <c r="M39" s="822"/>
      <c r="N39" s="822"/>
      <c r="O39" s="823"/>
      <c r="P39" s="82"/>
    </row>
    <row r="40" spans="1:16" s="83" customFormat="1" ht="20.100000000000001" customHeight="1">
      <c r="A40" s="89" t="s">
        <v>122</v>
      </c>
      <c r="B40" s="788" t="s">
        <v>123</v>
      </c>
      <c r="C40" s="788"/>
      <c r="D40" s="808"/>
      <c r="E40" s="808"/>
      <c r="F40" s="90" t="s">
        <v>5</v>
      </c>
      <c r="G40" s="91"/>
      <c r="H40" s="92"/>
      <c r="I40" s="89" t="s">
        <v>122</v>
      </c>
      <c r="J40" s="788" t="s">
        <v>123</v>
      </c>
      <c r="K40" s="788"/>
      <c r="L40" s="808"/>
      <c r="M40" s="808"/>
      <c r="N40" s="90" t="s">
        <v>5</v>
      </c>
      <c r="O40" s="91"/>
      <c r="P40" s="82"/>
    </row>
    <row r="41" spans="1:16" s="83" customFormat="1" ht="20.100000000000001" customHeight="1">
      <c r="A41" s="809" t="s">
        <v>124</v>
      </c>
      <c r="B41" s="810"/>
      <c r="C41" s="811">
        <f>C39-D40-G40</f>
        <v>0</v>
      </c>
      <c r="D41" s="812"/>
      <c r="E41" s="813" t="s">
        <v>125</v>
      </c>
      <c r="F41" s="814"/>
      <c r="G41" s="93" t="str">
        <f>IF(C41*C42=0,"",C41*C42)</f>
        <v/>
      </c>
      <c r="H41" s="88"/>
      <c r="I41" s="809" t="s">
        <v>124</v>
      </c>
      <c r="J41" s="810"/>
      <c r="K41" s="811">
        <f>K39-L40-O40</f>
        <v>0</v>
      </c>
      <c r="L41" s="812"/>
      <c r="M41" s="813" t="s">
        <v>125</v>
      </c>
      <c r="N41" s="814"/>
      <c r="O41" s="93" t="str">
        <f>IF(K41*K42=0,"",K41*K42)</f>
        <v/>
      </c>
      <c r="P41" s="82"/>
    </row>
    <row r="42" spans="1:16" s="83" customFormat="1" ht="20.100000000000001" customHeight="1">
      <c r="A42" s="802" t="s">
        <v>126</v>
      </c>
      <c r="B42" s="803"/>
      <c r="C42" s="804"/>
      <c r="D42" s="805"/>
      <c r="E42" s="94"/>
      <c r="F42" s="95"/>
      <c r="G42" s="96"/>
      <c r="H42" s="88"/>
      <c r="I42" s="802" t="s">
        <v>126</v>
      </c>
      <c r="J42" s="803"/>
      <c r="K42" s="804"/>
      <c r="L42" s="805"/>
      <c r="M42" s="94"/>
      <c r="N42" s="95"/>
      <c r="O42" s="96"/>
      <c r="P42" s="82"/>
    </row>
    <row r="43" spans="1:16" s="83" customFormat="1" ht="20.100000000000001" customHeight="1">
      <c r="A43" s="787" t="s">
        <v>127</v>
      </c>
      <c r="B43" s="788"/>
      <c r="C43" s="806" t="str">
        <f>IF(G41="","",SUM(F47:F56))</f>
        <v/>
      </c>
      <c r="D43" s="807"/>
      <c r="E43" s="791" t="s">
        <v>128</v>
      </c>
      <c r="F43" s="792"/>
      <c r="G43" s="97" t="str">
        <f>IF(G41="","",C43/G41)</f>
        <v/>
      </c>
      <c r="H43" s="88"/>
      <c r="I43" s="787" t="s">
        <v>127</v>
      </c>
      <c r="J43" s="788"/>
      <c r="K43" s="806" t="str">
        <f>IF(O41="","",SUM(N47:N56))</f>
        <v/>
      </c>
      <c r="L43" s="807"/>
      <c r="M43" s="791" t="s">
        <v>128</v>
      </c>
      <c r="N43" s="792"/>
      <c r="O43" s="97" t="str">
        <f>IF(O41="","",K43/O41)</f>
        <v/>
      </c>
      <c r="P43" s="82"/>
    </row>
    <row r="44" spans="1:16" s="83" customFormat="1" ht="20.100000000000001" customHeight="1">
      <c r="A44" s="793" t="s">
        <v>129</v>
      </c>
      <c r="B44" s="794"/>
      <c r="C44" s="795" t="str">
        <f>IF(G41="","",SUM(F47:F57))</f>
        <v/>
      </c>
      <c r="D44" s="796"/>
      <c r="E44" s="797" t="s">
        <v>130</v>
      </c>
      <c r="F44" s="798"/>
      <c r="G44" s="98" t="str">
        <f>IF(G41="","",C44/G41)</f>
        <v/>
      </c>
      <c r="H44" s="88"/>
      <c r="I44" s="793" t="s">
        <v>129</v>
      </c>
      <c r="J44" s="794"/>
      <c r="K44" s="795" t="str">
        <f>IF(O41="","",SUM(N47:N57))</f>
        <v/>
      </c>
      <c r="L44" s="796"/>
      <c r="M44" s="797" t="s">
        <v>130</v>
      </c>
      <c r="N44" s="798"/>
      <c r="O44" s="98" t="str">
        <f>IF(O41="","",K44/O41)</f>
        <v/>
      </c>
      <c r="P44" s="82"/>
    </row>
    <row r="45" spans="1:16" s="83" customFormat="1" ht="20.100000000000001" customHeight="1">
      <c r="A45" s="799" t="s">
        <v>131</v>
      </c>
      <c r="B45" s="800"/>
      <c r="C45" s="800"/>
      <c r="D45" s="800"/>
      <c r="E45" s="800"/>
      <c r="F45" s="800"/>
      <c r="G45" s="801"/>
      <c r="H45" s="88"/>
      <c r="I45" s="799" t="s">
        <v>131</v>
      </c>
      <c r="J45" s="800"/>
      <c r="K45" s="800"/>
      <c r="L45" s="800"/>
      <c r="M45" s="800"/>
      <c r="N45" s="800"/>
      <c r="O45" s="801"/>
      <c r="P45" s="82"/>
    </row>
    <row r="46" spans="1:16" s="83" customFormat="1" ht="20.100000000000001" customHeight="1">
      <c r="A46" s="787" t="s">
        <v>132</v>
      </c>
      <c r="B46" s="788"/>
      <c r="C46" s="788"/>
      <c r="D46" s="99" t="s">
        <v>63</v>
      </c>
      <c r="E46" s="99" t="s">
        <v>91</v>
      </c>
      <c r="F46" s="99" t="s">
        <v>133</v>
      </c>
      <c r="G46" s="100" t="s">
        <v>134</v>
      </c>
      <c r="H46" s="88"/>
      <c r="I46" s="787" t="s">
        <v>132</v>
      </c>
      <c r="J46" s="788"/>
      <c r="K46" s="788"/>
      <c r="L46" s="99" t="s">
        <v>63</v>
      </c>
      <c r="M46" s="99" t="s">
        <v>91</v>
      </c>
      <c r="N46" s="99" t="s">
        <v>133</v>
      </c>
      <c r="O46" s="100" t="s">
        <v>134</v>
      </c>
      <c r="P46" s="82"/>
    </row>
    <row r="47" spans="1:16" s="83" customFormat="1" ht="20.100000000000001" customHeight="1">
      <c r="A47" s="789"/>
      <c r="B47" s="790"/>
      <c r="C47" s="790"/>
      <c r="D47" s="101"/>
      <c r="E47" s="102" t="s">
        <v>91</v>
      </c>
      <c r="F47" s="103"/>
      <c r="G47" s="104">
        <f>D47*F47</f>
        <v>0</v>
      </c>
      <c r="H47" s="88"/>
      <c r="I47" s="789"/>
      <c r="J47" s="790"/>
      <c r="K47" s="790"/>
      <c r="L47" s="101"/>
      <c r="M47" s="102" t="s">
        <v>91</v>
      </c>
      <c r="N47" s="103"/>
      <c r="O47" s="104">
        <f>L47*N47</f>
        <v>0</v>
      </c>
      <c r="P47" s="82"/>
    </row>
    <row r="48" spans="1:16" s="83" customFormat="1" ht="20.100000000000001" customHeight="1">
      <c r="A48" s="777"/>
      <c r="B48" s="778"/>
      <c r="C48" s="778"/>
      <c r="D48" s="105"/>
      <c r="E48" s="106" t="s">
        <v>91</v>
      </c>
      <c r="F48" s="105"/>
      <c r="G48" s="107">
        <f t="shared" ref="G48:G56" si="2">D48*F48</f>
        <v>0</v>
      </c>
      <c r="H48" s="88"/>
      <c r="I48" s="777"/>
      <c r="J48" s="778"/>
      <c r="K48" s="778"/>
      <c r="L48" s="105"/>
      <c r="M48" s="106" t="s">
        <v>91</v>
      </c>
      <c r="N48" s="105"/>
      <c r="O48" s="107">
        <f t="shared" ref="O48:O56" si="3">L48*N48</f>
        <v>0</v>
      </c>
      <c r="P48" s="82"/>
    </row>
    <row r="49" spans="1:16" s="83" customFormat="1" ht="20.100000000000001" customHeight="1">
      <c r="A49" s="777"/>
      <c r="B49" s="778"/>
      <c r="C49" s="778"/>
      <c r="D49" s="105"/>
      <c r="E49" s="106" t="s">
        <v>91</v>
      </c>
      <c r="F49" s="105"/>
      <c r="G49" s="107">
        <f t="shared" si="2"/>
        <v>0</v>
      </c>
      <c r="H49" s="88"/>
      <c r="I49" s="777"/>
      <c r="J49" s="778"/>
      <c r="K49" s="778"/>
      <c r="L49" s="105"/>
      <c r="M49" s="106" t="s">
        <v>91</v>
      </c>
      <c r="N49" s="105"/>
      <c r="O49" s="107">
        <f t="shared" si="3"/>
        <v>0</v>
      </c>
      <c r="P49" s="82"/>
    </row>
    <row r="50" spans="1:16" s="83" customFormat="1" ht="20.100000000000001" customHeight="1">
      <c r="A50" s="777"/>
      <c r="B50" s="778"/>
      <c r="C50" s="778"/>
      <c r="D50" s="105"/>
      <c r="E50" s="106" t="s">
        <v>91</v>
      </c>
      <c r="F50" s="105"/>
      <c r="G50" s="107">
        <f t="shared" si="2"/>
        <v>0</v>
      </c>
      <c r="H50" s="88"/>
      <c r="I50" s="777"/>
      <c r="J50" s="778"/>
      <c r="K50" s="778"/>
      <c r="L50" s="105"/>
      <c r="M50" s="106" t="s">
        <v>91</v>
      </c>
      <c r="N50" s="105"/>
      <c r="O50" s="107">
        <f t="shared" si="3"/>
        <v>0</v>
      </c>
      <c r="P50" s="82"/>
    </row>
    <row r="51" spans="1:16" s="83" customFormat="1" ht="20.100000000000001" customHeight="1">
      <c r="A51" s="777"/>
      <c r="B51" s="778"/>
      <c r="C51" s="778"/>
      <c r="D51" s="105"/>
      <c r="E51" s="106" t="s">
        <v>91</v>
      </c>
      <c r="F51" s="105"/>
      <c r="G51" s="107">
        <f t="shared" si="2"/>
        <v>0</v>
      </c>
      <c r="H51" s="88"/>
      <c r="I51" s="777"/>
      <c r="J51" s="778"/>
      <c r="K51" s="778"/>
      <c r="L51" s="105"/>
      <c r="M51" s="106" t="s">
        <v>91</v>
      </c>
      <c r="N51" s="105"/>
      <c r="O51" s="107">
        <f t="shared" si="3"/>
        <v>0</v>
      </c>
      <c r="P51" s="82"/>
    </row>
    <row r="52" spans="1:16" s="83" customFormat="1" ht="20.100000000000001" customHeight="1">
      <c r="A52" s="777"/>
      <c r="B52" s="778"/>
      <c r="C52" s="778"/>
      <c r="D52" s="105"/>
      <c r="E52" s="106" t="s">
        <v>91</v>
      </c>
      <c r="F52" s="105"/>
      <c r="G52" s="107">
        <f t="shared" si="2"/>
        <v>0</v>
      </c>
      <c r="H52" s="88"/>
      <c r="I52" s="777"/>
      <c r="J52" s="778"/>
      <c r="K52" s="778"/>
      <c r="L52" s="105"/>
      <c r="M52" s="106" t="s">
        <v>91</v>
      </c>
      <c r="N52" s="105"/>
      <c r="O52" s="107">
        <f t="shared" si="3"/>
        <v>0</v>
      </c>
      <c r="P52" s="82"/>
    </row>
    <row r="53" spans="1:16" s="83" customFormat="1" ht="20.100000000000001" customHeight="1">
      <c r="A53" s="777"/>
      <c r="B53" s="778"/>
      <c r="C53" s="778"/>
      <c r="D53" s="105"/>
      <c r="E53" s="106" t="s">
        <v>91</v>
      </c>
      <c r="F53" s="105"/>
      <c r="G53" s="107">
        <f t="shared" si="2"/>
        <v>0</v>
      </c>
      <c r="H53" s="88"/>
      <c r="I53" s="777"/>
      <c r="J53" s="778"/>
      <c r="K53" s="778"/>
      <c r="L53" s="105"/>
      <c r="M53" s="106" t="s">
        <v>91</v>
      </c>
      <c r="N53" s="105"/>
      <c r="O53" s="107">
        <f t="shared" si="3"/>
        <v>0</v>
      </c>
      <c r="P53" s="82"/>
    </row>
    <row r="54" spans="1:16" s="83" customFormat="1" ht="20.100000000000001" customHeight="1">
      <c r="A54" s="777"/>
      <c r="B54" s="778"/>
      <c r="C54" s="778"/>
      <c r="D54" s="105"/>
      <c r="E54" s="106" t="s">
        <v>91</v>
      </c>
      <c r="F54" s="105"/>
      <c r="G54" s="107">
        <f t="shared" si="2"/>
        <v>0</v>
      </c>
      <c r="H54" s="88"/>
      <c r="I54" s="777"/>
      <c r="J54" s="778"/>
      <c r="K54" s="778"/>
      <c r="L54" s="105"/>
      <c r="M54" s="106" t="s">
        <v>91</v>
      </c>
      <c r="N54" s="105"/>
      <c r="O54" s="107">
        <f t="shared" si="3"/>
        <v>0</v>
      </c>
      <c r="P54" s="82"/>
    </row>
    <row r="55" spans="1:16" s="83" customFormat="1" ht="20.100000000000001" customHeight="1">
      <c r="A55" s="777"/>
      <c r="B55" s="778"/>
      <c r="C55" s="778"/>
      <c r="D55" s="105"/>
      <c r="E55" s="106" t="s">
        <v>91</v>
      </c>
      <c r="F55" s="105"/>
      <c r="G55" s="107">
        <f t="shared" si="2"/>
        <v>0</v>
      </c>
      <c r="H55" s="88"/>
      <c r="I55" s="777"/>
      <c r="J55" s="778"/>
      <c r="K55" s="778"/>
      <c r="L55" s="105"/>
      <c r="M55" s="106" t="s">
        <v>91</v>
      </c>
      <c r="N55" s="105"/>
      <c r="O55" s="107">
        <f t="shared" si="3"/>
        <v>0</v>
      </c>
      <c r="P55" s="82"/>
    </row>
    <row r="56" spans="1:16" s="83" customFormat="1" ht="20.100000000000001" customHeight="1">
      <c r="A56" s="777"/>
      <c r="B56" s="778"/>
      <c r="C56" s="778"/>
      <c r="D56" s="105"/>
      <c r="E56" s="106" t="s">
        <v>91</v>
      </c>
      <c r="F56" s="105"/>
      <c r="G56" s="107">
        <f t="shared" si="2"/>
        <v>0</v>
      </c>
      <c r="H56" s="88"/>
      <c r="I56" s="777"/>
      <c r="J56" s="778"/>
      <c r="K56" s="778"/>
      <c r="L56" s="105"/>
      <c r="M56" s="106" t="s">
        <v>91</v>
      </c>
      <c r="N56" s="105"/>
      <c r="O56" s="107">
        <f t="shared" si="3"/>
        <v>0</v>
      </c>
      <c r="P56" s="82"/>
    </row>
    <row r="57" spans="1:16" s="83" customFormat="1" ht="20.100000000000001" customHeight="1">
      <c r="A57" s="779" t="s">
        <v>135</v>
      </c>
      <c r="B57" s="780"/>
      <c r="C57" s="781"/>
      <c r="D57" s="108"/>
      <c r="E57" s="109" t="s">
        <v>91</v>
      </c>
      <c r="F57" s="110"/>
      <c r="G57" s="111">
        <f>D57*F57</f>
        <v>0</v>
      </c>
      <c r="H57" s="88"/>
      <c r="I57" s="779" t="s">
        <v>135</v>
      </c>
      <c r="J57" s="780"/>
      <c r="K57" s="781"/>
      <c r="L57" s="108"/>
      <c r="M57" s="109" t="s">
        <v>91</v>
      </c>
      <c r="N57" s="110"/>
      <c r="O57" s="111">
        <f>L57*N57</f>
        <v>0</v>
      </c>
      <c r="P57" s="82"/>
    </row>
    <row r="58" spans="1:16" s="83" customFormat="1" ht="20.100000000000001" customHeight="1">
      <c r="A58" s="782" t="s">
        <v>136</v>
      </c>
      <c r="B58" s="783"/>
      <c r="C58" s="783"/>
      <c r="D58" s="783"/>
      <c r="E58" s="783"/>
      <c r="F58" s="784"/>
      <c r="G58" s="112">
        <f>SUM(G47:G57)</f>
        <v>0</v>
      </c>
      <c r="H58" s="88"/>
      <c r="I58" s="782" t="s">
        <v>136</v>
      </c>
      <c r="J58" s="783"/>
      <c r="K58" s="783"/>
      <c r="L58" s="783"/>
      <c r="M58" s="783"/>
      <c r="N58" s="784"/>
      <c r="O58" s="112">
        <f>SUM(O47:O57)</f>
        <v>0</v>
      </c>
      <c r="P58" s="82"/>
    </row>
    <row r="59" spans="1:16" s="83" customFormat="1" ht="20.100000000000001" customHeight="1">
      <c r="A59" s="785" t="s">
        <v>162</v>
      </c>
      <c r="B59" s="786"/>
      <c r="C59" s="786"/>
      <c r="D59" s="786"/>
      <c r="E59" s="786"/>
      <c r="F59" s="786"/>
      <c r="G59" s="114"/>
      <c r="H59" s="88"/>
      <c r="I59" s="785" t="s">
        <v>162</v>
      </c>
      <c r="J59" s="786"/>
      <c r="K59" s="786"/>
      <c r="L59" s="786"/>
      <c r="M59" s="786"/>
      <c r="N59" s="786"/>
      <c r="O59" s="114"/>
      <c r="P59" s="82"/>
    </row>
    <row r="60" spans="1:16" s="83" customFormat="1" ht="20.100000000000001" customHeight="1">
      <c r="A60" s="787" t="s">
        <v>89</v>
      </c>
      <c r="B60" s="788"/>
      <c r="C60" s="788"/>
      <c r="D60" s="788"/>
      <c r="E60" s="788"/>
      <c r="F60" s="788"/>
      <c r="G60" s="112">
        <f>G58+G59</f>
        <v>0</v>
      </c>
      <c r="H60" s="88"/>
      <c r="I60" s="787" t="s">
        <v>89</v>
      </c>
      <c r="J60" s="788"/>
      <c r="K60" s="788"/>
      <c r="L60" s="788"/>
      <c r="M60" s="788"/>
      <c r="N60" s="788"/>
      <c r="O60" s="112">
        <f>O58+O59</f>
        <v>0</v>
      </c>
      <c r="P60" s="82"/>
    </row>
    <row r="61" spans="1:16" s="83" customFormat="1" ht="20.100000000000001" customHeight="1">
      <c r="A61" s="87"/>
      <c r="B61" s="87"/>
      <c r="C61" s="87"/>
      <c r="D61" s="87"/>
      <c r="E61" s="87"/>
      <c r="F61" s="87"/>
      <c r="G61" s="87"/>
      <c r="H61" s="82"/>
      <c r="I61" s="87"/>
      <c r="J61" s="87"/>
      <c r="K61" s="87"/>
      <c r="L61" s="87"/>
      <c r="M61" s="87"/>
      <c r="N61" s="87"/>
      <c r="O61" s="87"/>
      <c r="P61" s="82"/>
    </row>
    <row r="62" spans="1:16" s="83" customFormat="1" ht="20.100000000000001" customHeight="1">
      <c r="A62" s="809" t="s">
        <v>118</v>
      </c>
      <c r="B62" s="810"/>
      <c r="C62" s="837" t="str">
        <f>IF(総表!C30="","",TEXT(総表!C30,"yyyy/mm/dd")&amp;総表!D30&amp;TEXT(総表!E30,"yyyy/mm/dd"))</f>
        <v/>
      </c>
      <c r="D62" s="837"/>
      <c r="E62" s="837"/>
      <c r="F62" s="837"/>
      <c r="G62" s="838"/>
      <c r="H62" s="88"/>
      <c r="I62" s="809" t="s">
        <v>118</v>
      </c>
      <c r="J62" s="810"/>
      <c r="K62" s="837" t="str">
        <f>IF(総表!C31="","",TEXT(総表!C31,"yyyy/mm/dd")&amp;総表!D31&amp;TEXT(総表!E31,"yyyy/mm/dd"))</f>
        <v/>
      </c>
      <c r="L62" s="837"/>
      <c r="M62" s="837"/>
      <c r="N62" s="837"/>
      <c r="O62" s="838"/>
      <c r="P62" s="82"/>
    </row>
    <row r="63" spans="1:16" s="83" customFormat="1" ht="20.100000000000001" customHeight="1">
      <c r="A63" s="817" t="s">
        <v>120</v>
      </c>
      <c r="B63" s="818"/>
      <c r="C63" s="824" t="str">
        <f>IF(総表!F30="","",総表!F30)</f>
        <v/>
      </c>
      <c r="D63" s="824"/>
      <c r="E63" s="824"/>
      <c r="F63" s="824"/>
      <c r="G63" s="825"/>
      <c r="H63" s="88"/>
      <c r="I63" s="817" t="s">
        <v>120</v>
      </c>
      <c r="J63" s="818"/>
      <c r="K63" s="824" t="str">
        <f>IF(総表!F31="","",総表!F31)</f>
        <v/>
      </c>
      <c r="L63" s="824"/>
      <c r="M63" s="824"/>
      <c r="N63" s="824"/>
      <c r="O63" s="825"/>
      <c r="P63" s="82"/>
    </row>
    <row r="64" spans="1:16" s="83" customFormat="1" ht="20.100000000000001" customHeight="1">
      <c r="A64" s="802" t="s">
        <v>121</v>
      </c>
      <c r="B64" s="803"/>
      <c r="C64" s="821"/>
      <c r="D64" s="821"/>
      <c r="E64" s="822"/>
      <c r="F64" s="822"/>
      <c r="G64" s="823"/>
      <c r="H64" s="88"/>
      <c r="I64" s="802" t="s">
        <v>121</v>
      </c>
      <c r="J64" s="803"/>
      <c r="K64" s="821"/>
      <c r="L64" s="821"/>
      <c r="M64" s="822"/>
      <c r="N64" s="822"/>
      <c r="O64" s="823"/>
      <c r="P64" s="82"/>
    </row>
    <row r="65" spans="1:16" s="83" customFormat="1" ht="20.100000000000001" customHeight="1">
      <c r="A65" s="89" t="s">
        <v>122</v>
      </c>
      <c r="B65" s="788" t="s">
        <v>123</v>
      </c>
      <c r="C65" s="788"/>
      <c r="D65" s="808"/>
      <c r="E65" s="808"/>
      <c r="F65" s="90" t="s">
        <v>5</v>
      </c>
      <c r="G65" s="91"/>
      <c r="H65" s="92"/>
      <c r="I65" s="89" t="s">
        <v>122</v>
      </c>
      <c r="J65" s="788" t="s">
        <v>123</v>
      </c>
      <c r="K65" s="788"/>
      <c r="L65" s="808"/>
      <c r="M65" s="808"/>
      <c r="N65" s="90" t="s">
        <v>5</v>
      </c>
      <c r="O65" s="91"/>
      <c r="P65" s="82"/>
    </row>
    <row r="66" spans="1:16" s="83" customFormat="1" ht="20.100000000000001" customHeight="1">
      <c r="A66" s="809" t="s">
        <v>124</v>
      </c>
      <c r="B66" s="810"/>
      <c r="C66" s="811">
        <f>C64-D65-G65</f>
        <v>0</v>
      </c>
      <c r="D66" s="812"/>
      <c r="E66" s="813" t="s">
        <v>125</v>
      </c>
      <c r="F66" s="814"/>
      <c r="G66" s="93" t="str">
        <f>IF(C66*C67=0,"",C66*C67)</f>
        <v/>
      </c>
      <c r="H66" s="88"/>
      <c r="I66" s="809" t="s">
        <v>124</v>
      </c>
      <c r="J66" s="810"/>
      <c r="K66" s="811">
        <f>K64-L65-O65</f>
        <v>0</v>
      </c>
      <c r="L66" s="812"/>
      <c r="M66" s="813" t="s">
        <v>125</v>
      </c>
      <c r="N66" s="814"/>
      <c r="O66" s="93" t="str">
        <f>IF(K66*K67=0,"",K66*K67)</f>
        <v/>
      </c>
      <c r="P66" s="82"/>
    </row>
    <row r="67" spans="1:16" s="83" customFormat="1" ht="20.100000000000001" customHeight="1">
      <c r="A67" s="802" t="s">
        <v>126</v>
      </c>
      <c r="B67" s="803"/>
      <c r="C67" s="804"/>
      <c r="D67" s="805"/>
      <c r="E67" s="94"/>
      <c r="F67" s="95"/>
      <c r="G67" s="96"/>
      <c r="H67" s="88"/>
      <c r="I67" s="802" t="s">
        <v>126</v>
      </c>
      <c r="J67" s="803"/>
      <c r="K67" s="804"/>
      <c r="L67" s="805"/>
      <c r="M67" s="94"/>
      <c r="N67" s="95"/>
      <c r="O67" s="96"/>
      <c r="P67" s="82"/>
    </row>
    <row r="68" spans="1:16" s="83" customFormat="1" ht="20.100000000000001" customHeight="1">
      <c r="A68" s="787" t="s">
        <v>127</v>
      </c>
      <c r="B68" s="788"/>
      <c r="C68" s="806" t="str">
        <f>IF(G66="","",SUM(F72:F81))</f>
        <v/>
      </c>
      <c r="D68" s="807"/>
      <c r="E68" s="791" t="s">
        <v>128</v>
      </c>
      <c r="F68" s="792"/>
      <c r="G68" s="97" t="str">
        <f>IF(G66="","",C68/G66)</f>
        <v/>
      </c>
      <c r="H68" s="88"/>
      <c r="I68" s="787" t="s">
        <v>127</v>
      </c>
      <c r="J68" s="788"/>
      <c r="K68" s="806" t="str">
        <f>IF(O66="","",SUM(N72:N81))</f>
        <v/>
      </c>
      <c r="L68" s="807"/>
      <c r="M68" s="791" t="s">
        <v>128</v>
      </c>
      <c r="N68" s="792"/>
      <c r="O68" s="97" t="str">
        <f>IF(O66="","",K68/O66)</f>
        <v/>
      </c>
      <c r="P68" s="82"/>
    </row>
    <row r="69" spans="1:16" s="83" customFormat="1" ht="20.100000000000001" customHeight="1">
      <c r="A69" s="793" t="s">
        <v>129</v>
      </c>
      <c r="B69" s="794"/>
      <c r="C69" s="795" t="str">
        <f>IF(G66="","",SUM(F72:F82))</f>
        <v/>
      </c>
      <c r="D69" s="796"/>
      <c r="E69" s="797" t="s">
        <v>130</v>
      </c>
      <c r="F69" s="798"/>
      <c r="G69" s="98" t="str">
        <f>IF(G66="","",C69/G66)</f>
        <v/>
      </c>
      <c r="H69" s="88"/>
      <c r="I69" s="793" t="s">
        <v>129</v>
      </c>
      <c r="J69" s="794"/>
      <c r="K69" s="795" t="str">
        <f>IF(O66="","",SUM(N72:N82))</f>
        <v/>
      </c>
      <c r="L69" s="796"/>
      <c r="M69" s="797" t="s">
        <v>130</v>
      </c>
      <c r="N69" s="798"/>
      <c r="O69" s="98" t="str">
        <f>IF(O66="","",K69/O66)</f>
        <v/>
      </c>
      <c r="P69" s="82"/>
    </row>
    <row r="70" spans="1:16" s="83" customFormat="1" ht="20.100000000000001" customHeight="1">
      <c r="A70" s="799" t="s">
        <v>131</v>
      </c>
      <c r="B70" s="800"/>
      <c r="C70" s="800"/>
      <c r="D70" s="800"/>
      <c r="E70" s="800"/>
      <c r="F70" s="800"/>
      <c r="G70" s="801"/>
      <c r="H70" s="88"/>
      <c r="I70" s="799" t="s">
        <v>131</v>
      </c>
      <c r="J70" s="800"/>
      <c r="K70" s="800"/>
      <c r="L70" s="800"/>
      <c r="M70" s="800"/>
      <c r="N70" s="800"/>
      <c r="O70" s="801"/>
      <c r="P70" s="82"/>
    </row>
    <row r="71" spans="1:16" s="83" customFormat="1" ht="20.100000000000001" customHeight="1">
      <c r="A71" s="787" t="s">
        <v>132</v>
      </c>
      <c r="B71" s="788"/>
      <c r="C71" s="788"/>
      <c r="D71" s="99" t="s">
        <v>63</v>
      </c>
      <c r="E71" s="99" t="s">
        <v>91</v>
      </c>
      <c r="F71" s="99" t="s">
        <v>133</v>
      </c>
      <c r="G71" s="100" t="s">
        <v>134</v>
      </c>
      <c r="H71" s="88"/>
      <c r="I71" s="787" t="s">
        <v>132</v>
      </c>
      <c r="J71" s="788"/>
      <c r="K71" s="788"/>
      <c r="L71" s="99" t="s">
        <v>63</v>
      </c>
      <c r="M71" s="99" t="s">
        <v>91</v>
      </c>
      <c r="N71" s="99" t="s">
        <v>133</v>
      </c>
      <c r="O71" s="100" t="s">
        <v>134</v>
      </c>
      <c r="P71" s="82"/>
    </row>
    <row r="72" spans="1:16" s="83" customFormat="1" ht="20.100000000000001" customHeight="1">
      <c r="A72" s="789"/>
      <c r="B72" s="790"/>
      <c r="C72" s="790"/>
      <c r="D72" s="101"/>
      <c r="E72" s="102" t="s">
        <v>91</v>
      </c>
      <c r="F72" s="103"/>
      <c r="G72" s="104">
        <f>D72*F72</f>
        <v>0</v>
      </c>
      <c r="H72" s="88"/>
      <c r="I72" s="789"/>
      <c r="J72" s="790"/>
      <c r="K72" s="790"/>
      <c r="L72" s="101"/>
      <c r="M72" s="102" t="s">
        <v>91</v>
      </c>
      <c r="N72" s="103"/>
      <c r="O72" s="104">
        <f>L72*N72</f>
        <v>0</v>
      </c>
      <c r="P72" s="82"/>
    </row>
    <row r="73" spans="1:16" s="83" customFormat="1" ht="20.100000000000001" customHeight="1">
      <c r="A73" s="777"/>
      <c r="B73" s="778"/>
      <c r="C73" s="778"/>
      <c r="D73" s="105"/>
      <c r="E73" s="106" t="s">
        <v>91</v>
      </c>
      <c r="F73" s="105"/>
      <c r="G73" s="107">
        <f t="shared" ref="G73:G81" si="4">D73*F73</f>
        <v>0</v>
      </c>
      <c r="H73" s="88"/>
      <c r="I73" s="777"/>
      <c r="J73" s="778"/>
      <c r="K73" s="778"/>
      <c r="L73" s="105"/>
      <c r="M73" s="106" t="s">
        <v>91</v>
      </c>
      <c r="N73" s="105"/>
      <c r="O73" s="107">
        <f t="shared" ref="O73:O81" si="5">L73*N73</f>
        <v>0</v>
      </c>
      <c r="P73" s="82"/>
    </row>
    <row r="74" spans="1:16" s="83" customFormat="1" ht="20.100000000000001" customHeight="1">
      <c r="A74" s="777"/>
      <c r="B74" s="778"/>
      <c r="C74" s="778"/>
      <c r="D74" s="105"/>
      <c r="E74" s="106" t="s">
        <v>91</v>
      </c>
      <c r="F74" s="105"/>
      <c r="G74" s="107">
        <f t="shared" si="4"/>
        <v>0</v>
      </c>
      <c r="H74" s="88"/>
      <c r="I74" s="777"/>
      <c r="J74" s="778"/>
      <c r="K74" s="778"/>
      <c r="L74" s="105"/>
      <c r="M74" s="106" t="s">
        <v>91</v>
      </c>
      <c r="N74" s="105"/>
      <c r="O74" s="107">
        <f t="shared" si="5"/>
        <v>0</v>
      </c>
      <c r="P74" s="82"/>
    </row>
    <row r="75" spans="1:16" s="83" customFormat="1" ht="20.100000000000001" customHeight="1">
      <c r="A75" s="777"/>
      <c r="B75" s="778"/>
      <c r="C75" s="778"/>
      <c r="D75" s="105"/>
      <c r="E75" s="106" t="s">
        <v>91</v>
      </c>
      <c r="F75" s="105"/>
      <c r="G75" s="107">
        <f t="shared" si="4"/>
        <v>0</v>
      </c>
      <c r="H75" s="88"/>
      <c r="I75" s="777"/>
      <c r="J75" s="778"/>
      <c r="K75" s="778"/>
      <c r="L75" s="105"/>
      <c r="M75" s="106" t="s">
        <v>91</v>
      </c>
      <c r="N75" s="105"/>
      <c r="O75" s="107">
        <f t="shared" si="5"/>
        <v>0</v>
      </c>
      <c r="P75" s="82"/>
    </row>
    <row r="76" spans="1:16" s="83" customFormat="1" ht="20.100000000000001" customHeight="1">
      <c r="A76" s="777"/>
      <c r="B76" s="778"/>
      <c r="C76" s="778"/>
      <c r="D76" s="105"/>
      <c r="E76" s="106" t="s">
        <v>91</v>
      </c>
      <c r="F76" s="105"/>
      <c r="G76" s="107">
        <f t="shared" si="4"/>
        <v>0</v>
      </c>
      <c r="H76" s="88"/>
      <c r="I76" s="777"/>
      <c r="J76" s="778"/>
      <c r="K76" s="778"/>
      <c r="L76" s="105"/>
      <c r="M76" s="106" t="s">
        <v>91</v>
      </c>
      <c r="N76" s="105"/>
      <c r="O76" s="107">
        <f t="shared" si="5"/>
        <v>0</v>
      </c>
      <c r="P76" s="82"/>
    </row>
    <row r="77" spans="1:16" s="83" customFormat="1" ht="20.100000000000001" customHeight="1">
      <c r="A77" s="777"/>
      <c r="B77" s="778"/>
      <c r="C77" s="778"/>
      <c r="D77" s="105"/>
      <c r="E77" s="106" t="s">
        <v>91</v>
      </c>
      <c r="F77" s="105"/>
      <c r="G77" s="107">
        <f t="shared" si="4"/>
        <v>0</v>
      </c>
      <c r="H77" s="88"/>
      <c r="I77" s="777"/>
      <c r="J77" s="778"/>
      <c r="K77" s="778"/>
      <c r="L77" s="105"/>
      <c r="M77" s="106" t="s">
        <v>91</v>
      </c>
      <c r="N77" s="105"/>
      <c r="O77" s="107">
        <f t="shared" si="5"/>
        <v>0</v>
      </c>
      <c r="P77" s="82"/>
    </row>
    <row r="78" spans="1:16" s="83" customFormat="1" ht="20.100000000000001" customHeight="1">
      <c r="A78" s="777"/>
      <c r="B78" s="778"/>
      <c r="C78" s="778"/>
      <c r="D78" s="105"/>
      <c r="E78" s="106" t="s">
        <v>91</v>
      </c>
      <c r="F78" s="105"/>
      <c r="G78" s="107">
        <f t="shared" si="4"/>
        <v>0</v>
      </c>
      <c r="H78" s="88"/>
      <c r="I78" s="777"/>
      <c r="J78" s="778"/>
      <c r="K78" s="778"/>
      <c r="L78" s="105"/>
      <c r="M78" s="106" t="s">
        <v>91</v>
      </c>
      <c r="N78" s="105"/>
      <c r="O78" s="107">
        <f t="shared" si="5"/>
        <v>0</v>
      </c>
      <c r="P78" s="82"/>
    </row>
    <row r="79" spans="1:16" s="83" customFormat="1" ht="20.100000000000001" customHeight="1">
      <c r="A79" s="777"/>
      <c r="B79" s="778"/>
      <c r="C79" s="778"/>
      <c r="D79" s="105"/>
      <c r="E79" s="106" t="s">
        <v>91</v>
      </c>
      <c r="F79" s="105"/>
      <c r="G79" s="107">
        <f t="shared" si="4"/>
        <v>0</v>
      </c>
      <c r="H79" s="88"/>
      <c r="I79" s="777"/>
      <c r="J79" s="778"/>
      <c r="K79" s="778"/>
      <c r="L79" s="105"/>
      <c r="M79" s="106" t="s">
        <v>91</v>
      </c>
      <c r="N79" s="105"/>
      <c r="O79" s="107">
        <f t="shared" si="5"/>
        <v>0</v>
      </c>
      <c r="P79" s="82"/>
    </row>
    <row r="80" spans="1:16" s="83" customFormat="1" ht="20.100000000000001" customHeight="1">
      <c r="A80" s="777"/>
      <c r="B80" s="778"/>
      <c r="C80" s="778"/>
      <c r="D80" s="105"/>
      <c r="E80" s="106" t="s">
        <v>91</v>
      </c>
      <c r="F80" s="105"/>
      <c r="G80" s="107">
        <f t="shared" si="4"/>
        <v>0</v>
      </c>
      <c r="H80" s="88"/>
      <c r="I80" s="777"/>
      <c r="J80" s="778"/>
      <c r="K80" s="778"/>
      <c r="L80" s="105"/>
      <c r="M80" s="106" t="s">
        <v>91</v>
      </c>
      <c r="N80" s="105"/>
      <c r="O80" s="107">
        <f t="shared" si="5"/>
        <v>0</v>
      </c>
      <c r="P80" s="82"/>
    </row>
    <row r="81" spans="1:16" s="83" customFormat="1" ht="20.100000000000001" customHeight="1">
      <c r="A81" s="777"/>
      <c r="B81" s="778"/>
      <c r="C81" s="778"/>
      <c r="D81" s="105"/>
      <c r="E81" s="106" t="s">
        <v>91</v>
      </c>
      <c r="F81" s="105"/>
      <c r="G81" s="107">
        <f t="shared" si="4"/>
        <v>0</v>
      </c>
      <c r="H81" s="88"/>
      <c r="I81" s="777"/>
      <c r="J81" s="778"/>
      <c r="K81" s="778"/>
      <c r="L81" s="105"/>
      <c r="M81" s="106" t="s">
        <v>91</v>
      </c>
      <c r="N81" s="105"/>
      <c r="O81" s="107">
        <f t="shared" si="5"/>
        <v>0</v>
      </c>
      <c r="P81" s="82"/>
    </row>
    <row r="82" spans="1:16" s="83" customFormat="1" ht="20.100000000000001" customHeight="1">
      <c r="A82" s="779" t="s">
        <v>135</v>
      </c>
      <c r="B82" s="780"/>
      <c r="C82" s="781"/>
      <c r="D82" s="108"/>
      <c r="E82" s="109" t="s">
        <v>91</v>
      </c>
      <c r="F82" s="110"/>
      <c r="G82" s="111">
        <f>D82*F82</f>
        <v>0</v>
      </c>
      <c r="H82" s="88"/>
      <c r="I82" s="779" t="s">
        <v>135</v>
      </c>
      <c r="J82" s="780"/>
      <c r="K82" s="781"/>
      <c r="L82" s="108"/>
      <c r="M82" s="109" t="s">
        <v>91</v>
      </c>
      <c r="N82" s="110"/>
      <c r="O82" s="111">
        <f>L82*N82</f>
        <v>0</v>
      </c>
      <c r="P82" s="82"/>
    </row>
    <row r="83" spans="1:16" s="83" customFormat="1" ht="20.100000000000001" customHeight="1">
      <c r="A83" s="782" t="s">
        <v>136</v>
      </c>
      <c r="B83" s="783"/>
      <c r="C83" s="783"/>
      <c r="D83" s="783"/>
      <c r="E83" s="783"/>
      <c r="F83" s="784"/>
      <c r="G83" s="112">
        <f>SUM(G72:G82)</f>
        <v>0</v>
      </c>
      <c r="H83" s="88"/>
      <c r="I83" s="782" t="s">
        <v>136</v>
      </c>
      <c r="J83" s="783"/>
      <c r="K83" s="783"/>
      <c r="L83" s="783"/>
      <c r="M83" s="783"/>
      <c r="N83" s="784"/>
      <c r="O83" s="112">
        <f>SUM(O72:O82)</f>
        <v>0</v>
      </c>
      <c r="P83" s="82"/>
    </row>
    <row r="84" spans="1:16" s="83" customFormat="1" ht="20.100000000000001" customHeight="1">
      <c r="A84" s="785" t="s">
        <v>162</v>
      </c>
      <c r="B84" s="786"/>
      <c r="C84" s="786"/>
      <c r="D84" s="786"/>
      <c r="E84" s="786"/>
      <c r="F84" s="786"/>
      <c r="G84" s="114"/>
      <c r="H84" s="88"/>
      <c r="I84" s="785" t="s">
        <v>162</v>
      </c>
      <c r="J84" s="786"/>
      <c r="K84" s="786"/>
      <c r="L84" s="786"/>
      <c r="M84" s="786"/>
      <c r="N84" s="786"/>
      <c r="O84" s="114"/>
      <c r="P84" s="82"/>
    </row>
    <row r="85" spans="1:16" s="83" customFormat="1" ht="20.100000000000001" customHeight="1">
      <c r="A85" s="787" t="s">
        <v>89</v>
      </c>
      <c r="B85" s="788"/>
      <c r="C85" s="788"/>
      <c r="D85" s="788"/>
      <c r="E85" s="788"/>
      <c r="F85" s="788"/>
      <c r="G85" s="112">
        <f>G83+G84</f>
        <v>0</v>
      </c>
      <c r="H85" s="88"/>
      <c r="I85" s="787" t="s">
        <v>89</v>
      </c>
      <c r="J85" s="788"/>
      <c r="K85" s="788"/>
      <c r="L85" s="788"/>
      <c r="M85" s="788"/>
      <c r="N85" s="788"/>
      <c r="O85" s="112">
        <f>O83+O84</f>
        <v>0</v>
      </c>
      <c r="P85" s="82"/>
    </row>
    <row r="86" spans="1:16" s="83" customFormat="1" ht="20.100000000000001" customHeight="1">
      <c r="A86" s="87"/>
      <c r="B86" s="87"/>
      <c r="C86" s="87"/>
      <c r="D86" s="87"/>
      <c r="E86" s="87"/>
      <c r="F86" s="87"/>
      <c r="G86" s="87"/>
      <c r="H86" s="82"/>
      <c r="I86" s="87"/>
      <c r="J86" s="87"/>
      <c r="K86" s="87"/>
      <c r="L86" s="87"/>
      <c r="M86" s="87"/>
      <c r="N86" s="87"/>
      <c r="O86" s="87"/>
      <c r="P86" s="82"/>
    </row>
    <row r="87" spans="1:16" s="83" customFormat="1" ht="20.100000000000001" customHeight="1">
      <c r="A87" s="809" t="s">
        <v>118</v>
      </c>
      <c r="B87" s="810"/>
      <c r="C87" s="837" t="str">
        <f>IF(総表!C32="","",TEXT(総表!C32,"yyyy/mm/dd")&amp;総表!D32&amp;TEXT(総表!E32,"yyyy/mm/dd"))</f>
        <v/>
      </c>
      <c r="D87" s="837"/>
      <c r="E87" s="837"/>
      <c r="F87" s="837"/>
      <c r="G87" s="838"/>
      <c r="H87" s="88"/>
      <c r="I87" s="809" t="s">
        <v>118</v>
      </c>
      <c r="J87" s="810"/>
      <c r="K87" s="837" t="str">
        <f>IF(総表!C33="","",TEXT(総表!C33,"yyyy/mm/dd")&amp;総表!D33&amp;TEXT(総表!E33,"yyyy/mm/dd"))</f>
        <v/>
      </c>
      <c r="L87" s="837"/>
      <c r="M87" s="837"/>
      <c r="N87" s="837"/>
      <c r="O87" s="838"/>
      <c r="P87" s="82"/>
    </row>
    <row r="88" spans="1:16" s="83" customFormat="1" ht="20.100000000000001" customHeight="1">
      <c r="A88" s="817" t="s">
        <v>120</v>
      </c>
      <c r="B88" s="818"/>
      <c r="C88" s="824" t="str">
        <f>IF(総表!F32="","",総表!F32)</f>
        <v/>
      </c>
      <c r="D88" s="824"/>
      <c r="E88" s="824"/>
      <c r="F88" s="824"/>
      <c r="G88" s="825"/>
      <c r="H88" s="88"/>
      <c r="I88" s="817" t="s">
        <v>120</v>
      </c>
      <c r="J88" s="818"/>
      <c r="K88" s="824" t="str">
        <f>IF(総表!F33="","",総表!F33)</f>
        <v/>
      </c>
      <c r="L88" s="824"/>
      <c r="M88" s="824"/>
      <c r="N88" s="824"/>
      <c r="O88" s="825"/>
      <c r="P88" s="82"/>
    </row>
    <row r="89" spans="1:16" s="83" customFormat="1" ht="20.100000000000001" customHeight="1">
      <c r="A89" s="802" t="s">
        <v>121</v>
      </c>
      <c r="B89" s="803"/>
      <c r="C89" s="821"/>
      <c r="D89" s="821"/>
      <c r="E89" s="822"/>
      <c r="F89" s="822"/>
      <c r="G89" s="823"/>
      <c r="H89" s="88"/>
      <c r="I89" s="802" t="s">
        <v>121</v>
      </c>
      <c r="J89" s="803"/>
      <c r="K89" s="821"/>
      <c r="L89" s="821"/>
      <c r="M89" s="822"/>
      <c r="N89" s="822"/>
      <c r="O89" s="823"/>
      <c r="P89" s="82"/>
    </row>
    <row r="90" spans="1:16" s="83" customFormat="1" ht="20.100000000000001" customHeight="1">
      <c r="A90" s="89" t="s">
        <v>122</v>
      </c>
      <c r="B90" s="788" t="s">
        <v>123</v>
      </c>
      <c r="C90" s="788"/>
      <c r="D90" s="808"/>
      <c r="E90" s="808"/>
      <c r="F90" s="90" t="s">
        <v>5</v>
      </c>
      <c r="G90" s="91"/>
      <c r="H90" s="92"/>
      <c r="I90" s="89" t="s">
        <v>122</v>
      </c>
      <c r="J90" s="788" t="s">
        <v>123</v>
      </c>
      <c r="K90" s="788"/>
      <c r="L90" s="808"/>
      <c r="M90" s="808"/>
      <c r="N90" s="90" t="s">
        <v>5</v>
      </c>
      <c r="O90" s="91"/>
      <c r="P90" s="82"/>
    </row>
    <row r="91" spans="1:16" s="83" customFormat="1" ht="20.100000000000001" customHeight="1">
      <c r="A91" s="809" t="s">
        <v>124</v>
      </c>
      <c r="B91" s="810"/>
      <c r="C91" s="811">
        <f>C89-D90-G90</f>
        <v>0</v>
      </c>
      <c r="D91" s="812"/>
      <c r="E91" s="813" t="s">
        <v>125</v>
      </c>
      <c r="F91" s="814"/>
      <c r="G91" s="93" t="str">
        <f>IF(C91*C92=0,"",C91*C92)</f>
        <v/>
      </c>
      <c r="H91" s="88"/>
      <c r="I91" s="809" t="s">
        <v>124</v>
      </c>
      <c r="J91" s="810"/>
      <c r="K91" s="811">
        <f>K89-L90-O90</f>
        <v>0</v>
      </c>
      <c r="L91" s="812"/>
      <c r="M91" s="813" t="s">
        <v>125</v>
      </c>
      <c r="N91" s="814"/>
      <c r="O91" s="93" t="str">
        <f>IF(K91*K92=0,"",K91*K92)</f>
        <v/>
      </c>
      <c r="P91" s="82"/>
    </row>
    <row r="92" spans="1:16" s="83" customFormat="1" ht="20.100000000000001" customHeight="1">
      <c r="A92" s="802" t="s">
        <v>126</v>
      </c>
      <c r="B92" s="803"/>
      <c r="C92" s="804"/>
      <c r="D92" s="805"/>
      <c r="E92" s="94"/>
      <c r="F92" s="95"/>
      <c r="G92" s="96"/>
      <c r="H92" s="88"/>
      <c r="I92" s="802" t="s">
        <v>126</v>
      </c>
      <c r="J92" s="803"/>
      <c r="K92" s="804"/>
      <c r="L92" s="805"/>
      <c r="M92" s="94"/>
      <c r="N92" s="95"/>
      <c r="O92" s="96"/>
      <c r="P92" s="82"/>
    </row>
    <row r="93" spans="1:16" s="83" customFormat="1" ht="20.100000000000001" customHeight="1">
      <c r="A93" s="787" t="s">
        <v>127</v>
      </c>
      <c r="B93" s="788"/>
      <c r="C93" s="806" t="str">
        <f>IF(G91="","",SUM(F97:F106))</f>
        <v/>
      </c>
      <c r="D93" s="807"/>
      <c r="E93" s="791" t="s">
        <v>128</v>
      </c>
      <c r="F93" s="792"/>
      <c r="G93" s="97" t="str">
        <f>IF(G91="","",C93/G91)</f>
        <v/>
      </c>
      <c r="H93" s="88"/>
      <c r="I93" s="787" t="s">
        <v>127</v>
      </c>
      <c r="J93" s="788"/>
      <c r="K93" s="806" t="str">
        <f>IF(O91="","",SUM(N97:N106))</f>
        <v/>
      </c>
      <c r="L93" s="807"/>
      <c r="M93" s="791" t="s">
        <v>128</v>
      </c>
      <c r="N93" s="792"/>
      <c r="O93" s="97" t="str">
        <f>IF(O91="","",K93/O91)</f>
        <v/>
      </c>
      <c r="P93" s="82"/>
    </row>
    <row r="94" spans="1:16" s="83" customFormat="1" ht="20.100000000000001" customHeight="1">
      <c r="A94" s="793" t="s">
        <v>129</v>
      </c>
      <c r="B94" s="794"/>
      <c r="C94" s="795" t="str">
        <f>IF(G91="","",SUM(F97:F107))</f>
        <v/>
      </c>
      <c r="D94" s="796"/>
      <c r="E94" s="797" t="s">
        <v>130</v>
      </c>
      <c r="F94" s="798"/>
      <c r="G94" s="98" t="str">
        <f>IF(G91="","",C94/G91)</f>
        <v/>
      </c>
      <c r="H94" s="88"/>
      <c r="I94" s="793" t="s">
        <v>129</v>
      </c>
      <c r="J94" s="794"/>
      <c r="K94" s="795" t="str">
        <f>IF(O91="","",SUM(N97:N107))</f>
        <v/>
      </c>
      <c r="L94" s="796"/>
      <c r="M94" s="797" t="s">
        <v>130</v>
      </c>
      <c r="N94" s="798"/>
      <c r="O94" s="98" t="str">
        <f>IF(O91="","",K94/O91)</f>
        <v/>
      </c>
      <c r="P94" s="82"/>
    </row>
    <row r="95" spans="1:16" s="83" customFormat="1" ht="20.100000000000001" customHeight="1">
      <c r="A95" s="799" t="s">
        <v>131</v>
      </c>
      <c r="B95" s="800"/>
      <c r="C95" s="800"/>
      <c r="D95" s="800"/>
      <c r="E95" s="800"/>
      <c r="F95" s="800"/>
      <c r="G95" s="801"/>
      <c r="H95" s="88"/>
      <c r="I95" s="799" t="s">
        <v>131</v>
      </c>
      <c r="J95" s="800"/>
      <c r="K95" s="800"/>
      <c r="L95" s="800"/>
      <c r="M95" s="800"/>
      <c r="N95" s="800"/>
      <c r="O95" s="801"/>
      <c r="P95" s="82"/>
    </row>
    <row r="96" spans="1:16" s="83" customFormat="1" ht="20.100000000000001" customHeight="1">
      <c r="A96" s="787" t="s">
        <v>132</v>
      </c>
      <c r="B96" s="788"/>
      <c r="C96" s="788"/>
      <c r="D96" s="99" t="s">
        <v>63</v>
      </c>
      <c r="E96" s="99" t="s">
        <v>91</v>
      </c>
      <c r="F96" s="99" t="s">
        <v>133</v>
      </c>
      <c r="G96" s="100" t="s">
        <v>134</v>
      </c>
      <c r="H96" s="88"/>
      <c r="I96" s="787" t="s">
        <v>132</v>
      </c>
      <c r="J96" s="788"/>
      <c r="K96" s="788"/>
      <c r="L96" s="99" t="s">
        <v>63</v>
      </c>
      <c r="M96" s="99" t="s">
        <v>91</v>
      </c>
      <c r="N96" s="99" t="s">
        <v>133</v>
      </c>
      <c r="O96" s="100" t="s">
        <v>134</v>
      </c>
      <c r="P96" s="82"/>
    </row>
    <row r="97" spans="1:16" s="83" customFormat="1" ht="20.100000000000001" customHeight="1">
      <c r="A97" s="789"/>
      <c r="B97" s="790"/>
      <c r="C97" s="790"/>
      <c r="D97" s="101"/>
      <c r="E97" s="102" t="s">
        <v>91</v>
      </c>
      <c r="F97" s="103"/>
      <c r="G97" s="104">
        <f>D97*F97</f>
        <v>0</v>
      </c>
      <c r="H97" s="88"/>
      <c r="I97" s="789"/>
      <c r="J97" s="790"/>
      <c r="K97" s="790"/>
      <c r="L97" s="101"/>
      <c r="M97" s="102" t="s">
        <v>91</v>
      </c>
      <c r="N97" s="103"/>
      <c r="O97" s="104">
        <f>L97*N97</f>
        <v>0</v>
      </c>
      <c r="P97" s="82"/>
    </row>
    <row r="98" spans="1:16" s="83" customFormat="1" ht="20.100000000000001" customHeight="1">
      <c r="A98" s="777"/>
      <c r="B98" s="778"/>
      <c r="C98" s="778"/>
      <c r="D98" s="105"/>
      <c r="E98" s="106" t="s">
        <v>91</v>
      </c>
      <c r="F98" s="105"/>
      <c r="G98" s="107">
        <f t="shared" ref="G98:G106" si="6">D98*F98</f>
        <v>0</v>
      </c>
      <c r="H98" s="88"/>
      <c r="I98" s="777"/>
      <c r="J98" s="778"/>
      <c r="K98" s="778"/>
      <c r="L98" s="105"/>
      <c r="M98" s="106" t="s">
        <v>91</v>
      </c>
      <c r="N98" s="105"/>
      <c r="O98" s="107">
        <f t="shared" ref="O98:O106" si="7">L98*N98</f>
        <v>0</v>
      </c>
      <c r="P98" s="82"/>
    </row>
    <row r="99" spans="1:16" s="83" customFormat="1" ht="20.100000000000001" customHeight="1">
      <c r="A99" s="777"/>
      <c r="B99" s="778"/>
      <c r="C99" s="778"/>
      <c r="D99" s="105"/>
      <c r="E99" s="106" t="s">
        <v>91</v>
      </c>
      <c r="F99" s="105"/>
      <c r="G99" s="107">
        <f t="shared" si="6"/>
        <v>0</v>
      </c>
      <c r="H99" s="88"/>
      <c r="I99" s="777"/>
      <c r="J99" s="778"/>
      <c r="K99" s="778"/>
      <c r="L99" s="105"/>
      <c r="M99" s="106" t="s">
        <v>91</v>
      </c>
      <c r="N99" s="105"/>
      <c r="O99" s="107">
        <f t="shared" si="7"/>
        <v>0</v>
      </c>
      <c r="P99" s="82"/>
    </row>
    <row r="100" spans="1:16" s="83" customFormat="1" ht="20.100000000000001" customHeight="1">
      <c r="A100" s="777"/>
      <c r="B100" s="778"/>
      <c r="C100" s="778"/>
      <c r="D100" s="105"/>
      <c r="E100" s="106" t="s">
        <v>91</v>
      </c>
      <c r="F100" s="105"/>
      <c r="G100" s="107">
        <f t="shared" si="6"/>
        <v>0</v>
      </c>
      <c r="H100" s="88"/>
      <c r="I100" s="777"/>
      <c r="J100" s="778"/>
      <c r="K100" s="778"/>
      <c r="L100" s="105"/>
      <c r="M100" s="106" t="s">
        <v>91</v>
      </c>
      <c r="N100" s="105"/>
      <c r="O100" s="107">
        <f t="shared" si="7"/>
        <v>0</v>
      </c>
      <c r="P100" s="82"/>
    </row>
    <row r="101" spans="1:16" s="83" customFormat="1" ht="20.100000000000001" customHeight="1">
      <c r="A101" s="777"/>
      <c r="B101" s="778"/>
      <c r="C101" s="778"/>
      <c r="D101" s="105"/>
      <c r="E101" s="106" t="s">
        <v>91</v>
      </c>
      <c r="F101" s="105"/>
      <c r="G101" s="107">
        <f t="shared" si="6"/>
        <v>0</v>
      </c>
      <c r="H101" s="88"/>
      <c r="I101" s="777"/>
      <c r="J101" s="778"/>
      <c r="K101" s="778"/>
      <c r="L101" s="105"/>
      <c r="M101" s="106" t="s">
        <v>91</v>
      </c>
      <c r="N101" s="105"/>
      <c r="O101" s="107">
        <f t="shared" si="7"/>
        <v>0</v>
      </c>
      <c r="P101" s="82"/>
    </row>
    <row r="102" spans="1:16" s="83" customFormat="1" ht="20.100000000000001" customHeight="1">
      <c r="A102" s="777"/>
      <c r="B102" s="778"/>
      <c r="C102" s="778"/>
      <c r="D102" s="105"/>
      <c r="E102" s="106" t="s">
        <v>91</v>
      </c>
      <c r="F102" s="105"/>
      <c r="G102" s="107">
        <f t="shared" si="6"/>
        <v>0</v>
      </c>
      <c r="H102" s="88"/>
      <c r="I102" s="777"/>
      <c r="J102" s="778"/>
      <c r="K102" s="778"/>
      <c r="L102" s="105"/>
      <c r="M102" s="106" t="s">
        <v>91</v>
      </c>
      <c r="N102" s="105"/>
      <c r="O102" s="107">
        <f t="shared" si="7"/>
        <v>0</v>
      </c>
      <c r="P102" s="82"/>
    </row>
    <row r="103" spans="1:16" s="83" customFormat="1" ht="20.100000000000001" customHeight="1">
      <c r="A103" s="777"/>
      <c r="B103" s="778"/>
      <c r="C103" s="778"/>
      <c r="D103" s="105"/>
      <c r="E103" s="106" t="s">
        <v>91</v>
      </c>
      <c r="F103" s="105"/>
      <c r="G103" s="107">
        <f t="shared" si="6"/>
        <v>0</v>
      </c>
      <c r="H103" s="88"/>
      <c r="I103" s="777"/>
      <c r="J103" s="778"/>
      <c r="K103" s="778"/>
      <c r="L103" s="105"/>
      <c r="M103" s="106" t="s">
        <v>91</v>
      </c>
      <c r="N103" s="105"/>
      <c r="O103" s="107">
        <f t="shared" si="7"/>
        <v>0</v>
      </c>
      <c r="P103" s="82"/>
    </row>
    <row r="104" spans="1:16" s="83" customFormat="1" ht="20.100000000000001" customHeight="1">
      <c r="A104" s="777"/>
      <c r="B104" s="778"/>
      <c r="C104" s="778"/>
      <c r="D104" s="105"/>
      <c r="E104" s="106" t="s">
        <v>91</v>
      </c>
      <c r="F104" s="105"/>
      <c r="G104" s="107">
        <f t="shared" si="6"/>
        <v>0</v>
      </c>
      <c r="H104" s="88"/>
      <c r="I104" s="777"/>
      <c r="J104" s="778"/>
      <c r="K104" s="778"/>
      <c r="L104" s="105"/>
      <c r="M104" s="106" t="s">
        <v>91</v>
      </c>
      <c r="N104" s="105"/>
      <c r="O104" s="107">
        <f t="shared" si="7"/>
        <v>0</v>
      </c>
      <c r="P104" s="82"/>
    </row>
    <row r="105" spans="1:16" s="83" customFormat="1" ht="20.100000000000001" customHeight="1">
      <c r="A105" s="777"/>
      <c r="B105" s="778"/>
      <c r="C105" s="778"/>
      <c r="D105" s="105"/>
      <c r="E105" s="106" t="s">
        <v>91</v>
      </c>
      <c r="F105" s="105"/>
      <c r="G105" s="107">
        <f t="shared" si="6"/>
        <v>0</v>
      </c>
      <c r="H105" s="88"/>
      <c r="I105" s="777"/>
      <c r="J105" s="778"/>
      <c r="K105" s="778"/>
      <c r="L105" s="105"/>
      <c r="M105" s="106" t="s">
        <v>91</v>
      </c>
      <c r="N105" s="105"/>
      <c r="O105" s="107">
        <f t="shared" si="7"/>
        <v>0</v>
      </c>
      <c r="P105" s="82"/>
    </row>
    <row r="106" spans="1:16" s="83" customFormat="1" ht="20.100000000000001" customHeight="1">
      <c r="A106" s="777"/>
      <c r="B106" s="778"/>
      <c r="C106" s="778"/>
      <c r="D106" s="105"/>
      <c r="E106" s="106" t="s">
        <v>91</v>
      </c>
      <c r="F106" s="105"/>
      <c r="G106" s="107">
        <f t="shared" si="6"/>
        <v>0</v>
      </c>
      <c r="H106" s="88"/>
      <c r="I106" s="777"/>
      <c r="J106" s="778"/>
      <c r="K106" s="778"/>
      <c r="L106" s="105"/>
      <c r="M106" s="106" t="s">
        <v>91</v>
      </c>
      <c r="N106" s="105"/>
      <c r="O106" s="107">
        <f t="shared" si="7"/>
        <v>0</v>
      </c>
      <c r="P106" s="82"/>
    </row>
    <row r="107" spans="1:16" s="83" customFormat="1" ht="20.100000000000001" customHeight="1">
      <c r="A107" s="779" t="s">
        <v>135</v>
      </c>
      <c r="B107" s="780"/>
      <c r="C107" s="781"/>
      <c r="D107" s="108"/>
      <c r="E107" s="109" t="s">
        <v>91</v>
      </c>
      <c r="F107" s="110"/>
      <c r="G107" s="111">
        <f>D107*F107</f>
        <v>0</v>
      </c>
      <c r="H107" s="88"/>
      <c r="I107" s="779" t="s">
        <v>135</v>
      </c>
      <c r="J107" s="780"/>
      <c r="K107" s="781"/>
      <c r="L107" s="108"/>
      <c r="M107" s="109" t="s">
        <v>91</v>
      </c>
      <c r="N107" s="110"/>
      <c r="O107" s="111">
        <f>L107*N107</f>
        <v>0</v>
      </c>
      <c r="P107" s="82"/>
    </row>
    <row r="108" spans="1:16" s="83" customFormat="1" ht="20.100000000000001" customHeight="1">
      <c r="A108" s="782" t="s">
        <v>136</v>
      </c>
      <c r="B108" s="783"/>
      <c r="C108" s="783"/>
      <c r="D108" s="783"/>
      <c r="E108" s="783"/>
      <c r="F108" s="784"/>
      <c r="G108" s="112">
        <f>SUM(G97:G107)</f>
        <v>0</v>
      </c>
      <c r="H108" s="88"/>
      <c r="I108" s="782" t="s">
        <v>136</v>
      </c>
      <c r="J108" s="783"/>
      <c r="K108" s="783"/>
      <c r="L108" s="783"/>
      <c r="M108" s="783"/>
      <c r="N108" s="784"/>
      <c r="O108" s="112">
        <f>SUM(O97:O107)</f>
        <v>0</v>
      </c>
      <c r="P108" s="82"/>
    </row>
    <row r="109" spans="1:16" s="83" customFormat="1" ht="20.100000000000001" customHeight="1">
      <c r="A109" s="785" t="s">
        <v>162</v>
      </c>
      <c r="B109" s="786"/>
      <c r="C109" s="786"/>
      <c r="D109" s="786"/>
      <c r="E109" s="786"/>
      <c r="F109" s="786"/>
      <c r="G109" s="114"/>
      <c r="H109" s="88"/>
      <c r="I109" s="785" t="s">
        <v>162</v>
      </c>
      <c r="J109" s="786"/>
      <c r="K109" s="786"/>
      <c r="L109" s="786"/>
      <c r="M109" s="786"/>
      <c r="N109" s="786"/>
      <c r="O109" s="114"/>
      <c r="P109" s="82"/>
    </row>
    <row r="110" spans="1:16" s="83" customFormat="1" ht="20.100000000000001" customHeight="1">
      <c r="A110" s="787" t="s">
        <v>89</v>
      </c>
      <c r="B110" s="788"/>
      <c r="C110" s="788"/>
      <c r="D110" s="788"/>
      <c r="E110" s="788"/>
      <c r="F110" s="788"/>
      <c r="G110" s="112">
        <f>G108+G109</f>
        <v>0</v>
      </c>
      <c r="H110" s="88"/>
      <c r="I110" s="787" t="s">
        <v>89</v>
      </c>
      <c r="J110" s="788"/>
      <c r="K110" s="788"/>
      <c r="L110" s="788"/>
      <c r="M110" s="788"/>
      <c r="N110" s="788"/>
      <c r="O110" s="112">
        <f>O108+O109</f>
        <v>0</v>
      </c>
      <c r="P110" s="82"/>
    </row>
    <row r="111" spans="1:16" s="83" customFormat="1" ht="20.100000000000001" customHeight="1">
      <c r="A111" s="87"/>
      <c r="B111" s="87"/>
      <c r="C111" s="87"/>
      <c r="D111" s="87"/>
      <c r="E111" s="87"/>
      <c r="F111" s="87"/>
      <c r="G111" s="87"/>
      <c r="H111" s="82"/>
      <c r="I111" s="87"/>
      <c r="J111" s="87"/>
      <c r="K111" s="87"/>
      <c r="L111" s="87"/>
      <c r="M111" s="87"/>
      <c r="N111" s="87"/>
      <c r="O111" s="87"/>
      <c r="P111" s="82"/>
    </row>
    <row r="112" spans="1:16" s="83" customFormat="1" ht="20.100000000000001" customHeight="1">
      <c r="A112" s="809" t="s">
        <v>118</v>
      </c>
      <c r="B112" s="810"/>
      <c r="C112" s="837" t="str">
        <f>IF(総表!C34="","",TEXT(総表!C34,"yyyy/mm/dd")&amp;総表!D34&amp;TEXT(総表!E34,"yyyy/mm/dd"))</f>
        <v/>
      </c>
      <c r="D112" s="837"/>
      <c r="E112" s="837"/>
      <c r="F112" s="837"/>
      <c r="G112" s="838"/>
      <c r="H112" s="88"/>
      <c r="I112" s="809" t="s">
        <v>118</v>
      </c>
      <c r="J112" s="810"/>
      <c r="K112" s="837" t="str">
        <f>IF(総表!C35="","",TEXT(総表!C35,"yyyy/mm/dd")&amp;総表!D35&amp;TEXT(総表!E35,"yyyy/mm/dd"))</f>
        <v/>
      </c>
      <c r="L112" s="837"/>
      <c r="M112" s="837"/>
      <c r="N112" s="837"/>
      <c r="O112" s="838"/>
      <c r="P112" s="82"/>
    </row>
    <row r="113" spans="1:16" s="83" customFormat="1" ht="20.100000000000001" customHeight="1">
      <c r="A113" s="817" t="s">
        <v>120</v>
      </c>
      <c r="B113" s="818"/>
      <c r="C113" s="824" t="str">
        <f>IF(総表!F34="","",総表!F34)</f>
        <v/>
      </c>
      <c r="D113" s="824"/>
      <c r="E113" s="824"/>
      <c r="F113" s="824"/>
      <c r="G113" s="825"/>
      <c r="H113" s="88"/>
      <c r="I113" s="817" t="s">
        <v>120</v>
      </c>
      <c r="J113" s="818"/>
      <c r="K113" s="824" t="str">
        <f>IF(総表!F35="","",総表!F35)</f>
        <v/>
      </c>
      <c r="L113" s="824"/>
      <c r="M113" s="824"/>
      <c r="N113" s="824"/>
      <c r="O113" s="825"/>
      <c r="P113" s="82"/>
    </row>
    <row r="114" spans="1:16" s="83" customFormat="1" ht="20.100000000000001" customHeight="1">
      <c r="A114" s="802" t="s">
        <v>121</v>
      </c>
      <c r="B114" s="803"/>
      <c r="C114" s="821"/>
      <c r="D114" s="821"/>
      <c r="E114" s="822"/>
      <c r="F114" s="822"/>
      <c r="G114" s="823"/>
      <c r="H114" s="88"/>
      <c r="I114" s="802" t="s">
        <v>121</v>
      </c>
      <c r="J114" s="803"/>
      <c r="K114" s="821"/>
      <c r="L114" s="821"/>
      <c r="M114" s="822"/>
      <c r="N114" s="822"/>
      <c r="O114" s="823"/>
      <c r="P114" s="82"/>
    </row>
    <row r="115" spans="1:16" s="83" customFormat="1" ht="20.100000000000001" customHeight="1">
      <c r="A115" s="89" t="s">
        <v>122</v>
      </c>
      <c r="B115" s="788" t="s">
        <v>123</v>
      </c>
      <c r="C115" s="788"/>
      <c r="D115" s="808"/>
      <c r="E115" s="808"/>
      <c r="F115" s="90" t="s">
        <v>5</v>
      </c>
      <c r="G115" s="91"/>
      <c r="H115" s="92"/>
      <c r="I115" s="89" t="s">
        <v>122</v>
      </c>
      <c r="J115" s="788" t="s">
        <v>123</v>
      </c>
      <c r="K115" s="788"/>
      <c r="L115" s="808"/>
      <c r="M115" s="808"/>
      <c r="N115" s="90" t="s">
        <v>5</v>
      </c>
      <c r="O115" s="91"/>
      <c r="P115" s="82"/>
    </row>
    <row r="116" spans="1:16" s="83" customFormat="1" ht="20.100000000000001" customHeight="1">
      <c r="A116" s="809" t="s">
        <v>124</v>
      </c>
      <c r="B116" s="810"/>
      <c r="C116" s="811">
        <f>C114-D115-G115</f>
        <v>0</v>
      </c>
      <c r="D116" s="812"/>
      <c r="E116" s="813" t="s">
        <v>125</v>
      </c>
      <c r="F116" s="814"/>
      <c r="G116" s="93" t="str">
        <f>IF(C116*C117=0,"",C116*C117)</f>
        <v/>
      </c>
      <c r="H116" s="88"/>
      <c r="I116" s="809" t="s">
        <v>124</v>
      </c>
      <c r="J116" s="810"/>
      <c r="K116" s="811">
        <f>K114-L115-O115</f>
        <v>0</v>
      </c>
      <c r="L116" s="812"/>
      <c r="M116" s="813" t="s">
        <v>125</v>
      </c>
      <c r="N116" s="814"/>
      <c r="O116" s="93" t="str">
        <f>IF(K116*K117=0,"",K116*K117)</f>
        <v/>
      </c>
      <c r="P116" s="82"/>
    </row>
    <row r="117" spans="1:16" s="83" customFormat="1" ht="20.100000000000001" customHeight="1">
      <c r="A117" s="802" t="s">
        <v>126</v>
      </c>
      <c r="B117" s="803"/>
      <c r="C117" s="804"/>
      <c r="D117" s="805"/>
      <c r="E117" s="94"/>
      <c r="F117" s="95"/>
      <c r="G117" s="96"/>
      <c r="H117" s="88"/>
      <c r="I117" s="802" t="s">
        <v>126</v>
      </c>
      <c r="J117" s="803"/>
      <c r="K117" s="804"/>
      <c r="L117" s="805"/>
      <c r="M117" s="94"/>
      <c r="N117" s="95"/>
      <c r="O117" s="96"/>
      <c r="P117" s="82"/>
    </row>
    <row r="118" spans="1:16" s="83" customFormat="1" ht="20.100000000000001" customHeight="1">
      <c r="A118" s="787" t="s">
        <v>127</v>
      </c>
      <c r="B118" s="788"/>
      <c r="C118" s="806" t="str">
        <f>IF(G116="","",SUM(F122:F131))</f>
        <v/>
      </c>
      <c r="D118" s="807"/>
      <c r="E118" s="791" t="s">
        <v>128</v>
      </c>
      <c r="F118" s="792"/>
      <c r="G118" s="97" t="str">
        <f>IF(G116="","",C118/G116)</f>
        <v/>
      </c>
      <c r="H118" s="88"/>
      <c r="I118" s="787" t="s">
        <v>127</v>
      </c>
      <c r="J118" s="788"/>
      <c r="K118" s="806" t="str">
        <f>IF(O116="","",SUM(N122:N131))</f>
        <v/>
      </c>
      <c r="L118" s="807"/>
      <c r="M118" s="791" t="s">
        <v>128</v>
      </c>
      <c r="N118" s="792"/>
      <c r="O118" s="97" t="str">
        <f>IF(O116="","",K118/O116)</f>
        <v/>
      </c>
      <c r="P118" s="82"/>
    </row>
    <row r="119" spans="1:16" s="83" customFormat="1" ht="20.100000000000001" customHeight="1">
      <c r="A119" s="793" t="s">
        <v>129</v>
      </c>
      <c r="B119" s="794"/>
      <c r="C119" s="795" t="str">
        <f>IF(G116="","",SUM(F122:F132))</f>
        <v/>
      </c>
      <c r="D119" s="796"/>
      <c r="E119" s="797" t="s">
        <v>130</v>
      </c>
      <c r="F119" s="798"/>
      <c r="G119" s="98" t="str">
        <f>IF(G116="","",C119/G116)</f>
        <v/>
      </c>
      <c r="H119" s="88"/>
      <c r="I119" s="793" t="s">
        <v>129</v>
      </c>
      <c r="J119" s="794"/>
      <c r="K119" s="795" t="str">
        <f>IF(O116="","",SUM(N122:N132))</f>
        <v/>
      </c>
      <c r="L119" s="796"/>
      <c r="M119" s="797" t="s">
        <v>130</v>
      </c>
      <c r="N119" s="798"/>
      <c r="O119" s="98" t="str">
        <f>IF(O116="","",K119/O116)</f>
        <v/>
      </c>
      <c r="P119" s="82"/>
    </row>
    <row r="120" spans="1:16" s="83" customFormat="1" ht="20.100000000000001" customHeight="1">
      <c r="A120" s="799" t="s">
        <v>131</v>
      </c>
      <c r="B120" s="800"/>
      <c r="C120" s="800"/>
      <c r="D120" s="800"/>
      <c r="E120" s="800"/>
      <c r="F120" s="800"/>
      <c r="G120" s="801"/>
      <c r="H120" s="88"/>
      <c r="I120" s="799" t="s">
        <v>131</v>
      </c>
      <c r="J120" s="800"/>
      <c r="K120" s="800"/>
      <c r="L120" s="800"/>
      <c r="M120" s="800"/>
      <c r="N120" s="800"/>
      <c r="O120" s="801"/>
      <c r="P120" s="82"/>
    </row>
    <row r="121" spans="1:16" s="83" customFormat="1" ht="20.100000000000001" customHeight="1">
      <c r="A121" s="787" t="s">
        <v>132</v>
      </c>
      <c r="B121" s="788"/>
      <c r="C121" s="788"/>
      <c r="D121" s="99" t="s">
        <v>63</v>
      </c>
      <c r="E121" s="99" t="s">
        <v>91</v>
      </c>
      <c r="F121" s="99" t="s">
        <v>133</v>
      </c>
      <c r="G121" s="100" t="s">
        <v>134</v>
      </c>
      <c r="H121" s="88"/>
      <c r="I121" s="787" t="s">
        <v>132</v>
      </c>
      <c r="J121" s="788"/>
      <c r="K121" s="788"/>
      <c r="L121" s="99" t="s">
        <v>63</v>
      </c>
      <c r="M121" s="99" t="s">
        <v>91</v>
      </c>
      <c r="N121" s="99" t="s">
        <v>133</v>
      </c>
      <c r="O121" s="100" t="s">
        <v>134</v>
      </c>
      <c r="P121" s="82"/>
    </row>
    <row r="122" spans="1:16" s="83" customFormat="1" ht="20.100000000000001" customHeight="1">
      <c r="A122" s="789"/>
      <c r="B122" s="790"/>
      <c r="C122" s="790"/>
      <c r="D122" s="101"/>
      <c r="E122" s="102" t="s">
        <v>91</v>
      </c>
      <c r="F122" s="103"/>
      <c r="G122" s="104">
        <f>D122*F122</f>
        <v>0</v>
      </c>
      <c r="H122" s="88"/>
      <c r="I122" s="789"/>
      <c r="J122" s="790"/>
      <c r="K122" s="790"/>
      <c r="L122" s="101"/>
      <c r="M122" s="102" t="s">
        <v>91</v>
      </c>
      <c r="N122" s="103"/>
      <c r="O122" s="104">
        <f>L122*N122</f>
        <v>0</v>
      </c>
      <c r="P122" s="82"/>
    </row>
    <row r="123" spans="1:16" s="83" customFormat="1" ht="20.100000000000001" customHeight="1">
      <c r="A123" s="777"/>
      <c r="B123" s="778"/>
      <c r="C123" s="778"/>
      <c r="D123" s="105"/>
      <c r="E123" s="106" t="s">
        <v>91</v>
      </c>
      <c r="F123" s="105"/>
      <c r="G123" s="107">
        <f t="shared" ref="G123:G131" si="8">D123*F123</f>
        <v>0</v>
      </c>
      <c r="H123" s="88"/>
      <c r="I123" s="777"/>
      <c r="J123" s="778"/>
      <c r="K123" s="778"/>
      <c r="L123" s="105"/>
      <c r="M123" s="106" t="s">
        <v>91</v>
      </c>
      <c r="N123" s="105"/>
      <c r="O123" s="107">
        <f t="shared" ref="O123:O131" si="9">L123*N123</f>
        <v>0</v>
      </c>
      <c r="P123" s="82"/>
    </row>
    <row r="124" spans="1:16" s="83" customFormat="1" ht="20.100000000000001" customHeight="1">
      <c r="A124" s="777"/>
      <c r="B124" s="778"/>
      <c r="C124" s="778"/>
      <c r="D124" s="105"/>
      <c r="E124" s="106" t="s">
        <v>91</v>
      </c>
      <c r="F124" s="105"/>
      <c r="G124" s="107">
        <f t="shared" si="8"/>
        <v>0</v>
      </c>
      <c r="H124" s="88"/>
      <c r="I124" s="777"/>
      <c r="J124" s="778"/>
      <c r="K124" s="778"/>
      <c r="L124" s="105"/>
      <c r="M124" s="106" t="s">
        <v>91</v>
      </c>
      <c r="N124" s="105"/>
      <c r="O124" s="107">
        <f t="shared" si="9"/>
        <v>0</v>
      </c>
      <c r="P124" s="82"/>
    </row>
    <row r="125" spans="1:16" s="83" customFormat="1" ht="20.100000000000001" customHeight="1">
      <c r="A125" s="777"/>
      <c r="B125" s="778"/>
      <c r="C125" s="778"/>
      <c r="D125" s="105"/>
      <c r="E125" s="106" t="s">
        <v>91</v>
      </c>
      <c r="F125" s="105"/>
      <c r="G125" s="107">
        <f t="shared" si="8"/>
        <v>0</v>
      </c>
      <c r="H125" s="88"/>
      <c r="I125" s="777"/>
      <c r="J125" s="778"/>
      <c r="K125" s="778"/>
      <c r="L125" s="105"/>
      <c r="M125" s="106" t="s">
        <v>91</v>
      </c>
      <c r="N125" s="105"/>
      <c r="O125" s="107">
        <f t="shared" si="9"/>
        <v>0</v>
      </c>
      <c r="P125" s="82"/>
    </row>
    <row r="126" spans="1:16" s="83" customFormat="1" ht="20.100000000000001" customHeight="1">
      <c r="A126" s="777"/>
      <c r="B126" s="778"/>
      <c r="C126" s="778"/>
      <c r="D126" s="105"/>
      <c r="E126" s="106" t="s">
        <v>91</v>
      </c>
      <c r="F126" s="105"/>
      <c r="G126" s="107">
        <f t="shared" si="8"/>
        <v>0</v>
      </c>
      <c r="H126" s="88"/>
      <c r="I126" s="777"/>
      <c r="J126" s="778"/>
      <c r="K126" s="778"/>
      <c r="L126" s="105"/>
      <c r="M126" s="106" t="s">
        <v>91</v>
      </c>
      <c r="N126" s="105"/>
      <c r="O126" s="107">
        <f t="shared" si="9"/>
        <v>0</v>
      </c>
      <c r="P126" s="82"/>
    </row>
    <row r="127" spans="1:16" s="83" customFormat="1" ht="20.100000000000001" customHeight="1">
      <c r="A127" s="777"/>
      <c r="B127" s="778"/>
      <c r="C127" s="778"/>
      <c r="D127" s="105"/>
      <c r="E127" s="106" t="s">
        <v>91</v>
      </c>
      <c r="F127" s="105"/>
      <c r="G127" s="107">
        <f t="shared" si="8"/>
        <v>0</v>
      </c>
      <c r="H127" s="88"/>
      <c r="I127" s="777"/>
      <c r="J127" s="778"/>
      <c r="K127" s="778"/>
      <c r="L127" s="105"/>
      <c r="M127" s="106" t="s">
        <v>91</v>
      </c>
      <c r="N127" s="105"/>
      <c r="O127" s="107">
        <f t="shared" si="9"/>
        <v>0</v>
      </c>
      <c r="P127" s="82"/>
    </row>
    <row r="128" spans="1:16" s="83" customFormat="1" ht="20.100000000000001" customHeight="1">
      <c r="A128" s="777"/>
      <c r="B128" s="778"/>
      <c r="C128" s="778"/>
      <c r="D128" s="105"/>
      <c r="E128" s="106" t="s">
        <v>91</v>
      </c>
      <c r="F128" s="105"/>
      <c r="G128" s="107">
        <f t="shared" si="8"/>
        <v>0</v>
      </c>
      <c r="H128" s="88"/>
      <c r="I128" s="777"/>
      <c r="J128" s="778"/>
      <c r="K128" s="778"/>
      <c r="L128" s="105"/>
      <c r="M128" s="106" t="s">
        <v>91</v>
      </c>
      <c r="N128" s="105"/>
      <c r="O128" s="107">
        <f t="shared" si="9"/>
        <v>0</v>
      </c>
      <c r="P128" s="82"/>
    </row>
    <row r="129" spans="1:16" s="83" customFormat="1" ht="20.100000000000001" customHeight="1">
      <c r="A129" s="777"/>
      <c r="B129" s="778"/>
      <c r="C129" s="778"/>
      <c r="D129" s="105"/>
      <c r="E129" s="106" t="s">
        <v>91</v>
      </c>
      <c r="F129" s="105"/>
      <c r="G129" s="107">
        <f t="shared" si="8"/>
        <v>0</v>
      </c>
      <c r="H129" s="88"/>
      <c r="I129" s="777"/>
      <c r="J129" s="778"/>
      <c r="K129" s="778"/>
      <c r="L129" s="105"/>
      <c r="M129" s="106" t="s">
        <v>91</v>
      </c>
      <c r="N129" s="105"/>
      <c r="O129" s="107">
        <f t="shared" si="9"/>
        <v>0</v>
      </c>
      <c r="P129" s="82"/>
    </row>
    <row r="130" spans="1:16" s="83" customFormat="1" ht="20.100000000000001" customHeight="1">
      <c r="A130" s="777"/>
      <c r="B130" s="778"/>
      <c r="C130" s="778"/>
      <c r="D130" s="105"/>
      <c r="E130" s="106" t="s">
        <v>91</v>
      </c>
      <c r="F130" s="105"/>
      <c r="G130" s="107">
        <f t="shared" si="8"/>
        <v>0</v>
      </c>
      <c r="H130" s="88"/>
      <c r="I130" s="777"/>
      <c r="J130" s="778"/>
      <c r="K130" s="778"/>
      <c r="L130" s="105"/>
      <c r="M130" s="106" t="s">
        <v>91</v>
      </c>
      <c r="N130" s="105"/>
      <c r="O130" s="107">
        <f t="shared" si="9"/>
        <v>0</v>
      </c>
      <c r="P130" s="82"/>
    </row>
    <row r="131" spans="1:16" s="83" customFormat="1" ht="20.100000000000001" customHeight="1">
      <c r="A131" s="777"/>
      <c r="B131" s="778"/>
      <c r="C131" s="778"/>
      <c r="D131" s="105"/>
      <c r="E131" s="106" t="s">
        <v>91</v>
      </c>
      <c r="F131" s="105"/>
      <c r="G131" s="107">
        <f t="shared" si="8"/>
        <v>0</v>
      </c>
      <c r="H131" s="88"/>
      <c r="I131" s="777"/>
      <c r="J131" s="778"/>
      <c r="K131" s="778"/>
      <c r="L131" s="105"/>
      <c r="M131" s="106" t="s">
        <v>91</v>
      </c>
      <c r="N131" s="105"/>
      <c r="O131" s="107">
        <f t="shared" si="9"/>
        <v>0</v>
      </c>
      <c r="P131" s="82"/>
    </row>
    <row r="132" spans="1:16" s="83" customFormat="1" ht="20.100000000000001" customHeight="1">
      <c r="A132" s="779" t="s">
        <v>135</v>
      </c>
      <c r="B132" s="780"/>
      <c r="C132" s="781"/>
      <c r="D132" s="108"/>
      <c r="E132" s="109" t="s">
        <v>91</v>
      </c>
      <c r="F132" s="110"/>
      <c r="G132" s="111">
        <f>D132*F132</f>
        <v>0</v>
      </c>
      <c r="H132" s="88"/>
      <c r="I132" s="779" t="s">
        <v>135</v>
      </c>
      <c r="J132" s="780"/>
      <c r="K132" s="781"/>
      <c r="L132" s="108"/>
      <c r="M132" s="109" t="s">
        <v>91</v>
      </c>
      <c r="N132" s="110"/>
      <c r="O132" s="111">
        <f>L132*N132</f>
        <v>0</v>
      </c>
      <c r="P132" s="82"/>
    </row>
    <row r="133" spans="1:16" s="83" customFormat="1" ht="20.100000000000001" customHeight="1">
      <c r="A133" s="782" t="s">
        <v>136</v>
      </c>
      <c r="B133" s="783"/>
      <c r="C133" s="783"/>
      <c r="D133" s="783"/>
      <c r="E133" s="783"/>
      <c r="F133" s="784"/>
      <c r="G133" s="112">
        <f>SUM(G122:G132)</f>
        <v>0</v>
      </c>
      <c r="H133" s="88"/>
      <c r="I133" s="782" t="s">
        <v>136</v>
      </c>
      <c r="J133" s="783"/>
      <c r="K133" s="783"/>
      <c r="L133" s="783"/>
      <c r="M133" s="783"/>
      <c r="N133" s="784"/>
      <c r="O133" s="112">
        <f>SUM(O122:O132)</f>
        <v>0</v>
      </c>
      <c r="P133" s="82"/>
    </row>
    <row r="134" spans="1:16" s="83" customFormat="1" ht="20.100000000000001" customHeight="1">
      <c r="A134" s="785" t="s">
        <v>162</v>
      </c>
      <c r="B134" s="786"/>
      <c r="C134" s="786"/>
      <c r="D134" s="786"/>
      <c r="E134" s="786"/>
      <c r="F134" s="786"/>
      <c r="G134" s="114"/>
      <c r="H134" s="88"/>
      <c r="I134" s="785" t="s">
        <v>162</v>
      </c>
      <c r="J134" s="786"/>
      <c r="K134" s="786"/>
      <c r="L134" s="786"/>
      <c r="M134" s="786"/>
      <c r="N134" s="786"/>
      <c r="O134" s="114"/>
      <c r="P134" s="82"/>
    </row>
    <row r="135" spans="1:16" s="83" customFormat="1" ht="20.100000000000001" customHeight="1">
      <c r="A135" s="787" t="s">
        <v>89</v>
      </c>
      <c r="B135" s="788"/>
      <c r="C135" s="788"/>
      <c r="D135" s="788"/>
      <c r="E135" s="788"/>
      <c r="F135" s="788"/>
      <c r="G135" s="112">
        <f>G133+G134</f>
        <v>0</v>
      </c>
      <c r="H135" s="88"/>
      <c r="I135" s="787" t="s">
        <v>89</v>
      </c>
      <c r="J135" s="788"/>
      <c r="K135" s="788"/>
      <c r="L135" s="788"/>
      <c r="M135" s="788"/>
      <c r="N135" s="788"/>
      <c r="O135" s="112">
        <f>O133+O134</f>
        <v>0</v>
      </c>
      <c r="P135" s="82"/>
    </row>
    <row r="136" spans="1:16" s="83" customFormat="1" ht="20.100000000000001" customHeight="1">
      <c r="A136" s="87"/>
      <c r="B136" s="87"/>
      <c r="C136" s="87"/>
      <c r="D136" s="87"/>
      <c r="E136" s="87"/>
      <c r="F136" s="87"/>
      <c r="G136" s="87"/>
      <c r="H136" s="82"/>
      <c r="I136" s="87"/>
      <c r="J136" s="87"/>
      <c r="K136" s="87"/>
      <c r="L136" s="87"/>
      <c r="M136" s="87"/>
      <c r="N136" s="87"/>
      <c r="O136" s="87"/>
      <c r="P136" s="82"/>
    </row>
    <row r="137" spans="1:16" s="83" customFormat="1" ht="20.100000000000001" customHeight="1">
      <c r="A137" s="809" t="s">
        <v>118</v>
      </c>
      <c r="B137" s="810"/>
      <c r="C137" s="837" t="str">
        <f>IF(総表!C36="","",TEXT(総表!C36,"yyyy/mm/dd")&amp;総表!D36&amp;TEXT(総表!E36,"yyyy/mm/dd"))</f>
        <v/>
      </c>
      <c r="D137" s="837"/>
      <c r="E137" s="837"/>
      <c r="F137" s="837"/>
      <c r="G137" s="838"/>
      <c r="H137" s="88"/>
      <c r="I137" s="809" t="s">
        <v>118</v>
      </c>
      <c r="J137" s="810"/>
      <c r="K137" s="837" t="str">
        <f>IF(総表!C37="","",TEXT(総表!C37,"yyyy/mm/dd")&amp;総表!D37&amp;TEXT(総表!E37,"yyyy/mm/dd"))</f>
        <v/>
      </c>
      <c r="L137" s="837"/>
      <c r="M137" s="837"/>
      <c r="N137" s="837"/>
      <c r="O137" s="838"/>
      <c r="P137" s="82"/>
    </row>
    <row r="138" spans="1:16" s="83" customFormat="1" ht="20.100000000000001" customHeight="1">
      <c r="A138" s="817" t="s">
        <v>120</v>
      </c>
      <c r="B138" s="818"/>
      <c r="C138" s="824" t="str">
        <f>IF(総表!F36="","",総表!F36)</f>
        <v/>
      </c>
      <c r="D138" s="824"/>
      <c r="E138" s="824"/>
      <c r="F138" s="824"/>
      <c r="G138" s="825"/>
      <c r="H138" s="88"/>
      <c r="I138" s="817" t="s">
        <v>120</v>
      </c>
      <c r="J138" s="818"/>
      <c r="K138" s="824" t="str">
        <f>IF(総表!F37="","",総表!F37)</f>
        <v/>
      </c>
      <c r="L138" s="824"/>
      <c r="M138" s="824"/>
      <c r="N138" s="824"/>
      <c r="O138" s="825"/>
      <c r="P138" s="82"/>
    </row>
    <row r="139" spans="1:16" s="83" customFormat="1" ht="20.100000000000001" customHeight="1">
      <c r="A139" s="802" t="s">
        <v>121</v>
      </c>
      <c r="B139" s="803"/>
      <c r="C139" s="821"/>
      <c r="D139" s="821"/>
      <c r="E139" s="822"/>
      <c r="F139" s="822"/>
      <c r="G139" s="823"/>
      <c r="H139" s="88"/>
      <c r="I139" s="802" t="s">
        <v>121</v>
      </c>
      <c r="J139" s="803"/>
      <c r="K139" s="821"/>
      <c r="L139" s="821"/>
      <c r="M139" s="822"/>
      <c r="N139" s="822"/>
      <c r="O139" s="823"/>
      <c r="P139" s="82"/>
    </row>
    <row r="140" spans="1:16" s="83" customFormat="1" ht="20.100000000000001" customHeight="1">
      <c r="A140" s="89" t="s">
        <v>122</v>
      </c>
      <c r="B140" s="788" t="s">
        <v>123</v>
      </c>
      <c r="C140" s="788"/>
      <c r="D140" s="808"/>
      <c r="E140" s="808"/>
      <c r="F140" s="90" t="s">
        <v>5</v>
      </c>
      <c r="G140" s="91"/>
      <c r="H140" s="92"/>
      <c r="I140" s="89" t="s">
        <v>122</v>
      </c>
      <c r="J140" s="788" t="s">
        <v>123</v>
      </c>
      <c r="K140" s="788"/>
      <c r="L140" s="808"/>
      <c r="M140" s="808"/>
      <c r="N140" s="90" t="s">
        <v>5</v>
      </c>
      <c r="O140" s="91"/>
      <c r="P140" s="82"/>
    </row>
    <row r="141" spans="1:16" s="83" customFormat="1" ht="20.100000000000001" customHeight="1">
      <c r="A141" s="809" t="s">
        <v>124</v>
      </c>
      <c r="B141" s="810"/>
      <c r="C141" s="811">
        <f>C139-D140-G140</f>
        <v>0</v>
      </c>
      <c r="D141" s="812"/>
      <c r="E141" s="813" t="s">
        <v>125</v>
      </c>
      <c r="F141" s="814"/>
      <c r="G141" s="93" t="str">
        <f>IF(C141*C142=0,"",C141*C142)</f>
        <v/>
      </c>
      <c r="H141" s="88"/>
      <c r="I141" s="809" t="s">
        <v>124</v>
      </c>
      <c r="J141" s="810"/>
      <c r="K141" s="811">
        <f>K139-L140-O140</f>
        <v>0</v>
      </c>
      <c r="L141" s="812"/>
      <c r="M141" s="813" t="s">
        <v>125</v>
      </c>
      <c r="N141" s="814"/>
      <c r="O141" s="93" t="str">
        <f>IF(K141*K142=0,"",K141*K142)</f>
        <v/>
      </c>
      <c r="P141" s="82"/>
    </row>
    <row r="142" spans="1:16" s="83" customFormat="1" ht="20.100000000000001" customHeight="1">
      <c r="A142" s="802" t="s">
        <v>126</v>
      </c>
      <c r="B142" s="803"/>
      <c r="C142" s="804"/>
      <c r="D142" s="805"/>
      <c r="E142" s="94"/>
      <c r="F142" s="95"/>
      <c r="G142" s="96"/>
      <c r="H142" s="88"/>
      <c r="I142" s="802" t="s">
        <v>126</v>
      </c>
      <c r="J142" s="803"/>
      <c r="K142" s="804"/>
      <c r="L142" s="805"/>
      <c r="M142" s="94"/>
      <c r="N142" s="95"/>
      <c r="O142" s="96"/>
      <c r="P142" s="82"/>
    </row>
    <row r="143" spans="1:16" s="83" customFormat="1" ht="20.100000000000001" customHeight="1">
      <c r="A143" s="787" t="s">
        <v>127</v>
      </c>
      <c r="B143" s="788"/>
      <c r="C143" s="806" t="str">
        <f>IF(G141="","",SUM(F147:F156))</f>
        <v/>
      </c>
      <c r="D143" s="807"/>
      <c r="E143" s="791" t="s">
        <v>128</v>
      </c>
      <c r="F143" s="792"/>
      <c r="G143" s="97" t="str">
        <f>IF(G141="","",C143/G141)</f>
        <v/>
      </c>
      <c r="H143" s="88"/>
      <c r="I143" s="787" t="s">
        <v>127</v>
      </c>
      <c r="J143" s="788"/>
      <c r="K143" s="806" t="str">
        <f>IF(O141="","",SUM(N147:N156))</f>
        <v/>
      </c>
      <c r="L143" s="807"/>
      <c r="M143" s="791" t="s">
        <v>128</v>
      </c>
      <c r="N143" s="792"/>
      <c r="O143" s="97" t="str">
        <f>IF(O141="","",K143/O141)</f>
        <v/>
      </c>
      <c r="P143" s="82"/>
    </row>
    <row r="144" spans="1:16" s="83" customFormat="1" ht="20.100000000000001" customHeight="1">
      <c r="A144" s="793" t="s">
        <v>129</v>
      </c>
      <c r="B144" s="794"/>
      <c r="C144" s="795" t="str">
        <f>IF(G141="","",SUM(F147:F157))</f>
        <v/>
      </c>
      <c r="D144" s="796"/>
      <c r="E144" s="797" t="s">
        <v>130</v>
      </c>
      <c r="F144" s="798"/>
      <c r="G144" s="98" t="str">
        <f>IF(G141="","",C144/G141)</f>
        <v/>
      </c>
      <c r="H144" s="88"/>
      <c r="I144" s="793" t="s">
        <v>129</v>
      </c>
      <c r="J144" s="794"/>
      <c r="K144" s="795" t="str">
        <f>IF(O141="","",SUM(N147:N157))</f>
        <v/>
      </c>
      <c r="L144" s="796"/>
      <c r="M144" s="797" t="s">
        <v>130</v>
      </c>
      <c r="N144" s="798"/>
      <c r="O144" s="98" t="str">
        <f>IF(O141="","",K144/O141)</f>
        <v/>
      </c>
      <c r="P144" s="82"/>
    </row>
    <row r="145" spans="1:16" s="83" customFormat="1" ht="20.100000000000001" customHeight="1">
      <c r="A145" s="799" t="s">
        <v>131</v>
      </c>
      <c r="B145" s="800"/>
      <c r="C145" s="800"/>
      <c r="D145" s="800"/>
      <c r="E145" s="800"/>
      <c r="F145" s="800"/>
      <c r="G145" s="801"/>
      <c r="H145" s="88"/>
      <c r="I145" s="799" t="s">
        <v>131</v>
      </c>
      <c r="J145" s="800"/>
      <c r="K145" s="800"/>
      <c r="L145" s="800"/>
      <c r="M145" s="800"/>
      <c r="N145" s="800"/>
      <c r="O145" s="801"/>
      <c r="P145" s="82"/>
    </row>
    <row r="146" spans="1:16" s="83" customFormat="1" ht="20.100000000000001" customHeight="1">
      <c r="A146" s="787" t="s">
        <v>132</v>
      </c>
      <c r="B146" s="788"/>
      <c r="C146" s="788"/>
      <c r="D146" s="99" t="s">
        <v>63</v>
      </c>
      <c r="E146" s="99" t="s">
        <v>91</v>
      </c>
      <c r="F146" s="99" t="s">
        <v>133</v>
      </c>
      <c r="G146" s="100" t="s">
        <v>134</v>
      </c>
      <c r="H146" s="88"/>
      <c r="I146" s="787" t="s">
        <v>132</v>
      </c>
      <c r="J146" s="788"/>
      <c r="K146" s="788"/>
      <c r="L146" s="99" t="s">
        <v>63</v>
      </c>
      <c r="M146" s="99" t="s">
        <v>91</v>
      </c>
      <c r="N146" s="99" t="s">
        <v>133</v>
      </c>
      <c r="O146" s="100" t="s">
        <v>134</v>
      </c>
      <c r="P146" s="82"/>
    </row>
    <row r="147" spans="1:16" s="83" customFormat="1" ht="20.100000000000001" customHeight="1">
      <c r="A147" s="789"/>
      <c r="B147" s="790"/>
      <c r="C147" s="790"/>
      <c r="D147" s="101"/>
      <c r="E147" s="102" t="s">
        <v>91</v>
      </c>
      <c r="F147" s="103"/>
      <c r="G147" s="104">
        <f>D147*F147</f>
        <v>0</v>
      </c>
      <c r="H147" s="88"/>
      <c r="I147" s="789"/>
      <c r="J147" s="790"/>
      <c r="K147" s="790"/>
      <c r="L147" s="101"/>
      <c r="M147" s="102" t="s">
        <v>91</v>
      </c>
      <c r="N147" s="103"/>
      <c r="O147" s="104">
        <f>L147*N147</f>
        <v>0</v>
      </c>
      <c r="P147" s="82"/>
    </row>
    <row r="148" spans="1:16" s="83" customFormat="1" ht="20.100000000000001" customHeight="1">
      <c r="A148" s="777"/>
      <c r="B148" s="778"/>
      <c r="C148" s="778"/>
      <c r="D148" s="105"/>
      <c r="E148" s="106" t="s">
        <v>91</v>
      </c>
      <c r="F148" s="105"/>
      <c r="G148" s="107">
        <f t="shared" ref="G148:G156" si="10">D148*F148</f>
        <v>0</v>
      </c>
      <c r="H148" s="88"/>
      <c r="I148" s="777"/>
      <c r="J148" s="778"/>
      <c r="K148" s="778"/>
      <c r="L148" s="105"/>
      <c r="M148" s="106" t="s">
        <v>91</v>
      </c>
      <c r="N148" s="105"/>
      <c r="O148" s="107">
        <f t="shared" ref="O148:O156" si="11">L148*N148</f>
        <v>0</v>
      </c>
      <c r="P148" s="82"/>
    </row>
    <row r="149" spans="1:16" s="83" customFormat="1" ht="20.100000000000001" customHeight="1">
      <c r="A149" s="777"/>
      <c r="B149" s="778"/>
      <c r="C149" s="778"/>
      <c r="D149" s="105"/>
      <c r="E149" s="106" t="s">
        <v>91</v>
      </c>
      <c r="F149" s="105"/>
      <c r="G149" s="107">
        <f t="shared" si="10"/>
        <v>0</v>
      </c>
      <c r="H149" s="88"/>
      <c r="I149" s="777"/>
      <c r="J149" s="778"/>
      <c r="K149" s="778"/>
      <c r="L149" s="105"/>
      <c r="M149" s="106" t="s">
        <v>91</v>
      </c>
      <c r="N149" s="105"/>
      <c r="O149" s="107">
        <f t="shared" si="11"/>
        <v>0</v>
      </c>
      <c r="P149" s="82"/>
    </row>
    <row r="150" spans="1:16" s="83" customFormat="1" ht="20.100000000000001" customHeight="1">
      <c r="A150" s="777"/>
      <c r="B150" s="778"/>
      <c r="C150" s="778"/>
      <c r="D150" s="105"/>
      <c r="E150" s="106" t="s">
        <v>91</v>
      </c>
      <c r="F150" s="105"/>
      <c r="G150" s="107">
        <f t="shared" si="10"/>
        <v>0</v>
      </c>
      <c r="H150" s="88"/>
      <c r="I150" s="777"/>
      <c r="J150" s="778"/>
      <c r="K150" s="778"/>
      <c r="L150" s="105"/>
      <c r="M150" s="106" t="s">
        <v>91</v>
      </c>
      <c r="N150" s="105"/>
      <c r="O150" s="107">
        <f t="shared" si="11"/>
        <v>0</v>
      </c>
      <c r="P150" s="82"/>
    </row>
    <row r="151" spans="1:16" s="83" customFormat="1" ht="20.100000000000001" customHeight="1">
      <c r="A151" s="777"/>
      <c r="B151" s="778"/>
      <c r="C151" s="778"/>
      <c r="D151" s="105"/>
      <c r="E151" s="106" t="s">
        <v>91</v>
      </c>
      <c r="F151" s="105"/>
      <c r="G151" s="107">
        <f t="shared" si="10"/>
        <v>0</v>
      </c>
      <c r="H151" s="88"/>
      <c r="I151" s="777"/>
      <c r="J151" s="778"/>
      <c r="K151" s="778"/>
      <c r="L151" s="105"/>
      <c r="M151" s="106" t="s">
        <v>91</v>
      </c>
      <c r="N151" s="105"/>
      <c r="O151" s="107">
        <f t="shared" si="11"/>
        <v>0</v>
      </c>
      <c r="P151" s="82"/>
    </row>
    <row r="152" spans="1:16" s="83" customFormat="1" ht="20.100000000000001" customHeight="1">
      <c r="A152" s="777"/>
      <c r="B152" s="778"/>
      <c r="C152" s="778"/>
      <c r="D152" s="105"/>
      <c r="E152" s="106" t="s">
        <v>91</v>
      </c>
      <c r="F152" s="105"/>
      <c r="G152" s="107">
        <f t="shared" si="10"/>
        <v>0</v>
      </c>
      <c r="H152" s="88"/>
      <c r="I152" s="777"/>
      <c r="J152" s="778"/>
      <c r="K152" s="778"/>
      <c r="L152" s="105"/>
      <c r="M152" s="106" t="s">
        <v>91</v>
      </c>
      <c r="N152" s="105"/>
      <c r="O152" s="107">
        <f t="shared" si="11"/>
        <v>0</v>
      </c>
      <c r="P152" s="82"/>
    </row>
    <row r="153" spans="1:16" s="83" customFormat="1" ht="20.100000000000001" customHeight="1">
      <c r="A153" s="777"/>
      <c r="B153" s="778"/>
      <c r="C153" s="778"/>
      <c r="D153" s="105"/>
      <c r="E153" s="106" t="s">
        <v>91</v>
      </c>
      <c r="F153" s="105"/>
      <c r="G153" s="107">
        <f t="shared" si="10"/>
        <v>0</v>
      </c>
      <c r="H153" s="88"/>
      <c r="I153" s="777"/>
      <c r="J153" s="778"/>
      <c r="K153" s="778"/>
      <c r="L153" s="105"/>
      <c r="M153" s="106" t="s">
        <v>91</v>
      </c>
      <c r="N153" s="105"/>
      <c r="O153" s="107">
        <f t="shared" si="11"/>
        <v>0</v>
      </c>
      <c r="P153" s="82"/>
    </row>
    <row r="154" spans="1:16" s="83" customFormat="1" ht="20.100000000000001" customHeight="1">
      <c r="A154" s="777"/>
      <c r="B154" s="778"/>
      <c r="C154" s="778"/>
      <c r="D154" s="105"/>
      <c r="E154" s="106" t="s">
        <v>91</v>
      </c>
      <c r="F154" s="105"/>
      <c r="G154" s="107">
        <f t="shared" si="10"/>
        <v>0</v>
      </c>
      <c r="H154" s="88"/>
      <c r="I154" s="777"/>
      <c r="J154" s="778"/>
      <c r="K154" s="778"/>
      <c r="L154" s="105"/>
      <c r="M154" s="106" t="s">
        <v>91</v>
      </c>
      <c r="N154" s="105"/>
      <c r="O154" s="107">
        <f t="shared" si="11"/>
        <v>0</v>
      </c>
      <c r="P154" s="82"/>
    </row>
    <row r="155" spans="1:16" s="83" customFormat="1" ht="20.100000000000001" customHeight="1">
      <c r="A155" s="777"/>
      <c r="B155" s="778"/>
      <c r="C155" s="778"/>
      <c r="D155" s="105"/>
      <c r="E155" s="106" t="s">
        <v>91</v>
      </c>
      <c r="F155" s="105"/>
      <c r="G155" s="107">
        <f t="shared" si="10"/>
        <v>0</v>
      </c>
      <c r="H155" s="88"/>
      <c r="I155" s="777"/>
      <c r="J155" s="778"/>
      <c r="K155" s="778"/>
      <c r="L155" s="105"/>
      <c r="M155" s="106" t="s">
        <v>91</v>
      </c>
      <c r="N155" s="105"/>
      <c r="O155" s="107">
        <f t="shared" si="11"/>
        <v>0</v>
      </c>
      <c r="P155" s="82"/>
    </row>
    <row r="156" spans="1:16" s="83" customFormat="1" ht="20.100000000000001" customHeight="1">
      <c r="A156" s="777"/>
      <c r="B156" s="778"/>
      <c r="C156" s="778"/>
      <c r="D156" s="105"/>
      <c r="E156" s="106" t="s">
        <v>91</v>
      </c>
      <c r="F156" s="105"/>
      <c r="G156" s="107">
        <f t="shared" si="10"/>
        <v>0</v>
      </c>
      <c r="H156" s="88"/>
      <c r="I156" s="777"/>
      <c r="J156" s="778"/>
      <c r="K156" s="778"/>
      <c r="L156" s="105"/>
      <c r="M156" s="106" t="s">
        <v>91</v>
      </c>
      <c r="N156" s="105"/>
      <c r="O156" s="107">
        <f t="shared" si="11"/>
        <v>0</v>
      </c>
      <c r="P156" s="82"/>
    </row>
    <row r="157" spans="1:16" s="83" customFormat="1" ht="20.100000000000001" customHeight="1">
      <c r="A157" s="779" t="s">
        <v>135</v>
      </c>
      <c r="B157" s="780"/>
      <c r="C157" s="781"/>
      <c r="D157" s="108"/>
      <c r="E157" s="109" t="s">
        <v>91</v>
      </c>
      <c r="F157" s="110"/>
      <c r="G157" s="111">
        <f>D157*F157</f>
        <v>0</v>
      </c>
      <c r="H157" s="88"/>
      <c r="I157" s="779" t="s">
        <v>135</v>
      </c>
      <c r="J157" s="780"/>
      <c r="K157" s="781"/>
      <c r="L157" s="108"/>
      <c r="M157" s="109" t="s">
        <v>91</v>
      </c>
      <c r="N157" s="110"/>
      <c r="O157" s="111">
        <f>L157*N157</f>
        <v>0</v>
      </c>
      <c r="P157" s="82"/>
    </row>
    <row r="158" spans="1:16" s="83" customFormat="1" ht="20.100000000000001" customHeight="1">
      <c r="A158" s="782" t="s">
        <v>136</v>
      </c>
      <c r="B158" s="783"/>
      <c r="C158" s="783"/>
      <c r="D158" s="783"/>
      <c r="E158" s="783"/>
      <c r="F158" s="784"/>
      <c r="G158" s="112">
        <f>SUM(G147:G157)</f>
        <v>0</v>
      </c>
      <c r="H158" s="88"/>
      <c r="I158" s="782" t="s">
        <v>136</v>
      </c>
      <c r="J158" s="783"/>
      <c r="K158" s="783"/>
      <c r="L158" s="783"/>
      <c r="M158" s="783"/>
      <c r="N158" s="784"/>
      <c r="O158" s="112">
        <f>SUM(O147:O157)</f>
        <v>0</v>
      </c>
      <c r="P158" s="82"/>
    </row>
    <row r="159" spans="1:16" s="83" customFormat="1" ht="20.100000000000001" customHeight="1">
      <c r="A159" s="785" t="s">
        <v>162</v>
      </c>
      <c r="B159" s="786"/>
      <c r="C159" s="786"/>
      <c r="D159" s="786"/>
      <c r="E159" s="786"/>
      <c r="F159" s="786"/>
      <c r="G159" s="114"/>
      <c r="H159" s="88"/>
      <c r="I159" s="785" t="s">
        <v>162</v>
      </c>
      <c r="J159" s="786"/>
      <c r="K159" s="786"/>
      <c r="L159" s="786"/>
      <c r="M159" s="786"/>
      <c r="N159" s="786"/>
      <c r="O159" s="114"/>
      <c r="P159" s="82"/>
    </row>
    <row r="160" spans="1:16" s="83" customFormat="1" ht="20.100000000000001" customHeight="1">
      <c r="A160" s="787" t="s">
        <v>89</v>
      </c>
      <c r="B160" s="788"/>
      <c r="C160" s="788"/>
      <c r="D160" s="788"/>
      <c r="E160" s="788"/>
      <c r="F160" s="788"/>
      <c r="G160" s="112">
        <f>G158+G159</f>
        <v>0</v>
      </c>
      <c r="H160" s="88"/>
      <c r="I160" s="787" t="s">
        <v>89</v>
      </c>
      <c r="J160" s="788"/>
      <c r="K160" s="788"/>
      <c r="L160" s="788"/>
      <c r="M160" s="788"/>
      <c r="N160" s="788"/>
      <c r="O160" s="112">
        <f>O158+O159</f>
        <v>0</v>
      </c>
      <c r="P160" s="82"/>
    </row>
    <row r="161" spans="1:16" s="83" customFormat="1" ht="20.100000000000001" customHeight="1">
      <c r="A161" s="87"/>
      <c r="B161" s="87"/>
      <c r="C161" s="87"/>
      <c r="D161" s="87"/>
      <c r="E161" s="87"/>
      <c r="F161" s="87"/>
      <c r="G161" s="87"/>
      <c r="H161" s="82"/>
      <c r="I161" s="87"/>
      <c r="J161" s="87"/>
      <c r="K161" s="87"/>
      <c r="L161" s="87"/>
      <c r="M161" s="87"/>
      <c r="N161" s="87"/>
      <c r="O161" s="87"/>
      <c r="P161" s="82"/>
    </row>
    <row r="162" spans="1:16" s="83" customFormat="1" ht="20.100000000000001" customHeight="1">
      <c r="A162" s="809" t="s">
        <v>118</v>
      </c>
      <c r="B162" s="810"/>
      <c r="C162" s="815"/>
      <c r="D162" s="815"/>
      <c r="E162" s="815"/>
      <c r="F162" s="815"/>
      <c r="G162" s="816"/>
      <c r="H162" s="88"/>
      <c r="I162" s="809" t="s">
        <v>118</v>
      </c>
      <c r="J162" s="810"/>
      <c r="K162" s="815"/>
      <c r="L162" s="815"/>
      <c r="M162" s="815"/>
      <c r="N162" s="815"/>
      <c r="O162" s="816"/>
      <c r="P162" s="82"/>
    </row>
    <row r="163" spans="1:16" s="83" customFormat="1" ht="20.100000000000001" customHeight="1">
      <c r="A163" s="817" t="s">
        <v>120</v>
      </c>
      <c r="B163" s="818"/>
      <c r="C163" s="819"/>
      <c r="D163" s="819"/>
      <c r="E163" s="819"/>
      <c r="F163" s="819"/>
      <c r="G163" s="820"/>
      <c r="H163" s="88"/>
      <c r="I163" s="817" t="s">
        <v>120</v>
      </c>
      <c r="J163" s="818"/>
      <c r="K163" s="819"/>
      <c r="L163" s="819"/>
      <c r="M163" s="819"/>
      <c r="N163" s="819"/>
      <c r="O163" s="820"/>
      <c r="P163" s="82"/>
    </row>
    <row r="164" spans="1:16" s="83" customFormat="1" ht="20.100000000000001" customHeight="1">
      <c r="A164" s="802" t="s">
        <v>121</v>
      </c>
      <c r="B164" s="803"/>
      <c r="C164" s="821"/>
      <c r="D164" s="821"/>
      <c r="E164" s="822"/>
      <c r="F164" s="822"/>
      <c r="G164" s="823"/>
      <c r="H164" s="88"/>
      <c r="I164" s="802" t="s">
        <v>121</v>
      </c>
      <c r="J164" s="803"/>
      <c r="K164" s="821"/>
      <c r="L164" s="821"/>
      <c r="M164" s="822"/>
      <c r="N164" s="822"/>
      <c r="O164" s="823"/>
      <c r="P164" s="82"/>
    </row>
    <row r="165" spans="1:16" s="83" customFormat="1" ht="20.100000000000001" customHeight="1">
      <c r="A165" s="89" t="s">
        <v>122</v>
      </c>
      <c r="B165" s="788" t="s">
        <v>123</v>
      </c>
      <c r="C165" s="788"/>
      <c r="D165" s="808"/>
      <c r="E165" s="808"/>
      <c r="F165" s="90" t="s">
        <v>5</v>
      </c>
      <c r="G165" s="91"/>
      <c r="H165" s="92"/>
      <c r="I165" s="89" t="s">
        <v>122</v>
      </c>
      <c r="J165" s="788" t="s">
        <v>123</v>
      </c>
      <c r="K165" s="788"/>
      <c r="L165" s="808"/>
      <c r="M165" s="808"/>
      <c r="N165" s="90" t="s">
        <v>5</v>
      </c>
      <c r="O165" s="91"/>
      <c r="P165" s="82"/>
    </row>
    <row r="166" spans="1:16" s="83" customFormat="1" ht="20.100000000000001" customHeight="1">
      <c r="A166" s="809" t="s">
        <v>124</v>
      </c>
      <c r="B166" s="810"/>
      <c r="C166" s="811">
        <f>C164-D165-G165</f>
        <v>0</v>
      </c>
      <c r="D166" s="812"/>
      <c r="E166" s="813" t="s">
        <v>125</v>
      </c>
      <c r="F166" s="814"/>
      <c r="G166" s="93" t="str">
        <f>IF(C166*C167=0,"",C166*C167)</f>
        <v/>
      </c>
      <c r="H166" s="88"/>
      <c r="I166" s="809" t="s">
        <v>124</v>
      </c>
      <c r="J166" s="810"/>
      <c r="K166" s="811">
        <f>K164-L165-O165</f>
        <v>0</v>
      </c>
      <c r="L166" s="812"/>
      <c r="M166" s="813" t="s">
        <v>125</v>
      </c>
      <c r="N166" s="814"/>
      <c r="O166" s="93" t="str">
        <f>IF(K166*K167=0,"",K166*K167)</f>
        <v/>
      </c>
      <c r="P166" s="82"/>
    </row>
    <row r="167" spans="1:16" s="83" customFormat="1" ht="20.100000000000001" customHeight="1">
      <c r="A167" s="802" t="s">
        <v>126</v>
      </c>
      <c r="B167" s="803"/>
      <c r="C167" s="804"/>
      <c r="D167" s="805"/>
      <c r="E167" s="94"/>
      <c r="F167" s="95"/>
      <c r="G167" s="96"/>
      <c r="H167" s="88"/>
      <c r="I167" s="802" t="s">
        <v>126</v>
      </c>
      <c r="J167" s="803"/>
      <c r="K167" s="804"/>
      <c r="L167" s="805"/>
      <c r="M167" s="94"/>
      <c r="N167" s="95"/>
      <c r="O167" s="96"/>
      <c r="P167" s="82"/>
    </row>
    <row r="168" spans="1:16" s="83" customFormat="1" ht="20.100000000000001" customHeight="1">
      <c r="A168" s="787" t="s">
        <v>127</v>
      </c>
      <c r="B168" s="788"/>
      <c r="C168" s="806" t="str">
        <f>IF(G166="","",SUM(F172:F181))</f>
        <v/>
      </c>
      <c r="D168" s="807"/>
      <c r="E168" s="791" t="s">
        <v>128</v>
      </c>
      <c r="F168" s="792"/>
      <c r="G168" s="97" t="str">
        <f>IF(G166="","",C168/G166)</f>
        <v/>
      </c>
      <c r="H168" s="88"/>
      <c r="I168" s="787" t="s">
        <v>127</v>
      </c>
      <c r="J168" s="788"/>
      <c r="K168" s="806" t="str">
        <f>IF(O166="","",SUM(N172:N181))</f>
        <v/>
      </c>
      <c r="L168" s="807"/>
      <c r="M168" s="791" t="s">
        <v>128</v>
      </c>
      <c r="N168" s="792"/>
      <c r="O168" s="97" t="str">
        <f>IF(O166="","",K168/O166)</f>
        <v/>
      </c>
      <c r="P168" s="82"/>
    </row>
    <row r="169" spans="1:16" s="83" customFormat="1" ht="20.100000000000001" customHeight="1">
      <c r="A169" s="793" t="s">
        <v>129</v>
      </c>
      <c r="B169" s="794"/>
      <c r="C169" s="795" t="str">
        <f>IF(G166="","",SUM(F172:F182))</f>
        <v/>
      </c>
      <c r="D169" s="796"/>
      <c r="E169" s="797" t="s">
        <v>130</v>
      </c>
      <c r="F169" s="798"/>
      <c r="G169" s="98" t="str">
        <f>IF(G166="","",C169/G166)</f>
        <v/>
      </c>
      <c r="H169" s="88"/>
      <c r="I169" s="793" t="s">
        <v>129</v>
      </c>
      <c r="J169" s="794"/>
      <c r="K169" s="795" t="str">
        <f>IF(O166="","",SUM(N172:N182))</f>
        <v/>
      </c>
      <c r="L169" s="796"/>
      <c r="M169" s="797" t="s">
        <v>130</v>
      </c>
      <c r="N169" s="798"/>
      <c r="O169" s="98" t="str">
        <f>IF(O166="","",K169/O166)</f>
        <v/>
      </c>
      <c r="P169" s="82"/>
    </row>
    <row r="170" spans="1:16" s="83" customFormat="1" ht="20.100000000000001" customHeight="1">
      <c r="A170" s="799" t="s">
        <v>131</v>
      </c>
      <c r="B170" s="800"/>
      <c r="C170" s="800"/>
      <c r="D170" s="800"/>
      <c r="E170" s="800"/>
      <c r="F170" s="800"/>
      <c r="G170" s="801"/>
      <c r="H170" s="88"/>
      <c r="I170" s="799" t="s">
        <v>131</v>
      </c>
      <c r="J170" s="800"/>
      <c r="K170" s="800"/>
      <c r="L170" s="800"/>
      <c r="M170" s="800"/>
      <c r="N170" s="800"/>
      <c r="O170" s="801"/>
      <c r="P170" s="82"/>
    </row>
    <row r="171" spans="1:16" s="83" customFormat="1" ht="20.100000000000001" customHeight="1">
      <c r="A171" s="787" t="s">
        <v>132</v>
      </c>
      <c r="B171" s="788"/>
      <c r="C171" s="788"/>
      <c r="D171" s="99" t="s">
        <v>63</v>
      </c>
      <c r="E171" s="99" t="s">
        <v>91</v>
      </c>
      <c r="F171" s="99" t="s">
        <v>133</v>
      </c>
      <c r="G171" s="100" t="s">
        <v>134</v>
      </c>
      <c r="H171" s="88"/>
      <c r="I171" s="787" t="s">
        <v>132</v>
      </c>
      <c r="J171" s="788"/>
      <c r="K171" s="788"/>
      <c r="L171" s="99" t="s">
        <v>63</v>
      </c>
      <c r="M171" s="99" t="s">
        <v>91</v>
      </c>
      <c r="N171" s="99" t="s">
        <v>133</v>
      </c>
      <c r="O171" s="100" t="s">
        <v>134</v>
      </c>
      <c r="P171" s="82"/>
    </row>
    <row r="172" spans="1:16" s="83" customFormat="1" ht="20.100000000000001" customHeight="1">
      <c r="A172" s="789"/>
      <c r="B172" s="790"/>
      <c r="C172" s="790"/>
      <c r="D172" s="101"/>
      <c r="E172" s="102" t="s">
        <v>91</v>
      </c>
      <c r="F172" s="103"/>
      <c r="G172" s="104">
        <f>D172*F172</f>
        <v>0</v>
      </c>
      <c r="H172" s="88"/>
      <c r="I172" s="789"/>
      <c r="J172" s="790"/>
      <c r="K172" s="790"/>
      <c r="L172" s="101"/>
      <c r="M172" s="102" t="s">
        <v>91</v>
      </c>
      <c r="N172" s="103"/>
      <c r="O172" s="104">
        <f>L172*N172</f>
        <v>0</v>
      </c>
      <c r="P172" s="82"/>
    </row>
    <row r="173" spans="1:16" s="83" customFormat="1" ht="20.100000000000001" customHeight="1">
      <c r="A173" s="777"/>
      <c r="B173" s="778"/>
      <c r="C173" s="778"/>
      <c r="D173" s="105"/>
      <c r="E173" s="106" t="s">
        <v>91</v>
      </c>
      <c r="F173" s="105"/>
      <c r="G173" s="107">
        <f t="shared" ref="G173:G181" si="12">D173*F173</f>
        <v>0</v>
      </c>
      <c r="H173" s="88"/>
      <c r="I173" s="777"/>
      <c r="J173" s="778"/>
      <c r="K173" s="778"/>
      <c r="L173" s="105"/>
      <c r="M173" s="106" t="s">
        <v>91</v>
      </c>
      <c r="N173" s="105"/>
      <c r="O173" s="107">
        <f t="shared" ref="O173:O181" si="13">L173*N173</f>
        <v>0</v>
      </c>
      <c r="P173" s="82"/>
    </row>
    <row r="174" spans="1:16" s="83" customFormat="1" ht="20.100000000000001" customHeight="1">
      <c r="A174" s="777"/>
      <c r="B174" s="778"/>
      <c r="C174" s="778"/>
      <c r="D174" s="105"/>
      <c r="E174" s="106" t="s">
        <v>91</v>
      </c>
      <c r="F174" s="105"/>
      <c r="G174" s="107">
        <f t="shared" si="12"/>
        <v>0</v>
      </c>
      <c r="H174" s="88"/>
      <c r="I174" s="777"/>
      <c r="J174" s="778"/>
      <c r="K174" s="778"/>
      <c r="L174" s="105"/>
      <c r="M174" s="106" t="s">
        <v>91</v>
      </c>
      <c r="N174" s="105"/>
      <c r="O174" s="107">
        <f t="shared" si="13"/>
        <v>0</v>
      </c>
      <c r="P174" s="82"/>
    </row>
    <row r="175" spans="1:16" s="83" customFormat="1" ht="20.100000000000001" customHeight="1">
      <c r="A175" s="777"/>
      <c r="B175" s="778"/>
      <c r="C175" s="778"/>
      <c r="D175" s="105"/>
      <c r="E175" s="106" t="s">
        <v>91</v>
      </c>
      <c r="F175" s="105"/>
      <c r="G175" s="107">
        <f t="shared" si="12"/>
        <v>0</v>
      </c>
      <c r="H175" s="88"/>
      <c r="I175" s="777"/>
      <c r="J175" s="778"/>
      <c r="K175" s="778"/>
      <c r="L175" s="105"/>
      <c r="M175" s="106" t="s">
        <v>91</v>
      </c>
      <c r="N175" s="105"/>
      <c r="O175" s="107">
        <f t="shared" si="13"/>
        <v>0</v>
      </c>
      <c r="P175" s="82"/>
    </row>
    <row r="176" spans="1:16" s="83" customFormat="1" ht="20.100000000000001" customHeight="1">
      <c r="A176" s="777"/>
      <c r="B176" s="778"/>
      <c r="C176" s="778"/>
      <c r="D176" s="105"/>
      <c r="E176" s="106" t="s">
        <v>91</v>
      </c>
      <c r="F176" s="105"/>
      <c r="G176" s="107">
        <f t="shared" si="12"/>
        <v>0</v>
      </c>
      <c r="H176" s="88"/>
      <c r="I176" s="777"/>
      <c r="J176" s="778"/>
      <c r="K176" s="778"/>
      <c r="L176" s="105"/>
      <c r="M176" s="106" t="s">
        <v>91</v>
      </c>
      <c r="N176" s="105"/>
      <c r="O176" s="107">
        <f t="shared" si="13"/>
        <v>0</v>
      </c>
      <c r="P176" s="82"/>
    </row>
    <row r="177" spans="1:16" s="83" customFormat="1" ht="20.100000000000001" customHeight="1">
      <c r="A177" s="777"/>
      <c r="B177" s="778"/>
      <c r="C177" s="778"/>
      <c r="D177" s="105"/>
      <c r="E177" s="106" t="s">
        <v>91</v>
      </c>
      <c r="F177" s="105"/>
      <c r="G177" s="107">
        <f t="shared" si="12"/>
        <v>0</v>
      </c>
      <c r="H177" s="88"/>
      <c r="I177" s="777"/>
      <c r="J177" s="778"/>
      <c r="K177" s="778"/>
      <c r="L177" s="105"/>
      <c r="M177" s="106" t="s">
        <v>91</v>
      </c>
      <c r="N177" s="105"/>
      <c r="O177" s="107">
        <f t="shared" si="13"/>
        <v>0</v>
      </c>
      <c r="P177" s="82"/>
    </row>
    <row r="178" spans="1:16" s="83" customFormat="1" ht="20.100000000000001" customHeight="1">
      <c r="A178" s="777"/>
      <c r="B178" s="778"/>
      <c r="C178" s="778"/>
      <c r="D178" s="105"/>
      <c r="E178" s="106" t="s">
        <v>91</v>
      </c>
      <c r="F178" s="105"/>
      <c r="G178" s="107">
        <f t="shared" si="12"/>
        <v>0</v>
      </c>
      <c r="H178" s="88"/>
      <c r="I178" s="777"/>
      <c r="J178" s="778"/>
      <c r="K178" s="778"/>
      <c r="L178" s="105"/>
      <c r="M178" s="106" t="s">
        <v>91</v>
      </c>
      <c r="N178" s="105"/>
      <c r="O178" s="107">
        <f t="shared" si="13"/>
        <v>0</v>
      </c>
      <c r="P178" s="82"/>
    </row>
    <row r="179" spans="1:16" s="83" customFormat="1" ht="20.100000000000001" customHeight="1">
      <c r="A179" s="777"/>
      <c r="B179" s="778"/>
      <c r="C179" s="778"/>
      <c r="D179" s="105"/>
      <c r="E179" s="106" t="s">
        <v>91</v>
      </c>
      <c r="F179" s="105"/>
      <c r="G179" s="107">
        <f t="shared" si="12"/>
        <v>0</v>
      </c>
      <c r="H179" s="88"/>
      <c r="I179" s="777"/>
      <c r="J179" s="778"/>
      <c r="K179" s="778"/>
      <c r="L179" s="105"/>
      <c r="M179" s="106" t="s">
        <v>91</v>
      </c>
      <c r="N179" s="105"/>
      <c r="O179" s="107">
        <f t="shared" si="13"/>
        <v>0</v>
      </c>
      <c r="P179" s="82"/>
    </row>
    <row r="180" spans="1:16" s="83" customFormat="1" ht="20.100000000000001" customHeight="1">
      <c r="A180" s="777"/>
      <c r="B180" s="778"/>
      <c r="C180" s="778"/>
      <c r="D180" s="105"/>
      <c r="E180" s="106" t="s">
        <v>91</v>
      </c>
      <c r="F180" s="105"/>
      <c r="G180" s="107">
        <f t="shared" si="12"/>
        <v>0</v>
      </c>
      <c r="H180" s="88"/>
      <c r="I180" s="777"/>
      <c r="J180" s="778"/>
      <c r="K180" s="778"/>
      <c r="L180" s="105"/>
      <c r="M180" s="106" t="s">
        <v>91</v>
      </c>
      <c r="N180" s="105"/>
      <c r="O180" s="107">
        <f t="shared" si="13"/>
        <v>0</v>
      </c>
      <c r="P180" s="82"/>
    </row>
    <row r="181" spans="1:16" s="83" customFormat="1" ht="20.100000000000001" customHeight="1">
      <c r="A181" s="777"/>
      <c r="B181" s="778"/>
      <c r="C181" s="778"/>
      <c r="D181" s="105"/>
      <c r="E181" s="106" t="s">
        <v>91</v>
      </c>
      <c r="F181" s="105"/>
      <c r="G181" s="107">
        <f t="shared" si="12"/>
        <v>0</v>
      </c>
      <c r="H181" s="88"/>
      <c r="I181" s="777"/>
      <c r="J181" s="778"/>
      <c r="K181" s="778"/>
      <c r="L181" s="105"/>
      <c r="M181" s="106" t="s">
        <v>91</v>
      </c>
      <c r="N181" s="105"/>
      <c r="O181" s="107">
        <f t="shared" si="13"/>
        <v>0</v>
      </c>
      <c r="P181" s="82"/>
    </row>
    <row r="182" spans="1:16" s="83" customFormat="1" ht="20.100000000000001" customHeight="1">
      <c r="A182" s="779" t="s">
        <v>135</v>
      </c>
      <c r="B182" s="780"/>
      <c r="C182" s="781"/>
      <c r="D182" s="108"/>
      <c r="E182" s="109" t="s">
        <v>91</v>
      </c>
      <c r="F182" s="110"/>
      <c r="G182" s="111">
        <f>D182*F182</f>
        <v>0</v>
      </c>
      <c r="H182" s="88"/>
      <c r="I182" s="779" t="s">
        <v>135</v>
      </c>
      <c r="J182" s="780"/>
      <c r="K182" s="781"/>
      <c r="L182" s="108"/>
      <c r="M182" s="109" t="s">
        <v>91</v>
      </c>
      <c r="N182" s="110"/>
      <c r="O182" s="111">
        <f>L182*N182</f>
        <v>0</v>
      </c>
      <c r="P182" s="82"/>
    </row>
    <row r="183" spans="1:16" s="83" customFormat="1" ht="20.100000000000001" customHeight="1">
      <c r="A183" s="782" t="s">
        <v>136</v>
      </c>
      <c r="B183" s="783"/>
      <c r="C183" s="783"/>
      <c r="D183" s="783"/>
      <c r="E183" s="783"/>
      <c r="F183" s="784"/>
      <c r="G183" s="112">
        <f>SUM(G172:G182)</f>
        <v>0</v>
      </c>
      <c r="H183" s="88"/>
      <c r="I183" s="782" t="s">
        <v>136</v>
      </c>
      <c r="J183" s="783"/>
      <c r="K183" s="783"/>
      <c r="L183" s="783"/>
      <c r="M183" s="783"/>
      <c r="N183" s="784"/>
      <c r="O183" s="112">
        <f>SUM(O172:O182)</f>
        <v>0</v>
      </c>
      <c r="P183" s="82"/>
    </row>
    <row r="184" spans="1:16" s="83" customFormat="1" ht="20.100000000000001" customHeight="1">
      <c r="A184" s="785" t="s">
        <v>162</v>
      </c>
      <c r="B184" s="786"/>
      <c r="C184" s="786"/>
      <c r="D184" s="786"/>
      <c r="E184" s="786"/>
      <c r="F184" s="786"/>
      <c r="G184" s="114"/>
      <c r="H184" s="88"/>
      <c r="I184" s="785" t="s">
        <v>162</v>
      </c>
      <c r="J184" s="786"/>
      <c r="K184" s="786"/>
      <c r="L184" s="786"/>
      <c r="M184" s="786"/>
      <c r="N184" s="786"/>
      <c r="O184" s="114"/>
      <c r="P184" s="82"/>
    </row>
    <row r="185" spans="1:16" s="83" customFormat="1" ht="20.100000000000001" customHeight="1">
      <c r="A185" s="787" t="s">
        <v>89</v>
      </c>
      <c r="B185" s="788"/>
      <c r="C185" s="788"/>
      <c r="D185" s="788"/>
      <c r="E185" s="788"/>
      <c r="F185" s="788"/>
      <c r="G185" s="112">
        <f>G183+G184</f>
        <v>0</v>
      </c>
      <c r="H185" s="88"/>
      <c r="I185" s="787" t="s">
        <v>89</v>
      </c>
      <c r="J185" s="788"/>
      <c r="K185" s="788"/>
      <c r="L185" s="788"/>
      <c r="M185" s="788"/>
      <c r="N185" s="788"/>
      <c r="O185" s="112">
        <f>O183+O184</f>
        <v>0</v>
      </c>
      <c r="P185" s="82"/>
    </row>
    <row r="186" spans="1:16" s="83" customFormat="1" ht="20.100000000000001" customHeight="1">
      <c r="A186" s="87"/>
      <c r="B186" s="87"/>
      <c r="C186" s="87"/>
      <c r="D186" s="87"/>
      <c r="E186" s="87"/>
      <c r="F186" s="87"/>
      <c r="G186" s="87"/>
      <c r="H186" s="82"/>
      <c r="I186" s="87"/>
      <c r="J186" s="87"/>
      <c r="K186" s="87"/>
      <c r="L186" s="87"/>
      <c r="M186" s="87"/>
      <c r="N186" s="87"/>
      <c r="O186" s="87"/>
      <c r="P186" s="82"/>
    </row>
    <row r="187" spans="1:16" s="83" customFormat="1" ht="20.100000000000001" customHeight="1">
      <c r="A187" s="809" t="s">
        <v>118</v>
      </c>
      <c r="B187" s="810"/>
      <c r="C187" s="815"/>
      <c r="D187" s="815"/>
      <c r="E187" s="815"/>
      <c r="F187" s="815"/>
      <c r="G187" s="816"/>
      <c r="H187" s="88"/>
      <c r="I187" s="809" t="s">
        <v>118</v>
      </c>
      <c r="J187" s="810"/>
      <c r="K187" s="815"/>
      <c r="L187" s="815"/>
      <c r="M187" s="815"/>
      <c r="N187" s="815"/>
      <c r="O187" s="816"/>
      <c r="P187" s="82"/>
    </row>
    <row r="188" spans="1:16" s="83" customFormat="1" ht="20.100000000000001" customHeight="1">
      <c r="A188" s="817" t="s">
        <v>120</v>
      </c>
      <c r="B188" s="818"/>
      <c r="C188" s="819"/>
      <c r="D188" s="819"/>
      <c r="E188" s="819"/>
      <c r="F188" s="819"/>
      <c r="G188" s="820"/>
      <c r="H188" s="88"/>
      <c r="I188" s="817" t="s">
        <v>120</v>
      </c>
      <c r="J188" s="818"/>
      <c r="K188" s="819"/>
      <c r="L188" s="819"/>
      <c r="M188" s="819"/>
      <c r="N188" s="819"/>
      <c r="O188" s="820"/>
      <c r="P188" s="82"/>
    </row>
    <row r="189" spans="1:16" s="83" customFormat="1" ht="20.100000000000001" customHeight="1">
      <c r="A189" s="802" t="s">
        <v>121</v>
      </c>
      <c r="B189" s="803"/>
      <c r="C189" s="821"/>
      <c r="D189" s="821"/>
      <c r="E189" s="822"/>
      <c r="F189" s="822"/>
      <c r="G189" s="823"/>
      <c r="H189" s="88"/>
      <c r="I189" s="802" t="s">
        <v>121</v>
      </c>
      <c r="J189" s="803"/>
      <c r="K189" s="821"/>
      <c r="L189" s="821"/>
      <c r="M189" s="822"/>
      <c r="N189" s="822"/>
      <c r="O189" s="823"/>
      <c r="P189" s="82"/>
    </row>
    <row r="190" spans="1:16" s="83" customFormat="1" ht="20.100000000000001" customHeight="1">
      <c r="A190" s="89" t="s">
        <v>122</v>
      </c>
      <c r="B190" s="788" t="s">
        <v>123</v>
      </c>
      <c r="C190" s="788"/>
      <c r="D190" s="808"/>
      <c r="E190" s="808"/>
      <c r="F190" s="90" t="s">
        <v>5</v>
      </c>
      <c r="G190" s="91"/>
      <c r="H190" s="92"/>
      <c r="I190" s="89" t="s">
        <v>122</v>
      </c>
      <c r="J190" s="788" t="s">
        <v>123</v>
      </c>
      <c r="K190" s="788"/>
      <c r="L190" s="808"/>
      <c r="M190" s="808"/>
      <c r="N190" s="90" t="s">
        <v>5</v>
      </c>
      <c r="O190" s="91"/>
      <c r="P190" s="82"/>
    </row>
    <row r="191" spans="1:16" s="83" customFormat="1" ht="20.100000000000001" customHeight="1">
      <c r="A191" s="809" t="s">
        <v>124</v>
      </c>
      <c r="B191" s="810"/>
      <c r="C191" s="811">
        <f>C189-D190-G190</f>
        <v>0</v>
      </c>
      <c r="D191" s="812"/>
      <c r="E191" s="813" t="s">
        <v>125</v>
      </c>
      <c r="F191" s="814"/>
      <c r="G191" s="93" t="str">
        <f>IF(C191*C192=0,"",C191*C192)</f>
        <v/>
      </c>
      <c r="H191" s="88"/>
      <c r="I191" s="809" t="s">
        <v>124</v>
      </c>
      <c r="J191" s="810"/>
      <c r="K191" s="811">
        <f>K189-L190-O190</f>
        <v>0</v>
      </c>
      <c r="L191" s="812"/>
      <c r="M191" s="813" t="s">
        <v>125</v>
      </c>
      <c r="N191" s="814"/>
      <c r="O191" s="93" t="str">
        <f>IF(K191*K192=0,"",K191*K192)</f>
        <v/>
      </c>
      <c r="P191" s="82"/>
    </row>
    <row r="192" spans="1:16" s="83" customFormat="1" ht="20.100000000000001" customHeight="1">
      <c r="A192" s="802" t="s">
        <v>126</v>
      </c>
      <c r="B192" s="803"/>
      <c r="C192" s="804"/>
      <c r="D192" s="805"/>
      <c r="E192" s="94"/>
      <c r="F192" s="95"/>
      <c r="G192" s="96"/>
      <c r="H192" s="88"/>
      <c r="I192" s="802" t="s">
        <v>126</v>
      </c>
      <c r="J192" s="803"/>
      <c r="K192" s="804"/>
      <c r="L192" s="805"/>
      <c r="M192" s="94"/>
      <c r="N192" s="95"/>
      <c r="O192" s="96"/>
      <c r="P192" s="82"/>
    </row>
    <row r="193" spans="1:16" s="83" customFormat="1" ht="20.100000000000001" customHeight="1">
      <c r="A193" s="787" t="s">
        <v>127</v>
      </c>
      <c r="B193" s="788"/>
      <c r="C193" s="806" t="str">
        <f>IF(G191="","",SUM(F197:F206))</f>
        <v/>
      </c>
      <c r="D193" s="807"/>
      <c r="E193" s="791" t="s">
        <v>128</v>
      </c>
      <c r="F193" s="792"/>
      <c r="G193" s="97" t="str">
        <f>IF(G191="","",C193/G191)</f>
        <v/>
      </c>
      <c r="H193" s="88"/>
      <c r="I193" s="787" t="s">
        <v>127</v>
      </c>
      <c r="J193" s="788"/>
      <c r="K193" s="806" t="str">
        <f>IF(O191="","",SUM(N197:N206))</f>
        <v/>
      </c>
      <c r="L193" s="807"/>
      <c r="M193" s="791" t="s">
        <v>128</v>
      </c>
      <c r="N193" s="792"/>
      <c r="O193" s="97" t="str">
        <f>IF(O191="","",K193/O191)</f>
        <v/>
      </c>
      <c r="P193" s="82"/>
    </row>
    <row r="194" spans="1:16" s="83" customFormat="1" ht="20.100000000000001" customHeight="1">
      <c r="A194" s="793" t="s">
        <v>129</v>
      </c>
      <c r="B194" s="794"/>
      <c r="C194" s="795" t="str">
        <f>IF(G191="","",SUM(F197:F207))</f>
        <v/>
      </c>
      <c r="D194" s="796"/>
      <c r="E194" s="797" t="s">
        <v>130</v>
      </c>
      <c r="F194" s="798"/>
      <c r="G194" s="98" t="str">
        <f>IF(G191="","",C194/G191)</f>
        <v/>
      </c>
      <c r="H194" s="88"/>
      <c r="I194" s="793" t="s">
        <v>129</v>
      </c>
      <c r="J194" s="794"/>
      <c r="K194" s="795" t="str">
        <f>IF(O191="","",SUM(N197:N207))</f>
        <v/>
      </c>
      <c r="L194" s="796"/>
      <c r="M194" s="797" t="s">
        <v>130</v>
      </c>
      <c r="N194" s="798"/>
      <c r="O194" s="98" t="str">
        <f>IF(O191="","",K194/O191)</f>
        <v/>
      </c>
      <c r="P194" s="82"/>
    </row>
    <row r="195" spans="1:16" s="83" customFormat="1" ht="20.100000000000001" customHeight="1">
      <c r="A195" s="799" t="s">
        <v>131</v>
      </c>
      <c r="B195" s="800"/>
      <c r="C195" s="800"/>
      <c r="D195" s="800"/>
      <c r="E195" s="800"/>
      <c r="F195" s="800"/>
      <c r="G195" s="801"/>
      <c r="H195" s="88"/>
      <c r="I195" s="799" t="s">
        <v>131</v>
      </c>
      <c r="J195" s="800"/>
      <c r="K195" s="800"/>
      <c r="L195" s="800"/>
      <c r="M195" s="800"/>
      <c r="N195" s="800"/>
      <c r="O195" s="801"/>
      <c r="P195" s="82"/>
    </row>
    <row r="196" spans="1:16" s="83" customFormat="1" ht="20.100000000000001" customHeight="1">
      <c r="A196" s="787" t="s">
        <v>132</v>
      </c>
      <c r="B196" s="788"/>
      <c r="C196" s="788"/>
      <c r="D196" s="99" t="s">
        <v>63</v>
      </c>
      <c r="E196" s="99" t="s">
        <v>91</v>
      </c>
      <c r="F196" s="99" t="s">
        <v>133</v>
      </c>
      <c r="G196" s="100" t="s">
        <v>134</v>
      </c>
      <c r="H196" s="88"/>
      <c r="I196" s="787" t="s">
        <v>132</v>
      </c>
      <c r="J196" s="788"/>
      <c r="K196" s="788"/>
      <c r="L196" s="99" t="s">
        <v>63</v>
      </c>
      <c r="M196" s="99" t="s">
        <v>91</v>
      </c>
      <c r="N196" s="99" t="s">
        <v>133</v>
      </c>
      <c r="O196" s="100" t="s">
        <v>134</v>
      </c>
      <c r="P196" s="82"/>
    </row>
    <row r="197" spans="1:16" s="83" customFormat="1" ht="20.100000000000001" customHeight="1">
      <c r="A197" s="789"/>
      <c r="B197" s="790"/>
      <c r="C197" s="790"/>
      <c r="D197" s="101"/>
      <c r="E197" s="102" t="s">
        <v>91</v>
      </c>
      <c r="F197" s="103"/>
      <c r="G197" s="104">
        <f>D197*F197</f>
        <v>0</v>
      </c>
      <c r="H197" s="88"/>
      <c r="I197" s="789"/>
      <c r="J197" s="790"/>
      <c r="K197" s="790"/>
      <c r="L197" s="101"/>
      <c r="M197" s="102" t="s">
        <v>91</v>
      </c>
      <c r="N197" s="103"/>
      <c r="O197" s="104">
        <f>L197*N197</f>
        <v>0</v>
      </c>
      <c r="P197" s="82"/>
    </row>
    <row r="198" spans="1:16" s="83" customFormat="1" ht="20.100000000000001" customHeight="1">
      <c r="A198" s="777"/>
      <c r="B198" s="778"/>
      <c r="C198" s="778"/>
      <c r="D198" s="105"/>
      <c r="E198" s="106" t="s">
        <v>91</v>
      </c>
      <c r="F198" s="105"/>
      <c r="G198" s="107">
        <f t="shared" ref="G198:G206" si="14">D198*F198</f>
        <v>0</v>
      </c>
      <c r="H198" s="88"/>
      <c r="I198" s="777"/>
      <c r="J198" s="778"/>
      <c r="K198" s="778"/>
      <c r="L198" s="105"/>
      <c r="M198" s="106" t="s">
        <v>91</v>
      </c>
      <c r="N198" s="105"/>
      <c r="O198" s="107">
        <f t="shared" ref="O198:O206" si="15">L198*N198</f>
        <v>0</v>
      </c>
      <c r="P198" s="82"/>
    </row>
    <row r="199" spans="1:16" s="83" customFormat="1" ht="20.100000000000001" customHeight="1">
      <c r="A199" s="777"/>
      <c r="B199" s="778"/>
      <c r="C199" s="778"/>
      <c r="D199" s="105"/>
      <c r="E199" s="106" t="s">
        <v>91</v>
      </c>
      <c r="F199" s="105"/>
      <c r="G199" s="107">
        <f t="shared" si="14"/>
        <v>0</v>
      </c>
      <c r="H199" s="88"/>
      <c r="I199" s="777"/>
      <c r="J199" s="778"/>
      <c r="K199" s="778"/>
      <c r="L199" s="105"/>
      <c r="M199" s="106" t="s">
        <v>91</v>
      </c>
      <c r="N199" s="105"/>
      <c r="O199" s="107">
        <f t="shared" si="15"/>
        <v>0</v>
      </c>
      <c r="P199" s="82"/>
    </row>
    <row r="200" spans="1:16" s="83" customFormat="1" ht="20.100000000000001" customHeight="1">
      <c r="A200" s="777"/>
      <c r="B200" s="778"/>
      <c r="C200" s="778"/>
      <c r="D200" s="105"/>
      <c r="E200" s="106" t="s">
        <v>91</v>
      </c>
      <c r="F200" s="105"/>
      <c r="G200" s="107">
        <f t="shared" si="14"/>
        <v>0</v>
      </c>
      <c r="H200" s="88"/>
      <c r="I200" s="777"/>
      <c r="J200" s="778"/>
      <c r="K200" s="778"/>
      <c r="L200" s="105"/>
      <c r="M200" s="106" t="s">
        <v>91</v>
      </c>
      <c r="N200" s="105"/>
      <c r="O200" s="107">
        <f t="shared" si="15"/>
        <v>0</v>
      </c>
      <c r="P200" s="82"/>
    </row>
    <row r="201" spans="1:16" s="83" customFormat="1" ht="20.100000000000001" customHeight="1">
      <c r="A201" s="777"/>
      <c r="B201" s="778"/>
      <c r="C201" s="778"/>
      <c r="D201" s="105"/>
      <c r="E201" s="106" t="s">
        <v>91</v>
      </c>
      <c r="F201" s="105"/>
      <c r="G201" s="107">
        <f t="shared" si="14"/>
        <v>0</v>
      </c>
      <c r="H201" s="88"/>
      <c r="I201" s="777"/>
      <c r="J201" s="778"/>
      <c r="K201" s="778"/>
      <c r="L201" s="105"/>
      <c r="M201" s="106" t="s">
        <v>91</v>
      </c>
      <c r="N201" s="105"/>
      <c r="O201" s="107">
        <f t="shared" si="15"/>
        <v>0</v>
      </c>
      <c r="P201" s="82"/>
    </row>
    <row r="202" spans="1:16" s="83" customFormat="1" ht="20.100000000000001" customHeight="1">
      <c r="A202" s="777"/>
      <c r="B202" s="778"/>
      <c r="C202" s="778"/>
      <c r="D202" s="105"/>
      <c r="E202" s="106" t="s">
        <v>91</v>
      </c>
      <c r="F202" s="105"/>
      <c r="G202" s="107">
        <f t="shared" si="14"/>
        <v>0</v>
      </c>
      <c r="H202" s="88"/>
      <c r="I202" s="777"/>
      <c r="J202" s="778"/>
      <c r="K202" s="778"/>
      <c r="L202" s="105"/>
      <c r="M202" s="106" t="s">
        <v>91</v>
      </c>
      <c r="N202" s="105"/>
      <c r="O202" s="107">
        <f t="shared" si="15"/>
        <v>0</v>
      </c>
      <c r="P202" s="82"/>
    </row>
    <row r="203" spans="1:16" s="83" customFormat="1" ht="20.100000000000001" customHeight="1">
      <c r="A203" s="777"/>
      <c r="B203" s="778"/>
      <c r="C203" s="778"/>
      <c r="D203" s="105"/>
      <c r="E203" s="106" t="s">
        <v>91</v>
      </c>
      <c r="F203" s="105"/>
      <c r="G203" s="107">
        <f t="shared" si="14"/>
        <v>0</v>
      </c>
      <c r="H203" s="88"/>
      <c r="I203" s="777"/>
      <c r="J203" s="778"/>
      <c r="K203" s="778"/>
      <c r="L203" s="105"/>
      <c r="M203" s="106" t="s">
        <v>91</v>
      </c>
      <c r="N203" s="105"/>
      <c r="O203" s="107">
        <f t="shared" si="15"/>
        <v>0</v>
      </c>
      <c r="P203" s="82"/>
    </row>
    <row r="204" spans="1:16" s="83" customFormat="1" ht="20.100000000000001" customHeight="1">
      <c r="A204" s="777"/>
      <c r="B204" s="778"/>
      <c r="C204" s="778"/>
      <c r="D204" s="105"/>
      <c r="E204" s="106" t="s">
        <v>91</v>
      </c>
      <c r="F204" s="105"/>
      <c r="G204" s="107">
        <f t="shared" si="14"/>
        <v>0</v>
      </c>
      <c r="H204" s="88"/>
      <c r="I204" s="777"/>
      <c r="J204" s="778"/>
      <c r="K204" s="778"/>
      <c r="L204" s="105"/>
      <c r="M204" s="106" t="s">
        <v>91</v>
      </c>
      <c r="N204" s="105"/>
      <c r="O204" s="107">
        <f t="shared" si="15"/>
        <v>0</v>
      </c>
      <c r="P204" s="82"/>
    </row>
    <row r="205" spans="1:16" s="83" customFormat="1" ht="20.100000000000001" customHeight="1">
      <c r="A205" s="777"/>
      <c r="B205" s="778"/>
      <c r="C205" s="778"/>
      <c r="D205" s="105"/>
      <c r="E205" s="106" t="s">
        <v>91</v>
      </c>
      <c r="F205" s="105"/>
      <c r="G205" s="107">
        <f t="shared" si="14"/>
        <v>0</v>
      </c>
      <c r="H205" s="88"/>
      <c r="I205" s="777"/>
      <c r="J205" s="778"/>
      <c r="K205" s="778"/>
      <c r="L205" s="105"/>
      <c r="M205" s="106" t="s">
        <v>91</v>
      </c>
      <c r="N205" s="105"/>
      <c r="O205" s="107">
        <f t="shared" si="15"/>
        <v>0</v>
      </c>
      <c r="P205" s="82"/>
    </row>
    <row r="206" spans="1:16" s="83" customFormat="1" ht="20.100000000000001" customHeight="1">
      <c r="A206" s="777"/>
      <c r="B206" s="778"/>
      <c r="C206" s="778"/>
      <c r="D206" s="105"/>
      <c r="E206" s="106" t="s">
        <v>91</v>
      </c>
      <c r="F206" s="105"/>
      <c r="G206" s="107">
        <f t="shared" si="14"/>
        <v>0</v>
      </c>
      <c r="H206" s="88"/>
      <c r="I206" s="777"/>
      <c r="J206" s="778"/>
      <c r="K206" s="778"/>
      <c r="L206" s="105"/>
      <c r="M206" s="106" t="s">
        <v>91</v>
      </c>
      <c r="N206" s="105"/>
      <c r="O206" s="107">
        <f t="shared" si="15"/>
        <v>0</v>
      </c>
      <c r="P206" s="82"/>
    </row>
    <row r="207" spans="1:16" s="83" customFormat="1" ht="20.100000000000001" customHeight="1">
      <c r="A207" s="779" t="s">
        <v>135</v>
      </c>
      <c r="B207" s="780"/>
      <c r="C207" s="781"/>
      <c r="D207" s="108"/>
      <c r="E207" s="109" t="s">
        <v>91</v>
      </c>
      <c r="F207" s="110"/>
      <c r="G207" s="111">
        <f>D207*F207</f>
        <v>0</v>
      </c>
      <c r="H207" s="88"/>
      <c r="I207" s="779" t="s">
        <v>135</v>
      </c>
      <c r="J207" s="780"/>
      <c r="K207" s="781"/>
      <c r="L207" s="108"/>
      <c r="M207" s="109" t="s">
        <v>91</v>
      </c>
      <c r="N207" s="110"/>
      <c r="O207" s="111">
        <f>L207*N207</f>
        <v>0</v>
      </c>
      <c r="P207" s="82"/>
    </row>
    <row r="208" spans="1:16" s="83" customFormat="1" ht="20.100000000000001" customHeight="1">
      <c r="A208" s="782" t="s">
        <v>136</v>
      </c>
      <c r="B208" s="783"/>
      <c r="C208" s="783"/>
      <c r="D208" s="783"/>
      <c r="E208" s="783"/>
      <c r="F208" s="784"/>
      <c r="G208" s="112">
        <f>SUM(G197:G207)</f>
        <v>0</v>
      </c>
      <c r="H208" s="88"/>
      <c r="I208" s="782" t="s">
        <v>136</v>
      </c>
      <c r="J208" s="783"/>
      <c r="K208" s="783"/>
      <c r="L208" s="783"/>
      <c r="M208" s="783"/>
      <c r="N208" s="784"/>
      <c r="O208" s="112">
        <f>SUM(O197:O207)</f>
        <v>0</v>
      </c>
      <c r="P208" s="82"/>
    </row>
    <row r="209" spans="1:16" s="83" customFormat="1" ht="20.100000000000001" customHeight="1">
      <c r="A209" s="785" t="s">
        <v>162</v>
      </c>
      <c r="B209" s="786"/>
      <c r="C209" s="786"/>
      <c r="D209" s="786"/>
      <c r="E209" s="786"/>
      <c r="F209" s="786"/>
      <c r="G209" s="114"/>
      <c r="H209" s="88"/>
      <c r="I209" s="785" t="s">
        <v>162</v>
      </c>
      <c r="J209" s="786"/>
      <c r="K209" s="786"/>
      <c r="L209" s="786"/>
      <c r="M209" s="786"/>
      <c r="N209" s="786"/>
      <c r="O209" s="114"/>
      <c r="P209" s="82"/>
    </row>
    <row r="210" spans="1:16" s="83" customFormat="1" ht="20.100000000000001" customHeight="1">
      <c r="A210" s="787" t="s">
        <v>89</v>
      </c>
      <c r="B210" s="788"/>
      <c r="C210" s="788"/>
      <c r="D210" s="788"/>
      <c r="E210" s="788"/>
      <c r="F210" s="788"/>
      <c r="G210" s="112">
        <f>G208+G209</f>
        <v>0</v>
      </c>
      <c r="H210" s="88"/>
      <c r="I210" s="787" t="s">
        <v>89</v>
      </c>
      <c r="J210" s="788"/>
      <c r="K210" s="788"/>
      <c r="L210" s="788"/>
      <c r="M210" s="788"/>
      <c r="N210" s="788"/>
      <c r="O210" s="112">
        <f>O208+O209</f>
        <v>0</v>
      </c>
      <c r="P210" s="82"/>
    </row>
    <row r="211" spans="1:16" s="83" customFormat="1" ht="20.100000000000001" customHeight="1">
      <c r="A211" s="87"/>
      <c r="B211" s="87"/>
      <c r="C211" s="87"/>
      <c r="D211" s="87"/>
      <c r="E211" s="87"/>
      <c r="F211" s="87"/>
      <c r="G211" s="87"/>
      <c r="H211" s="82"/>
      <c r="I211" s="87"/>
      <c r="J211" s="87"/>
      <c r="K211" s="87"/>
      <c r="L211" s="87"/>
      <c r="M211" s="87"/>
      <c r="N211" s="87"/>
      <c r="O211" s="87"/>
      <c r="P211" s="82"/>
    </row>
    <row r="212" spans="1:16" s="83" customFormat="1" ht="20.100000000000001" customHeight="1">
      <c r="A212" s="809" t="s">
        <v>118</v>
      </c>
      <c r="B212" s="810"/>
      <c r="C212" s="815"/>
      <c r="D212" s="815"/>
      <c r="E212" s="815"/>
      <c r="F212" s="815"/>
      <c r="G212" s="816"/>
      <c r="H212" s="88"/>
      <c r="I212" s="809" t="s">
        <v>118</v>
      </c>
      <c r="J212" s="810"/>
      <c r="K212" s="815"/>
      <c r="L212" s="815"/>
      <c r="M212" s="815"/>
      <c r="N212" s="815"/>
      <c r="O212" s="816"/>
      <c r="P212" s="82"/>
    </row>
    <row r="213" spans="1:16" s="83" customFormat="1" ht="20.100000000000001" customHeight="1">
      <c r="A213" s="817" t="s">
        <v>120</v>
      </c>
      <c r="B213" s="818"/>
      <c r="C213" s="819"/>
      <c r="D213" s="819"/>
      <c r="E213" s="819"/>
      <c r="F213" s="819"/>
      <c r="G213" s="820"/>
      <c r="H213" s="88"/>
      <c r="I213" s="817" t="s">
        <v>120</v>
      </c>
      <c r="J213" s="818"/>
      <c r="K213" s="819"/>
      <c r="L213" s="819"/>
      <c r="M213" s="819"/>
      <c r="N213" s="819"/>
      <c r="O213" s="820"/>
      <c r="P213" s="82"/>
    </row>
    <row r="214" spans="1:16" s="83" customFormat="1" ht="20.100000000000001" customHeight="1">
      <c r="A214" s="802" t="s">
        <v>121</v>
      </c>
      <c r="B214" s="803"/>
      <c r="C214" s="821"/>
      <c r="D214" s="821"/>
      <c r="E214" s="822"/>
      <c r="F214" s="822"/>
      <c r="G214" s="823"/>
      <c r="H214" s="88"/>
      <c r="I214" s="802" t="s">
        <v>121</v>
      </c>
      <c r="J214" s="803"/>
      <c r="K214" s="821"/>
      <c r="L214" s="821"/>
      <c r="M214" s="822"/>
      <c r="N214" s="822"/>
      <c r="O214" s="823"/>
      <c r="P214" s="82"/>
    </row>
    <row r="215" spans="1:16" s="83" customFormat="1" ht="20.100000000000001" customHeight="1">
      <c r="A215" s="89" t="s">
        <v>122</v>
      </c>
      <c r="B215" s="788" t="s">
        <v>123</v>
      </c>
      <c r="C215" s="788"/>
      <c r="D215" s="808"/>
      <c r="E215" s="808"/>
      <c r="F215" s="90" t="s">
        <v>5</v>
      </c>
      <c r="G215" s="91"/>
      <c r="H215" s="92"/>
      <c r="I215" s="89" t="s">
        <v>122</v>
      </c>
      <c r="J215" s="788" t="s">
        <v>123</v>
      </c>
      <c r="K215" s="788"/>
      <c r="L215" s="808"/>
      <c r="M215" s="808"/>
      <c r="N215" s="90" t="s">
        <v>5</v>
      </c>
      <c r="O215" s="91"/>
      <c r="P215" s="82"/>
    </row>
    <row r="216" spans="1:16" s="83" customFormat="1" ht="20.100000000000001" customHeight="1">
      <c r="A216" s="809" t="s">
        <v>124</v>
      </c>
      <c r="B216" s="810"/>
      <c r="C216" s="811">
        <f>C214-D215-G215</f>
        <v>0</v>
      </c>
      <c r="D216" s="812"/>
      <c r="E216" s="813" t="s">
        <v>125</v>
      </c>
      <c r="F216" s="814"/>
      <c r="G216" s="93" t="str">
        <f>IF(C216*C217=0,"",C216*C217)</f>
        <v/>
      </c>
      <c r="H216" s="88"/>
      <c r="I216" s="809" t="s">
        <v>124</v>
      </c>
      <c r="J216" s="810"/>
      <c r="K216" s="811">
        <f>K214-L215-O215</f>
        <v>0</v>
      </c>
      <c r="L216" s="812"/>
      <c r="M216" s="813" t="s">
        <v>125</v>
      </c>
      <c r="N216" s="814"/>
      <c r="O216" s="93" t="str">
        <f>IF(K216*K217=0,"",K216*K217)</f>
        <v/>
      </c>
      <c r="P216" s="82"/>
    </row>
    <row r="217" spans="1:16" s="83" customFormat="1" ht="20.100000000000001" customHeight="1">
      <c r="A217" s="802" t="s">
        <v>126</v>
      </c>
      <c r="B217" s="803"/>
      <c r="C217" s="804"/>
      <c r="D217" s="805"/>
      <c r="E217" s="94"/>
      <c r="F217" s="95"/>
      <c r="G217" s="96"/>
      <c r="H217" s="88"/>
      <c r="I217" s="802" t="s">
        <v>126</v>
      </c>
      <c r="J217" s="803"/>
      <c r="K217" s="804"/>
      <c r="L217" s="805"/>
      <c r="M217" s="94"/>
      <c r="N217" s="95"/>
      <c r="O217" s="96"/>
      <c r="P217" s="82"/>
    </row>
    <row r="218" spans="1:16" s="83" customFormat="1" ht="20.100000000000001" customHeight="1">
      <c r="A218" s="787" t="s">
        <v>127</v>
      </c>
      <c r="B218" s="788"/>
      <c r="C218" s="806" t="str">
        <f>IF(G216="","",SUM(F222:F231))</f>
        <v/>
      </c>
      <c r="D218" s="807"/>
      <c r="E218" s="791" t="s">
        <v>128</v>
      </c>
      <c r="F218" s="792"/>
      <c r="G218" s="97" t="str">
        <f>IF(G216="","",C218/G216)</f>
        <v/>
      </c>
      <c r="H218" s="88"/>
      <c r="I218" s="787" t="s">
        <v>127</v>
      </c>
      <c r="J218" s="788"/>
      <c r="K218" s="806" t="str">
        <f>IF(O216="","",SUM(N222:N231))</f>
        <v/>
      </c>
      <c r="L218" s="807"/>
      <c r="M218" s="791" t="s">
        <v>128</v>
      </c>
      <c r="N218" s="792"/>
      <c r="O218" s="97" t="str">
        <f>IF(O216="","",K218/O216)</f>
        <v/>
      </c>
      <c r="P218" s="82"/>
    </row>
    <row r="219" spans="1:16" s="83" customFormat="1" ht="20.100000000000001" customHeight="1">
      <c r="A219" s="793" t="s">
        <v>129</v>
      </c>
      <c r="B219" s="794"/>
      <c r="C219" s="795" t="str">
        <f>IF(G216="","",SUM(F222:F232))</f>
        <v/>
      </c>
      <c r="D219" s="796"/>
      <c r="E219" s="797" t="s">
        <v>130</v>
      </c>
      <c r="F219" s="798"/>
      <c r="G219" s="98" t="str">
        <f>IF(G216="","",C219/G216)</f>
        <v/>
      </c>
      <c r="H219" s="88"/>
      <c r="I219" s="793" t="s">
        <v>129</v>
      </c>
      <c r="J219" s="794"/>
      <c r="K219" s="795" t="str">
        <f>IF(O216="","",SUM(N222:N232))</f>
        <v/>
      </c>
      <c r="L219" s="796"/>
      <c r="M219" s="797" t="s">
        <v>130</v>
      </c>
      <c r="N219" s="798"/>
      <c r="O219" s="98" t="str">
        <f>IF(O216="","",K219/O216)</f>
        <v/>
      </c>
      <c r="P219" s="82"/>
    </row>
    <row r="220" spans="1:16" s="83" customFormat="1" ht="20.100000000000001" customHeight="1">
      <c r="A220" s="799" t="s">
        <v>131</v>
      </c>
      <c r="B220" s="800"/>
      <c r="C220" s="800"/>
      <c r="D220" s="800"/>
      <c r="E220" s="800"/>
      <c r="F220" s="800"/>
      <c r="G220" s="801"/>
      <c r="H220" s="88"/>
      <c r="I220" s="799" t="s">
        <v>131</v>
      </c>
      <c r="J220" s="800"/>
      <c r="K220" s="800"/>
      <c r="L220" s="800"/>
      <c r="M220" s="800"/>
      <c r="N220" s="800"/>
      <c r="O220" s="801"/>
      <c r="P220" s="82"/>
    </row>
    <row r="221" spans="1:16" s="83" customFormat="1" ht="20.100000000000001" customHeight="1">
      <c r="A221" s="787" t="s">
        <v>132</v>
      </c>
      <c r="B221" s="788"/>
      <c r="C221" s="788"/>
      <c r="D221" s="99" t="s">
        <v>63</v>
      </c>
      <c r="E221" s="99" t="s">
        <v>91</v>
      </c>
      <c r="F221" s="99" t="s">
        <v>133</v>
      </c>
      <c r="G221" s="100" t="s">
        <v>134</v>
      </c>
      <c r="H221" s="88"/>
      <c r="I221" s="787" t="s">
        <v>132</v>
      </c>
      <c r="J221" s="788"/>
      <c r="K221" s="788"/>
      <c r="L221" s="99" t="s">
        <v>63</v>
      </c>
      <c r="M221" s="99" t="s">
        <v>91</v>
      </c>
      <c r="N221" s="99" t="s">
        <v>133</v>
      </c>
      <c r="O221" s="100" t="s">
        <v>134</v>
      </c>
      <c r="P221" s="82"/>
    </row>
    <row r="222" spans="1:16" s="83" customFormat="1" ht="20.100000000000001" customHeight="1">
      <c r="A222" s="789"/>
      <c r="B222" s="790"/>
      <c r="C222" s="790"/>
      <c r="D222" s="101"/>
      <c r="E222" s="102" t="s">
        <v>91</v>
      </c>
      <c r="F222" s="103"/>
      <c r="G222" s="104">
        <f>D222*F222</f>
        <v>0</v>
      </c>
      <c r="H222" s="88"/>
      <c r="I222" s="789"/>
      <c r="J222" s="790"/>
      <c r="K222" s="790"/>
      <c r="L222" s="101"/>
      <c r="M222" s="102" t="s">
        <v>91</v>
      </c>
      <c r="N222" s="103"/>
      <c r="O222" s="104">
        <f>L222*N222</f>
        <v>0</v>
      </c>
      <c r="P222" s="82"/>
    </row>
    <row r="223" spans="1:16" s="83" customFormat="1" ht="20.100000000000001" customHeight="1">
      <c r="A223" s="777"/>
      <c r="B223" s="778"/>
      <c r="C223" s="778"/>
      <c r="D223" s="105"/>
      <c r="E223" s="106" t="s">
        <v>91</v>
      </c>
      <c r="F223" s="105"/>
      <c r="G223" s="107">
        <f t="shared" ref="G223:G231" si="16">D223*F223</f>
        <v>0</v>
      </c>
      <c r="H223" s="88"/>
      <c r="I223" s="777"/>
      <c r="J223" s="778"/>
      <c r="K223" s="778"/>
      <c r="L223" s="105"/>
      <c r="M223" s="106" t="s">
        <v>91</v>
      </c>
      <c r="N223" s="105"/>
      <c r="O223" s="107">
        <f t="shared" ref="O223:O231" si="17">L223*N223</f>
        <v>0</v>
      </c>
      <c r="P223" s="82"/>
    </row>
    <row r="224" spans="1:16" s="83" customFormat="1" ht="20.100000000000001" customHeight="1">
      <c r="A224" s="777"/>
      <c r="B224" s="778"/>
      <c r="C224" s="778"/>
      <c r="D224" s="105"/>
      <c r="E224" s="106" t="s">
        <v>91</v>
      </c>
      <c r="F224" s="105"/>
      <c r="G224" s="107">
        <f t="shared" si="16"/>
        <v>0</v>
      </c>
      <c r="H224" s="88"/>
      <c r="I224" s="777"/>
      <c r="J224" s="778"/>
      <c r="K224" s="778"/>
      <c r="L224" s="105"/>
      <c r="M224" s="106" t="s">
        <v>91</v>
      </c>
      <c r="N224" s="105"/>
      <c r="O224" s="107">
        <f t="shared" si="17"/>
        <v>0</v>
      </c>
      <c r="P224" s="82"/>
    </row>
    <row r="225" spans="1:16" s="83" customFormat="1" ht="20.100000000000001" customHeight="1">
      <c r="A225" s="777"/>
      <c r="B225" s="778"/>
      <c r="C225" s="778"/>
      <c r="D225" s="105"/>
      <c r="E225" s="106" t="s">
        <v>91</v>
      </c>
      <c r="F225" s="105"/>
      <c r="G225" s="107">
        <f t="shared" si="16"/>
        <v>0</v>
      </c>
      <c r="H225" s="88"/>
      <c r="I225" s="777"/>
      <c r="J225" s="778"/>
      <c r="K225" s="778"/>
      <c r="L225" s="105"/>
      <c r="M225" s="106" t="s">
        <v>91</v>
      </c>
      <c r="N225" s="105"/>
      <c r="O225" s="107">
        <f t="shared" si="17"/>
        <v>0</v>
      </c>
      <c r="P225" s="82"/>
    </row>
    <row r="226" spans="1:16" s="83" customFormat="1" ht="20.100000000000001" customHeight="1">
      <c r="A226" s="777"/>
      <c r="B226" s="778"/>
      <c r="C226" s="778"/>
      <c r="D226" s="105"/>
      <c r="E226" s="106" t="s">
        <v>91</v>
      </c>
      <c r="F226" s="105"/>
      <c r="G226" s="107">
        <f t="shared" si="16"/>
        <v>0</v>
      </c>
      <c r="H226" s="88"/>
      <c r="I226" s="777"/>
      <c r="J226" s="778"/>
      <c r="K226" s="778"/>
      <c r="L226" s="105"/>
      <c r="M226" s="106" t="s">
        <v>91</v>
      </c>
      <c r="N226" s="105"/>
      <c r="O226" s="107">
        <f t="shared" si="17"/>
        <v>0</v>
      </c>
      <c r="P226" s="82"/>
    </row>
    <row r="227" spans="1:16" s="83" customFormat="1" ht="20.100000000000001" customHeight="1">
      <c r="A227" s="777"/>
      <c r="B227" s="778"/>
      <c r="C227" s="778"/>
      <c r="D227" s="105"/>
      <c r="E227" s="106" t="s">
        <v>91</v>
      </c>
      <c r="F227" s="105"/>
      <c r="G227" s="107">
        <f t="shared" si="16"/>
        <v>0</v>
      </c>
      <c r="H227" s="88"/>
      <c r="I227" s="777"/>
      <c r="J227" s="778"/>
      <c r="K227" s="778"/>
      <c r="L227" s="105"/>
      <c r="M227" s="106" t="s">
        <v>91</v>
      </c>
      <c r="N227" s="105"/>
      <c r="O227" s="107">
        <f t="shared" si="17"/>
        <v>0</v>
      </c>
      <c r="P227" s="82"/>
    </row>
    <row r="228" spans="1:16" s="83" customFormat="1" ht="20.100000000000001" customHeight="1">
      <c r="A228" s="777"/>
      <c r="B228" s="778"/>
      <c r="C228" s="778"/>
      <c r="D228" s="105"/>
      <c r="E228" s="106" t="s">
        <v>91</v>
      </c>
      <c r="F228" s="105"/>
      <c r="G228" s="107">
        <f t="shared" si="16"/>
        <v>0</v>
      </c>
      <c r="H228" s="88"/>
      <c r="I228" s="777"/>
      <c r="J228" s="778"/>
      <c r="K228" s="778"/>
      <c r="L228" s="105"/>
      <c r="M228" s="106" t="s">
        <v>91</v>
      </c>
      <c r="N228" s="105"/>
      <c r="O228" s="107">
        <f t="shared" si="17"/>
        <v>0</v>
      </c>
      <c r="P228" s="82"/>
    </row>
    <row r="229" spans="1:16" s="83" customFormat="1" ht="20.100000000000001" customHeight="1">
      <c r="A229" s="777"/>
      <c r="B229" s="778"/>
      <c r="C229" s="778"/>
      <c r="D229" s="105"/>
      <c r="E229" s="106" t="s">
        <v>91</v>
      </c>
      <c r="F229" s="105"/>
      <c r="G229" s="107">
        <f t="shared" si="16"/>
        <v>0</v>
      </c>
      <c r="H229" s="88"/>
      <c r="I229" s="777"/>
      <c r="J229" s="778"/>
      <c r="K229" s="778"/>
      <c r="L229" s="105"/>
      <c r="M229" s="106" t="s">
        <v>91</v>
      </c>
      <c r="N229" s="105"/>
      <c r="O229" s="107">
        <f t="shared" si="17"/>
        <v>0</v>
      </c>
      <c r="P229" s="82"/>
    </row>
    <row r="230" spans="1:16" s="83" customFormat="1" ht="20.100000000000001" customHeight="1">
      <c r="A230" s="777"/>
      <c r="B230" s="778"/>
      <c r="C230" s="778"/>
      <c r="D230" s="105"/>
      <c r="E230" s="106" t="s">
        <v>91</v>
      </c>
      <c r="F230" s="105"/>
      <c r="G230" s="107">
        <f t="shared" si="16"/>
        <v>0</v>
      </c>
      <c r="H230" s="88"/>
      <c r="I230" s="777"/>
      <c r="J230" s="778"/>
      <c r="K230" s="778"/>
      <c r="L230" s="105"/>
      <c r="M230" s="106" t="s">
        <v>91</v>
      </c>
      <c r="N230" s="105"/>
      <c r="O230" s="107">
        <f t="shared" si="17"/>
        <v>0</v>
      </c>
      <c r="P230" s="82"/>
    </row>
    <row r="231" spans="1:16" s="83" customFormat="1" ht="20.100000000000001" customHeight="1">
      <c r="A231" s="777"/>
      <c r="B231" s="778"/>
      <c r="C231" s="778"/>
      <c r="D231" s="105"/>
      <c r="E231" s="106" t="s">
        <v>91</v>
      </c>
      <c r="F231" s="105"/>
      <c r="G231" s="107">
        <f t="shared" si="16"/>
        <v>0</v>
      </c>
      <c r="H231" s="88"/>
      <c r="I231" s="777"/>
      <c r="J231" s="778"/>
      <c r="K231" s="778"/>
      <c r="L231" s="105"/>
      <c r="M231" s="106" t="s">
        <v>91</v>
      </c>
      <c r="N231" s="105"/>
      <c r="O231" s="107">
        <f t="shared" si="17"/>
        <v>0</v>
      </c>
      <c r="P231" s="82"/>
    </row>
    <row r="232" spans="1:16" s="83" customFormat="1" ht="20.100000000000001" customHeight="1">
      <c r="A232" s="779" t="s">
        <v>135</v>
      </c>
      <c r="B232" s="780"/>
      <c r="C232" s="781"/>
      <c r="D232" s="108"/>
      <c r="E232" s="109" t="s">
        <v>91</v>
      </c>
      <c r="F232" s="110"/>
      <c r="G232" s="111">
        <f>D232*F232</f>
        <v>0</v>
      </c>
      <c r="H232" s="88"/>
      <c r="I232" s="779" t="s">
        <v>135</v>
      </c>
      <c r="J232" s="780"/>
      <c r="K232" s="781"/>
      <c r="L232" s="108"/>
      <c r="M232" s="109" t="s">
        <v>91</v>
      </c>
      <c r="N232" s="110"/>
      <c r="O232" s="111">
        <f>L232*N232</f>
        <v>0</v>
      </c>
      <c r="P232" s="82"/>
    </row>
    <row r="233" spans="1:16" s="83" customFormat="1" ht="20.100000000000001" customHeight="1">
      <c r="A233" s="782" t="s">
        <v>136</v>
      </c>
      <c r="B233" s="783"/>
      <c r="C233" s="783"/>
      <c r="D233" s="783"/>
      <c r="E233" s="783"/>
      <c r="F233" s="784"/>
      <c r="G233" s="112">
        <f>SUM(G222:G232)</f>
        <v>0</v>
      </c>
      <c r="H233" s="88"/>
      <c r="I233" s="782" t="s">
        <v>136</v>
      </c>
      <c r="J233" s="783"/>
      <c r="K233" s="783"/>
      <c r="L233" s="783"/>
      <c r="M233" s="783"/>
      <c r="N233" s="784"/>
      <c r="O233" s="112">
        <f>SUM(O222:O232)</f>
        <v>0</v>
      </c>
      <c r="P233" s="82"/>
    </row>
    <row r="234" spans="1:16" s="83" customFormat="1" ht="20.100000000000001" customHeight="1">
      <c r="A234" s="785" t="s">
        <v>162</v>
      </c>
      <c r="B234" s="786"/>
      <c r="C234" s="786"/>
      <c r="D234" s="786"/>
      <c r="E234" s="786"/>
      <c r="F234" s="786"/>
      <c r="G234" s="114"/>
      <c r="H234" s="88"/>
      <c r="I234" s="785" t="s">
        <v>162</v>
      </c>
      <c r="J234" s="786"/>
      <c r="K234" s="786"/>
      <c r="L234" s="786"/>
      <c r="M234" s="786"/>
      <c r="N234" s="786"/>
      <c r="O234" s="114"/>
      <c r="P234" s="82"/>
    </row>
    <row r="235" spans="1:16" s="83" customFormat="1" ht="20.100000000000001" customHeight="1">
      <c r="A235" s="787" t="s">
        <v>89</v>
      </c>
      <c r="B235" s="788"/>
      <c r="C235" s="788"/>
      <c r="D235" s="788"/>
      <c r="E235" s="788"/>
      <c r="F235" s="788"/>
      <c r="G235" s="112">
        <f>G233+G234</f>
        <v>0</v>
      </c>
      <c r="H235" s="88"/>
      <c r="I235" s="787" t="s">
        <v>89</v>
      </c>
      <c r="J235" s="788"/>
      <c r="K235" s="788"/>
      <c r="L235" s="788"/>
      <c r="M235" s="788"/>
      <c r="N235" s="788"/>
      <c r="O235" s="112">
        <f>O233+O234</f>
        <v>0</v>
      </c>
      <c r="P235" s="82"/>
    </row>
    <row r="236" spans="1:16" s="83" customFormat="1" ht="20.100000000000001" customHeight="1">
      <c r="A236" s="87"/>
      <c r="B236" s="87"/>
      <c r="C236" s="87"/>
      <c r="D236" s="87"/>
      <c r="E236" s="87"/>
      <c r="F236" s="87"/>
      <c r="G236" s="87"/>
      <c r="H236" s="82"/>
      <c r="I236" s="87"/>
      <c r="J236" s="87"/>
      <c r="K236" s="87"/>
      <c r="L236" s="87"/>
      <c r="M236" s="87"/>
      <c r="N236" s="87"/>
      <c r="O236" s="87"/>
      <c r="P236" s="82"/>
    </row>
    <row r="237" spans="1:16" s="83" customFormat="1" ht="20.100000000000001" customHeight="1">
      <c r="A237" s="809" t="s">
        <v>118</v>
      </c>
      <c r="B237" s="810"/>
      <c r="C237" s="815"/>
      <c r="D237" s="815"/>
      <c r="E237" s="815"/>
      <c r="F237" s="815"/>
      <c r="G237" s="816"/>
      <c r="H237" s="88"/>
      <c r="I237" s="809" t="s">
        <v>118</v>
      </c>
      <c r="J237" s="810"/>
      <c r="K237" s="815"/>
      <c r="L237" s="815"/>
      <c r="M237" s="815"/>
      <c r="N237" s="815"/>
      <c r="O237" s="816"/>
      <c r="P237" s="82"/>
    </row>
    <row r="238" spans="1:16" s="83" customFormat="1" ht="20.100000000000001" customHeight="1">
      <c r="A238" s="817" t="s">
        <v>120</v>
      </c>
      <c r="B238" s="818"/>
      <c r="C238" s="819"/>
      <c r="D238" s="819"/>
      <c r="E238" s="819"/>
      <c r="F238" s="819"/>
      <c r="G238" s="820"/>
      <c r="H238" s="88"/>
      <c r="I238" s="817" t="s">
        <v>120</v>
      </c>
      <c r="J238" s="818"/>
      <c r="K238" s="819"/>
      <c r="L238" s="819"/>
      <c r="M238" s="819"/>
      <c r="N238" s="819"/>
      <c r="O238" s="820"/>
      <c r="P238" s="82"/>
    </row>
    <row r="239" spans="1:16" s="83" customFormat="1" ht="20.100000000000001" customHeight="1">
      <c r="A239" s="802" t="s">
        <v>121</v>
      </c>
      <c r="B239" s="803"/>
      <c r="C239" s="821"/>
      <c r="D239" s="821"/>
      <c r="E239" s="822"/>
      <c r="F239" s="822"/>
      <c r="G239" s="823"/>
      <c r="H239" s="88"/>
      <c r="I239" s="802" t="s">
        <v>121</v>
      </c>
      <c r="J239" s="803"/>
      <c r="K239" s="821"/>
      <c r="L239" s="821"/>
      <c r="M239" s="822"/>
      <c r="N239" s="822"/>
      <c r="O239" s="823"/>
      <c r="P239" s="82"/>
    </row>
    <row r="240" spans="1:16" s="83" customFormat="1" ht="20.100000000000001" customHeight="1">
      <c r="A240" s="89" t="s">
        <v>122</v>
      </c>
      <c r="B240" s="788" t="s">
        <v>123</v>
      </c>
      <c r="C240" s="788"/>
      <c r="D240" s="808"/>
      <c r="E240" s="808"/>
      <c r="F240" s="90" t="s">
        <v>5</v>
      </c>
      <c r="G240" s="91"/>
      <c r="H240" s="92"/>
      <c r="I240" s="89" t="s">
        <v>122</v>
      </c>
      <c r="J240" s="788" t="s">
        <v>123</v>
      </c>
      <c r="K240" s="788"/>
      <c r="L240" s="808"/>
      <c r="M240" s="808"/>
      <c r="N240" s="90" t="s">
        <v>5</v>
      </c>
      <c r="O240" s="91"/>
      <c r="P240" s="82"/>
    </row>
    <row r="241" spans="1:16" s="83" customFormat="1" ht="20.100000000000001" customHeight="1">
      <c r="A241" s="809" t="s">
        <v>124</v>
      </c>
      <c r="B241" s="810"/>
      <c r="C241" s="811">
        <f>C239-D240-G240</f>
        <v>0</v>
      </c>
      <c r="D241" s="812"/>
      <c r="E241" s="813" t="s">
        <v>125</v>
      </c>
      <c r="F241" s="814"/>
      <c r="G241" s="93" t="str">
        <f>IF(C241*C242=0,"",C241*C242)</f>
        <v/>
      </c>
      <c r="H241" s="88"/>
      <c r="I241" s="809" t="s">
        <v>124</v>
      </c>
      <c r="J241" s="810"/>
      <c r="K241" s="811">
        <f>K239-L240-O240</f>
        <v>0</v>
      </c>
      <c r="L241" s="812"/>
      <c r="M241" s="813" t="s">
        <v>125</v>
      </c>
      <c r="N241" s="814"/>
      <c r="O241" s="93" t="str">
        <f>IF(K241*K242=0,"",K241*K242)</f>
        <v/>
      </c>
      <c r="P241" s="82"/>
    </row>
    <row r="242" spans="1:16" s="83" customFormat="1" ht="20.100000000000001" customHeight="1">
      <c r="A242" s="802" t="s">
        <v>126</v>
      </c>
      <c r="B242" s="803"/>
      <c r="C242" s="804"/>
      <c r="D242" s="805"/>
      <c r="E242" s="94"/>
      <c r="F242" s="95"/>
      <c r="G242" s="96"/>
      <c r="H242" s="88"/>
      <c r="I242" s="802" t="s">
        <v>126</v>
      </c>
      <c r="J242" s="803"/>
      <c r="K242" s="804"/>
      <c r="L242" s="805"/>
      <c r="M242" s="94"/>
      <c r="N242" s="95"/>
      <c r="O242" s="96"/>
      <c r="P242" s="82"/>
    </row>
    <row r="243" spans="1:16" s="83" customFormat="1" ht="20.100000000000001" customHeight="1">
      <c r="A243" s="787" t="s">
        <v>127</v>
      </c>
      <c r="B243" s="788"/>
      <c r="C243" s="806" t="str">
        <f>IF(G241="","",SUM(F247:F256))</f>
        <v/>
      </c>
      <c r="D243" s="807"/>
      <c r="E243" s="791" t="s">
        <v>128</v>
      </c>
      <c r="F243" s="792"/>
      <c r="G243" s="97" t="str">
        <f>IF(G241="","",C243/G241)</f>
        <v/>
      </c>
      <c r="H243" s="88"/>
      <c r="I243" s="787" t="s">
        <v>127</v>
      </c>
      <c r="J243" s="788"/>
      <c r="K243" s="806" t="str">
        <f>IF(O241="","",SUM(N247:N256))</f>
        <v/>
      </c>
      <c r="L243" s="807"/>
      <c r="M243" s="791" t="s">
        <v>128</v>
      </c>
      <c r="N243" s="792"/>
      <c r="O243" s="97" t="str">
        <f>IF(O241="","",K243/O241)</f>
        <v/>
      </c>
      <c r="P243" s="82"/>
    </row>
    <row r="244" spans="1:16" s="83" customFormat="1" ht="20.100000000000001" customHeight="1">
      <c r="A244" s="793" t="s">
        <v>129</v>
      </c>
      <c r="B244" s="794"/>
      <c r="C244" s="795" t="str">
        <f>IF(G241="","",SUM(F247:F257))</f>
        <v/>
      </c>
      <c r="D244" s="796"/>
      <c r="E244" s="797" t="s">
        <v>130</v>
      </c>
      <c r="F244" s="798"/>
      <c r="G244" s="98" t="str">
        <f>IF(G241="","",C244/G241)</f>
        <v/>
      </c>
      <c r="H244" s="88"/>
      <c r="I244" s="793" t="s">
        <v>129</v>
      </c>
      <c r="J244" s="794"/>
      <c r="K244" s="795" t="str">
        <f>IF(O241="","",SUM(N247:N257))</f>
        <v/>
      </c>
      <c r="L244" s="796"/>
      <c r="M244" s="797" t="s">
        <v>130</v>
      </c>
      <c r="N244" s="798"/>
      <c r="O244" s="98" t="str">
        <f>IF(O241="","",K244/O241)</f>
        <v/>
      </c>
      <c r="P244" s="82"/>
    </row>
    <row r="245" spans="1:16" s="83" customFormat="1" ht="20.100000000000001" customHeight="1">
      <c r="A245" s="799" t="s">
        <v>131</v>
      </c>
      <c r="B245" s="800"/>
      <c r="C245" s="800"/>
      <c r="D245" s="800"/>
      <c r="E245" s="800"/>
      <c r="F245" s="800"/>
      <c r="G245" s="801"/>
      <c r="H245" s="88"/>
      <c r="I245" s="799" t="s">
        <v>131</v>
      </c>
      <c r="J245" s="800"/>
      <c r="K245" s="800"/>
      <c r="L245" s="800"/>
      <c r="M245" s="800"/>
      <c r="N245" s="800"/>
      <c r="O245" s="801"/>
      <c r="P245" s="82"/>
    </row>
    <row r="246" spans="1:16" s="83" customFormat="1" ht="20.100000000000001" customHeight="1">
      <c r="A246" s="787" t="s">
        <v>132</v>
      </c>
      <c r="B246" s="788"/>
      <c r="C246" s="788"/>
      <c r="D246" s="99" t="s">
        <v>63</v>
      </c>
      <c r="E246" s="99" t="s">
        <v>91</v>
      </c>
      <c r="F246" s="99" t="s">
        <v>133</v>
      </c>
      <c r="G246" s="100" t="s">
        <v>134</v>
      </c>
      <c r="H246" s="88"/>
      <c r="I246" s="787" t="s">
        <v>132</v>
      </c>
      <c r="J246" s="788"/>
      <c r="K246" s="788"/>
      <c r="L246" s="99" t="s">
        <v>63</v>
      </c>
      <c r="M246" s="99" t="s">
        <v>91</v>
      </c>
      <c r="N246" s="99" t="s">
        <v>133</v>
      </c>
      <c r="O246" s="100" t="s">
        <v>134</v>
      </c>
      <c r="P246" s="82"/>
    </row>
    <row r="247" spans="1:16" s="83" customFormat="1" ht="20.100000000000001" customHeight="1">
      <c r="A247" s="789"/>
      <c r="B247" s="790"/>
      <c r="C247" s="790"/>
      <c r="D247" s="101"/>
      <c r="E247" s="102" t="s">
        <v>91</v>
      </c>
      <c r="F247" s="103"/>
      <c r="G247" s="104">
        <f>D247*F247</f>
        <v>0</v>
      </c>
      <c r="H247" s="88"/>
      <c r="I247" s="789"/>
      <c r="J247" s="790"/>
      <c r="K247" s="790"/>
      <c r="L247" s="101"/>
      <c r="M247" s="102" t="s">
        <v>91</v>
      </c>
      <c r="N247" s="103"/>
      <c r="O247" s="104">
        <f>L247*N247</f>
        <v>0</v>
      </c>
      <c r="P247" s="82"/>
    </row>
    <row r="248" spans="1:16" s="83" customFormat="1" ht="20.100000000000001" customHeight="1">
      <c r="A248" s="777"/>
      <c r="B248" s="778"/>
      <c r="C248" s="778"/>
      <c r="D248" s="105"/>
      <c r="E248" s="106" t="s">
        <v>91</v>
      </c>
      <c r="F248" s="105"/>
      <c r="G248" s="107">
        <f t="shared" ref="G248:G256" si="18">D248*F248</f>
        <v>0</v>
      </c>
      <c r="H248" s="88"/>
      <c r="I248" s="777"/>
      <c r="J248" s="778"/>
      <c r="K248" s="778"/>
      <c r="L248" s="105"/>
      <c r="M248" s="106" t="s">
        <v>91</v>
      </c>
      <c r="N248" s="105"/>
      <c r="O248" s="107">
        <f t="shared" ref="O248:O256" si="19">L248*N248</f>
        <v>0</v>
      </c>
      <c r="P248" s="82"/>
    </row>
    <row r="249" spans="1:16" s="83" customFormat="1" ht="20.100000000000001" customHeight="1">
      <c r="A249" s="777"/>
      <c r="B249" s="778"/>
      <c r="C249" s="778"/>
      <c r="D249" s="105"/>
      <c r="E249" s="106" t="s">
        <v>91</v>
      </c>
      <c r="F249" s="105"/>
      <c r="G249" s="107">
        <f t="shared" si="18"/>
        <v>0</v>
      </c>
      <c r="H249" s="88"/>
      <c r="I249" s="777"/>
      <c r="J249" s="778"/>
      <c r="K249" s="778"/>
      <c r="L249" s="105"/>
      <c r="M249" s="106" t="s">
        <v>91</v>
      </c>
      <c r="N249" s="105"/>
      <c r="O249" s="107">
        <f t="shared" si="19"/>
        <v>0</v>
      </c>
      <c r="P249" s="82"/>
    </row>
    <row r="250" spans="1:16" s="83" customFormat="1" ht="20.100000000000001" customHeight="1">
      <c r="A250" s="777"/>
      <c r="B250" s="778"/>
      <c r="C250" s="778"/>
      <c r="D250" s="105"/>
      <c r="E250" s="106" t="s">
        <v>91</v>
      </c>
      <c r="F250" s="105"/>
      <c r="G250" s="107">
        <f t="shared" si="18"/>
        <v>0</v>
      </c>
      <c r="H250" s="88"/>
      <c r="I250" s="777"/>
      <c r="J250" s="778"/>
      <c r="K250" s="778"/>
      <c r="L250" s="105"/>
      <c r="M250" s="106" t="s">
        <v>91</v>
      </c>
      <c r="N250" s="105"/>
      <c r="O250" s="107">
        <f t="shared" si="19"/>
        <v>0</v>
      </c>
      <c r="P250" s="82"/>
    </row>
    <row r="251" spans="1:16" s="83" customFormat="1" ht="20.100000000000001" customHeight="1">
      <c r="A251" s="777"/>
      <c r="B251" s="778"/>
      <c r="C251" s="778"/>
      <c r="D251" s="105"/>
      <c r="E251" s="106" t="s">
        <v>91</v>
      </c>
      <c r="F251" s="105"/>
      <c r="G251" s="107">
        <f t="shared" si="18"/>
        <v>0</v>
      </c>
      <c r="H251" s="88"/>
      <c r="I251" s="777"/>
      <c r="J251" s="778"/>
      <c r="K251" s="778"/>
      <c r="L251" s="105"/>
      <c r="M251" s="106" t="s">
        <v>91</v>
      </c>
      <c r="N251" s="105"/>
      <c r="O251" s="107">
        <f t="shared" si="19"/>
        <v>0</v>
      </c>
      <c r="P251" s="82"/>
    </row>
    <row r="252" spans="1:16" s="83" customFormat="1" ht="20.100000000000001" customHeight="1">
      <c r="A252" s="777"/>
      <c r="B252" s="778"/>
      <c r="C252" s="778"/>
      <c r="D252" s="105"/>
      <c r="E252" s="106" t="s">
        <v>91</v>
      </c>
      <c r="F252" s="105"/>
      <c r="G252" s="107">
        <f t="shared" si="18"/>
        <v>0</v>
      </c>
      <c r="H252" s="88"/>
      <c r="I252" s="777"/>
      <c r="J252" s="778"/>
      <c r="K252" s="778"/>
      <c r="L252" s="105"/>
      <c r="M252" s="106" t="s">
        <v>91</v>
      </c>
      <c r="N252" s="105"/>
      <c r="O252" s="107">
        <f t="shared" si="19"/>
        <v>0</v>
      </c>
      <c r="P252" s="82"/>
    </row>
    <row r="253" spans="1:16" s="83" customFormat="1" ht="20.100000000000001" customHeight="1">
      <c r="A253" s="777"/>
      <c r="B253" s="778"/>
      <c r="C253" s="778"/>
      <c r="D253" s="105"/>
      <c r="E253" s="106" t="s">
        <v>91</v>
      </c>
      <c r="F253" s="105"/>
      <c r="G253" s="107">
        <f t="shared" si="18"/>
        <v>0</v>
      </c>
      <c r="H253" s="88"/>
      <c r="I253" s="777"/>
      <c r="J253" s="778"/>
      <c r="K253" s="778"/>
      <c r="L253" s="105"/>
      <c r="M253" s="106" t="s">
        <v>91</v>
      </c>
      <c r="N253" s="105"/>
      <c r="O253" s="107">
        <f t="shared" si="19"/>
        <v>0</v>
      </c>
      <c r="P253" s="82"/>
    </row>
    <row r="254" spans="1:16" s="83" customFormat="1" ht="20.100000000000001" customHeight="1">
      <c r="A254" s="777"/>
      <c r="B254" s="778"/>
      <c r="C254" s="778"/>
      <c r="D254" s="105"/>
      <c r="E254" s="106" t="s">
        <v>91</v>
      </c>
      <c r="F254" s="105"/>
      <c r="G254" s="107">
        <f t="shared" si="18"/>
        <v>0</v>
      </c>
      <c r="H254" s="88"/>
      <c r="I254" s="777"/>
      <c r="J254" s="778"/>
      <c r="K254" s="778"/>
      <c r="L254" s="105"/>
      <c r="M254" s="106" t="s">
        <v>91</v>
      </c>
      <c r="N254" s="105"/>
      <c r="O254" s="107">
        <f t="shared" si="19"/>
        <v>0</v>
      </c>
      <c r="P254" s="82"/>
    </row>
    <row r="255" spans="1:16" s="83" customFormat="1" ht="20.100000000000001" customHeight="1">
      <c r="A255" s="777"/>
      <c r="B255" s="778"/>
      <c r="C255" s="778"/>
      <c r="D255" s="105"/>
      <c r="E255" s="106" t="s">
        <v>91</v>
      </c>
      <c r="F255" s="105"/>
      <c r="G255" s="107">
        <f t="shared" si="18"/>
        <v>0</v>
      </c>
      <c r="H255" s="88"/>
      <c r="I255" s="777"/>
      <c r="J255" s="778"/>
      <c r="K255" s="778"/>
      <c r="L255" s="105"/>
      <c r="M255" s="106" t="s">
        <v>91</v>
      </c>
      <c r="N255" s="105"/>
      <c r="O255" s="107">
        <f t="shared" si="19"/>
        <v>0</v>
      </c>
      <c r="P255" s="82"/>
    </row>
    <row r="256" spans="1:16" s="83" customFormat="1" ht="20.100000000000001" customHeight="1">
      <c r="A256" s="777"/>
      <c r="B256" s="778"/>
      <c r="C256" s="778"/>
      <c r="D256" s="105"/>
      <c r="E256" s="106" t="s">
        <v>91</v>
      </c>
      <c r="F256" s="105"/>
      <c r="G256" s="107">
        <f t="shared" si="18"/>
        <v>0</v>
      </c>
      <c r="H256" s="88"/>
      <c r="I256" s="777"/>
      <c r="J256" s="778"/>
      <c r="K256" s="778"/>
      <c r="L256" s="105"/>
      <c r="M256" s="106" t="s">
        <v>91</v>
      </c>
      <c r="N256" s="105"/>
      <c r="O256" s="107">
        <f t="shared" si="19"/>
        <v>0</v>
      </c>
      <c r="P256" s="82"/>
    </row>
    <row r="257" spans="1:16" s="83" customFormat="1" ht="20.100000000000001" customHeight="1">
      <c r="A257" s="779" t="s">
        <v>135</v>
      </c>
      <c r="B257" s="780"/>
      <c r="C257" s="781"/>
      <c r="D257" s="108"/>
      <c r="E257" s="109" t="s">
        <v>91</v>
      </c>
      <c r="F257" s="110"/>
      <c r="G257" s="111">
        <f>D257*F257</f>
        <v>0</v>
      </c>
      <c r="H257" s="88"/>
      <c r="I257" s="779" t="s">
        <v>135</v>
      </c>
      <c r="J257" s="780"/>
      <c r="K257" s="781"/>
      <c r="L257" s="108"/>
      <c r="M257" s="109" t="s">
        <v>91</v>
      </c>
      <c r="N257" s="110"/>
      <c r="O257" s="111">
        <f>L257*N257</f>
        <v>0</v>
      </c>
      <c r="P257" s="82"/>
    </row>
    <row r="258" spans="1:16" s="83" customFormat="1" ht="20.100000000000001" customHeight="1">
      <c r="A258" s="782" t="s">
        <v>136</v>
      </c>
      <c r="B258" s="783"/>
      <c r="C258" s="783"/>
      <c r="D258" s="783"/>
      <c r="E258" s="783"/>
      <c r="F258" s="784"/>
      <c r="G258" s="112">
        <f>SUM(G247:G257)</f>
        <v>0</v>
      </c>
      <c r="H258" s="88"/>
      <c r="I258" s="782" t="s">
        <v>136</v>
      </c>
      <c r="J258" s="783"/>
      <c r="K258" s="783"/>
      <c r="L258" s="783"/>
      <c r="M258" s="783"/>
      <c r="N258" s="784"/>
      <c r="O258" s="112">
        <f>SUM(O247:O257)</f>
        <v>0</v>
      </c>
      <c r="P258" s="82"/>
    </row>
    <row r="259" spans="1:16" s="83" customFormat="1" ht="20.100000000000001" customHeight="1">
      <c r="A259" s="785" t="s">
        <v>162</v>
      </c>
      <c r="B259" s="786"/>
      <c r="C259" s="786"/>
      <c r="D259" s="786"/>
      <c r="E259" s="786"/>
      <c r="F259" s="786"/>
      <c r="G259" s="114"/>
      <c r="H259" s="88"/>
      <c r="I259" s="785" t="s">
        <v>162</v>
      </c>
      <c r="J259" s="786"/>
      <c r="K259" s="786"/>
      <c r="L259" s="786"/>
      <c r="M259" s="786"/>
      <c r="N259" s="786"/>
      <c r="O259" s="114"/>
      <c r="P259" s="82"/>
    </row>
    <row r="260" spans="1:16" s="83" customFormat="1" ht="20.100000000000001" customHeight="1">
      <c r="A260" s="787" t="s">
        <v>89</v>
      </c>
      <c r="B260" s="788"/>
      <c r="C260" s="788"/>
      <c r="D260" s="788"/>
      <c r="E260" s="788"/>
      <c r="F260" s="788"/>
      <c r="G260" s="112">
        <f>G258+G259</f>
        <v>0</v>
      </c>
      <c r="H260" s="88"/>
      <c r="I260" s="787" t="s">
        <v>89</v>
      </c>
      <c r="J260" s="788"/>
      <c r="K260" s="788"/>
      <c r="L260" s="788"/>
      <c r="M260" s="788"/>
      <c r="N260" s="788"/>
      <c r="O260" s="112">
        <f>O258+O259</f>
        <v>0</v>
      </c>
      <c r="P260" s="82"/>
    </row>
    <row r="261" spans="1:16" s="83" customFormat="1" ht="20.100000000000001" customHeight="1">
      <c r="A261" s="87"/>
      <c r="B261" s="87"/>
      <c r="C261" s="87"/>
      <c r="D261" s="87"/>
      <c r="E261" s="87"/>
      <c r="F261" s="87"/>
      <c r="G261" s="87"/>
      <c r="H261" s="82"/>
      <c r="I261" s="87"/>
      <c r="J261" s="87"/>
      <c r="K261" s="87"/>
      <c r="L261" s="87"/>
      <c r="M261" s="87"/>
      <c r="N261" s="87"/>
      <c r="O261" s="87"/>
      <c r="P261" s="82"/>
    </row>
    <row r="262" spans="1:16" s="83" customFormat="1" ht="20.100000000000001" customHeight="1">
      <c r="A262" s="809" t="s">
        <v>118</v>
      </c>
      <c r="B262" s="810"/>
      <c r="C262" s="815"/>
      <c r="D262" s="815"/>
      <c r="E262" s="815"/>
      <c r="F262" s="815"/>
      <c r="G262" s="816"/>
      <c r="H262" s="88"/>
      <c r="I262" s="809" t="s">
        <v>118</v>
      </c>
      <c r="J262" s="810"/>
      <c r="K262" s="815"/>
      <c r="L262" s="815"/>
      <c r="M262" s="815"/>
      <c r="N262" s="815"/>
      <c r="O262" s="816"/>
      <c r="P262" s="82"/>
    </row>
    <row r="263" spans="1:16" s="83" customFormat="1" ht="20.100000000000001" customHeight="1">
      <c r="A263" s="817" t="s">
        <v>120</v>
      </c>
      <c r="B263" s="818"/>
      <c r="C263" s="819"/>
      <c r="D263" s="819"/>
      <c r="E263" s="819"/>
      <c r="F263" s="819"/>
      <c r="G263" s="820"/>
      <c r="H263" s="88"/>
      <c r="I263" s="817" t="s">
        <v>120</v>
      </c>
      <c r="J263" s="818"/>
      <c r="K263" s="819"/>
      <c r="L263" s="819"/>
      <c r="M263" s="819"/>
      <c r="N263" s="819"/>
      <c r="O263" s="820"/>
      <c r="P263" s="82"/>
    </row>
    <row r="264" spans="1:16" s="83" customFormat="1" ht="20.100000000000001" customHeight="1">
      <c r="A264" s="802" t="s">
        <v>121</v>
      </c>
      <c r="B264" s="803"/>
      <c r="C264" s="821"/>
      <c r="D264" s="821"/>
      <c r="E264" s="822"/>
      <c r="F264" s="822"/>
      <c r="G264" s="823"/>
      <c r="H264" s="88"/>
      <c r="I264" s="802" t="s">
        <v>121</v>
      </c>
      <c r="J264" s="803"/>
      <c r="K264" s="821"/>
      <c r="L264" s="821"/>
      <c r="M264" s="822"/>
      <c r="N264" s="822"/>
      <c r="O264" s="823"/>
      <c r="P264" s="82"/>
    </row>
    <row r="265" spans="1:16" s="83" customFormat="1" ht="20.100000000000001" customHeight="1">
      <c r="A265" s="89" t="s">
        <v>122</v>
      </c>
      <c r="B265" s="788" t="s">
        <v>123</v>
      </c>
      <c r="C265" s="788"/>
      <c r="D265" s="808"/>
      <c r="E265" s="808"/>
      <c r="F265" s="90" t="s">
        <v>5</v>
      </c>
      <c r="G265" s="91"/>
      <c r="H265" s="92"/>
      <c r="I265" s="89" t="s">
        <v>122</v>
      </c>
      <c r="J265" s="788" t="s">
        <v>123</v>
      </c>
      <c r="K265" s="788"/>
      <c r="L265" s="808"/>
      <c r="M265" s="808"/>
      <c r="N265" s="90" t="s">
        <v>5</v>
      </c>
      <c r="O265" s="91"/>
      <c r="P265" s="82"/>
    </row>
    <row r="266" spans="1:16" s="83" customFormat="1" ht="20.100000000000001" customHeight="1">
      <c r="A266" s="809" t="s">
        <v>124</v>
      </c>
      <c r="B266" s="810"/>
      <c r="C266" s="811">
        <f>C264-D265-G265</f>
        <v>0</v>
      </c>
      <c r="D266" s="812"/>
      <c r="E266" s="813" t="s">
        <v>125</v>
      </c>
      <c r="F266" s="814"/>
      <c r="G266" s="93" t="str">
        <f>IF(C266*C267=0,"",C266*C267)</f>
        <v/>
      </c>
      <c r="H266" s="88"/>
      <c r="I266" s="809" t="s">
        <v>124</v>
      </c>
      <c r="J266" s="810"/>
      <c r="K266" s="811">
        <f>K264-L265-O265</f>
        <v>0</v>
      </c>
      <c r="L266" s="812"/>
      <c r="M266" s="813" t="s">
        <v>125</v>
      </c>
      <c r="N266" s="814"/>
      <c r="O266" s="93" t="str">
        <f>IF(K266*K267=0,"",K266*K267)</f>
        <v/>
      </c>
      <c r="P266" s="82"/>
    </row>
    <row r="267" spans="1:16" s="83" customFormat="1" ht="20.100000000000001" customHeight="1">
      <c r="A267" s="802" t="s">
        <v>126</v>
      </c>
      <c r="B267" s="803"/>
      <c r="C267" s="804"/>
      <c r="D267" s="805"/>
      <c r="E267" s="94"/>
      <c r="F267" s="95"/>
      <c r="G267" s="96"/>
      <c r="H267" s="88"/>
      <c r="I267" s="802" t="s">
        <v>126</v>
      </c>
      <c r="J267" s="803"/>
      <c r="K267" s="804"/>
      <c r="L267" s="805"/>
      <c r="M267" s="94"/>
      <c r="N267" s="95"/>
      <c r="O267" s="96"/>
      <c r="P267" s="82"/>
    </row>
    <row r="268" spans="1:16" s="83" customFormat="1" ht="20.100000000000001" customHeight="1">
      <c r="A268" s="787" t="s">
        <v>127</v>
      </c>
      <c r="B268" s="788"/>
      <c r="C268" s="806" t="str">
        <f>IF(G266="","",SUM(F272:F281))</f>
        <v/>
      </c>
      <c r="D268" s="807"/>
      <c r="E268" s="791" t="s">
        <v>128</v>
      </c>
      <c r="F268" s="792"/>
      <c r="G268" s="97" t="str">
        <f>IF(G266="","",C268/G266)</f>
        <v/>
      </c>
      <c r="H268" s="88"/>
      <c r="I268" s="787" t="s">
        <v>127</v>
      </c>
      <c r="J268" s="788"/>
      <c r="K268" s="806" t="str">
        <f>IF(O266="","",SUM(N272:N281))</f>
        <v/>
      </c>
      <c r="L268" s="807"/>
      <c r="M268" s="791" t="s">
        <v>128</v>
      </c>
      <c r="N268" s="792"/>
      <c r="O268" s="97" t="str">
        <f>IF(O266="","",K268/O266)</f>
        <v/>
      </c>
      <c r="P268" s="82"/>
    </row>
    <row r="269" spans="1:16" s="83" customFormat="1" ht="20.100000000000001" customHeight="1">
      <c r="A269" s="793" t="s">
        <v>129</v>
      </c>
      <c r="B269" s="794"/>
      <c r="C269" s="795" t="str">
        <f>IF(G266="","",SUM(F272:F282))</f>
        <v/>
      </c>
      <c r="D269" s="796"/>
      <c r="E269" s="797" t="s">
        <v>130</v>
      </c>
      <c r="F269" s="798"/>
      <c r="G269" s="98" t="str">
        <f>IF(G266="","",C269/G266)</f>
        <v/>
      </c>
      <c r="H269" s="88"/>
      <c r="I269" s="793" t="s">
        <v>129</v>
      </c>
      <c r="J269" s="794"/>
      <c r="K269" s="795" t="str">
        <f>IF(O266="","",SUM(N272:N282))</f>
        <v/>
      </c>
      <c r="L269" s="796"/>
      <c r="M269" s="797" t="s">
        <v>130</v>
      </c>
      <c r="N269" s="798"/>
      <c r="O269" s="98" t="str">
        <f>IF(O266="","",K269/O266)</f>
        <v/>
      </c>
      <c r="P269" s="82"/>
    </row>
    <row r="270" spans="1:16" s="83" customFormat="1" ht="20.100000000000001" customHeight="1">
      <c r="A270" s="799" t="s">
        <v>131</v>
      </c>
      <c r="B270" s="800"/>
      <c r="C270" s="800"/>
      <c r="D270" s="800"/>
      <c r="E270" s="800"/>
      <c r="F270" s="800"/>
      <c r="G270" s="801"/>
      <c r="H270" s="88"/>
      <c r="I270" s="799" t="s">
        <v>131</v>
      </c>
      <c r="J270" s="800"/>
      <c r="K270" s="800"/>
      <c r="L270" s="800"/>
      <c r="M270" s="800"/>
      <c r="N270" s="800"/>
      <c r="O270" s="801"/>
      <c r="P270" s="82"/>
    </row>
    <row r="271" spans="1:16" s="83" customFormat="1" ht="20.100000000000001" customHeight="1">
      <c r="A271" s="787" t="s">
        <v>132</v>
      </c>
      <c r="B271" s="788"/>
      <c r="C271" s="788"/>
      <c r="D271" s="99" t="s">
        <v>63</v>
      </c>
      <c r="E271" s="99" t="s">
        <v>91</v>
      </c>
      <c r="F271" s="99" t="s">
        <v>133</v>
      </c>
      <c r="G271" s="100" t="s">
        <v>134</v>
      </c>
      <c r="H271" s="88"/>
      <c r="I271" s="787" t="s">
        <v>132</v>
      </c>
      <c r="J271" s="788"/>
      <c r="K271" s="788"/>
      <c r="L271" s="99" t="s">
        <v>63</v>
      </c>
      <c r="M271" s="99" t="s">
        <v>91</v>
      </c>
      <c r="N271" s="99" t="s">
        <v>133</v>
      </c>
      <c r="O271" s="100" t="s">
        <v>134</v>
      </c>
      <c r="P271" s="82"/>
    </row>
    <row r="272" spans="1:16" s="83" customFormat="1" ht="20.100000000000001" customHeight="1">
      <c r="A272" s="789"/>
      <c r="B272" s="790"/>
      <c r="C272" s="790"/>
      <c r="D272" s="101"/>
      <c r="E272" s="102" t="s">
        <v>91</v>
      </c>
      <c r="F272" s="103"/>
      <c r="G272" s="104">
        <f>D272*F272</f>
        <v>0</v>
      </c>
      <c r="H272" s="88"/>
      <c r="I272" s="789"/>
      <c r="J272" s="790"/>
      <c r="K272" s="790"/>
      <c r="L272" s="101"/>
      <c r="M272" s="102" t="s">
        <v>91</v>
      </c>
      <c r="N272" s="103"/>
      <c r="O272" s="104">
        <f>L272*N272</f>
        <v>0</v>
      </c>
      <c r="P272" s="82"/>
    </row>
    <row r="273" spans="1:16" s="83" customFormat="1" ht="20.100000000000001" customHeight="1">
      <c r="A273" s="777"/>
      <c r="B273" s="778"/>
      <c r="C273" s="778"/>
      <c r="D273" s="105"/>
      <c r="E273" s="106" t="s">
        <v>91</v>
      </c>
      <c r="F273" s="105"/>
      <c r="G273" s="107">
        <f t="shared" ref="G273:G281" si="20">D273*F273</f>
        <v>0</v>
      </c>
      <c r="H273" s="88"/>
      <c r="I273" s="777"/>
      <c r="J273" s="778"/>
      <c r="K273" s="778"/>
      <c r="L273" s="105"/>
      <c r="M273" s="106" t="s">
        <v>91</v>
      </c>
      <c r="N273" s="105"/>
      <c r="O273" s="107">
        <f t="shared" ref="O273:O281" si="21">L273*N273</f>
        <v>0</v>
      </c>
      <c r="P273" s="82"/>
    </row>
    <row r="274" spans="1:16" s="83" customFormat="1" ht="20.100000000000001" customHeight="1">
      <c r="A274" s="777"/>
      <c r="B274" s="778"/>
      <c r="C274" s="778"/>
      <c r="D274" s="105"/>
      <c r="E274" s="106" t="s">
        <v>91</v>
      </c>
      <c r="F274" s="105"/>
      <c r="G274" s="107">
        <f t="shared" si="20"/>
        <v>0</v>
      </c>
      <c r="H274" s="88"/>
      <c r="I274" s="777"/>
      <c r="J274" s="778"/>
      <c r="K274" s="778"/>
      <c r="L274" s="105"/>
      <c r="M274" s="106" t="s">
        <v>91</v>
      </c>
      <c r="N274" s="105"/>
      <c r="O274" s="107">
        <f t="shared" si="21"/>
        <v>0</v>
      </c>
      <c r="P274" s="82"/>
    </row>
    <row r="275" spans="1:16" s="83" customFormat="1" ht="20.100000000000001" customHeight="1">
      <c r="A275" s="777"/>
      <c r="B275" s="778"/>
      <c r="C275" s="778"/>
      <c r="D275" s="105"/>
      <c r="E275" s="106" t="s">
        <v>91</v>
      </c>
      <c r="F275" s="105"/>
      <c r="G275" s="107">
        <f t="shared" si="20"/>
        <v>0</v>
      </c>
      <c r="H275" s="88"/>
      <c r="I275" s="777"/>
      <c r="J275" s="778"/>
      <c r="K275" s="778"/>
      <c r="L275" s="105"/>
      <c r="M275" s="106" t="s">
        <v>91</v>
      </c>
      <c r="N275" s="105"/>
      <c r="O275" s="107">
        <f t="shared" si="21"/>
        <v>0</v>
      </c>
      <c r="P275" s="82"/>
    </row>
    <row r="276" spans="1:16" s="83" customFormat="1" ht="20.100000000000001" customHeight="1">
      <c r="A276" s="777"/>
      <c r="B276" s="778"/>
      <c r="C276" s="778"/>
      <c r="D276" s="105"/>
      <c r="E276" s="106" t="s">
        <v>91</v>
      </c>
      <c r="F276" s="105"/>
      <c r="G276" s="107">
        <f t="shared" si="20"/>
        <v>0</v>
      </c>
      <c r="H276" s="88"/>
      <c r="I276" s="777"/>
      <c r="J276" s="778"/>
      <c r="K276" s="778"/>
      <c r="L276" s="105"/>
      <c r="M276" s="106" t="s">
        <v>91</v>
      </c>
      <c r="N276" s="105"/>
      <c r="O276" s="107">
        <f t="shared" si="21"/>
        <v>0</v>
      </c>
      <c r="P276" s="82"/>
    </row>
    <row r="277" spans="1:16" s="83" customFormat="1" ht="20.100000000000001" customHeight="1">
      <c r="A277" s="777"/>
      <c r="B277" s="778"/>
      <c r="C277" s="778"/>
      <c r="D277" s="105"/>
      <c r="E277" s="106" t="s">
        <v>91</v>
      </c>
      <c r="F277" s="105"/>
      <c r="G277" s="107">
        <f t="shared" si="20"/>
        <v>0</v>
      </c>
      <c r="H277" s="88"/>
      <c r="I277" s="777"/>
      <c r="J277" s="778"/>
      <c r="K277" s="778"/>
      <c r="L277" s="105"/>
      <c r="M277" s="106" t="s">
        <v>91</v>
      </c>
      <c r="N277" s="105"/>
      <c r="O277" s="107">
        <f t="shared" si="21"/>
        <v>0</v>
      </c>
      <c r="P277" s="82"/>
    </row>
    <row r="278" spans="1:16" s="83" customFormat="1" ht="20.100000000000001" customHeight="1">
      <c r="A278" s="777"/>
      <c r="B278" s="778"/>
      <c r="C278" s="778"/>
      <c r="D278" s="105"/>
      <c r="E278" s="106" t="s">
        <v>91</v>
      </c>
      <c r="F278" s="105"/>
      <c r="G278" s="107">
        <f t="shared" si="20"/>
        <v>0</v>
      </c>
      <c r="H278" s="88"/>
      <c r="I278" s="777"/>
      <c r="J278" s="778"/>
      <c r="K278" s="778"/>
      <c r="L278" s="105"/>
      <c r="M278" s="106" t="s">
        <v>91</v>
      </c>
      <c r="N278" s="105"/>
      <c r="O278" s="107">
        <f t="shared" si="21"/>
        <v>0</v>
      </c>
      <c r="P278" s="82"/>
    </row>
    <row r="279" spans="1:16" s="83" customFormat="1" ht="20.100000000000001" customHeight="1">
      <c r="A279" s="777"/>
      <c r="B279" s="778"/>
      <c r="C279" s="778"/>
      <c r="D279" s="105"/>
      <c r="E279" s="106" t="s">
        <v>91</v>
      </c>
      <c r="F279" s="105"/>
      <c r="G279" s="107">
        <f t="shared" si="20"/>
        <v>0</v>
      </c>
      <c r="H279" s="88"/>
      <c r="I279" s="777"/>
      <c r="J279" s="778"/>
      <c r="K279" s="778"/>
      <c r="L279" s="105"/>
      <c r="M279" s="106" t="s">
        <v>91</v>
      </c>
      <c r="N279" s="105"/>
      <c r="O279" s="107">
        <f t="shared" si="21"/>
        <v>0</v>
      </c>
      <c r="P279" s="82"/>
    </row>
    <row r="280" spans="1:16" s="83" customFormat="1" ht="20.100000000000001" customHeight="1">
      <c r="A280" s="777"/>
      <c r="B280" s="778"/>
      <c r="C280" s="778"/>
      <c r="D280" s="105"/>
      <c r="E280" s="106" t="s">
        <v>91</v>
      </c>
      <c r="F280" s="105"/>
      <c r="G280" s="107">
        <f t="shared" si="20"/>
        <v>0</v>
      </c>
      <c r="H280" s="88"/>
      <c r="I280" s="777"/>
      <c r="J280" s="778"/>
      <c r="K280" s="778"/>
      <c r="L280" s="105"/>
      <c r="M280" s="106" t="s">
        <v>91</v>
      </c>
      <c r="N280" s="105"/>
      <c r="O280" s="107">
        <f t="shared" si="21"/>
        <v>0</v>
      </c>
      <c r="P280" s="82"/>
    </row>
    <row r="281" spans="1:16" s="83" customFormat="1" ht="20.100000000000001" customHeight="1">
      <c r="A281" s="777"/>
      <c r="B281" s="778"/>
      <c r="C281" s="778"/>
      <c r="D281" s="105"/>
      <c r="E281" s="106" t="s">
        <v>91</v>
      </c>
      <c r="F281" s="105"/>
      <c r="G281" s="107">
        <f t="shared" si="20"/>
        <v>0</v>
      </c>
      <c r="H281" s="88"/>
      <c r="I281" s="777"/>
      <c r="J281" s="778"/>
      <c r="K281" s="778"/>
      <c r="L281" s="105"/>
      <c r="M281" s="106" t="s">
        <v>91</v>
      </c>
      <c r="N281" s="105"/>
      <c r="O281" s="107">
        <f t="shared" si="21"/>
        <v>0</v>
      </c>
      <c r="P281" s="82"/>
    </row>
    <row r="282" spans="1:16" s="83" customFormat="1" ht="20.100000000000001" customHeight="1">
      <c r="A282" s="779" t="s">
        <v>135</v>
      </c>
      <c r="B282" s="780"/>
      <c r="C282" s="781"/>
      <c r="D282" s="108"/>
      <c r="E282" s="109" t="s">
        <v>91</v>
      </c>
      <c r="F282" s="110"/>
      <c r="G282" s="111">
        <f>D282*F282</f>
        <v>0</v>
      </c>
      <c r="H282" s="88"/>
      <c r="I282" s="779" t="s">
        <v>135</v>
      </c>
      <c r="J282" s="780"/>
      <c r="K282" s="781"/>
      <c r="L282" s="108"/>
      <c r="M282" s="109" t="s">
        <v>91</v>
      </c>
      <c r="N282" s="110"/>
      <c r="O282" s="111">
        <f>L282*N282</f>
        <v>0</v>
      </c>
      <c r="P282" s="82"/>
    </row>
    <row r="283" spans="1:16" s="83" customFormat="1" ht="20.100000000000001" customHeight="1">
      <c r="A283" s="782" t="s">
        <v>136</v>
      </c>
      <c r="B283" s="783"/>
      <c r="C283" s="783"/>
      <c r="D283" s="783"/>
      <c r="E283" s="783"/>
      <c r="F283" s="784"/>
      <c r="G283" s="112">
        <f>SUM(G272:G282)</f>
        <v>0</v>
      </c>
      <c r="H283" s="88"/>
      <c r="I283" s="782" t="s">
        <v>136</v>
      </c>
      <c r="J283" s="783"/>
      <c r="K283" s="783"/>
      <c r="L283" s="783"/>
      <c r="M283" s="783"/>
      <c r="N283" s="784"/>
      <c r="O283" s="112">
        <f>SUM(O272:O282)</f>
        <v>0</v>
      </c>
      <c r="P283" s="82"/>
    </row>
    <row r="284" spans="1:16" s="83" customFormat="1" ht="20.100000000000001" customHeight="1">
      <c r="A284" s="785" t="s">
        <v>162</v>
      </c>
      <c r="B284" s="786"/>
      <c r="C284" s="786"/>
      <c r="D284" s="786"/>
      <c r="E284" s="786"/>
      <c r="F284" s="786"/>
      <c r="G284" s="114"/>
      <c r="H284" s="88"/>
      <c r="I284" s="785" t="s">
        <v>162</v>
      </c>
      <c r="J284" s="786"/>
      <c r="K284" s="786"/>
      <c r="L284" s="786"/>
      <c r="M284" s="786"/>
      <c r="N284" s="786"/>
      <c r="O284" s="114"/>
      <c r="P284" s="82"/>
    </row>
    <row r="285" spans="1:16" s="83" customFormat="1" ht="20.100000000000001" customHeight="1">
      <c r="A285" s="787" t="s">
        <v>89</v>
      </c>
      <c r="B285" s="788"/>
      <c r="C285" s="788"/>
      <c r="D285" s="788"/>
      <c r="E285" s="788"/>
      <c r="F285" s="788"/>
      <c r="G285" s="112">
        <f>G283+G284</f>
        <v>0</v>
      </c>
      <c r="H285" s="88"/>
      <c r="I285" s="787" t="s">
        <v>89</v>
      </c>
      <c r="J285" s="788"/>
      <c r="K285" s="788"/>
      <c r="L285" s="788"/>
      <c r="M285" s="788"/>
      <c r="N285" s="788"/>
      <c r="O285" s="112">
        <f>O283+O284</f>
        <v>0</v>
      </c>
      <c r="P285" s="82"/>
    </row>
    <row r="286" spans="1:16" s="83" customFormat="1" ht="20.100000000000001" customHeight="1">
      <c r="A286" s="87"/>
      <c r="B286" s="87"/>
      <c r="C286" s="87"/>
      <c r="D286" s="87"/>
      <c r="E286" s="87"/>
      <c r="F286" s="87"/>
      <c r="G286" s="87"/>
      <c r="H286" s="82"/>
      <c r="I286" s="87"/>
      <c r="J286" s="87"/>
      <c r="K286" s="87"/>
      <c r="L286" s="87"/>
      <c r="M286" s="87"/>
      <c r="N286" s="87"/>
      <c r="O286" s="87"/>
      <c r="P286" s="82"/>
    </row>
    <row r="287" spans="1:16" s="83" customFormat="1" ht="20.100000000000001" customHeight="1">
      <c r="A287" s="809" t="s">
        <v>118</v>
      </c>
      <c r="B287" s="810"/>
      <c r="C287" s="815"/>
      <c r="D287" s="815"/>
      <c r="E287" s="815"/>
      <c r="F287" s="815"/>
      <c r="G287" s="816"/>
      <c r="H287" s="88"/>
      <c r="I287" s="809" t="s">
        <v>118</v>
      </c>
      <c r="J287" s="810"/>
      <c r="K287" s="815"/>
      <c r="L287" s="815"/>
      <c r="M287" s="815"/>
      <c r="N287" s="815"/>
      <c r="O287" s="816"/>
      <c r="P287" s="82"/>
    </row>
    <row r="288" spans="1:16" s="83" customFormat="1" ht="20.100000000000001" customHeight="1">
      <c r="A288" s="817" t="s">
        <v>120</v>
      </c>
      <c r="B288" s="818"/>
      <c r="C288" s="819"/>
      <c r="D288" s="819"/>
      <c r="E288" s="819"/>
      <c r="F288" s="819"/>
      <c r="G288" s="820"/>
      <c r="H288" s="88"/>
      <c r="I288" s="817" t="s">
        <v>120</v>
      </c>
      <c r="J288" s="818"/>
      <c r="K288" s="819"/>
      <c r="L288" s="819"/>
      <c r="M288" s="819"/>
      <c r="N288" s="819"/>
      <c r="O288" s="820"/>
      <c r="P288" s="82"/>
    </row>
    <row r="289" spans="1:16" s="83" customFormat="1" ht="20.100000000000001" customHeight="1">
      <c r="A289" s="802" t="s">
        <v>121</v>
      </c>
      <c r="B289" s="803"/>
      <c r="C289" s="821"/>
      <c r="D289" s="821"/>
      <c r="E289" s="822"/>
      <c r="F289" s="822"/>
      <c r="G289" s="823"/>
      <c r="H289" s="88"/>
      <c r="I289" s="802" t="s">
        <v>121</v>
      </c>
      <c r="J289" s="803"/>
      <c r="K289" s="821"/>
      <c r="L289" s="821"/>
      <c r="M289" s="822"/>
      <c r="N289" s="822"/>
      <c r="O289" s="823"/>
      <c r="P289" s="82"/>
    </row>
    <row r="290" spans="1:16" s="83" customFormat="1" ht="20.100000000000001" customHeight="1">
      <c r="A290" s="89" t="s">
        <v>122</v>
      </c>
      <c r="B290" s="788" t="s">
        <v>123</v>
      </c>
      <c r="C290" s="788"/>
      <c r="D290" s="808"/>
      <c r="E290" s="808"/>
      <c r="F290" s="90" t="s">
        <v>5</v>
      </c>
      <c r="G290" s="91"/>
      <c r="H290" s="92"/>
      <c r="I290" s="89" t="s">
        <v>122</v>
      </c>
      <c r="J290" s="788" t="s">
        <v>123</v>
      </c>
      <c r="K290" s="788"/>
      <c r="L290" s="808"/>
      <c r="M290" s="808"/>
      <c r="N290" s="90" t="s">
        <v>5</v>
      </c>
      <c r="O290" s="91"/>
      <c r="P290" s="82"/>
    </row>
    <row r="291" spans="1:16" s="83" customFormat="1" ht="20.100000000000001" customHeight="1">
      <c r="A291" s="809" t="s">
        <v>124</v>
      </c>
      <c r="B291" s="810"/>
      <c r="C291" s="811">
        <f>C289-D290-G290</f>
        <v>0</v>
      </c>
      <c r="D291" s="812"/>
      <c r="E291" s="813" t="s">
        <v>125</v>
      </c>
      <c r="F291" s="814"/>
      <c r="G291" s="93" t="str">
        <f>IF(C291*C292=0,"",C291*C292)</f>
        <v/>
      </c>
      <c r="H291" s="88"/>
      <c r="I291" s="809" t="s">
        <v>124</v>
      </c>
      <c r="J291" s="810"/>
      <c r="K291" s="811">
        <f>K289-L290-O290</f>
        <v>0</v>
      </c>
      <c r="L291" s="812"/>
      <c r="M291" s="813" t="s">
        <v>125</v>
      </c>
      <c r="N291" s="814"/>
      <c r="O291" s="93" t="str">
        <f>IF(K291*K292=0,"",K291*K292)</f>
        <v/>
      </c>
      <c r="P291" s="82"/>
    </row>
    <row r="292" spans="1:16" s="83" customFormat="1" ht="20.100000000000001" customHeight="1">
      <c r="A292" s="802" t="s">
        <v>126</v>
      </c>
      <c r="B292" s="803"/>
      <c r="C292" s="804"/>
      <c r="D292" s="805"/>
      <c r="E292" s="94"/>
      <c r="F292" s="95"/>
      <c r="G292" s="96"/>
      <c r="H292" s="88"/>
      <c r="I292" s="802" t="s">
        <v>126</v>
      </c>
      <c r="J292" s="803"/>
      <c r="K292" s="804"/>
      <c r="L292" s="805"/>
      <c r="M292" s="94"/>
      <c r="N292" s="95"/>
      <c r="O292" s="96"/>
      <c r="P292" s="82"/>
    </row>
    <row r="293" spans="1:16" s="83" customFormat="1" ht="20.100000000000001" customHeight="1">
      <c r="A293" s="787" t="s">
        <v>127</v>
      </c>
      <c r="B293" s="788"/>
      <c r="C293" s="806" t="str">
        <f>IF(G291="","",SUM(F297:F306))</f>
        <v/>
      </c>
      <c r="D293" s="807"/>
      <c r="E293" s="791" t="s">
        <v>128</v>
      </c>
      <c r="F293" s="792"/>
      <c r="G293" s="97" t="str">
        <f>IF(G291="","",C293/G291)</f>
        <v/>
      </c>
      <c r="H293" s="88"/>
      <c r="I293" s="787" t="s">
        <v>127</v>
      </c>
      <c r="J293" s="788"/>
      <c r="K293" s="806" t="str">
        <f>IF(O291="","",SUM(N297:N306))</f>
        <v/>
      </c>
      <c r="L293" s="807"/>
      <c r="M293" s="791" t="s">
        <v>128</v>
      </c>
      <c r="N293" s="792"/>
      <c r="O293" s="97" t="str">
        <f>IF(O291="","",K293/O291)</f>
        <v/>
      </c>
      <c r="P293" s="82"/>
    </row>
    <row r="294" spans="1:16" s="83" customFormat="1" ht="20.100000000000001" customHeight="1">
      <c r="A294" s="793" t="s">
        <v>129</v>
      </c>
      <c r="B294" s="794"/>
      <c r="C294" s="795" t="str">
        <f>IF(G291="","",SUM(F297:F307))</f>
        <v/>
      </c>
      <c r="D294" s="796"/>
      <c r="E294" s="797" t="s">
        <v>130</v>
      </c>
      <c r="F294" s="798"/>
      <c r="G294" s="98" t="str">
        <f>IF(G291="","",C294/G291)</f>
        <v/>
      </c>
      <c r="H294" s="88"/>
      <c r="I294" s="793" t="s">
        <v>129</v>
      </c>
      <c r="J294" s="794"/>
      <c r="K294" s="795" t="str">
        <f>IF(O291="","",SUM(N297:N307))</f>
        <v/>
      </c>
      <c r="L294" s="796"/>
      <c r="M294" s="797" t="s">
        <v>130</v>
      </c>
      <c r="N294" s="798"/>
      <c r="O294" s="98" t="str">
        <f>IF(O291="","",K294/O291)</f>
        <v/>
      </c>
      <c r="P294" s="82"/>
    </row>
    <row r="295" spans="1:16" s="83" customFormat="1" ht="20.100000000000001" customHeight="1">
      <c r="A295" s="799" t="s">
        <v>131</v>
      </c>
      <c r="B295" s="800"/>
      <c r="C295" s="800"/>
      <c r="D295" s="800"/>
      <c r="E295" s="800"/>
      <c r="F295" s="800"/>
      <c r="G295" s="801"/>
      <c r="H295" s="88"/>
      <c r="I295" s="799" t="s">
        <v>131</v>
      </c>
      <c r="J295" s="800"/>
      <c r="K295" s="800"/>
      <c r="L295" s="800"/>
      <c r="M295" s="800"/>
      <c r="N295" s="800"/>
      <c r="O295" s="801"/>
      <c r="P295" s="82"/>
    </row>
    <row r="296" spans="1:16" s="83" customFormat="1" ht="20.100000000000001" customHeight="1">
      <c r="A296" s="787" t="s">
        <v>132</v>
      </c>
      <c r="B296" s="788"/>
      <c r="C296" s="788"/>
      <c r="D296" s="99" t="s">
        <v>63</v>
      </c>
      <c r="E296" s="99" t="s">
        <v>91</v>
      </c>
      <c r="F296" s="99" t="s">
        <v>133</v>
      </c>
      <c r="G296" s="100" t="s">
        <v>134</v>
      </c>
      <c r="H296" s="88"/>
      <c r="I296" s="787" t="s">
        <v>132</v>
      </c>
      <c r="J296" s="788"/>
      <c r="K296" s="788"/>
      <c r="L296" s="99" t="s">
        <v>63</v>
      </c>
      <c r="M296" s="99" t="s">
        <v>91</v>
      </c>
      <c r="N296" s="99" t="s">
        <v>133</v>
      </c>
      <c r="O296" s="100" t="s">
        <v>134</v>
      </c>
      <c r="P296" s="82"/>
    </row>
    <row r="297" spans="1:16" s="83" customFormat="1" ht="20.100000000000001" customHeight="1">
      <c r="A297" s="789"/>
      <c r="B297" s="790"/>
      <c r="C297" s="790"/>
      <c r="D297" s="101"/>
      <c r="E297" s="102" t="s">
        <v>91</v>
      </c>
      <c r="F297" s="103"/>
      <c r="G297" s="104">
        <f>D297*F297</f>
        <v>0</v>
      </c>
      <c r="H297" s="88"/>
      <c r="I297" s="789"/>
      <c r="J297" s="790"/>
      <c r="K297" s="790"/>
      <c r="L297" s="101"/>
      <c r="M297" s="102" t="s">
        <v>91</v>
      </c>
      <c r="N297" s="103"/>
      <c r="O297" s="104">
        <f>L297*N297</f>
        <v>0</v>
      </c>
      <c r="P297" s="82"/>
    </row>
    <row r="298" spans="1:16" s="83" customFormat="1" ht="20.100000000000001" customHeight="1">
      <c r="A298" s="777"/>
      <c r="B298" s="778"/>
      <c r="C298" s="778"/>
      <c r="D298" s="105"/>
      <c r="E298" s="106" t="s">
        <v>91</v>
      </c>
      <c r="F298" s="105"/>
      <c r="G298" s="107">
        <f t="shared" ref="G298:G306" si="22">D298*F298</f>
        <v>0</v>
      </c>
      <c r="H298" s="88"/>
      <c r="I298" s="777"/>
      <c r="J298" s="778"/>
      <c r="K298" s="778"/>
      <c r="L298" s="105"/>
      <c r="M298" s="106" t="s">
        <v>91</v>
      </c>
      <c r="N298" s="105"/>
      <c r="O298" s="107">
        <f t="shared" ref="O298:O306" si="23">L298*N298</f>
        <v>0</v>
      </c>
      <c r="P298" s="82"/>
    </row>
    <row r="299" spans="1:16" s="83" customFormat="1" ht="20.100000000000001" customHeight="1">
      <c r="A299" s="777"/>
      <c r="B299" s="778"/>
      <c r="C299" s="778"/>
      <c r="D299" s="105"/>
      <c r="E299" s="106" t="s">
        <v>91</v>
      </c>
      <c r="F299" s="105"/>
      <c r="G299" s="107">
        <f t="shared" si="22"/>
        <v>0</v>
      </c>
      <c r="H299" s="88"/>
      <c r="I299" s="777"/>
      <c r="J299" s="778"/>
      <c r="K299" s="778"/>
      <c r="L299" s="105"/>
      <c r="M299" s="106" t="s">
        <v>91</v>
      </c>
      <c r="N299" s="105"/>
      <c r="O299" s="107">
        <f t="shared" si="23"/>
        <v>0</v>
      </c>
      <c r="P299" s="82"/>
    </row>
    <row r="300" spans="1:16" s="83" customFormat="1" ht="20.100000000000001" customHeight="1">
      <c r="A300" s="777"/>
      <c r="B300" s="778"/>
      <c r="C300" s="778"/>
      <c r="D300" s="105"/>
      <c r="E300" s="106" t="s">
        <v>91</v>
      </c>
      <c r="F300" s="105"/>
      <c r="G300" s="107">
        <f t="shared" si="22"/>
        <v>0</v>
      </c>
      <c r="H300" s="88"/>
      <c r="I300" s="777"/>
      <c r="J300" s="778"/>
      <c r="K300" s="778"/>
      <c r="L300" s="105"/>
      <c r="M300" s="106" t="s">
        <v>91</v>
      </c>
      <c r="N300" s="105"/>
      <c r="O300" s="107">
        <f t="shared" si="23"/>
        <v>0</v>
      </c>
      <c r="P300" s="82"/>
    </row>
    <row r="301" spans="1:16" s="83" customFormat="1" ht="20.100000000000001" customHeight="1">
      <c r="A301" s="777"/>
      <c r="B301" s="778"/>
      <c r="C301" s="778"/>
      <c r="D301" s="105"/>
      <c r="E301" s="106" t="s">
        <v>91</v>
      </c>
      <c r="F301" s="105"/>
      <c r="G301" s="107">
        <f t="shared" si="22"/>
        <v>0</v>
      </c>
      <c r="H301" s="88"/>
      <c r="I301" s="777"/>
      <c r="J301" s="778"/>
      <c r="K301" s="778"/>
      <c r="L301" s="105"/>
      <c r="M301" s="106" t="s">
        <v>91</v>
      </c>
      <c r="N301" s="105"/>
      <c r="O301" s="107">
        <f t="shared" si="23"/>
        <v>0</v>
      </c>
      <c r="P301" s="82"/>
    </row>
    <row r="302" spans="1:16" s="83" customFormat="1" ht="20.100000000000001" customHeight="1">
      <c r="A302" s="777"/>
      <c r="B302" s="778"/>
      <c r="C302" s="778"/>
      <c r="D302" s="105"/>
      <c r="E302" s="106" t="s">
        <v>91</v>
      </c>
      <c r="F302" s="105"/>
      <c r="G302" s="107">
        <f t="shared" si="22"/>
        <v>0</v>
      </c>
      <c r="H302" s="88"/>
      <c r="I302" s="777"/>
      <c r="J302" s="778"/>
      <c r="K302" s="778"/>
      <c r="L302" s="105"/>
      <c r="M302" s="106" t="s">
        <v>91</v>
      </c>
      <c r="N302" s="105"/>
      <c r="O302" s="107">
        <f t="shared" si="23"/>
        <v>0</v>
      </c>
      <c r="P302" s="82"/>
    </row>
    <row r="303" spans="1:16" s="83" customFormat="1" ht="20.100000000000001" customHeight="1">
      <c r="A303" s="777"/>
      <c r="B303" s="778"/>
      <c r="C303" s="778"/>
      <c r="D303" s="105"/>
      <c r="E303" s="106" t="s">
        <v>91</v>
      </c>
      <c r="F303" s="105"/>
      <c r="G303" s="107">
        <f t="shared" si="22"/>
        <v>0</v>
      </c>
      <c r="H303" s="88"/>
      <c r="I303" s="777"/>
      <c r="J303" s="778"/>
      <c r="K303" s="778"/>
      <c r="L303" s="105"/>
      <c r="M303" s="106" t="s">
        <v>91</v>
      </c>
      <c r="N303" s="105"/>
      <c r="O303" s="107">
        <f t="shared" si="23"/>
        <v>0</v>
      </c>
      <c r="P303" s="82"/>
    </row>
    <row r="304" spans="1:16" s="83" customFormat="1" ht="20.100000000000001" customHeight="1">
      <c r="A304" s="777"/>
      <c r="B304" s="778"/>
      <c r="C304" s="778"/>
      <c r="D304" s="105"/>
      <c r="E304" s="106" t="s">
        <v>91</v>
      </c>
      <c r="F304" s="105"/>
      <c r="G304" s="107">
        <f t="shared" si="22"/>
        <v>0</v>
      </c>
      <c r="H304" s="88"/>
      <c r="I304" s="777"/>
      <c r="J304" s="778"/>
      <c r="K304" s="778"/>
      <c r="L304" s="105"/>
      <c r="M304" s="106" t="s">
        <v>91</v>
      </c>
      <c r="N304" s="105"/>
      <c r="O304" s="107">
        <f t="shared" si="23"/>
        <v>0</v>
      </c>
      <c r="P304" s="82"/>
    </row>
    <row r="305" spans="1:16" s="83" customFormat="1" ht="20.100000000000001" customHeight="1">
      <c r="A305" s="777"/>
      <c r="B305" s="778"/>
      <c r="C305" s="778"/>
      <c r="D305" s="105"/>
      <c r="E305" s="106" t="s">
        <v>91</v>
      </c>
      <c r="F305" s="105"/>
      <c r="G305" s="107">
        <f t="shared" si="22"/>
        <v>0</v>
      </c>
      <c r="H305" s="88"/>
      <c r="I305" s="777"/>
      <c r="J305" s="778"/>
      <c r="K305" s="778"/>
      <c r="L305" s="105"/>
      <c r="M305" s="106" t="s">
        <v>91</v>
      </c>
      <c r="N305" s="105"/>
      <c r="O305" s="107">
        <f t="shared" si="23"/>
        <v>0</v>
      </c>
      <c r="P305" s="82"/>
    </row>
    <row r="306" spans="1:16" s="83" customFormat="1" ht="20.100000000000001" customHeight="1">
      <c r="A306" s="777"/>
      <c r="B306" s="778"/>
      <c r="C306" s="778"/>
      <c r="D306" s="105"/>
      <c r="E306" s="106" t="s">
        <v>91</v>
      </c>
      <c r="F306" s="105"/>
      <c r="G306" s="107">
        <f t="shared" si="22"/>
        <v>0</v>
      </c>
      <c r="H306" s="88"/>
      <c r="I306" s="777"/>
      <c r="J306" s="778"/>
      <c r="K306" s="778"/>
      <c r="L306" s="105"/>
      <c r="M306" s="106" t="s">
        <v>91</v>
      </c>
      <c r="N306" s="105"/>
      <c r="O306" s="107">
        <f t="shared" si="23"/>
        <v>0</v>
      </c>
      <c r="P306" s="82"/>
    </row>
    <row r="307" spans="1:16" s="83" customFormat="1" ht="20.100000000000001" customHeight="1">
      <c r="A307" s="779" t="s">
        <v>135</v>
      </c>
      <c r="B307" s="780"/>
      <c r="C307" s="781"/>
      <c r="D307" s="108"/>
      <c r="E307" s="109" t="s">
        <v>91</v>
      </c>
      <c r="F307" s="110"/>
      <c r="G307" s="111">
        <f>D307*F307</f>
        <v>0</v>
      </c>
      <c r="H307" s="88"/>
      <c r="I307" s="779" t="s">
        <v>135</v>
      </c>
      <c r="J307" s="780"/>
      <c r="K307" s="781"/>
      <c r="L307" s="108"/>
      <c r="M307" s="109" t="s">
        <v>91</v>
      </c>
      <c r="N307" s="110"/>
      <c r="O307" s="111">
        <f>L307*N307</f>
        <v>0</v>
      </c>
      <c r="P307" s="82"/>
    </row>
    <row r="308" spans="1:16" s="83" customFormat="1" ht="20.100000000000001" customHeight="1">
      <c r="A308" s="782" t="s">
        <v>136</v>
      </c>
      <c r="B308" s="783"/>
      <c r="C308" s="783"/>
      <c r="D308" s="783"/>
      <c r="E308" s="783"/>
      <c r="F308" s="784"/>
      <c r="G308" s="112">
        <f>SUM(G297:G307)</f>
        <v>0</v>
      </c>
      <c r="H308" s="88"/>
      <c r="I308" s="782" t="s">
        <v>136</v>
      </c>
      <c r="J308" s="783"/>
      <c r="K308" s="783"/>
      <c r="L308" s="783"/>
      <c r="M308" s="783"/>
      <c r="N308" s="784"/>
      <c r="O308" s="112">
        <f>SUM(O297:O307)</f>
        <v>0</v>
      </c>
      <c r="P308" s="82"/>
    </row>
    <row r="309" spans="1:16" s="83" customFormat="1" ht="20.100000000000001" customHeight="1">
      <c r="A309" s="785" t="s">
        <v>162</v>
      </c>
      <c r="B309" s="786"/>
      <c r="C309" s="786"/>
      <c r="D309" s="786"/>
      <c r="E309" s="786"/>
      <c r="F309" s="786"/>
      <c r="G309" s="114"/>
      <c r="H309" s="88"/>
      <c r="I309" s="785" t="s">
        <v>162</v>
      </c>
      <c r="J309" s="786"/>
      <c r="K309" s="786"/>
      <c r="L309" s="786"/>
      <c r="M309" s="786"/>
      <c r="N309" s="786"/>
      <c r="O309" s="114"/>
      <c r="P309" s="82"/>
    </row>
    <row r="310" spans="1:16" s="83" customFormat="1" ht="20.100000000000001" customHeight="1">
      <c r="A310" s="787" t="s">
        <v>89</v>
      </c>
      <c r="B310" s="788"/>
      <c r="C310" s="788"/>
      <c r="D310" s="788"/>
      <c r="E310" s="788"/>
      <c r="F310" s="788"/>
      <c r="G310" s="112">
        <f>G308+G309</f>
        <v>0</v>
      </c>
      <c r="H310" s="88"/>
      <c r="I310" s="787" t="s">
        <v>89</v>
      </c>
      <c r="J310" s="788"/>
      <c r="K310" s="788"/>
      <c r="L310" s="788"/>
      <c r="M310" s="788"/>
      <c r="N310" s="788"/>
      <c r="O310" s="112">
        <f>O308+O309</f>
        <v>0</v>
      </c>
      <c r="P310" s="82"/>
    </row>
    <row r="311" spans="1:16" s="83" customFormat="1" ht="20.100000000000001" customHeight="1">
      <c r="A311" s="87"/>
      <c r="B311" s="87"/>
      <c r="C311" s="87"/>
      <c r="D311" s="87"/>
      <c r="E311" s="87"/>
      <c r="F311" s="87"/>
      <c r="G311" s="87"/>
      <c r="H311" s="82"/>
      <c r="I311" s="87"/>
      <c r="J311" s="87"/>
      <c r="K311" s="87"/>
      <c r="L311" s="87"/>
      <c r="M311" s="87"/>
      <c r="N311" s="87"/>
      <c r="O311" s="87"/>
      <c r="P311" s="82"/>
    </row>
    <row r="312" spans="1:16" s="83" customFormat="1" ht="20.100000000000001" customHeight="1">
      <c r="A312" s="809" t="s">
        <v>118</v>
      </c>
      <c r="B312" s="810"/>
      <c r="C312" s="815"/>
      <c r="D312" s="815"/>
      <c r="E312" s="815"/>
      <c r="F312" s="815"/>
      <c r="G312" s="816"/>
      <c r="H312" s="88"/>
      <c r="I312" s="809" t="s">
        <v>118</v>
      </c>
      <c r="J312" s="810"/>
      <c r="K312" s="815"/>
      <c r="L312" s="815"/>
      <c r="M312" s="815"/>
      <c r="N312" s="815"/>
      <c r="O312" s="816"/>
      <c r="P312" s="82"/>
    </row>
    <row r="313" spans="1:16" s="83" customFormat="1" ht="20.100000000000001" customHeight="1">
      <c r="A313" s="817" t="s">
        <v>120</v>
      </c>
      <c r="B313" s="818"/>
      <c r="C313" s="819"/>
      <c r="D313" s="819"/>
      <c r="E313" s="819"/>
      <c r="F313" s="819"/>
      <c r="G313" s="820"/>
      <c r="H313" s="88"/>
      <c r="I313" s="817" t="s">
        <v>120</v>
      </c>
      <c r="J313" s="818"/>
      <c r="K313" s="819"/>
      <c r="L313" s="819"/>
      <c r="M313" s="819"/>
      <c r="N313" s="819"/>
      <c r="O313" s="820"/>
      <c r="P313" s="82"/>
    </row>
    <row r="314" spans="1:16" s="83" customFormat="1" ht="20.100000000000001" customHeight="1">
      <c r="A314" s="802" t="s">
        <v>121</v>
      </c>
      <c r="B314" s="803"/>
      <c r="C314" s="821"/>
      <c r="D314" s="821"/>
      <c r="E314" s="822"/>
      <c r="F314" s="822"/>
      <c r="G314" s="823"/>
      <c r="H314" s="88"/>
      <c r="I314" s="802" t="s">
        <v>121</v>
      </c>
      <c r="J314" s="803"/>
      <c r="K314" s="821"/>
      <c r="L314" s="821"/>
      <c r="M314" s="822"/>
      <c r="N314" s="822"/>
      <c r="O314" s="823"/>
      <c r="P314" s="82"/>
    </row>
    <row r="315" spans="1:16" s="83" customFormat="1" ht="20.100000000000001" customHeight="1">
      <c r="A315" s="89" t="s">
        <v>122</v>
      </c>
      <c r="B315" s="788" t="s">
        <v>123</v>
      </c>
      <c r="C315" s="788"/>
      <c r="D315" s="808"/>
      <c r="E315" s="808"/>
      <c r="F315" s="90" t="s">
        <v>5</v>
      </c>
      <c r="G315" s="91"/>
      <c r="H315" s="92"/>
      <c r="I315" s="89" t="s">
        <v>122</v>
      </c>
      <c r="J315" s="788" t="s">
        <v>123</v>
      </c>
      <c r="K315" s="788"/>
      <c r="L315" s="808"/>
      <c r="M315" s="808"/>
      <c r="N315" s="90" t="s">
        <v>5</v>
      </c>
      <c r="O315" s="91"/>
      <c r="P315" s="82"/>
    </row>
    <row r="316" spans="1:16" s="83" customFormat="1" ht="20.100000000000001" customHeight="1">
      <c r="A316" s="809" t="s">
        <v>124</v>
      </c>
      <c r="B316" s="810"/>
      <c r="C316" s="811">
        <f>C314-D315-G315</f>
        <v>0</v>
      </c>
      <c r="D316" s="812"/>
      <c r="E316" s="813" t="s">
        <v>125</v>
      </c>
      <c r="F316" s="814"/>
      <c r="G316" s="93" t="str">
        <f>IF(C316*C317=0,"",C316*C317)</f>
        <v/>
      </c>
      <c r="H316" s="88"/>
      <c r="I316" s="809" t="s">
        <v>124</v>
      </c>
      <c r="J316" s="810"/>
      <c r="K316" s="811">
        <f>K314-L315-O315</f>
        <v>0</v>
      </c>
      <c r="L316" s="812"/>
      <c r="M316" s="813" t="s">
        <v>125</v>
      </c>
      <c r="N316" s="814"/>
      <c r="O316" s="93" t="str">
        <f>IF(K316*K317=0,"",K316*K317)</f>
        <v/>
      </c>
      <c r="P316" s="82"/>
    </row>
    <row r="317" spans="1:16" s="83" customFormat="1" ht="20.100000000000001" customHeight="1">
      <c r="A317" s="802" t="s">
        <v>126</v>
      </c>
      <c r="B317" s="803"/>
      <c r="C317" s="804"/>
      <c r="D317" s="805"/>
      <c r="E317" s="94"/>
      <c r="F317" s="95"/>
      <c r="G317" s="96"/>
      <c r="H317" s="88"/>
      <c r="I317" s="802" t="s">
        <v>126</v>
      </c>
      <c r="J317" s="803"/>
      <c r="K317" s="804"/>
      <c r="L317" s="805"/>
      <c r="M317" s="94"/>
      <c r="N317" s="95"/>
      <c r="O317" s="96"/>
      <c r="P317" s="82"/>
    </row>
    <row r="318" spans="1:16" s="83" customFormat="1" ht="20.100000000000001" customHeight="1">
      <c r="A318" s="787" t="s">
        <v>127</v>
      </c>
      <c r="B318" s="788"/>
      <c r="C318" s="806" t="str">
        <f>IF(G316="","",SUM(F322:F331))</f>
        <v/>
      </c>
      <c r="D318" s="807"/>
      <c r="E318" s="791" t="s">
        <v>128</v>
      </c>
      <c r="F318" s="792"/>
      <c r="G318" s="97" t="str">
        <f>IF(G316="","",C318/G316)</f>
        <v/>
      </c>
      <c r="H318" s="88"/>
      <c r="I318" s="787" t="s">
        <v>127</v>
      </c>
      <c r="J318" s="788"/>
      <c r="K318" s="806" t="str">
        <f>IF(O316="","",SUM(N322:N331))</f>
        <v/>
      </c>
      <c r="L318" s="807"/>
      <c r="M318" s="791" t="s">
        <v>128</v>
      </c>
      <c r="N318" s="792"/>
      <c r="O318" s="97" t="str">
        <f>IF(O316="","",K318/O316)</f>
        <v/>
      </c>
      <c r="P318" s="82"/>
    </row>
    <row r="319" spans="1:16" s="83" customFormat="1" ht="20.100000000000001" customHeight="1">
      <c r="A319" s="793" t="s">
        <v>129</v>
      </c>
      <c r="B319" s="794"/>
      <c r="C319" s="795" t="str">
        <f>IF(G316="","",SUM(F322:F332))</f>
        <v/>
      </c>
      <c r="D319" s="796"/>
      <c r="E319" s="797" t="s">
        <v>130</v>
      </c>
      <c r="F319" s="798"/>
      <c r="G319" s="98" t="str">
        <f>IF(G316="","",C319/G316)</f>
        <v/>
      </c>
      <c r="H319" s="88"/>
      <c r="I319" s="793" t="s">
        <v>129</v>
      </c>
      <c r="J319" s="794"/>
      <c r="K319" s="795" t="str">
        <f>IF(O316="","",SUM(N322:N332))</f>
        <v/>
      </c>
      <c r="L319" s="796"/>
      <c r="M319" s="797" t="s">
        <v>130</v>
      </c>
      <c r="N319" s="798"/>
      <c r="O319" s="98" t="str">
        <f>IF(O316="","",K319/O316)</f>
        <v/>
      </c>
      <c r="P319" s="82"/>
    </row>
    <row r="320" spans="1:16" s="83" customFormat="1" ht="20.100000000000001" customHeight="1">
      <c r="A320" s="799" t="s">
        <v>131</v>
      </c>
      <c r="B320" s="800"/>
      <c r="C320" s="800"/>
      <c r="D320" s="800"/>
      <c r="E320" s="800"/>
      <c r="F320" s="800"/>
      <c r="G320" s="801"/>
      <c r="H320" s="88"/>
      <c r="I320" s="799" t="s">
        <v>131</v>
      </c>
      <c r="J320" s="800"/>
      <c r="K320" s="800"/>
      <c r="L320" s="800"/>
      <c r="M320" s="800"/>
      <c r="N320" s="800"/>
      <c r="O320" s="801"/>
      <c r="P320" s="82"/>
    </row>
    <row r="321" spans="1:16" s="83" customFormat="1" ht="20.100000000000001" customHeight="1">
      <c r="A321" s="787" t="s">
        <v>132</v>
      </c>
      <c r="B321" s="788"/>
      <c r="C321" s="788"/>
      <c r="D321" s="99" t="s">
        <v>63</v>
      </c>
      <c r="E321" s="99" t="s">
        <v>91</v>
      </c>
      <c r="F321" s="99" t="s">
        <v>133</v>
      </c>
      <c r="G321" s="100" t="s">
        <v>134</v>
      </c>
      <c r="H321" s="88"/>
      <c r="I321" s="787" t="s">
        <v>132</v>
      </c>
      <c r="J321" s="788"/>
      <c r="K321" s="788"/>
      <c r="L321" s="99" t="s">
        <v>63</v>
      </c>
      <c r="M321" s="99" t="s">
        <v>91</v>
      </c>
      <c r="N321" s="99" t="s">
        <v>133</v>
      </c>
      <c r="O321" s="100" t="s">
        <v>134</v>
      </c>
      <c r="P321" s="82"/>
    </row>
    <row r="322" spans="1:16" s="83" customFormat="1" ht="20.100000000000001" customHeight="1">
      <c r="A322" s="789"/>
      <c r="B322" s="790"/>
      <c r="C322" s="790"/>
      <c r="D322" s="101"/>
      <c r="E322" s="102" t="s">
        <v>91</v>
      </c>
      <c r="F322" s="103"/>
      <c r="G322" s="104">
        <f>D322*F322</f>
        <v>0</v>
      </c>
      <c r="H322" s="88"/>
      <c r="I322" s="789"/>
      <c r="J322" s="790"/>
      <c r="K322" s="790"/>
      <c r="L322" s="101"/>
      <c r="M322" s="102" t="s">
        <v>91</v>
      </c>
      <c r="N322" s="103"/>
      <c r="O322" s="104">
        <f>L322*N322</f>
        <v>0</v>
      </c>
      <c r="P322" s="82"/>
    </row>
    <row r="323" spans="1:16" s="83" customFormat="1" ht="20.100000000000001" customHeight="1">
      <c r="A323" s="777"/>
      <c r="B323" s="778"/>
      <c r="C323" s="778"/>
      <c r="D323" s="105"/>
      <c r="E323" s="106" t="s">
        <v>91</v>
      </c>
      <c r="F323" s="105"/>
      <c r="G323" s="107">
        <f t="shared" ref="G323:G331" si="24">D323*F323</f>
        <v>0</v>
      </c>
      <c r="H323" s="88"/>
      <c r="I323" s="777"/>
      <c r="J323" s="778"/>
      <c r="K323" s="778"/>
      <c r="L323" s="105"/>
      <c r="M323" s="106" t="s">
        <v>91</v>
      </c>
      <c r="N323" s="105"/>
      <c r="O323" s="107">
        <f t="shared" ref="O323:O331" si="25">L323*N323</f>
        <v>0</v>
      </c>
      <c r="P323" s="82"/>
    </row>
    <row r="324" spans="1:16" s="83" customFormat="1" ht="20.100000000000001" customHeight="1">
      <c r="A324" s="777"/>
      <c r="B324" s="778"/>
      <c r="C324" s="778"/>
      <c r="D324" s="105"/>
      <c r="E324" s="106" t="s">
        <v>91</v>
      </c>
      <c r="F324" s="105"/>
      <c r="G324" s="107">
        <f t="shared" si="24"/>
        <v>0</v>
      </c>
      <c r="H324" s="88"/>
      <c r="I324" s="777"/>
      <c r="J324" s="778"/>
      <c r="K324" s="778"/>
      <c r="L324" s="105"/>
      <c r="M324" s="106" t="s">
        <v>91</v>
      </c>
      <c r="N324" s="105"/>
      <c r="O324" s="107">
        <f t="shared" si="25"/>
        <v>0</v>
      </c>
      <c r="P324" s="82"/>
    </row>
    <row r="325" spans="1:16" s="83" customFormat="1" ht="20.100000000000001" customHeight="1">
      <c r="A325" s="777"/>
      <c r="B325" s="778"/>
      <c r="C325" s="778"/>
      <c r="D325" s="105"/>
      <c r="E325" s="106" t="s">
        <v>91</v>
      </c>
      <c r="F325" s="105"/>
      <c r="G325" s="107">
        <f t="shared" si="24"/>
        <v>0</v>
      </c>
      <c r="H325" s="88"/>
      <c r="I325" s="777"/>
      <c r="J325" s="778"/>
      <c r="K325" s="778"/>
      <c r="L325" s="105"/>
      <c r="M325" s="106" t="s">
        <v>91</v>
      </c>
      <c r="N325" s="105"/>
      <c r="O325" s="107">
        <f t="shared" si="25"/>
        <v>0</v>
      </c>
      <c r="P325" s="82"/>
    </row>
    <row r="326" spans="1:16" s="83" customFormat="1" ht="20.100000000000001" customHeight="1">
      <c r="A326" s="777"/>
      <c r="B326" s="778"/>
      <c r="C326" s="778"/>
      <c r="D326" s="105"/>
      <c r="E326" s="106" t="s">
        <v>91</v>
      </c>
      <c r="F326" s="105"/>
      <c r="G326" s="107">
        <f t="shared" si="24"/>
        <v>0</v>
      </c>
      <c r="H326" s="88"/>
      <c r="I326" s="777"/>
      <c r="J326" s="778"/>
      <c r="K326" s="778"/>
      <c r="L326" s="105"/>
      <c r="M326" s="106" t="s">
        <v>91</v>
      </c>
      <c r="N326" s="105"/>
      <c r="O326" s="107">
        <f t="shared" si="25"/>
        <v>0</v>
      </c>
      <c r="P326" s="82"/>
    </row>
    <row r="327" spans="1:16" s="83" customFormat="1" ht="20.100000000000001" customHeight="1">
      <c r="A327" s="777"/>
      <c r="B327" s="778"/>
      <c r="C327" s="778"/>
      <c r="D327" s="105"/>
      <c r="E327" s="106" t="s">
        <v>91</v>
      </c>
      <c r="F327" s="105"/>
      <c r="G327" s="107">
        <f t="shared" si="24"/>
        <v>0</v>
      </c>
      <c r="H327" s="88"/>
      <c r="I327" s="777"/>
      <c r="J327" s="778"/>
      <c r="K327" s="778"/>
      <c r="L327" s="105"/>
      <c r="M327" s="106" t="s">
        <v>91</v>
      </c>
      <c r="N327" s="105"/>
      <c r="O327" s="107">
        <f t="shared" si="25"/>
        <v>0</v>
      </c>
      <c r="P327" s="82"/>
    </row>
    <row r="328" spans="1:16" s="83" customFormat="1" ht="20.100000000000001" customHeight="1">
      <c r="A328" s="777"/>
      <c r="B328" s="778"/>
      <c r="C328" s="778"/>
      <c r="D328" s="105"/>
      <c r="E328" s="106" t="s">
        <v>91</v>
      </c>
      <c r="F328" s="105"/>
      <c r="G328" s="107">
        <f t="shared" si="24"/>
        <v>0</v>
      </c>
      <c r="H328" s="88"/>
      <c r="I328" s="777"/>
      <c r="J328" s="778"/>
      <c r="K328" s="778"/>
      <c r="L328" s="105"/>
      <c r="M328" s="106" t="s">
        <v>91</v>
      </c>
      <c r="N328" s="105"/>
      <c r="O328" s="107">
        <f t="shared" si="25"/>
        <v>0</v>
      </c>
      <c r="P328" s="82"/>
    </row>
    <row r="329" spans="1:16" s="83" customFormat="1" ht="20.100000000000001" customHeight="1">
      <c r="A329" s="777"/>
      <c r="B329" s="778"/>
      <c r="C329" s="778"/>
      <c r="D329" s="105"/>
      <c r="E329" s="106" t="s">
        <v>91</v>
      </c>
      <c r="F329" s="105"/>
      <c r="G329" s="107">
        <f t="shared" si="24"/>
        <v>0</v>
      </c>
      <c r="H329" s="88"/>
      <c r="I329" s="777"/>
      <c r="J329" s="778"/>
      <c r="K329" s="778"/>
      <c r="L329" s="105"/>
      <c r="M329" s="106" t="s">
        <v>91</v>
      </c>
      <c r="N329" s="105"/>
      <c r="O329" s="107">
        <f t="shared" si="25"/>
        <v>0</v>
      </c>
      <c r="P329" s="82"/>
    </row>
    <row r="330" spans="1:16" s="83" customFormat="1" ht="20.100000000000001" customHeight="1">
      <c r="A330" s="777"/>
      <c r="B330" s="778"/>
      <c r="C330" s="778"/>
      <c r="D330" s="105"/>
      <c r="E330" s="106" t="s">
        <v>91</v>
      </c>
      <c r="F330" s="105"/>
      <c r="G330" s="107">
        <f t="shared" si="24"/>
        <v>0</v>
      </c>
      <c r="H330" s="88"/>
      <c r="I330" s="777"/>
      <c r="J330" s="778"/>
      <c r="K330" s="778"/>
      <c r="L330" s="105"/>
      <c r="M330" s="106" t="s">
        <v>91</v>
      </c>
      <c r="N330" s="105"/>
      <c r="O330" s="107">
        <f t="shared" si="25"/>
        <v>0</v>
      </c>
      <c r="P330" s="82"/>
    </row>
    <row r="331" spans="1:16" s="83" customFormat="1" ht="20.100000000000001" customHeight="1">
      <c r="A331" s="777"/>
      <c r="B331" s="778"/>
      <c r="C331" s="778"/>
      <c r="D331" s="105"/>
      <c r="E331" s="106" t="s">
        <v>91</v>
      </c>
      <c r="F331" s="105"/>
      <c r="G331" s="107">
        <f t="shared" si="24"/>
        <v>0</v>
      </c>
      <c r="H331" s="88"/>
      <c r="I331" s="777"/>
      <c r="J331" s="778"/>
      <c r="K331" s="778"/>
      <c r="L331" s="105"/>
      <c r="M331" s="106" t="s">
        <v>91</v>
      </c>
      <c r="N331" s="105"/>
      <c r="O331" s="107">
        <f t="shared" si="25"/>
        <v>0</v>
      </c>
      <c r="P331" s="82"/>
    </row>
    <row r="332" spans="1:16" s="83" customFormat="1" ht="20.100000000000001" customHeight="1">
      <c r="A332" s="779" t="s">
        <v>135</v>
      </c>
      <c r="B332" s="780"/>
      <c r="C332" s="781"/>
      <c r="D332" s="108"/>
      <c r="E332" s="109" t="s">
        <v>91</v>
      </c>
      <c r="F332" s="110"/>
      <c r="G332" s="111">
        <f>D332*F332</f>
        <v>0</v>
      </c>
      <c r="H332" s="88"/>
      <c r="I332" s="779" t="s">
        <v>135</v>
      </c>
      <c r="J332" s="780"/>
      <c r="K332" s="781"/>
      <c r="L332" s="108"/>
      <c r="M332" s="109" t="s">
        <v>91</v>
      </c>
      <c r="N332" s="110"/>
      <c r="O332" s="111">
        <f>L332*N332</f>
        <v>0</v>
      </c>
      <c r="P332" s="82"/>
    </row>
    <row r="333" spans="1:16" s="83" customFormat="1" ht="20.100000000000001" customHeight="1">
      <c r="A333" s="782" t="s">
        <v>136</v>
      </c>
      <c r="B333" s="783"/>
      <c r="C333" s="783"/>
      <c r="D333" s="783"/>
      <c r="E333" s="783"/>
      <c r="F333" s="784"/>
      <c r="G333" s="112">
        <f>SUM(G322:G332)</f>
        <v>0</v>
      </c>
      <c r="H333" s="88"/>
      <c r="I333" s="782" t="s">
        <v>136</v>
      </c>
      <c r="J333" s="783"/>
      <c r="K333" s="783"/>
      <c r="L333" s="783"/>
      <c r="M333" s="783"/>
      <c r="N333" s="784"/>
      <c r="O333" s="112">
        <f>SUM(O322:O332)</f>
        <v>0</v>
      </c>
      <c r="P333" s="82"/>
    </row>
    <row r="334" spans="1:16" s="83" customFormat="1" ht="20.100000000000001" customHeight="1">
      <c r="A334" s="785" t="s">
        <v>162</v>
      </c>
      <c r="B334" s="786"/>
      <c r="C334" s="786"/>
      <c r="D334" s="786"/>
      <c r="E334" s="786"/>
      <c r="F334" s="786"/>
      <c r="G334" s="114"/>
      <c r="H334" s="88"/>
      <c r="I334" s="785" t="s">
        <v>162</v>
      </c>
      <c r="J334" s="786"/>
      <c r="K334" s="786"/>
      <c r="L334" s="786"/>
      <c r="M334" s="786"/>
      <c r="N334" s="786"/>
      <c r="O334" s="114"/>
      <c r="P334" s="82"/>
    </row>
    <row r="335" spans="1:16" s="83" customFormat="1" ht="20.100000000000001" customHeight="1">
      <c r="A335" s="787" t="s">
        <v>89</v>
      </c>
      <c r="B335" s="788"/>
      <c r="C335" s="788"/>
      <c r="D335" s="788"/>
      <c r="E335" s="788"/>
      <c r="F335" s="788"/>
      <c r="G335" s="112">
        <f>G333+G334</f>
        <v>0</v>
      </c>
      <c r="H335" s="88"/>
      <c r="I335" s="787" t="s">
        <v>89</v>
      </c>
      <c r="J335" s="788"/>
      <c r="K335" s="788"/>
      <c r="L335" s="788"/>
      <c r="M335" s="788"/>
      <c r="N335" s="788"/>
      <c r="O335" s="112">
        <f>O333+O334</f>
        <v>0</v>
      </c>
      <c r="P335" s="82"/>
    </row>
    <row r="336" spans="1:16" s="83" customFormat="1" ht="20.100000000000001" customHeight="1">
      <c r="A336" s="87"/>
      <c r="B336" s="87"/>
      <c r="C336" s="87"/>
      <c r="D336" s="87"/>
      <c r="E336" s="87"/>
      <c r="F336" s="87"/>
      <c r="G336" s="87"/>
      <c r="H336" s="82"/>
      <c r="I336" s="87"/>
      <c r="J336" s="87"/>
      <c r="K336" s="87"/>
      <c r="L336" s="87"/>
      <c r="M336" s="87"/>
      <c r="N336" s="87"/>
      <c r="O336" s="87"/>
      <c r="P336" s="82"/>
    </row>
    <row r="337" spans="1:16" s="83" customFormat="1" ht="20.100000000000001" customHeight="1">
      <c r="A337" s="809" t="s">
        <v>118</v>
      </c>
      <c r="B337" s="810"/>
      <c r="C337" s="815"/>
      <c r="D337" s="815"/>
      <c r="E337" s="815"/>
      <c r="F337" s="815"/>
      <c r="G337" s="816"/>
      <c r="H337" s="88"/>
      <c r="I337" s="809" t="s">
        <v>118</v>
      </c>
      <c r="J337" s="810"/>
      <c r="K337" s="815"/>
      <c r="L337" s="815"/>
      <c r="M337" s="815"/>
      <c r="N337" s="815"/>
      <c r="O337" s="816"/>
      <c r="P337" s="82"/>
    </row>
    <row r="338" spans="1:16" s="83" customFormat="1" ht="20.100000000000001" customHeight="1">
      <c r="A338" s="817" t="s">
        <v>120</v>
      </c>
      <c r="B338" s="818"/>
      <c r="C338" s="819"/>
      <c r="D338" s="819"/>
      <c r="E338" s="819"/>
      <c r="F338" s="819"/>
      <c r="G338" s="820"/>
      <c r="H338" s="88"/>
      <c r="I338" s="817" t="s">
        <v>120</v>
      </c>
      <c r="J338" s="818"/>
      <c r="K338" s="819"/>
      <c r="L338" s="819"/>
      <c r="M338" s="819"/>
      <c r="N338" s="819"/>
      <c r="O338" s="820"/>
      <c r="P338" s="82"/>
    </row>
    <row r="339" spans="1:16" s="83" customFormat="1" ht="20.100000000000001" customHeight="1">
      <c r="A339" s="802" t="s">
        <v>121</v>
      </c>
      <c r="B339" s="803"/>
      <c r="C339" s="821"/>
      <c r="D339" s="821"/>
      <c r="E339" s="822"/>
      <c r="F339" s="822"/>
      <c r="G339" s="823"/>
      <c r="H339" s="88"/>
      <c r="I339" s="802" t="s">
        <v>121</v>
      </c>
      <c r="J339" s="803"/>
      <c r="K339" s="821"/>
      <c r="L339" s="821"/>
      <c r="M339" s="822"/>
      <c r="N339" s="822"/>
      <c r="O339" s="823"/>
      <c r="P339" s="82"/>
    </row>
    <row r="340" spans="1:16" s="83" customFormat="1" ht="20.100000000000001" customHeight="1">
      <c r="A340" s="89" t="s">
        <v>122</v>
      </c>
      <c r="B340" s="788" t="s">
        <v>123</v>
      </c>
      <c r="C340" s="788"/>
      <c r="D340" s="808"/>
      <c r="E340" s="808"/>
      <c r="F340" s="90" t="s">
        <v>5</v>
      </c>
      <c r="G340" s="91"/>
      <c r="H340" s="92"/>
      <c r="I340" s="89" t="s">
        <v>122</v>
      </c>
      <c r="J340" s="788" t="s">
        <v>123</v>
      </c>
      <c r="K340" s="788"/>
      <c r="L340" s="808"/>
      <c r="M340" s="808"/>
      <c r="N340" s="90" t="s">
        <v>5</v>
      </c>
      <c r="O340" s="91"/>
      <c r="P340" s="82"/>
    </row>
    <row r="341" spans="1:16" s="83" customFormat="1" ht="20.100000000000001" customHeight="1">
      <c r="A341" s="809" t="s">
        <v>124</v>
      </c>
      <c r="B341" s="810"/>
      <c r="C341" s="811">
        <f>C339-D340-G340</f>
        <v>0</v>
      </c>
      <c r="D341" s="812"/>
      <c r="E341" s="813" t="s">
        <v>125</v>
      </c>
      <c r="F341" s="814"/>
      <c r="G341" s="93" t="str">
        <f>IF(C341*C342=0,"",C341*C342)</f>
        <v/>
      </c>
      <c r="H341" s="88"/>
      <c r="I341" s="809" t="s">
        <v>124</v>
      </c>
      <c r="J341" s="810"/>
      <c r="K341" s="811">
        <f>K339-L340-O340</f>
        <v>0</v>
      </c>
      <c r="L341" s="812"/>
      <c r="M341" s="813" t="s">
        <v>125</v>
      </c>
      <c r="N341" s="814"/>
      <c r="O341" s="93" t="str">
        <f>IF(K341*K342=0,"",K341*K342)</f>
        <v/>
      </c>
      <c r="P341" s="82"/>
    </row>
    <row r="342" spans="1:16" s="83" customFormat="1" ht="20.100000000000001" customHeight="1">
      <c r="A342" s="802" t="s">
        <v>126</v>
      </c>
      <c r="B342" s="803"/>
      <c r="C342" s="804"/>
      <c r="D342" s="805"/>
      <c r="E342" s="94"/>
      <c r="F342" s="95"/>
      <c r="G342" s="96"/>
      <c r="H342" s="88"/>
      <c r="I342" s="802" t="s">
        <v>126</v>
      </c>
      <c r="J342" s="803"/>
      <c r="K342" s="804"/>
      <c r="L342" s="805"/>
      <c r="M342" s="94"/>
      <c r="N342" s="95"/>
      <c r="O342" s="96"/>
      <c r="P342" s="82"/>
    </row>
    <row r="343" spans="1:16" s="83" customFormat="1" ht="20.100000000000001" customHeight="1">
      <c r="A343" s="787" t="s">
        <v>127</v>
      </c>
      <c r="B343" s="788"/>
      <c r="C343" s="806" t="str">
        <f>IF(G341="","",SUM(F347:F356))</f>
        <v/>
      </c>
      <c r="D343" s="807"/>
      <c r="E343" s="791" t="s">
        <v>128</v>
      </c>
      <c r="F343" s="792"/>
      <c r="G343" s="97" t="str">
        <f>IF(G341="","",C343/G341)</f>
        <v/>
      </c>
      <c r="H343" s="88"/>
      <c r="I343" s="787" t="s">
        <v>127</v>
      </c>
      <c r="J343" s="788"/>
      <c r="K343" s="806" t="str">
        <f>IF(O341="","",SUM(N347:N356))</f>
        <v/>
      </c>
      <c r="L343" s="807"/>
      <c r="M343" s="791" t="s">
        <v>128</v>
      </c>
      <c r="N343" s="792"/>
      <c r="O343" s="97" t="str">
        <f>IF(O341="","",K343/O341)</f>
        <v/>
      </c>
      <c r="P343" s="82"/>
    </row>
    <row r="344" spans="1:16" s="83" customFormat="1" ht="20.100000000000001" customHeight="1">
      <c r="A344" s="793" t="s">
        <v>129</v>
      </c>
      <c r="B344" s="794"/>
      <c r="C344" s="795" t="str">
        <f>IF(G341="","",SUM(F347:F357))</f>
        <v/>
      </c>
      <c r="D344" s="796"/>
      <c r="E344" s="797" t="s">
        <v>130</v>
      </c>
      <c r="F344" s="798"/>
      <c r="G344" s="98" t="str">
        <f>IF(G341="","",C344/G341)</f>
        <v/>
      </c>
      <c r="H344" s="88"/>
      <c r="I344" s="793" t="s">
        <v>129</v>
      </c>
      <c r="J344" s="794"/>
      <c r="K344" s="795" t="str">
        <f>IF(O341="","",SUM(N347:N357))</f>
        <v/>
      </c>
      <c r="L344" s="796"/>
      <c r="M344" s="797" t="s">
        <v>130</v>
      </c>
      <c r="N344" s="798"/>
      <c r="O344" s="98" t="str">
        <f>IF(O341="","",K344/O341)</f>
        <v/>
      </c>
      <c r="P344" s="82"/>
    </row>
    <row r="345" spans="1:16" s="83" customFormat="1" ht="20.100000000000001" customHeight="1">
      <c r="A345" s="799" t="s">
        <v>131</v>
      </c>
      <c r="B345" s="800"/>
      <c r="C345" s="800"/>
      <c r="D345" s="800"/>
      <c r="E345" s="800"/>
      <c r="F345" s="800"/>
      <c r="G345" s="801"/>
      <c r="H345" s="88"/>
      <c r="I345" s="799" t="s">
        <v>131</v>
      </c>
      <c r="J345" s="800"/>
      <c r="K345" s="800"/>
      <c r="L345" s="800"/>
      <c r="M345" s="800"/>
      <c r="N345" s="800"/>
      <c r="O345" s="801"/>
      <c r="P345" s="82"/>
    </row>
    <row r="346" spans="1:16" s="83" customFormat="1" ht="20.100000000000001" customHeight="1">
      <c r="A346" s="787" t="s">
        <v>132</v>
      </c>
      <c r="B346" s="788"/>
      <c r="C346" s="788"/>
      <c r="D346" s="99" t="s">
        <v>63</v>
      </c>
      <c r="E346" s="99" t="s">
        <v>91</v>
      </c>
      <c r="F346" s="99" t="s">
        <v>133</v>
      </c>
      <c r="G346" s="100" t="s">
        <v>134</v>
      </c>
      <c r="H346" s="88"/>
      <c r="I346" s="787" t="s">
        <v>132</v>
      </c>
      <c r="J346" s="788"/>
      <c r="K346" s="788"/>
      <c r="L346" s="99" t="s">
        <v>63</v>
      </c>
      <c r="M346" s="99" t="s">
        <v>91</v>
      </c>
      <c r="N346" s="99" t="s">
        <v>133</v>
      </c>
      <c r="O346" s="100" t="s">
        <v>134</v>
      </c>
      <c r="P346" s="82"/>
    </row>
    <row r="347" spans="1:16" s="83" customFormat="1" ht="20.100000000000001" customHeight="1">
      <c r="A347" s="789"/>
      <c r="B347" s="790"/>
      <c r="C347" s="790"/>
      <c r="D347" s="101"/>
      <c r="E347" s="102" t="s">
        <v>91</v>
      </c>
      <c r="F347" s="103"/>
      <c r="G347" s="104">
        <f>D347*F347</f>
        <v>0</v>
      </c>
      <c r="H347" s="88"/>
      <c r="I347" s="789"/>
      <c r="J347" s="790"/>
      <c r="K347" s="790"/>
      <c r="L347" s="101"/>
      <c r="M347" s="102" t="s">
        <v>91</v>
      </c>
      <c r="N347" s="103"/>
      <c r="O347" s="104">
        <f>L347*N347</f>
        <v>0</v>
      </c>
      <c r="P347" s="82"/>
    </row>
    <row r="348" spans="1:16" s="83" customFormat="1" ht="20.100000000000001" customHeight="1">
      <c r="A348" s="777"/>
      <c r="B348" s="778"/>
      <c r="C348" s="778"/>
      <c r="D348" s="105"/>
      <c r="E348" s="106" t="s">
        <v>91</v>
      </c>
      <c r="F348" s="105"/>
      <c r="G348" s="107">
        <f t="shared" ref="G348:G356" si="26">D348*F348</f>
        <v>0</v>
      </c>
      <c r="H348" s="88"/>
      <c r="I348" s="777"/>
      <c r="J348" s="778"/>
      <c r="K348" s="778"/>
      <c r="L348" s="105"/>
      <c r="M348" s="106" t="s">
        <v>91</v>
      </c>
      <c r="N348" s="105"/>
      <c r="O348" s="107">
        <f t="shared" ref="O348:O356" si="27">L348*N348</f>
        <v>0</v>
      </c>
      <c r="P348" s="82"/>
    </row>
    <row r="349" spans="1:16" s="83" customFormat="1" ht="20.100000000000001" customHeight="1">
      <c r="A349" s="777"/>
      <c r="B349" s="778"/>
      <c r="C349" s="778"/>
      <c r="D349" s="105"/>
      <c r="E349" s="106" t="s">
        <v>91</v>
      </c>
      <c r="F349" s="105"/>
      <c r="G349" s="107">
        <f t="shared" si="26"/>
        <v>0</v>
      </c>
      <c r="H349" s="88"/>
      <c r="I349" s="777"/>
      <c r="J349" s="778"/>
      <c r="K349" s="778"/>
      <c r="L349" s="105"/>
      <c r="M349" s="106" t="s">
        <v>91</v>
      </c>
      <c r="N349" s="105"/>
      <c r="O349" s="107">
        <f t="shared" si="27"/>
        <v>0</v>
      </c>
      <c r="P349" s="82"/>
    </row>
    <row r="350" spans="1:16" s="83" customFormat="1" ht="20.100000000000001" customHeight="1">
      <c r="A350" s="777"/>
      <c r="B350" s="778"/>
      <c r="C350" s="778"/>
      <c r="D350" s="105"/>
      <c r="E350" s="106" t="s">
        <v>91</v>
      </c>
      <c r="F350" s="105"/>
      <c r="G350" s="107">
        <f t="shared" si="26"/>
        <v>0</v>
      </c>
      <c r="H350" s="88"/>
      <c r="I350" s="777"/>
      <c r="J350" s="778"/>
      <c r="K350" s="778"/>
      <c r="L350" s="105"/>
      <c r="M350" s="106" t="s">
        <v>91</v>
      </c>
      <c r="N350" s="105"/>
      <c r="O350" s="107">
        <f t="shared" si="27"/>
        <v>0</v>
      </c>
      <c r="P350" s="82"/>
    </row>
    <row r="351" spans="1:16" s="83" customFormat="1" ht="20.100000000000001" customHeight="1">
      <c r="A351" s="777"/>
      <c r="B351" s="778"/>
      <c r="C351" s="778"/>
      <c r="D351" s="105"/>
      <c r="E351" s="106" t="s">
        <v>91</v>
      </c>
      <c r="F351" s="105"/>
      <c r="G351" s="107">
        <f t="shared" si="26"/>
        <v>0</v>
      </c>
      <c r="H351" s="88"/>
      <c r="I351" s="777"/>
      <c r="J351" s="778"/>
      <c r="K351" s="778"/>
      <c r="L351" s="105"/>
      <c r="M351" s="106" t="s">
        <v>91</v>
      </c>
      <c r="N351" s="105"/>
      <c r="O351" s="107">
        <f t="shared" si="27"/>
        <v>0</v>
      </c>
      <c r="P351" s="82"/>
    </row>
    <row r="352" spans="1:16" s="83" customFormat="1" ht="20.100000000000001" customHeight="1">
      <c r="A352" s="777"/>
      <c r="B352" s="778"/>
      <c r="C352" s="778"/>
      <c r="D352" s="105"/>
      <c r="E352" s="106" t="s">
        <v>91</v>
      </c>
      <c r="F352" s="105"/>
      <c r="G352" s="107">
        <f t="shared" si="26"/>
        <v>0</v>
      </c>
      <c r="H352" s="88"/>
      <c r="I352" s="777"/>
      <c r="J352" s="778"/>
      <c r="K352" s="778"/>
      <c r="L352" s="105"/>
      <c r="M352" s="106" t="s">
        <v>91</v>
      </c>
      <c r="N352" s="105"/>
      <c r="O352" s="107">
        <f t="shared" si="27"/>
        <v>0</v>
      </c>
      <c r="P352" s="82"/>
    </row>
    <row r="353" spans="1:16" s="83" customFormat="1" ht="20.100000000000001" customHeight="1">
      <c r="A353" s="777"/>
      <c r="B353" s="778"/>
      <c r="C353" s="778"/>
      <c r="D353" s="105"/>
      <c r="E353" s="106" t="s">
        <v>91</v>
      </c>
      <c r="F353" s="105"/>
      <c r="G353" s="107">
        <f t="shared" si="26"/>
        <v>0</v>
      </c>
      <c r="H353" s="88"/>
      <c r="I353" s="777"/>
      <c r="J353" s="778"/>
      <c r="K353" s="778"/>
      <c r="L353" s="105"/>
      <c r="M353" s="106" t="s">
        <v>91</v>
      </c>
      <c r="N353" s="105"/>
      <c r="O353" s="107">
        <f t="shared" si="27"/>
        <v>0</v>
      </c>
      <c r="P353" s="82"/>
    </row>
    <row r="354" spans="1:16" s="83" customFormat="1" ht="20.100000000000001" customHeight="1">
      <c r="A354" s="777"/>
      <c r="B354" s="778"/>
      <c r="C354" s="778"/>
      <c r="D354" s="105"/>
      <c r="E354" s="106" t="s">
        <v>91</v>
      </c>
      <c r="F354" s="105"/>
      <c r="G354" s="107">
        <f t="shared" si="26"/>
        <v>0</v>
      </c>
      <c r="H354" s="88"/>
      <c r="I354" s="777"/>
      <c r="J354" s="778"/>
      <c r="K354" s="778"/>
      <c r="L354" s="105"/>
      <c r="M354" s="106" t="s">
        <v>91</v>
      </c>
      <c r="N354" s="105"/>
      <c r="O354" s="107">
        <f t="shared" si="27"/>
        <v>0</v>
      </c>
      <c r="P354" s="82"/>
    </row>
    <row r="355" spans="1:16" s="83" customFormat="1" ht="20.100000000000001" customHeight="1">
      <c r="A355" s="777"/>
      <c r="B355" s="778"/>
      <c r="C355" s="778"/>
      <c r="D355" s="105"/>
      <c r="E355" s="106" t="s">
        <v>91</v>
      </c>
      <c r="F355" s="105"/>
      <c r="G355" s="107">
        <f t="shared" si="26"/>
        <v>0</v>
      </c>
      <c r="H355" s="88"/>
      <c r="I355" s="777"/>
      <c r="J355" s="778"/>
      <c r="K355" s="778"/>
      <c r="L355" s="105"/>
      <c r="M355" s="106" t="s">
        <v>91</v>
      </c>
      <c r="N355" s="105"/>
      <c r="O355" s="107">
        <f t="shared" si="27"/>
        <v>0</v>
      </c>
      <c r="P355" s="82"/>
    </row>
    <row r="356" spans="1:16" s="83" customFormat="1" ht="20.100000000000001" customHeight="1">
      <c r="A356" s="777"/>
      <c r="B356" s="778"/>
      <c r="C356" s="778"/>
      <c r="D356" s="105"/>
      <c r="E356" s="106" t="s">
        <v>91</v>
      </c>
      <c r="F356" s="105"/>
      <c r="G356" s="107">
        <f t="shared" si="26"/>
        <v>0</v>
      </c>
      <c r="H356" s="88"/>
      <c r="I356" s="777"/>
      <c r="J356" s="778"/>
      <c r="K356" s="778"/>
      <c r="L356" s="105"/>
      <c r="M356" s="106" t="s">
        <v>91</v>
      </c>
      <c r="N356" s="105"/>
      <c r="O356" s="107">
        <f t="shared" si="27"/>
        <v>0</v>
      </c>
      <c r="P356" s="82"/>
    </row>
    <row r="357" spans="1:16" s="83" customFormat="1" ht="20.100000000000001" customHeight="1">
      <c r="A357" s="779" t="s">
        <v>135</v>
      </c>
      <c r="B357" s="780"/>
      <c r="C357" s="781"/>
      <c r="D357" s="108"/>
      <c r="E357" s="109" t="s">
        <v>91</v>
      </c>
      <c r="F357" s="110"/>
      <c r="G357" s="111">
        <f>D357*F357</f>
        <v>0</v>
      </c>
      <c r="H357" s="88"/>
      <c r="I357" s="779" t="s">
        <v>135</v>
      </c>
      <c r="J357" s="780"/>
      <c r="K357" s="781"/>
      <c r="L357" s="108"/>
      <c r="M357" s="109" t="s">
        <v>91</v>
      </c>
      <c r="N357" s="110"/>
      <c r="O357" s="111">
        <f>L357*N357</f>
        <v>0</v>
      </c>
      <c r="P357" s="82"/>
    </row>
    <row r="358" spans="1:16" s="83" customFormat="1" ht="20.100000000000001" customHeight="1">
      <c r="A358" s="782" t="s">
        <v>136</v>
      </c>
      <c r="B358" s="783"/>
      <c r="C358" s="783"/>
      <c r="D358" s="783"/>
      <c r="E358" s="783"/>
      <c r="F358" s="784"/>
      <c r="G358" s="112">
        <f>SUM(G347:G357)</f>
        <v>0</v>
      </c>
      <c r="H358" s="88"/>
      <c r="I358" s="782" t="s">
        <v>136</v>
      </c>
      <c r="J358" s="783"/>
      <c r="K358" s="783"/>
      <c r="L358" s="783"/>
      <c r="M358" s="783"/>
      <c r="N358" s="784"/>
      <c r="O358" s="112">
        <f>SUM(O347:O357)</f>
        <v>0</v>
      </c>
      <c r="P358" s="82"/>
    </row>
    <row r="359" spans="1:16" s="83" customFormat="1" ht="20.100000000000001" customHeight="1">
      <c r="A359" s="785" t="s">
        <v>162</v>
      </c>
      <c r="B359" s="786"/>
      <c r="C359" s="786"/>
      <c r="D359" s="786"/>
      <c r="E359" s="786"/>
      <c r="F359" s="786"/>
      <c r="G359" s="114"/>
      <c r="H359" s="88"/>
      <c r="I359" s="785" t="s">
        <v>162</v>
      </c>
      <c r="J359" s="786"/>
      <c r="K359" s="786"/>
      <c r="L359" s="786"/>
      <c r="M359" s="786"/>
      <c r="N359" s="786"/>
      <c r="O359" s="114"/>
      <c r="P359" s="82"/>
    </row>
    <row r="360" spans="1:16" s="83" customFormat="1" ht="20.100000000000001" customHeight="1">
      <c r="A360" s="787" t="s">
        <v>89</v>
      </c>
      <c r="B360" s="788"/>
      <c r="C360" s="788"/>
      <c r="D360" s="788"/>
      <c r="E360" s="788"/>
      <c r="F360" s="788"/>
      <c r="G360" s="112">
        <f>G358+G359</f>
        <v>0</v>
      </c>
      <c r="H360" s="88"/>
      <c r="I360" s="787" t="s">
        <v>89</v>
      </c>
      <c r="J360" s="788"/>
      <c r="K360" s="788"/>
      <c r="L360" s="788"/>
      <c r="M360" s="788"/>
      <c r="N360" s="788"/>
      <c r="O360" s="112">
        <f>O358+O359</f>
        <v>0</v>
      </c>
      <c r="P360" s="82"/>
    </row>
    <row r="361" spans="1:16" s="83" customFormat="1" ht="20.100000000000001" customHeight="1">
      <c r="A361" s="87"/>
      <c r="B361" s="87"/>
      <c r="C361" s="87"/>
      <c r="D361" s="87"/>
      <c r="E361" s="87"/>
      <c r="F361" s="87"/>
      <c r="G361" s="87"/>
      <c r="H361" s="82"/>
      <c r="I361" s="87"/>
      <c r="J361" s="87"/>
      <c r="K361" s="87"/>
      <c r="L361" s="87"/>
      <c r="M361" s="87"/>
      <c r="N361" s="87"/>
      <c r="O361" s="87"/>
      <c r="P361" s="82"/>
    </row>
    <row r="362" spans="1:16" s="83" customFormat="1" ht="20.100000000000001" customHeight="1">
      <c r="A362" s="809" t="s">
        <v>118</v>
      </c>
      <c r="B362" s="810"/>
      <c r="C362" s="815"/>
      <c r="D362" s="815"/>
      <c r="E362" s="815"/>
      <c r="F362" s="815"/>
      <c r="G362" s="816"/>
      <c r="H362" s="88"/>
      <c r="I362" s="809" t="s">
        <v>118</v>
      </c>
      <c r="J362" s="810"/>
      <c r="K362" s="815"/>
      <c r="L362" s="815"/>
      <c r="M362" s="815"/>
      <c r="N362" s="815"/>
      <c r="O362" s="816"/>
      <c r="P362" s="82"/>
    </row>
    <row r="363" spans="1:16" s="83" customFormat="1" ht="20.100000000000001" customHeight="1">
      <c r="A363" s="817" t="s">
        <v>120</v>
      </c>
      <c r="B363" s="818"/>
      <c r="C363" s="819"/>
      <c r="D363" s="819"/>
      <c r="E363" s="819"/>
      <c r="F363" s="819"/>
      <c r="G363" s="820"/>
      <c r="H363" s="88"/>
      <c r="I363" s="817" t="s">
        <v>120</v>
      </c>
      <c r="J363" s="818"/>
      <c r="K363" s="819"/>
      <c r="L363" s="819"/>
      <c r="M363" s="819"/>
      <c r="N363" s="819"/>
      <c r="O363" s="820"/>
      <c r="P363" s="82"/>
    </row>
    <row r="364" spans="1:16" s="83" customFormat="1" ht="20.100000000000001" customHeight="1">
      <c r="A364" s="802" t="s">
        <v>121</v>
      </c>
      <c r="B364" s="803"/>
      <c r="C364" s="821"/>
      <c r="D364" s="821"/>
      <c r="E364" s="822"/>
      <c r="F364" s="822"/>
      <c r="G364" s="823"/>
      <c r="H364" s="88"/>
      <c r="I364" s="802" t="s">
        <v>121</v>
      </c>
      <c r="J364" s="803"/>
      <c r="K364" s="821"/>
      <c r="L364" s="821"/>
      <c r="M364" s="822"/>
      <c r="N364" s="822"/>
      <c r="O364" s="823"/>
      <c r="P364" s="82"/>
    </row>
    <row r="365" spans="1:16" s="83" customFormat="1" ht="20.100000000000001" customHeight="1">
      <c r="A365" s="89" t="s">
        <v>122</v>
      </c>
      <c r="B365" s="788" t="s">
        <v>123</v>
      </c>
      <c r="C365" s="788"/>
      <c r="D365" s="808"/>
      <c r="E365" s="808"/>
      <c r="F365" s="90" t="s">
        <v>5</v>
      </c>
      <c r="G365" s="91"/>
      <c r="H365" s="92"/>
      <c r="I365" s="89" t="s">
        <v>122</v>
      </c>
      <c r="J365" s="788" t="s">
        <v>123</v>
      </c>
      <c r="K365" s="788"/>
      <c r="L365" s="808"/>
      <c r="M365" s="808"/>
      <c r="N365" s="90" t="s">
        <v>5</v>
      </c>
      <c r="O365" s="91"/>
      <c r="P365" s="82"/>
    </row>
    <row r="366" spans="1:16" s="83" customFormat="1" ht="20.100000000000001" customHeight="1">
      <c r="A366" s="809" t="s">
        <v>124</v>
      </c>
      <c r="B366" s="810"/>
      <c r="C366" s="811">
        <f>C364-D365-G365</f>
        <v>0</v>
      </c>
      <c r="D366" s="812"/>
      <c r="E366" s="813" t="s">
        <v>125</v>
      </c>
      <c r="F366" s="814"/>
      <c r="G366" s="93" t="str">
        <f>IF(C366*C367=0,"",C366*C367)</f>
        <v/>
      </c>
      <c r="H366" s="88"/>
      <c r="I366" s="809" t="s">
        <v>124</v>
      </c>
      <c r="J366" s="810"/>
      <c r="K366" s="811">
        <f>K364-L365-O365</f>
        <v>0</v>
      </c>
      <c r="L366" s="812"/>
      <c r="M366" s="813" t="s">
        <v>125</v>
      </c>
      <c r="N366" s="814"/>
      <c r="O366" s="93" t="str">
        <f>IF(K366*K367=0,"",K366*K367)</f>
        <v/>
      </c>
      <c r="P366" s="82"/>
    </row>
    <row r="367" spans="1:16" s="83" customFormat="1" ht="20.100000000000001" customHeight="1">
      <c r="A367" s="802" t="s">
        <v>126</v>
      </c>
      <c r="B367" s="803"/>
      <c r="C367" s="804"/>
      <c r="D367" s="805"/>
      <c r="E367" s="94"/>
      <c r="F367" s="95"/>
      <c r="G367" s="96"/>
      <c r="H367" s="88"/>
      <c r="I367" s="802" t="s">
        <v>126</v>
      </c>
      <c r="J367" s="803"/>
      <c r="K367" s="804"/>
      <c r="L367" s="805"/>
      <c r="M367" s="94"/>
      <c r="N367" s="95"/>
      <c r="O367" s="96"/>
      <c r="P367" s="82"/>
    </row>
    <row r="368" spans="1:16" s="83" customFormat="1" ht="20.100000000000001" customHeight="1">
      <c r="A368" s="787" t="s">
        <v>127</v>
      </c>
      <c r="B368" s="788"/>
      <c r="C368" s="806" t="str">
        <f>IF(G366="","",SUM(F372:F381))</f>
        <v/>
      </c>
      <c r="D368" s="807"/>
      <c r="E368" s="791" t="s">
        <v>128</v>
      </c>
      <c r="F368" s="792"/>
      <c r="G368" s="97" t="str">
        <f>IF(G366="","",C368/G366)</f>
        <v/>
      </c>
      <c r="H368" s="88"/>
      <c r="I368" s="787" t="s">
        <v>127</v>
      </c>
      <c r="J368" s="788"/>
      <c r="K368" s="806" t="str">
        <f>IF(O366="","",SUM(N372:N381))</f>
        <v/>
      </c>
      <c r="L368" s="807"/>
      <c r="M368" s="791" t="s">
        <v>128</v>
      </c>
      <c r="N368" s="792"/>
      <c r="O368" s="97" t="str">
        <f>IF(O366="","",K368/O366)</f>
        <v/>
      </c>
      <c r="P368" s="82"/>
    </row>
    <row r="369" spans="1:16" s="83" customFormat="1" ht="20.100000000000001" customHeight="1">
      <c r="A369" s="793" t="s">
        <v>129</v>
      </c>
      <c r="B369" s="794"/>
      <c r="C369" s="795" t="str">
        <f>IF(G366="","",SUM(F372:F382))</f>
        <v/>
      </c>
      <c r="D369" s="796"/>
      <c r="E369" s="797" t="s">
        <v>130</v>
      </c>
      <c r="F369" s="798"/>
      <c r="G369" s="98" t="str">
        <f>IF(G366="","",C369/G366)</f>
        <v/>
      </c>
      <c r="H369" s="88"/>
      <c r="I369" s="793" t="s">
        <v>129</v>
      </c>
      <c r="J369" s="794"/>
      <c r="K369" s="795" t="str">
        <f>IF(O366="","",SUM(N372:N382))</f>
        <v/>
      </c>
      <c r="L369" s="796"/>
      <c r="M369" s="797" t="s">
        <v>130</v>
      </c>
      <c r="N369" s="798"/>
      <c r="O369" s="98" t="str">
        <f>IF(O366="","",K369/O366)</f>
        <v/>
      </c>
      <c r="P369" s="82"/>
    </row>
    <row r="370" spans="1:16" s="83" customFormat="1" ht="20.100000000000001" customHeight="1">
      <c r="A370" s="799" t="s">
        <v>131</v>
      </c>
      <c r="B370" s="800"/>
      <c r="C370" s="800"/>
      <c r="D370" s="800"/>
      <c r="E370" s="800"/>
      <c r="F370" s="800"/>
      <c r="G370" s="801"/>
      <c r="H370" s="88"/>
      <c r="I370" s="799" t="s">
        <v>131</v>
      </c>
      <c r="J370" s="800"/>
      <c r="K370" s="800"/>
      <c r="L370" s="800"/>
      <c r="M370" s="800"/>
      <c r="N370" s="800"/>
      <c r="O370" s="801"/>
      <c r="P370" s="82"/>
    </row>
    <row r="371" spans="1:16" s="83" customFormat="1" ht="20.100000000000001" customHeight="1">
      <c r="A371" s="787" t="s">
        <v>132</v>
      </c>
      <c r="B371" s="788"/>
      <c r="C371" s="788"/>
      <c r="D371" s="99" t="s">
        <v>63</v>
      </c>
      <c r="E371" s="99" t="s">
        <v>91</v>
      </c>
      <c r="F371" s="99" t="s">
        <v>133</v>
      </c>
      <c r="G371" s="100" t="s">
        <v>134</v>
      </c>
      <c r="H371" s="88"/>
      <c r="I371" s="787" t="s">
        <v>132</v>
      </c>
      <c r="J371" s="788"/>
      <c r="K371" s="788"/>
      <c r="L371" s="99" t="s">
        <v>63</v>
      </c>
      <c r="M371" s="99" t="s">
        <v>91</v>
      </c>
      <c r="N371" s="99" t="s">
        <v>133</v>
      </c>
      <c r="O371" s="100" t="s">
        <v>134</v>
      </c>
      <c r="P371" s="82"/>
    </row>
    <row r="372" spans="1:16" s="83" customFormat="1" ht="20.100000000000001" customHeight="1">
      <c r="A372" s="789"/>
      <c r="B372" s="790"/>
      <c r="C372" s="790"/>
      <c r="D372" s="101"/>
      <c r="E372" s="102" t="s">
        <v>91</v>
      </c>
      <c r="F372" s="103"/>
      <c r="G372" s="104">
        <f>D372*F372</f>
        <v>0</v>
      </c>
      <c r="H372" s="88"/>
      <c r="I372" s="789"/>
      <c r="J372" s="790"/>
      <c r="K372" s="790"/>
      <c r="L372" s="101"/>
      <c r="M372" s="102" t="s">
        <v>91</v>
      </c>
      <c r="N372" s="103"/>
      <c r="O372" s="104">
        <f>L372*N372</f>
        <v>0</v>
      </c>
      <c r="P372" s="82"/>
    </row>
    <row r="373" spans="1:16" s="83" customFormat="1" ht="20.100000000000001" customHeight="1">
      <c r="A373" s="777"/>
      <c r="B373" s="778"/>
      <c r="C373" s="778"/>
      <c r="D373" s="105"/>
      <c r="E373" s="106" t="s">
        <v>91</v>
      </c>
      <c r="F373" s="105"/>
      <c r="G373" s="107">
        <f t="shared" ref="G373:G381" si="28">D373*F373</f>
        <v>0</v>
      </c>
      <c r="H373" s="88"/>
      <c r="I373" s="777"/>
      <c r="J373" s="778"/>
      <c r="K373" s="778"/>
      <c r="L373" s="105"/>
      <c r="M373" s="106" t="s">
        <v>91</v>
      </c>
      <c r="N373" s="105"/>
      <c r="O373" s="107">
        <f t="shared" ref="O373:O381" si="29">L373*N373</f>
        <v>0</v>
      </c>
      <c r="P373" s="82"/>
    </row>
    <row r="374" spans="1:16" s="83" customFormat="1" ht="20.100000000000001" customHeight="1">
      <c r="A374" s="777"/>
      <c r="B374" s="778"/>
      <c r="C374" s="778"/>
      <c r="D374" s="105"/>
      <c r="E374" s="106" t="s">
        <v>91</v>
      </c>
      <c r="F374" s="105"/>
      <c r="G374" s="107">
        <f t="shared" si="28"/>
        <v>0</v>
      </c>
      <c r="H374" s="88"/>
      <c r="I374" s="777"/>
      <c r="J374" s="778"/>
      <c r="K374" s="778"/>
      <c r="L374" s="105"/>
      <c r="M374" s="106" t="s">
        <v>91</v>
      </c>
      <c r="N374" s="105"/>
      <c r="O374" s="107">
        <f t="shared" si="29"/>
        <v>0</v>
      </c>
      <c r="P374" s="82"/>
    </row>
    <row r="375" spans="1:16" s="83" customFormat="1" ht="20.100000000000001" customHeight="1">
      <c r="A375" s="777"/>
      <c r="B375" s="778"/>
      <c r="C375" s="778"/>
      <c r="D375" s="105"/>
      <c r="E375" s="106" t="s">
        <v>91</v>
      </c>
      <c r="F375" s="105"/>
      <c r="G375" s="107">
        <f t="shared" si="28"/>
        <v>0</v>
      </c>
      <c r="H375" s="88"/>
      <c r="I375" s="777"/>
      <c r="J375" s="778"/>
      <c r="K375" s="778"/>
      <c r="L375" s="105"/>
      <c r="M375" s="106" t="s">
        <v>91</v>
      </c>
      <c r="N375" s="105"/>
      <c r="O375" s="107">
        <f t="shared" si="29"/>
        <v>0</v>
      </c>
      <c r="P375" s="82"/>
    </row>
    <row r="376" spans="1:16" s="83" customFormat="1" ht="20.100000000000001" customHeight="1">
      <c r="A376" s="777"/>
      <c r="B376" s="778"/>
      <c r="C376" s="778"/>
      <c r="D376" s="105"/>
      <c r="E376" s="106" t="s">
        <v>91</v>
      </c>
      <c r="F376" s="105"/>
      <c r="G376" s="107">
        <f t="shared" si="28"/>
        <v>0</v>
      </c>
      <c r="H376" s="88"/>
      <c r="I376" s="777"/>
      <c r="J376" s="778"/>
      <c r="K376" s="778"/>
      <c r="L376" s="105"/>
      <c r="M376" s="106" t="s">
        <v>91</v>
      </c>
      <c r="N376" s="105"/>
      <c r="O376" s="107">
        <f t="shared" si="29"/>
        <v>0</v>
      </c>
      <c r="P376" s="82"/>
    </row>
    <row r="377" spans="1:16" s="83" customFormat="1" ht="20.100000000000001" customHeight="1">
      <c r="A377" s="777"/>
      <c r="B377" s="778"/>
      <c r="C377" s="778"/>
      <c r="D377" s="105"/>
      <c r="E377" s="106" t="s">
        <v>91</v>
      </c>
      <c r="F377" s="105"/>
      <c r="G377" s="107">
        <f t="shared" si="28"/>
        <v>0</v>
      </c>
      <c r="H377" s="88"/>
      <c r="I377" s="777"/>
      <c r="J377" s="778"/>
      <c r="K377" s="778"/>
      <c r="L377" s="105"/>
      <c r="M377" s="106" t="s">
        <v>91</v>
      </c>
      <c r="N377" s="105"/>
      <c r="O377" s="107">
        <f t="shared" si="29"/>
        <v>0</v>
      </c>
      <c r="P377" s="82"/>
    </row>
    <row r="378" spans="1:16" s="83" customFormat="1" ht="20.100000000000001" customHeight="1">
      <c r="A378" s="777"/>
      <c r="B378" s="778"/>
      <c r="C378" s="778"/>
      <c r="D378" s="105"/>
      <c r="E378" s="106" t="s">
        <v>91</v>
      </c>
      <c r="F378" s="105"/>
      <c r="G378" s="107">
        <f t="shared" si="28"/>
        <v>0</v>
      </c>
      <c r="H378" s="88"/>
      <c r="I378" s="777"/>
      <c r="J378" s="778"/>
      <c r="K378" s="778"/>
      <c r="L378" s="105"/>
      <c r="M378" s="106" t="s">
        <v>91</v>
      </c>
      <c r="N378" s="105"/>
      <c r="O378" s="107">
        <f t="shared" si="29"/>
        <v>0</v>
      </c>
      <c r="P378" s="82"/>
    </row>
    <row r="379" spans="1:16" s="83" customFormat="1" ht="20.100000000000001" customHeight="1">
      <c r="A379" s="777"/>
      <c r="B379" s="778"/>
      <c r="C379" s="778"/>
      <c r="D379" s="105"/>
      <c r="E379" s="106" t="s">
        <v>91</v>
      </c>
      <c r="F379" s="105"/>
      <c r="G379" s="107">
        <f t="shared" si="28"/>
        <v>0</v>
      </c>
      <c r="H379" s="88"/>
      <c r="I379" s="777"/>
      <c r="J379" s="778"/>
      <c r="K379" s="778"/>
      <c r="L379" s="105"/>
      <c r="M379" s="106" t="s">
        <v>91</v>
      </c>
      <c r="N379" s="105"/>
      <c r="O379" s="107">
        <f t="shared" si="29"/>
        <v>0</v>
      </c>
      <c r="P379" s="82"/>
    </row>
    <row r="380" spans="1:16" s="83" customFormat="1" ht="20.100000000000001" customHeight="1">
      <c r="A380" s="777"/>
      <c r="B380" s="778"/>
      <c r="C380" s="778"/>
      <c r="D380" s="105"/>
      <c r="E380" s="106" t="s">
        <v>91</v>
      </c>
      <c r="F380" s="105"/>
      <c r="G380" s="107">
        <f t="shared" si="28"/>
        <v>0</v>
      </c>
      <c r="H380" s="88"/>
      <c r="I380" s="777"/>
      <c r="J380" s="778"/>
      <c r="K380" s="778"/>
      <c r="L380" s="105"/>
      <c r="M380" s="106" t="s">
        <v>91</v>
      </c>
      <c r="N380" s="105"/>
      <c r="O380" s="107">
        <f t="shared" si="29"/>
        <v>0</v>
      </c>
      <c r="P380" s="82"/>
    </row>
    <row r="381" spans="1:16" s="83" customFormat="1" ht="20.100000000000001" customHeight="1">
      <c r="A381" s="777"/>
      <c r="B381" s="778"/>
      <c r="C381" s="778"/>
      <c r="D381" s="105"/>
      <c r="E381" s="106" t="s">
        <v>91</v>
      </c>
      <c r="F381" s="105"/>
      <c r="G381" s="107">
        <f t="shared" si="28"/>
        <v>0</v>
      </c>
      <c r="H381" s="88"/>
      <c r="I381" s="777"/>
      <c r="J381" s="778"/>
      <c r="K381" s="778"/>
      <c r="L381" s="105"/>
      <c r="M381" s="106" t="s">
        <v>91</v>
      </c>
      <c r="N381" s="105"/>
      <c r="O381" s="107">
        <f t="shared" si="29"/>
        <v>0</v>
      </c>
      <c r="P381" s="82"/>
    </row>
    <row r="382" spans="1:16" s="83" customFormat="1" ht="20.100000000000001" customHeight="1">
      <c r="A382" s="779" t="s">
        <v>135</v>
      </c>
      <c r="B382" s="780"/>
      <c r="C382" s="781"/>
      <c r="D382" s="108"/>
      <c r="E382" s="109" t="s">
        <v>91</v>
      </c>
      <c r="F382" s="110"/>
      <c r="G382" s="111">
        <f>D382*F382</f>
        <v>0</v>
      </c>
      <c r="H382" s="88"/>
      <c r="I382" s="779" t="s">
        <v>135</v>
      </c>
      <c r="J382" s="780"/>
      <c r="K382" s="781"/>
      <c r="L382" s="108"/>
      <c r="M382" s="109" t="s">
        <v>91</v>
      </c>
      <c r="N382" s="110"/>
      <c r="O382" s="111">
        <f>L382*N382</f>
        <v>0</v>
      </c>
      <c r="P382" s="82"/>
    </row>
    <row r="383" spans="1:16" s="83" customFormat="1" ht="20.100000000000001" customHeight="1">
      <c r="A383" s="782" t="s">
        <v>136</v>
      </c>
      <c r="B383" s="783"/>
      <c r="C383" s="783"/>
      <c r="D383" s="783"/>
      <c r="E383" s="783"/>
      <c r="F383" s="784"/>
      <c r="G383" s="112">
        <f>SUM(G372:G382)</f>
        <v>0</v>
      </c>
      <c r="H383" s="88"/>
      <c r="I383" s="782" t="s">
        <v>136</v>
      </c>
      <c r="J383" s="783"/>
      <c r="K383" s="783"/>
      <c r="L383" s="783"/>
      <c r="M383" s="783"/>
      <c r="N383" s="784"/>
      <c r="O383" s="112">
        <f>SUM(O372:O382)</f>
        <v>0</v>
      </c>
      <c r="P383" s="82"/>
    </row>
    <row r="384" spans="1:16" s="83" customFormat="1" ht="20.100000000000001" customHeight="1">
      <c r="A384" s="785" t="s">
        <v>162</v>
      </c>
      <c r="B384" s="786"/>
      <c r="C384" s="786"/>
      <c r="D384" s="786"/>
      <c r="E384" s="786"/>
      <c r="F384" s="786"/>
      <c r="G384" s="114"/>
      <c r="H384" s="88"/>
      <c r="I384" s="785" t="s">
        <v>162</v>
      </c>
      <c r="J384" s="786"/>
      <c r="K384" s="786"/>
      <c r="L384" s="786"/>
      <c r="M384" s="786"/>
      <c r="N384" s="786"/>
      <c r="O384" s="114"/>
      <c r="P384" s="82"/>
    </row>
    <row r="385" spans="1:16" s="83" customFormat="1" ht="20.100000000000001" customHeight="1">
      <c r="A385" s="787" t="s">
        <v>89</v>
      </c>
      <c r="B385" s="788"/>
      <c r="C385" s="788"/>
      <c r="D385" s="788"/>
      <c r="E385" s="788"/>
      <c r="F385" s="788"/>
      <c r="G385" s="112">
        <f>G383+G384</f>
        <v>0</v>
      </c>
      <c r="H385" s="88"/>
      <c r="I385" s="787" t="s">
        <v>89</v>
      </c>
      <c r="J385" s="788"/>
      <c r="K385" s="788"/>
      <c r="L385" s="788"/>
      <c r="M385" s="788"/>
      <c r="N385" s="788"/>
      <c r="O385" s="112">
        <f>O383+O384</f>
        <v>0</v>
      </c>
      <c r="P385" s="82"/>
    </row>
    <row r="386" spans="1:16" s="83" customFormat="1" ht="20.100000000000001" customHeight="1">
      <c r="A386" s="87"/>
      <c r="B386" s="87"/>
      <c r="C386" s="87"/>
      <c r="D386" s="87"/>
      <c r="E386" s="87"/>
      <c r="F386" s="87"/>
      <c r="G386" s="87"/>
      <c r="H386" s="82"/>
      <c r="I386" s="87"/>
      <c r="J386" s="87"/>
      <c r="K386" s="87"/>
      <c r="L386" s="87"/>
      <c r="M386" s="87"/>
      <c r="N386" s="87"/>
      <c r="O386" s="87"/>
      <c r="P386" s="82"/>
    </row>
    <row r="387" spans="1:16" s="83" customFormat="1" ht="20.100000000000001" customHeight="1">
      <c r="A387" s="809" t="s">
        <v>118</v>
      </c>
      <c r="B387" s="810"/>
      <c r="C387" s="815"/>
      <c r="D387" s="815"/>
      <c r="E387" s="815"/>
      <c r="F387" s="815"/>
      <c r="G387" s="816"/>
      <c r="H387" s="88"/>
      <c r="I387" s="809" t="s">
        <v>118</v>
      </c>
      <c r="J387" s="810"/>
      <c r="K387" s="815"/>
      <c r="L387" s="815"/>
      <c r="M387" s="815"/>
      <c r="N387" s="815"/>
      <c r="O387" s="816"/>
      <c r="P387" s="82"/>
    </row>
    <row r="388" spans="1:16" s="83" customFormat="1" ht="20.100000000000001" customHeight="1">
      <c r="A388" s="817" t="s">
        <v>120</v>
      </c>
      <c r="B388" s="818"/>
      <c r="C388" s="819"/>
      <c r="D388" s="819"/>
      <c r="E388" s="819"/>
      <c r="F388" s="819"/>
      <c r="G388" s="820"/>
      <c r="H388" s="88"/>
      <c r="I388" s="817" t="s">
        <v>120</v>
      </c>
      <c r="J388" s="818"/>
      <c r="K388" s="819"/>
      <c r="L388" s="819"/>
      <c r="M388" s="819"/>
      <c r="N388" s="819"/>
      <c r="O388" s="820"/>
      <c r="P388" s="82"/>
    </row>
    <row r="389" spans="1:16" s="83" customFormat="1" ht="20.100000000000001" customHeight="1">
      <c r="A389" s="802" t="s">
        <v>121</v>
      </c>
      <c r="B389" s="803"/>
      <c r="C389" s="821"/>
      <c r="D389" s="821"/>
      <c r="E389" s="822"/>
      <c r="F389" s="822"/>
      <c r="G389" s="823"/>
      <c r="H389" s="88"/>
      <c r="I389" s="802" t="s">
        <v>121</v>
      </c>
      <c r="J389" s="803"/>
      <c r="K389" s="821"/>
      <c r="L389" s="821"/>
      <c r="M389" s="822"/>
      <c r="N389" s="822"/>
      <c r="O389" s="823"/>
      <c r="P389" s="82"/>
    </row>
    <row r="390" spans="1:16" s="83" customFormat="1" ht="20.100000000000001" customHeight="1">
      <c r="A390" s="89" t="s">
        <v>122</v>
      </c>
      <c r="B390" s="788" t="s">
        <v>123</v>
      </c>
      <c r="C390" s="788"/>
      <c r="D390" s="808"/>
      <c r="E390" s="808"/>
      <c r="F390" s="90" t="s">
        <v>5</v>
      </c>
      <c r="G390" s="91"/>
      <c r="H390" s="92"/>
      <c r="I390" s="89" t="s">
        <v>122</v>
      </c>
      <c r="J390" s="788" t="s">
        <v>123</v>
      </c>
      <c r="K390" s="788"/>
      <c r="L390" s="808"/>
      <c r="M390" s="808"/>
      <c r="N390" s="90" t="s">
        <v>5</v>
      </c>
      <c r="O390" s="91"/>
      <c r="P390" s="82"/>
    </row>
    <row r="391" spans="1:16" s="83" customFormat="1" ht="20.100000000000001" customHeight="1">
      <c r="A391" s="809" t="s">
        <v>124</v>
      </c>
      <c r="B391" s="810"/>
      <c r="C391" s="811">
        <f>C389-D390-G390</f>
        <v>0</v>
      </c>
      <c r="D391" s="812"/>
      <c r="E391" s="813" t="s">
        <v>125</v>
      </c>
      <c r="F391" s="814"/>
      <c r="G391" s="93" t="str">
        <f>IF(C391*C392=0,"",C391*C392)</f>
        <v/>
      </c>
      <c r="H391" s="88"/>
      <c r="I391" s="809" t="s">
        <v>124</v>
      </c>
      <c r="J391" s="810"/>
      <c r="K391" s="811">
        <f>K389-L390-O390</f>
        <v>0</v>
      </c>
      <c r="L391" s="812"/>
      <c r="M391" s="813" t="s">
        <v>125</v>
      </c>
      <c r="N391" s="814"/>
      <c r="O391" s="93" t="str">
        <f>IF(K391*K392=0,"",K391*K392)</f>
        <v/>
      </c>
      <c r="P391" s="82"/>
    </row>
    <row r="392" spans="1:16" s="83" customFormat="1" ht="20.100000000000001" customHeight="1">
      <c r="A392" s="802" t="s">
        <v>126</v>
      </c>
      <c r="B392" s="803"/>
      <c r="C392" s="804"/>
      <c r="D392" s="805"/>
      <c r="E392" s="94"/>
      <c r="F392" s="95"/>
      <c r="G392" s="96"/>
      <c r="H392" s="88"/>
      <c r="I392" s="802" t="s">
        <v>126</v>
      </c>
      <c r="J392" s="803"/>
      <c r="K392" s="804"/>
      <c r="L392" s="805"/>
      <c r="M392" s="94"/>
      <c r="N392" s="95"/>
      <c r="O392" s="96"/>
      <c r="P392" s="82"/>
    </row>
    <row r="393" spans="1:16" s="83" customFormat="1" ht="20.100000000000001" customHeight="1">
      <c r="A393" s="787" t="s">
        <v>127</v>
      </c>
      <c r="B393" s="788"/>
      <c r="C393" s="806" t="str">
        <f>IF(G391="","",SUM(F397:F406))</f>
        <v/>
      </c>
      <c r="D393" s="807"/>
      <c r="E393" s="791" t="s">
        <v>128</v>
      </c>
      <c r="F393" s="792"/>
      <c r="G393" s="97" t="str">
        <f>IF(G391="","",C393/G391)</f>
        <v/>
      </c>
      <c r="H393" s="88"/>
      <c r="I393" s="787" t="s">
        <v>127</v>
      </c>
      <c r="J393" s="788"/>
      <c r="K393" s="806" t="str">
        <f>IF(O391="","",SUM(N397:N406))</f>
        <v/>
      </c>
      <c r="L393" s="807"/>
      <c r="M393" s="791" t="s">
        <v>128</v>
      </c>
      <c r="N393" s="792"/>
      <c r="O393" s="97" t="str">
        <f>IF(O391="","",K393/O391)</f>
        <v/>
      </c>
      <c r="P393" s="82"/>
    </row>
    <row r="394" spans="1:16" s="83" customFormat="1" ht="20.100000000000001" customHeight="1">
      <c r="A394" s="793" t="s">
        <v>129</v>
      </c>
      <c r="B394" s="794"/>
      <c r="C394" s="795" t="str">
        <f>IF(G391="","",SUM(F397:F407))</f>
        <v/>
      </c>
      <c r="D394" s="796"/>
      <c r="E394" s="797" t="s">
        <v>130</v>
      </c>
      <c r="F394" s="798"/>
      <c r="G394" s="98" t="str">
        <f>IF(G391="","",C394/G391)</f>
        <v/>
      </c>
      <c r="H394" s="88"/>
      <c r="I394" s="793" t="s">
        <v>129</v>
      </c>
      <c r="J394" s="794"/>
      <c r="K394" s="795" t="str">
        <f>IF(O391="","",SUM(N397:N407))</f>
        <v/>
      </c>
      <c r="L394" s="796"/>
      <c r="M394" s="797" t="s">
        <v>130</v>
      </c>
      <c r="N394" s="798"/>
      <c r="O394" s="98" t="str">
        <f>IF(O391="","",K394/O391)</f>
        <v/>
      </c>
      <c r="P394" s="82"/>
    </row>
    <row r="395" spans="1:16" s="83" customFormat="1" ht="20.100000000000001" customHeight="1">
      <c r="A395" s="799" t="s">
        <v>131</v>
      </c>
      <c r="B395" s="800"/>
      <c r="C395" s="800"/>
      <c r="D395" s="800"/>
      <c r="E395" s="800"/>
      <c r="F395" s="800"/>
      <c r="G395" s="801"/>
      <c r="H395" s="88"/>
      <c r="I395" s="799" t="s">
        <v>131</v>
      </c>
      <c r="J395" s="800"/>
      <c r="K395" s="800"/>
      <c r="L395" s="800"/>
      <c r="M395" s="800"/>
      <c r="N395" s="800"/>
      <c r="O395" s="801"/>
      <c r="P395" s="82"/>
    </row>
    <row r="396" spans="1:16" s="83" customFormat="1" ht="20.100000000000001" customHeight="1">
      <c r="A396" s="787" t="s">
        <v>132</v>
      </c>
      <c r="B396" s="788"/>
      <c r="C396" s="788"/>
      <c r="D396" s="99" t="s">
        <v>63</v>
      </c>
      <c r="E396" s="99" t="s">
        <v>91</v>
      </c>
      <c r="F396" s="99" t="s">
        <v>133</v>
      </c>
      <c r="G396" s="100" t="s">
        <v>134</v>
      </c>
      <c r="H396" s="88"/>
      <c r="I396" s="787" t="s">
        <v>132</v>
      </c>
      <c r="J396" s="788"/>
      <c r="K396" s="788"/>
      <c r="L396" s="99" t="s">
        <v>63</v>
      </c>
      <c r="M396" s="99" t="s">
        <v>91</v>
      </c>
      <c r="N396" s="99" t="s">
        <v>133</v>
      </c>
      <c r="O396" s="100" t="s">
        <v>134</v>
      </c>
      <c r="P396" s="82"/>
    </row>
    <row r="397" spans="1:16" s="83" customFormat="1" ht="20.100000000000001" customHeight="1">
      <c r="A397" s="789"/>
      <c r="B397" s="790"/>
      <c r="C397" s="790"/>
      <c r="D397" s="101"/>
      <c r="E397" s="102" t="s">
        <v>91</v>
      </c>
      <c r="F397" s="103"/>
      <c r="G397" s="104">
        <f>D397*F397</f>
        <v>0</v>
      </c>
      <c r="H397" s="88"/>
      <c r="I397" s="789"/>
      <c r="J397" s="790"/>
      <c r="K397" s="790"/>
      <c r="L397" s="101"/>
      <c r="M397" s="102" t="s">
        <v>91</v>
      </c>
      <c r="N397" s="103"/>
      <c r="O397" s="104">
        <f>L397*N397</f>
        <v>0</v>
      </c>
      <c r="P397" s="82"/>
    </row>
    <row r="398" spans="1:16" s="83" customFormat="1" ht="20.100000000000001" customHeight="1">
      <c r="A398" s="777"/>
      <c r="B398" s="778"/>
      <c r="C398" s="778"/>
      <c r="D398" s="105"/>
      <c r="E398" s="106" t="s">
        <v>91</v>
      </c>
      <c r="F398" s="105"/>
      <c r="G398" s="107">
        <f t="shared" ref="G398:G406" si="30">D398*F398</f>
        <v>0</v>
      </c>
      <c r="H398" s="88"/>
      <c r="I398" s="777"/>
      <c r="J398" s="778"/>
      <c r="K398" s="778"/>
      <c r="L398" s="105"/>
      <c r="M398" s="106" t="s">
        <v>91</v>
      </c>
      <c r="N398" s="105"/>
      <c r="O398" s="107">
        <f t="shared" ref="O398:O406" si="31">L398*N398</f>
        <v>0</v>
      </c>
      <c r="P398" s="82"/>
    </row>
    <row r="399" spans="1:16" s="83" customFormat="1" ht="20.100000000000001" customHeight="1">
      <c r="A399" s="777"/>
      <c r="B399" s="778"/>
      <c r="C399" s="778"/>
      <c r="D399" s="105"/>
      <c r="E399" s="106" t="s">
        <v>91</v>
      </c>
      <c r="F399" s="105"/>
      <c r="G399" s="107">
        <f t="shared" si="30"/>
        <v>0</v>
      </c>
      <c r="H399" s="88"/>
      <c r="I399" s="777"/>
      <c r="J399" s="778"/>
      <c r="K399" s="778"/>
      <c r="L399" s="105"/>
      <c r="M399" s="106" t="s">
        <v>91</v>
      </c>
      <c r="N399" s="105"/>
      <c r="O399" s="107">
        <f t="shared" si="31"/>
        <v>0</v>
      </c>
      <c r="P399" s="82"/>
    </row>
    <row r="400" spans="1:16" s="83" customFormat="1" ht="20.100000000000001" customHeight="1">
      <c r="A400" s="777"/>
      <c r="B400" s="778"/>
      <c r="C400" s="778"/>
      <c r="D400" s="105"/>
      <c r="E400" s="106" t="s">
        <v>91</v>
      </c>
      <c r="F400" s="105"/>
      <c r="G400" s="107">
        <f t="shared" si="30"/>
        <v>0</v>
      </c>
      <c r="H400" s="88"/>
      <c r="I400" s="777"/>
      <c r="J400" s="778"/>
      <c r="K400" s="778"/>
      <c r="L400" s="105"/>
      <c r="M400" s="106" t="s">
        <v>91</v>
      </c>
      <c r="N400" s="105"/>
      <c r="O400" s="107">
        <f t="shared" si="31"/>
        <v>0</v>
      </c>
      <c r="P400" s="82"/>
    </row>
    <row r="401" spans="1:16" s="83" customFormat="1" ht="20.100000000000001" customHeight="1">
      <c r="A401" s="777"/>
      <c r="B401" s="778"/>
      <c r="C401" s="778"/>
      <c r="D401" s="105"/>
      <c r="E401" s="106" t="s">
        <v>91</v>
      </c>
      <c r="F401" s="105"/>
      <c r="G401" s="107">
        <f t="shared" si="30"/>
        <v>0</v>
      </c>
      <c r="H401" s="88"/>
      <c r="I401" s="777"/>
      <c r="J401" s="778"/>
      <c r="K401" s="778"/>
      <c r="L401" s="105"/>
      <c r="M401" s="106" t="s">
        <v>91</v>
      </c>
      <c r="N401" s="105"/>
      <c r="O401" s="107">
        <f t="shared" si="31"/>
        <v>0</v>
      </c>
      <c r="P401" s="82"/>
    </row>
    <row r="402" spans="1:16" s="83" customFormat="1" ht="20.100000000000001" customHeight="1">
      <c r="A402" s="777"/>
      <c r="B402" s="778"/>
      <c r="C402" s="778"/>
      <c r="D402" s="105"/>
      <c r="E402" s="106" t="s">
        <v>91</v>
      </c>
      <c r="F402" s="105"/>
      <c r="G402" s="107">
        <f t="shared" si="30"/>
        <v>0</v>
      </c>
      <c r="H402" s="88"/>
      <c r="I402" s="777"/>
      <c r="J402" s="778"/>
      <c r="K402" s="778"/>
      <c r="L402" s="105"/>
      <c r="M402" s="106" t="s">
        <v>91</v>
      </c>
      <c r="N402" s="105"/>
      <c r="O402" s="107">
        <f t="shared" si="31"/>
        <v>0</v>
      </c>
      <c r="P402" s="82"/>
    </row>
    <row r="403" spans="1:16" s="83" customFormat="1" ht="20.100000000000001" customHeight="1">
      <c r="A403" s="777"/>
      <c r="B403" s="778"/>
      <c r="C403" s="778"/>
      <c r="D403" s="105"/>
      <c r="E403" s="106" t="s">
        <v>91</v>
      </c>
      <c r="F403" s="105"/>
      <c r="G403" s="107">
        <f t="shared" si="30"/>
        <v>0</v>
      </c>
      <c r="H403" s="88"/>
      <c r="I403" s="777"/>
      <c r="J403" s="778"/>
      <c r="K403" s="778"/>
      <c r="L403" s="105"/>
      <c r="M403" s="106" t="s">
        <v>91</v>
      </c>
      <c r="N403" s="105"/>
      <c r="O403" s="107">
        <f t="shared" si="31"/>
        <v>0</v>
      </c>
      <c r="P403" s="82"/>
    </row>
    <row r="404" spans="1:16" s="83" customFormat="1" ht="20.100000000000001" customHeight="1">
      <c r="A404" s="777"/>
      <c r="B404" s="778"/>
      <c r="C404" s="778"/>
      <c r="D404" s="105"/>
      <c r="E404" s="106" t="s">
        <v>91</v>
      </c>
      <c r="F404" s="105"/>
      <c r="G404" s="107">
        <f t="shared" si="30"/>
        <v>0</v>
      </c>
      <c r="H404" s="88"/>
      <c r="I404" s="777"/>
      <c r="J404" s="778"/>
      <c r="K404" s="778"/>
      <c r="L404" s="105"/>
      <c r="M404" s="106" t="s">
        <v>91</v>
      </c>
      <c r="N404" s="105"/>
      <c r="O404" s="107">
        <f t="shared" si="31"/>
        <v>0</v>
      </c>
      <c r="P404" s="82"/>
    </row>
    <row r="405" spans="1:16" s="83" customFormat="1" ht="20.100000000000001" customHeight="1">
      <c r="A405" s="777"/>
      <c r="B405" s="778"/>
      <c r="C405" s="778"/>
      <c r="D405" s="105"/>
      <c r="E405" s="106" t="s">
        <v>91</v>
      </c>
      <c r="F405" s="105"/>
      <c r="G405" s="107">
        <f t="shared" si="30"/>
        <v>0</v>
      </c>
      <c r="H405" s="88"/>
      <c r="I405" s="777"/>
      <c r="J405" s="778"/>
      <c r="K405" s="778"/>
      <c r="L405" s="105"/>
      <c r="M405" s="106" t="s">
        <v>91</v>
      </c>
      <c r="N405" s="105"/>
      <c r="O405" s="107">
        <f t="shared" si="31"/>
        <v>0</v>
      </c>
      <c r="P405" s="82"/>
    </row>
    <row r="406" spans="1:16" s="83" customFormat="1" ht="20.100000000000001" customHeight="1">
      <c r="A406" s="777"/>
      <c r="B406" s="778"/>
      <c r="C406" s="778"/>
      <c r="D406" s="105"/>
      <c r="E406" s="106" t="s">
        <v>91</v>
      </c>
      <c r="F406" s="105"/>
      <c r="G406" s="107">
        <f t="shared" si="30"/>
        <v>0</v>
      </c>
      <c r="H406" s="88"/>
      <c r="I406" s="777"/>
      <c r="J406" s="778"/>
      <c r="K406" s="778"/>
      <c r="L406" s="105"/>
      <c r="M406" s="106" t="s">
        <v>91</v>
      </c>
      <c r="N406" s="105"/>
      <c r="O406" s="107">
        <f t="shared" si="31"/>
        <v>0</v>
      </c>
      <c r="P406" s="82"/>
    </row>
    <row r="407" spans="1:16" s="83" customFormat="1" ht="20.100000000000001" customHeight="1">
      <c r="A407" s="779" t="s">
        <v>135</v>
      </c>
      <c r="B407" s="780"/>
      <c r="C407" s="781"/>
      <c r="D407" s="108"/>
      <c r="E407" s="109" t="s">
        <v>91</v>
      </c>
      <c r="F407" s="110"/>
      <c r="G407" s="111">
        <f>D407*F407</f>
        <v>0</v>
      </c>
      <c r="H407" s="88"/>
      <c r="I407" s="779" t="s">
        <v>135</v>
      </c>
      <c r="J407" s="780"/>
      <c r="K407" s="781"/>
      <c r="L407" s="108"/>
      <c r="M407" s="109" t="s">
        <v>91</v>
      </c>
      <c r="N407" s="110"/>
      <c r="O407" s="111">
        <f>L407*N407</f>
        <v>0</v>
      </c>
      <c r="P407" s="82"/>
    </row>
    <row r="408" spans="1:16" s="83" customFormat="1" ht="20.100000000000001" customHeight="1">
      <c r="A408" s="782" t="s">
        <v>136</v>
      </c>
      <c r="B408" s="783"/>
      <c r="C408" s="783"/>
      <c r="D408" s="783"/>
      <c r="E408" s="783"/>
      <c r="F408" s="784"/>
      <c r="G408" s="112">
        <f>SUM(G397:G407)</f>
        <v>0</v>
      </c>
      <c r="H408" s="88"/>
      <c r="I408" s="782" t="s">
        <v>136</v>
      </c>
      <c r="J408" s="783"/>
      <c r="K408" s="783"/>
      <c r="L408" s="783"/>
      <c r="M408" s="783"/>
      <c r="N408" s="784"/>
      <c r="O408" s="112">
        <f>SUM(O397:O407)</f>
        <v>0</v>
      </c>
      <c r="P408" s="82"/>
    </row>
    <row r="409" spans="1:16" s="83" customFormat="1" ht="20.100000000000001" customHeight="1">
      <c r="A409" s="785" t="s">
        <v>162</v>
      </c>
      <c r="B409" s="786"/>
      <c r="C409" s="786"/>
      <c r="D409" s="786"/>
      <c r="E409" s="786"/>
      <c r="F409" s="786"/>
      <c r="G409" s="114"/>
      <c r="H409" s="88"/>
      <c r="I409" s="785" t="s">
        <v>162</v>
      </c>
      <c r="J409" s="786"/>
      <c r="K409" s="786"/>
      <c r="L409" s="786"/>
      <c r="M409" s="786"/>
      <c r="N409" s="786"/>
      <c r="O409" s="114"/>
      <c r="P409" s="82"/>
    </row>
    <row r="410" spans="1:16" s="83" customFormat="1" ht="20.100000000000001" customHeight="1">
      <c r="A410" s="787" t="s">
        <v>89</v>
      </c>
      <c r="B410" s="788"/>
      <c r="C410" s="788"/>
      <c r="D410" s="788"/>
      <c r="E410" s="788"/>
      <c r="F410" s="788"/>
      <c r="G410" s="112">
        <f>G408+G409</f>
        <v>0</v>
      </c>
      <c r="H410" s="88"/>
      <c r="I410" s="787" t="s">
        <v>89</v>
      </c>
      <c r="J410" s="788"/>
      <c r="K410" s="788"/>
      <c r="L410" s="788"/>
      <c r="M410" s="788"/>
      <c r="N410" s="788"/>
      <c r="O410" s="112">
        <f>O408+O409</f>
        <v>0</v>
      </c>
      <c r="P410" s="82"/>
    </row>
    <row r="411" spans="1:16" s="83" customFormat="1" ht="20.100000000000001" customHeight="1">
      <c r="A411" s="87"/>
      <c r="B411" s="87"/>
      <c r="C411" s="87"/>
      <c r="D411" s="87"/>
      <c r="E411" s="87"/>
      <c r="F411" s="87"/>
      <c r="G411" s="87"/>
      <c r="H411" s="82"/>
      <c r="I411" s="87"/>
      <c r="J411" s="87"/>
      <c r="K411" s="87"/>
      <c r="L411" s="87"/>
      <c r="M411" s="87"/>
      <c r="N411" s="87"/>
      <c r="O411" s="87"/>
      <c r="P411" s="82"/>
    </row>
    <row r="412" spans="1:16" s="83" customFormat="1" ht="20.100000000000001" customHeight="1">
      <c r="A412" s="809" t="s">
        <v>118</v>
      </c>
      <c r="B412" s="810"/>
      <c r="C412" s="815"/>
      <c r="D412" s="815"/>
      <c r="E412" s="815"/>
      <c r="F412" s="815"/>
      <c r="G412" s="816"/>
      <c r="H412" s="88"/>
      <c r="I412" s="809" t="s">
        <v>118</v>
      </c>
      <c r="J412" s="810"/>
      <c r="K412" s="815"/>
      <c r="L412" s="815"/>
      <c r="M412" s="815"/>
      <c r="N412" s="815"/>
      <c r="O412" s="816"/>
      <c r="P412" s="82"/>
    </row>
    <row r="413" spans="1:16" s="83" customFormat="1" ht="20.100000000000001" customHeight="1">
      <c r="A413" s="817" t="s">
        <v>120</v>
      </c>
      <c r="B413" s="818"/>
      <c r="C413" s="819"/>
      <c r="D413" s="819"/>
      <c r="E413" s="819"/>
      <c r="F413" s="819"/>
      <c r="G413" s="820"/>
      <c r="H413" s="88"/>
      <c r="I413" s="817" t="s">
        <v>120</v>
      </c>
      <c r="J413" s="818"/>
      <c r="K413" s="819"/>
      <c r="L413" s="819"/>
      <c r="M413" s="819"/>
      <c r="N413" s="819"/>
      <c r="O413" s="820"/>
      <c r="P413" s="82"/>
    </row>
    <row r="414" spans="1:16" s="83" customFormat="1" ht="20.100000000000001" customHeight="1">
      <c r="A414" s="802" t="s">
        <v>121</v>
      </c>
      <c r="B414" s="803"/>
      <c r="C414" s="821"/>
      <c r="D414" s="821"/>
      <c r="E414" s="822"/>
      <c r="F414" s="822"/>
      <c r="G414" s="823"/>
      <c r="H414" s="88"/>
      <c r="I414" s="802" t="s">
        <v>121</v>
      </c>
      <c r="J414" s="803"/>
      <c r="K414" s="821"/>
      <c r="L414" s="821"/>
      <c r="M414" s="822"/>
      <c r="N414" s="822"/>
      <c r="O414" s="823"/>
      <c r="P414" s="82"/>
    </row>
    <row r="415" spans="1:16" s="83" customFormat="1" ht="20.100000000000001" customHeight="1">
      <c r="A415" s="89" t="s">
        <v>122</v>
      </c>
      <c r="B415" s="788" t="s">
        <v>123</v>
      </c>
      <c r="C415" s="788"/>
      <c r="D415" s="808"/>
      <c r="E415" s="808"/>
      <c r="F415" s="90" t="s">
        <v>5</v>
      </c>
      <c r="G415" s="91"/>
      <c r="H415" s="92"/>
      <c r="I415" s="89" t="s">
        <v>122</v>
      </c>
      <c r="J415" s="788" t="s">
        <v>123</v>
      </c>
      <c r="K415" s="788"/>
      <c r="L415" s="808"/>
      <c r="M415" s="808"/>
      <c r="N415" s="90" t="s">
        <v>5</v>
      </c>
      <c r="O415" s="91"/>
      <c r="P415" s="82"/>
    </row>
    <row r="416" spans="1:16" s="83" customFormat="1" ht="20.100000000000001" customHeight="1">
      <c r="A416" s="809" t="s">
        <v>124</v>
      </c>
      <c r="B416" s="810"/>
      <c r="C416" s="811">
        <f>C414-D415-G415</f>
        <v>0</v>
      </c>
      <c r="D416" s="812"/>
      <c r="E416" s="813" t="s">
        <v>125</v>
      </c>
      <c r="F416" s="814"/>
      <c r="G416" s="93" t="str">
        <f>IF(C416*C417=0,"",C416*C417)</f>
        <v/>
      </c>
      <c r="H416" s="88"/>
      <c r="I416" s="809" t="s">
        <v>124</v>
      </c>
      <c r="J416" s="810"/>
      <c r="K416" s="811">
        <f>K414-L415-O415</f>
        <v>0</v>
      </c>
      <c r="L416" s="812"/>
      <c r="M416" s="813" t="s">
        <v>125</v>
      </c>
      <c r="N416" s="814"/>
      <c r="O416" s="93" t="str">
        <f>IF(K416*K417=0,"",K416*K417)</f>
        <v/>
      </c>
      <c r="P416" s="82"/>
    </row>
    <row r="417" spans="1:16" s="83" customFormat="1" ht="20.100000000000001" customHeight="1">
      <c r="A417" s="802" t="s">
        <v>126</v>
      </c>
      <c r="B417" s="803"/>
      <c r="C417" s="804"/>
      <c r="D417" s="805"/>
      <c r="E417" s="94"/>
      <c r="F417" s="95"/>
      <c r="G417" s="96"/>
      <c r="H417" s="88"/>
      <c r="I417" s="802" t="s">
        <v>126</v>
      </c>
      <c r="J417" s="803"/>
      <c r="K417" s="804"/>
      <c r="L417" s="805"/>
      <c r="M417" s="94"/>
      <c r="N417" s="95"/>
      <c r="O417" s="96"/>
      <c r="P417" s="82"/>
    </row>
    <row r="418" spans="1:16" s="83" customFormat="1" ht="20.100000000000001" customHeight="1">
      <c r="A418" s="787" t="s">
        <v>127</v>
      </c>
      <c r="B418" s="788"/>
      <c r="C418" s="806" t="str">
        <f>IF(G416="","",SUM(F422:F431))</f>
        <v/>
      </c>
      <c r="D418" s="807"/>
      <c r="E418" s="791" t="s">
        <v>128</v>
      </c>
      <c r="F418" s="792"/>
      <c r="G418" s="97" t="str">
        <f>IF(G416="","",C418/G416)</f>
        <v/>
      </c>
      <c r="H418" s="88"/>
      <c r="I418" s="787" t="s">
        <v>127</v>
      </c>
      <c r="J418" s="788"/>
      <c r="K418" s="806" t="str">
        <f>IF(O416="","",SUM(N422:N431))</f>
        <v/>
      </c>
      <c r="L418" s="807"/>
      <c r="M418" s="791" t="s">
        <v>128</v>
      </c>
      <c r="N418" s="792"/>
      <c r="O418" s="97" t="str">
        <f>IF(O416="","",K418/O416)</f>
        <v/>
      </c>
      <c r="P418" s="82"/>
    </row>
    <row r="419" spans="1:16" s="83" customFormat="1" ht="20.100000000000001" customHeight="1">
      <c r="A419" s="793" t="s">
        <v>129</v>
      </c>
      <c r="B419" s="794"/>
      <c r="C419" s="795" t="str">
        <f>IF(G416="","",SUM(F422:F432))</f>
        <v/>
      </c>
      <c r="D419" s="796"/>
      <c r="E419" s="797" t="s">
        <v>130</v>
      </c>
      <c r="F419" s="798"/>
      <c r="G419" s="98" t="str">
        <f>IF(G416="","",C419/G416)</f>
        <v/>
      </c>
      <c r="H419" s="88"/>
      <c r="I419" s="793" t="s">
        <v>129</v>
      </c>
      <c r="J419" s="794"/>
      <c r="K419" s="795" t="str">
        <f>IF(O416="","",SUM(N422:N432))</f>
        <v/>
      </c>
      <c r="L419" s="796"/>
      <c r="M419" s="797" t="s">
        <v>130</v>
      </c>
      <c r="N419" s="798"/>
      <c r="O419" s="98" t="str">
        <f>IF(O416="","",K419/O416)</f>
        <v/>
      </c>
      <c r="P419" s="82"/>
    </row>
    <row r="420" spans="1:16" s="83" customFormat="1" ht="20.100000000000001" customHeight="1">
      <c r="A420" s="799" t="s">
        <v>131</v>
      </c>
      <c r="B420" s="800"/>
      <c r="C420" s="800"/>
      <c r="D420" s="800"/>
      <c r="E420" s="800"/>
      <c r="F420" s="800"/>
      <c r="G420" s="801"/>
      <c r="H420" s="88"/>
      <c r="I420" s="799" t="s">
        <v>131</v>
      </c>
      <c r="J420" s="800"/>
      <c r="K420" s="800"/>
      <c r="L420" s="800"/>
      <c r="M420" s="800"/>
      <c r="N420" s="800"/>
      <c r="O420" s="801"/>
      <c r="P420" s="82"/>
    </row>
    <row r="421" spans="1:16" s="83" customFormat="1" ht="20.100000000000001" customHeight="1">
      <c r="A421" s="787" t="s">
        <v>132</v>
      </c>
      <c r="B421" s="788"/>
      <c r="C421" s="788"/>
      <c r="D421" s="99" t="s">
        <v>63</v>
      </c>
      <c r="E421" s="99" t="s">
        <v>91</v>
      </c>
      <c r="F421" s="99" t="s">
        <v>133</v>
      </c>
      <c r="G421" s="100" t="s">
        <v>134</v>
      </c>
      <c r="H421" s="88"/>
      <c r="I421" s="787" t="s">
        <v>132</v>
      </c>
      <c r="J421" s="788"/>
      <c r="K421" s="788"/>
      <c r="L421" s="99" t="s">
        <v>63</v>
      </c>
      <c r="M421" s="99" t="s">
        <v>91</v>
      </c>
      <c r="N421" s="99" t="s">
        <v>133</v>
      </c>
      <c r="O421" s="100" t="s">
        <v>134</v>
      </c>
      <c r="P421" s="82"/>
    </row>
    <row r="422" spans="1:16" s="83" customFormat="1" ht="20.100000000000001" customHeight="1">
      <c r="A422" s="789"/>
      <c r="B422" s="790"/>
      <c r="C422" s="790"/>
      <c r="D422" s="101"/>
      <c r="E422" s="102" t="s">
        <v>91</v>
      </c>
      <c r="F422" s="103"/>
      <c r="G422" s="104">
        <f>D422*F422</f>
        <v>0</v>
      </c>
      <c r="H422" s="88"/>
      <c r="I422" s="789"/>
      <c r="J422" s="790"/>
      <c r="K422" s="790"/>
      <c r="L422" s="101"/>
      <c r="M422" s="102" t="s">
        <v>91</v>
      </c>
      <c r="N422" s="103"/>
      <c r="O422" s="104">
        <f>L422*N422</f>
        <v>0</v>
      </c>
      <c r="P422" s="82"/>
    </row>
    <row r="423" spans="1:16" s="83" customFormat="1" ht="20.100000000000001" customHeight="1">
      <c r="A423" s="777"/>
      <c r="B423" s="778"/>
      <c r="C423" s="778"/>
      <c r="D423" s="105"/>
      <c r="E423" s="106" t="s">
        <v>91</v>
      </c>
      <c r="F423" s="105"/>
      <c r="G423" s="107">
        <f t="shared" ref="G423:G431" si="32">D423*F423</f>
        <v>0</v>
      </c>
      <c r="H423" s="88"/>
      <c r="I423" s="777"/>
      <c r="J423" s="778"/>
      <c r="K423" s="778"/>
      <c r="L423" s="105"/>
      <c r="M423" s="106" t="s">
        <v>91</v>
      </c>
      <c r="N423" s="105"/>
      <c r="O423" s="107">
        <f t="shared" ref="O423:O431" si="33">L423*N423</f>
        <v>0</v>
      </c>
      <c r="P423" s="82"/>
    </row>
    <row r="424" spans="1:16" s="83" customFormat="1" ht="20.100000000000001" customHeight="1">
      <c r="A424" s="777"/>
      <c r="B424" s="778"/>
      <c r="C424" s="778"/>
      <c r="D424" s="105"/>
      <c r="E424" s="106" t="s">
        <v>91</v>
      </c>
      <c r="F424" s="105"/>
      <c r="G424" s="107">
        <f t="shared" si="32"/>
        <v>0</v>
      </c>
      <c r="H424" s="88"/>
      <c r="I424" s="777"/>
      <c r="J424" s="778"/>
      <c r="K424" s="778"/>
      <c r="L424" s="105"/>
      <c r="M424" s="106" t="s">
        <v>91</v>
      </c>
      <c r="N424" s="105"/>
      <c r="O424" s="107">
        <f t="shared" si="33"/>
        <v>0</v>
      </c>
      <c r="P424" s="82"/>
    </row>
    <row r="425" spans="1:16" s="83" customFormat="1" ht="20.100000000000001" customHeight="1">
      <c r="A425" s="777"/>
      <c r="B425" s="778"/>
      <c r="C425" s="778"/>
      <c r="D425" s="105"/>
      <c r="E425" s="106" t="s">
        <v>91</v>
      </c>
      <c r="F425" s="105"/>
      <c r="G425" s="107">
        <f t="shared" si="32"/>
        <v>0</v>
      </c>
      <c r="H425" s="88"/>
      <c r="I425" s="777"/>
      <c r="J425" s="778"/>
      <c r="K425" s="778"/>
      <c r="L425" s="105"/>
      <c r="M425" s="106" t="s">
        <v>91</v>
      </c>
      <c r="N425" s="105"/>
      <c r="O425" s="107">
        <f t="shared" si="33"/>
        <v>0</v>
      </c>
      <c r="P425" s="82"/>
    </row>
    <row r="426" spans="1:16" s="83" customFormat="1" ht="20.100000000000001" customHeight="1">
      <c r="A426" s="777"/>
      <c r="B426" s="778"/>
      <c r="C426" s="778"/>
      <c r="D426" s="105"/>
      <c r="E426" s="106" t="s">
        <v>91</v>
      </c>
      <c r="F426" s="105"/>
      <c r="G426" s="107">
        <f t="shared" si="32"/>
        <v>0</v>
      </c>
      <c r="H426" s="88"/>
      <c r="I426" s="777"/>
      <c r="J426" s="778"/>
      <c r="K426" s="778"/>
      <c r="L426" s="105"/>
      <c r="M426" s="106" t="s">
        <v>91</v>
      </c>
      <c r="N426" s="105"/>
      <c r="O426" s="107">
        <f t="shared" si="33"/>
        <v>0</v>
      </c>
      <c r="P426" s="82"/>
    </row>
    <row r="427" spans="1:16" s="83" customFormat="1" ht="20.100000000000001" customHeight="1">
      <c r="A427" s="777"/>
      <c r="B427" s="778"/>
      <c r="C427" s="778"/>
      <c r="D427" s="105"/>
      <c r="E427" s="106" t="s">
        <v>91</v>
      </c>
      <c r="F427" s="105"/>
      <c r="G427" s="107">
        <f t="shared" si="32"/>
        <v>0</v>
      </c>
      <c r="H427" s="88"/>
      <c r="I427" s="777"/>
      <c r="J427" s="778"/>
      <c r="K427" s="778"/>
      <c r="L427" s="105"/>
      <c r="M427" s="106" t="s">
        <v>91</v>
      </c>
      <c r="N427" s="105"/>
      <c r="O427" s="107">
        <f t="shared" si="33"/>
        <v>0</v>
      </c>
      <c r="P427" s="82"/>
    </row>
    <row r="428" spans="1:16" s="83" customFormat="1" ht="20.100000000000001" customHeight="1">
      <c r="A428" s="777"/>
      <c r="B428" s="778"/>
      <c r="C428" s="778"/>
      <c r="D428" s="105"/>
      <c r="E428" s="106" t="s">
        <v>91</v>
      </c>
      <c r="F428" s="105"/>
      <c r="G428" s="107">
        <f t="shared" si="32"/>
        <v>0</v>
      </c>
      <c r="H428" s="88"/>
      <c r="I428" s="777"/>
      <c r="J428" s="778"/>
      <c r="K428" s="778"/>
      <c r="L428" s="105"/>
      <c r="M428" s="106" t="s">
        <v>91</v>
      </c>
      <c r="N428" s="105"/>
      <c r="O428" s="107">
        <f t="shared" si="33"/>
        <v>0</v>
      </c>
      <c r="P428" s="82"/>
    </row>
    <row r="429" spans="1:16" s="83" customFormat="1" ht="20.100000000000001" customHeight="1">
      <c r="A429" s="777"/>
      <c r="B429" s="778"/>
      <c r="C429" s="778"/>
      <c r="D429" s="105"/>
      <c r="E429" s="106" t="s">
        <v>91</v>
      </c>
      <c r="F429" s="105"/>
      <c r="G429" s="107">
        <f t="shared" si="32"/>
        <v>0</v>
      </c>
      <c r="H429" s="88"/>
      <c r="I429" s="777"/>
      <c r="J429" s="778"/>
      <c r="K429" s="778"/>
      <c r="L429" s="105"/>
      <c r="M429" s="106" t="s">
        <v>91</v>
      </c>
      <c r="N429" s="105"/>
      <c r="O429" s="107">
        <f t="shared" si="33"/>
        <v>0</v>
      </c>
      <c r="P429" s="82"/>
    </row>
    <row r="430" spans="1:16" s="83" customFormat="1" ht="20.100000000000001" customHeight="1">
      <c r="A430" s="777"/>
      <c r="B430" s="778"/>
      <c r="C430" s="778"/>
      <c r="D430" s="105"/>
      <c r="E430" s="106" t="s">
        <v>91</v>
      </c>
      <c r="F430" s="105"/>
      <c r="G430" s="107">
        <f t="shared" si="32"/>
        <v>0</v>
      </c>
      <c r="H430" s="88"/>
      <c r="I430" s="777"/>
      <c r="J430" s="778"/>
      <c r="K430" s="778"/>
      <c r="L430" s="105"/>
      <c r="M430" s="106" t="s">
        <v>91</v>
      </c>
      <c r="N430" s="105"/>
      <c r="O430" s="107">
        <f t="shared" si="33"/>
        <v>0</v>
      </c>
      <c r="P430" s="82"/>
    </row>
    <row r="431" spans="1:16" s="83" customFormat="1" ht="20.100000000000001" customHeight="1">
      <c r="A431" s="777"/>
      <c r="B431" s="778"/>
      <c r="C431" s="778"/>
      <c r="D431" s="105"/>
      <c r="E431" s="106" t="s">
        <v>91</v>
      </c>
      <c r="F431" s="105"/>
      <c r="G431" s="107">
        <f t="shared" si="32"/>
        <v>0</v>
      </c>
      <c r="H431" s="88"/>
      <c r="I431" s="777"/>
      <c r="J431" s="778"/>
      <c r="K431" s="778"/>
      <c r="L431" s="105"/>
      <c r="M431" s="106" t="s">
        <v>91</v>
      </c>
      <c r="N431" s="105"/>
      <c r="O431" s="107">
        <f t="shared" si="33"/>
        <v>0</v>
      </c>
      <c r="P431" s="82"/>
    </row>
    <row r="432" spans="1:16" s="83" customFormat="1" ht="20.100000000000001" customHeight="1">
      <c r="A432" s="779" t="s">
        <v>135</v>
      </c>
      <c r="B432" s="780"/>
      <c r="C432" s="781"/>
      <c r="D432" s="108"/>
      <c r="E432" s="109" t="s">
        <v>91</v>
      </c>
      <c r="F432" s="110"/>
      <c r="G432" s="111">
        <f>D432*F432</f>
        <v>0</v>
      </c>
      <c r="H432" s="88"/>
      <c r="I432" s="779" t="s">
        <v>135</v>
      </c>
      <c r="J432" s="780"/>
      <c r="K432" s="781"/>
      <c r="L432" s="108"/>
      <c r="M432" s="109" t="s">
        <v>91</v>
      </c>
      <c r="N432" s="110"/>
      <c r="O432" s="111">
        <f>L432*N432</f>
        <v>0</v>
      </c>
      <c r="P432" s="82"/>
    </row>
    <row r="433" spans="1:16" s="83" customFormat="1" ht="20.100000000000001" customHeight="1">
      <c r="A433" s="782" t="s">
        <v>136</v>
      </c>
      <c r="B433" s="783"/>
      <c r="C433" s="783"/>
      <c r="D433" s="783"/>
      <c r="E433" s="783"/>
      <c r="F433" s="784"/>
      <c r="G433" s="112">
        <f>SUM(G422:G432)</f>
        <v>0</v>
      </c>
      <c r="H433" s="88"/>
      <c r="I433" s="782" t="s">
        <v>136</v>
      </c>
      <c r="J433" s="783"/>
      <c r="K433" s="783"/>
      <c r="L433" s="783"/>
      <c r="M433" s="783"/>
      <c r="N433" s="784"/>
      <c r="O433" s="112">
        <f>SUM(O422:O432)</f>
        <v>0</v>
      </c>
      <c r="P433" s="82"/>
    </row>
    <row r="434" spans="1:16" s="83" customFormat="1" ht="20.100000000000001" customHeight="1">
      <c r="A434" s="785" t="s">
        <v>162</v>
      </c>
      <c r="B434" s="786"/>
      <c r="C434" s="786"/>
      <c r="D434" s="786"/>
      <c r="E434" s="786"/>
      <c r="F434" s="786"/>
      <c r="G434" s="114"/>
      <c r="H434" s="88"/>
      <c r="I434" s="785" t="s">
        <v>162</v>
      </c>
      <c r="J434" s="786"/>
      <c r="K434" s="786"/>
      <c r="L434" s="786"/>
      <c r="M434" s="786"/>
      <c r="N434" s="786"/>
      <c r="O434" s="114"/>
      <c r="P434" s="82"/>
    </row>
    <row r="435" spans="1:16" s="83" customFormat="1" ht="20.100000000000001" customHeight="1">
      <c r="A435" s="787" t="s">
        <v>89</v>
      </c>
      <c r="B435" s="788"/>
      <c r="C435" s="788"/>
      <c r="D435" s="788"/>
      <c r="E435" s="788"/>
      <c r="F435" s="788"/>
      <c r="G435" s="112">
        <f>G433+G434</f>
        <v>0</v>
      </c>
      <c r="H435" s="88"/>
      <c r="I435" s="787" t="s">
        <v>89</v>
      </c>
      <c r="J435" s="788"/>
      <c r="K435" s="788"/>
      <c r="L435" s="788"/>
      <c r="M435" s="788"/>
      <c r="N435" s="788"/>
      <c r="O435" s="112">
        <f>O433+O434</f>
        <v>0</v>
      </c>
      <c r="P435" s="82"/>
    </row>
    <row r="436" spans="1:16" s="83" customFormat="1" ht="20.100000000000001" customHeight="1">
      <c r="A436" s="87"/>
      <c r="B436" s="87"/>
      <c r="C436" s="87"/>
      <c r="D436" s="87"/>
      <c r="E436" s="87"/>
      <c r="F436" s="87"/>
      <c r="G436" s="87"/>
      <c r="H436" s="82"/>
      <c r="I436" s="87"/>
      <c r="J436" s="87"/>
      <c r="K436" s="87"/>
      <c r="L436" s="87"/>
      <c r="M436" s="87"/>
      <c r="N436" s="87"/>
      <c r="O436" s="87"/>
      <c r="P436" s="82"/>
    </row>
    <row r="437" spans="1:16" s="83" customFormat="1" ht="20.100000000000001" customHeight="1">
      <c r="A437" s="809" t="s">
        <v>118</v>
      </c>
      <c r="B437" s="810"/>
      <c r="C437" s="815"/>
      <c r="D437" s="815"/>
      <c r="E437" s="815"/>
      <c r="F437" s="815"/>
      <c r="G437" s="816"/>
      <c r="H437" s="88"/>
      <c r="I437" s="809" t="s">
        <v>118</v>
      </c>
      <c r="J437" s="810"/>
      <c r="K437" s="815"/>
      <c r="L437" s="815"/>
      <c r="M437" s="815"/>
      <c r="N437" s="815"/>
      <c r="O437" s="816"/>
      <c r="P437" s="82"/>
    </row>
    <row r="438" spans="1:16" s="83" customFormat="1" ht="20.100000000000001" customHeight="1">
      <c r="A438" s="817" t="s">
        <v>120</v>
      </c>
      <c r="B438" s="818"/>
      <c r="C438" s="819"/>
      <c r="D438" s="819"/>
      <c r="E438" s="819"/>
      <c r="F438" s="819"/>
      <c r="G438" s="820"/>
      <c r="H438" s="88"/>
      <c r="I438" s="817" t="s">
        <v>120</v>
      </c>
      <c r="J438" s="818"/>
      <c r="K438" s="819"/>
      <c r="L438" s="819"/>
      <c r="M438" s="819"/>
      <c r="N438" s="819"/>
      <c r="O438" s="820"/>
      <c r="P438" s="82"/>
    </row>
    <row r="439" spans="1:16" s="83" customFormat="1" ht="20.100000000000001" customHeight="1">
      <c r="A439" s="802" t="s">
        <v>121</v>
      </c>
      <c r="B439" s="803"/>
      <c r="C439" s="821"/>
      <c r="D439" s="821"/>
      <c r="E439" s="822"/>
      <c r="F439" s="822"/>
      <c r="G439" s="823"/>
      <c r="H439" s="88"/>
      <c r="I439" s="802" t="s">
        <v>121</v>
      </c>
      <c r="J439" s="803"/>
      <c r="K439" s="821"/>
      <c r="L439" s="821"/>
      <c r="M439" s="822"/>
      <c r="N439" s="822"/>
      <c r="O439" s="823"/>
      <c r="P439" s="82"/>
    </row>
    <row r="440" spans="1:16" s="83" customFormat="1" ht="20.100000000000001" customHeight="1">
      <c r="A440" s="89" t="s">
        <v>122</v>
      </c>
      <c r="B440" s="788" t="s">
        <v>123</v>
      </c>
      <c r="C440" s="788"/>
      <c r="D440" s="808"/>
      <c r="E440" s="808"/>
      <c r="F440" s="90" t="s">
        <v>5</v>
      </c>
      <c r="G440" s="91"/>
      <c r="H440" s="92"/>
      <c r="I440" s="89" t="s">
        <v>122</v>
      </c>
      <c r="J440" s="788" t="s">
        <v>123</v>
      </c>
      <c r="K440" s="788"/>
      <c r="L440" s="808"/>
      <c r="M440" s="808"/>
      <c r="N440" s="90" t="s">
        <v>5</v>
      </c>
      <c r="O440" s="91"/>
      <c r="P440" s="82"/>
    </row>
    <row r="441" spans="1:16" s="83" customFormat="1" ht="20.100000000000001" customHeight="1">
      <c r="A441" s="809" t="s">
        <v>124</v>
      </c>
      <c r="B441" s="810"/>
      <c r="C441" s="811">
        <f>C439-D440-G440</f>
        <v>0</v>
      </c>
      <c r="D441" s="812"/>
      <c r="E441" s="813" t="s">
        <v>125</v>
      </c>
      <c r="F441" s="814"/>
      <c r="G441" s="93" t="str">
        <f>IF(C441*C442=0,"",C441*C442)</f>
        <v/>
      </c>
      <c r="H441" s="88"/>
      <c r="I441" s="809" t="s">
        <v>124</v>
      </c>
      <c r="J441" s="810"/>
      <c r="K441" s="811">
        <f>K439-L440-O440</f>
        <v>0</v>
      </c>
      <c r="L441" s="812"/>
      <c r="M441" s="813" t="s">
        <v>125</v>
      </c>
      <c r="N441" s="814"/>
      <c r="O441" s="93" t="str">
        <f>IF(K441*K442=0,"",K441*K442)</f>
        <v/>
      </c>
      <c r="P441" s="82"/>
    </row>
    <row r="442" spans="1:16" s="83" customFormat="1" ht="20.100000000000001" customHeight="1">
      <c r="A442" s="802" t="s">
        <v>126</v>
      </c>
      <c r="B442" s="803"/>
      <c r="C442" s="804"/>
      <c r="D442" s="805"/>
      <c r="E442" s="94"/>
      <c r="F442" s="95"/>
      <c r="G442" s="96"/>
      <c r="H442" s="88"/>
      <c r="I442" s="802" t="s">
        <v>126</v>
      </c>
      <c r="J442" s="803"/>
      <c r="K442" s="804"/>
      <c r="L442" s="805"/>
      <c r="M442" s="94"/>
      <c r="N442" s="95"/>
      <c r="O442" s="96"/>
      <c r="P442" s="82"/>
    </row>
    <row r="443" spans="1:16" s="83" customFormat="1" ht="20.100000000000001" customHeight="1">
      <c r="A443" s="787" t="s">
        <v>127</v>
      </c>
      <c r="B443" s="788"/>
      <c r="C443" s="806" t="str">
        <f>IF(G441="","",SUM(F447:F456))</f>
        <v/>
      </c>
      <c r="D443" s="807"/>
      <c r="E443" s="791" t="s">
        <v>128</v>
      </c>
      <c r="F443" s="792"/>
      <c r="G443" s="97" t="str">
        <f>IF(G441="","",C443/G441)</f>
        <v/>
      </c>
      <c r="H443" s="88"/>
      <c r="I443" s="787" t="s">
        <v>127</v>
      </c>
      <c r="J443" s="788"/>
      <c r="K443" s="806" t="str">
        <f>IF(O441="","",SUM(N447:N456))</f>
        <v/>
      </c>
      <c r="L443" s="807"/>
      <c r="M443" s="791" t="s">
        <v>128</v>
      </c>
      <c r="N443" s="792"/>
      <c r="O443" s="97" t="str">
        <f>IF(O441="","",K443/O441)</f>
        <v/>
      </c>
      <c r="P443" s="82"/>
    </row>
    <row r="444" spans="1:16" s="83" customFormat="1" ht="20.100000000000001" customHeight="1">
      <c r="A444" s="793" t="s">
        <v>129</v>
      </c>
      <c r="B444" s="794"/>
      <c r="C444" s="795" t="str">
        <f>IF(G441="","",SUM(F447:F457))</f>
        <v/>
      </c>
      <c r="D444" s="796"/>
      <c r="E444" s="797" t="s">
        <v>130</v>
      </c>
      <c r="F444" s="798"/>
      <c r="G444" s="98" t="str">
        <f>IF(G441="","",C444/G441)</f>
        <v/>
      </c>
      <c r="H444" s="88"/>
      <c r="I444" s="793" t="s">
        <v>129</v>
      </c>
      <c r="J444" s="794"/>
      <c r="K444" s="795" t="str">
        <f>IF(O441="","",SUM(N447:N457))</f>
        <v/>
      </c>
      <c r="L444" s="796"/>
      <c r="M444" s="797" t="s">
        <v>130</v>
      </c>
      <c r="N444" s="798"/>
      <c r="O444" s="98" t="str">
        <f>IF(O441="","",K444/O441)</f>
        <v/>
      </c>
      <c r="P444" s="82"/>
    </row>
    <row r="445" spans="1:16" s="83" customFormat="1" ht="20.100000000000001" customHeight="1">
      <c r="A445" s="799" t="s">
        <v>131</v>
      </c>
      <c r="B445" s="800"/>
      <c r="C445" s="800"/>
      <c r="D445" s="800"/>
      <c r="E445" s="800"/>
      <c r="F445" s="800"/>
      <c r="G445" s="801"/>
      <c r="H445" s="88"/>
      <c r="I445" s="799" t="s">
        <v>131</v>
      </c>
      <c r="J445" s="800"/>
      <c r="K445" s="800"/>
      <c r="L445" s="800"/>
      <c r="M445" s="800"/>
      <c r="N445" s="800"/>
      <c r="O445" s="801"/>
      <c r="P445" s="82"/>
    </row>
    <row r="446" spans="1:16" s="83" customFormat="1" ht="20.100000000000001" customHeight="1">
      <c r="A446" s="787" t="s">
        <v>132</v>
      </c>
      <c r="B446" s="788"/>
      <c r="C446" s="788"/>
      <c r="D446" s="99" t="s">
        <v>63</v>
      </c>
      <c r="E446" s="99" t="s">
        <v>91</v>
      </c>
      <c r="F446" s="99" t="s">
        <v>133</v>
      </c>
      <c r="G446" s="100" t="s">
        <v>134</v>
      </c>
      <c r="H446" s="88"/>
      <c r="I446" s="787" t="s">
        <v>132</v>
      </c>
      <c r="J446" s="788"/>
      <c r="K446" s="788"/>
      <c r="L446" s="99" t="s">
        <v>63</v>
      </c>
      <c r="M446" s="99" t="s">
        <v>91</v>
      </c>
      <c r="N446" s="99" t="s">
        <v>133</v>
      </c>
      <c r="O446" s="100" t="s">
        <v>134</v>
      </c>
      <c r="P446" s="82"/>
    </row>
    <row r="447" spans="1:16" s="83" customFormat="1" ht="20.100000000000001" customHeight="1">
      <c r="A447" s="789"/>
      <c r="B447" s="790"/>
      <c r="C447" s="790"/>
      <c r="D447" s="101"/>
      <c r="E447" s="102" t="s">
        <v>91</v>
      </c>
      <c r="F447" s="103"/>
      <c r="G447" s="104">
        <f>D447*F447</f>
        <v>0</v>
      </c>
      <c r="H447" s="88"/>
      <c r="I447" s="789"/>
      <c r="J447" s="790"/>
      <c r="K447" s="790"/>
      <c r="L447" s="101"/>
      <c r="M447" s="102" t="s">
        <v>91</v>
      </c>
      <c r="N447" s="103"/>
      <c r="O447" s="104">
        <f>L447*N447</f>
        <v>0</v>
      </c>
      <c r="P447" s="82"/>
    </row>
    <row r="448" spans="1:16" s="83" customFormat="1" ht="20.100000000000001" customHeight="1">
      <c r="A448" s="777"/>
      <c r="B448" s="778"/>
      <c r="C448" s="778"/>
      <c r="D448" s="105"/>
      <c r="E448" s="106" t="s">
        <v>91</v>
      </c>
      <c r="F448" s="105"/>
      <c r="G448" s="107">
        <f t="shared" ref="G448:G456" si="34">D448*F448</f>
        <v>0</v>
      </c>
      <c r="H448" s="88"/>
      <c r="I448" s="777"/>
      <c r="J448" s="778"/>
      <c r="K448" s="778"/>
      <c r="L448" s="105"/>
      <c r="M448" s="106" t="s">
        <v>91</v>
      </c>
      <c r="N448" s="105"/>
      <c r="O448" s="107">
        <f t="shared" ref="O448:O456" si="35">L448*N448</f>
        <v>0</v>
      </c>
      <c r="P448" s="82"/>
    </row>
    <row r="449" spans="1:16" s="83" customFormat="1" ht="20.100000000000001" customHeight="1">
      <c r="A449" s="777"/>
      <c r="B449" s="778"/>
      <c r="C449" s="778"/>
      <c r="D449" s="105"/>
      <c r="E449" s="106" t="s">
        <v>91</v>
      </c>
      <c r="F449" s="105"/>
      <c r="G449" s="107">
        <f t="shared" si="34"/>
        <v>0</v>
      </c>
      <c r="H449" s="88"/>
      <c r="I449" s="777"/>
      <c r="J449" s="778"/>
      <c r="K449" s="778"/>
      <c r="L449" s="105"/>
      <c r="M449" s="106" t="s">
        <v>91</v>
      </c>
      <c r="N449" s="105"/>
      <c r="O449" s="107">
        <f t="shared" si="35"/>
        <v>0</v>
      </c>
      <c r="P449" s="82"/>
    </row>
    <row r="450" spans="1:16" s="83" customFormat="1" ht="20.100000000000001" customHeight="1">
      <c r="A450" s="777"/>
      <c r="B450" s="778"/>
      <c r="C450" s="778"/>
      <c r="D450" s="105"/>
      <c r="E450" s="106" t="s">
        <v>91</v>
      </c>
      <c r="F450" s="105"/>
      <c r="G450" s="107">
        <f t="shared" si="34"/>
        <v>0</v>
      </c>
      <c r="H450" s="88"/>
      <c r="I450" s="777"/>
      <c r="J450" s="778"/>
      <c r="K450" s="778"/>
      <c r="L450" s="105"/>
      <c r="M450" s="106" t="s">
        <v>91</v>
      </c>
      <c r="N450" s="105"/>
      <c r="O450" s="107">
        <f t="shared" si="35"/>
        <v>0</v>
      </c>
      <c r="P450" s="82"/>
    </row>
    <row r="451" spans="1:16" s="83" customFormat="1" ht="20.100000000000001" customHeight="1">
      <c r="A451" s="777"/>
      <c r="B451" s="778"/>
      <c r="C451" s="778"/>
      <c r="D451" s="105"/>
      <c r="E451" s="106" t="s">
        <v>91</v>
      </c>
      <c r="F451" s="105"/>
      <c r="G451" s="107">
        <f t="shared" si="34"/>
        <v>0</v>
      </c>
      <c r="H451" s="88"/>
      <c r="I451" s="777"/>
      <c r="J451" s="778"/>
      <c r="K451" s="778"/>
      <c r="L451" s="105"/>
      <c r="M451" s="106" t="s">
        <v>91</v>
      </c>
      <c r="N451" s="105"/>
      <c r="O451" s="107">
        <f t="shared" si="35"/>
        <v>0</v>
      </c>
      <c r="P451" s="82"/>
    </row>
    <row r="452" spans="1:16" s="83" customFormat="1" ht="20.100000000000001" customHeight="1">
      <c r="A452" s="777"/>
      <c r="B452" s="778"/>
      <c r="C452" s="778"/>
      <c r="D452" s="105"/>
      <c r="E452" s="106" t="s">
        <v>91</v>
      </c>
      <c r="F452" s="105"/>
      <c r="G452" s="107">
        <f t="shared" si="34"/>
        <v>0</v>
      </c>
      <c r="H452" s="88"/>
      <c r="I452" s="777"/>
      <c r="J452" s="778"/>
      <c r="K452" s="778"/>
      <c r="L452" s="105"/>
      <c r="M452" s="106" t="s">
        <v>91</v>
      </c>
      <c r="N452" s="105"/>
      <c r="O452" s="107">
        <f t="shared" si="35"/>
        <v>0</v>
      </c>
      <c r="P452" s="82"/>
    </row>
    <row r="453" spans="1:16" s="83" customFormat="1" ht="20.100000000000001" customHeight="1">
      <c r="A453" s="777"/>
      <c r="B453" s="778"/>
      <c r="C453" s="778"/>
      <c r="D453" s="105"/>
      <c r="E453" s="106" t="s">
        <v>91</v>
      </c>
      <c r="F453" s="105"/>
      <c r="G453" s="107">
        <f t="shared" si="34"/>
        <v>0</v>
      </c>
      <c r="H453" s="88"/>
      <c r="I453" s="777"/>
      <c r="J453" s="778"/>
      <c r="K453" s="778"/>
      <c r="L453" s="105"/>
      <c r="M453" s="106" t="s">
        <v>91</v>
      </c>
      <c r="N453" s="105"/>
      <c r="O453" s="107">
        <f t="shared" si="35"/>
        <v>0</v>
      </c>
      <c r="P453" s="82"/>
    </row>
    <row r="454" spans="1:16" s="83" customFormat="1" ht="20.100000000000001" customHeight="1">
      <c r="A454" s="777"/>
      <c r="B454" s="778"/>
      <c r="C454" s="778"/>
      <c r="D454" s="105"/>
      <c r="E454" s="106" t="s">
        <v>91</v>
      </c>
      <c r="F454" s="105"/>
      <c r="G454" s="107">
        <f t="shared" si="34"/>
        <v>0</v>
      </c>
      <c r="H454" s="88"/>
      <c r="I454" s="777"/>
      <c r="J454" s="778"/>
      <c r="K454" s="778"/>
      <c r="L454" s="105"/>
      <c r="M454" s="106" t="s">
        <v>91</v>
      </c>
      <c r="N454" s="105"/>
      <c r="O454" s="107">
        <f t="shared" si="35"/>
        <v>0</v>
      </c>
      <c r="P454" s="82"/>
    </row>
    <row r="455" spans="1:16" s="83" customFormat="1" ht="20.100000000000001" customHeight="1">
      <c r="A455" s="777"/>
      <c r="B455" s="778"/>
      <c r="C455" s="778"/>
      <c r="D455" s="105"/>
      <c r="E455" s="106" t="s">
        <v>91</v>
      </c>
      <c r="F455" s="105"/>
      <c r="G455" s="107">
        <f t="shared" si="34"/>
        <v>0</v>
      </c>
      <c r="H455" s="88"/>
      <c r="I455" s="777"/>
      <c r="J455" s="778"/>
      <c r="K455" s="778"/>
      <c r="L455" s="105"/>
      <c r="M455" s="106" t="s">
        <v>91</v>
      </c>
      <c r="N455" s="105"/>
      <c r="O455" s="107">
        <f t="shared" si="35"/>
        <v>0</v>
      </c>
      <c r="P455" s="82"/>
    </row>
    <row r="456" spans="1:16" s="83" customFormat="1" ht="20.100000000000001" customHeight="1">
      <c r="A456" s="777"/>
      <c r="B456" s="778"/>
      <c r="C456" s="778"/>
      <c r="D456" s="105"/>
      <c r="E456" s="106" t="s">
        <v>91</v>
      </c>
      <c r="F456" s="105"/>
      <c r="G456" s="107">
        <f t="shared" si="34"/>
        <v>0</v>
      </c>
      <c r="H456" s="88"/>
      <c r="I456" s="777"/>
      <c r="J456" s="778"/>
      <c r="K456" s="778"/>
      <c r="L456" s="105"/>
      <c r="M456" s="106" t="s">
        <v>91</v>
      </c>
      <c r="N456" s="105"/>
      <c r="O456" s="107">
        <f t="shared" si="35"/>
        <v>0</v>
      </c>
      <c r="P456" s="82"/>
    </row>
    <row r="457" spans="1:16" s="83" customFormat="1" ht="20.100000000000001" customHeight="1">
      <c r="A457" s="779" t="s">
        <v>135</v>
      </c>
      <c r="B457" s="780"/>
      <c r="C457" s="781"/>
      <c r="D457" s="108"/>
      <c r="E457" s="109" t="s">
        <v>91</v>
      </c>
      <c r="F457" s="110"/>
      <c r="G457" s="111">
        <f>D457*F457</f>
        <v>0</v>
      </c>
      <c r="H457" s="88"/>
      <c r="I457" s="779" t="s">
        <v>135</v>
      </c>
      <c r="J457" s="780"/>
      <c r="K457" s="781"/>
      <c r="L457" s="108"/>
      <c r="M457" s="109" t="s">
        <v>91</v>
      </c>
      <c r="N457" s="110"/>
      <c r="O457" s="111">
        <f>L457*N457</f>
        <v>0</v>
      </c>
      <c r="P457" s="82"/>
    </row>
    <row r="458" spans="1:16" s="83" customFormat="1" ht="20.100000000000001" customHeight="1">
      <c r="A458" s="782" t="s">
        <v>136</v>
      </c>
      <c r="B458" s="783"/>
      <c r="C458" s="783"/>
      <c r="D458" s="783"/>
      <c r="E458" s="783"/>
      <c r="F458" s="784"/>
      <c r="G458" s="112">
        <f>SUM(G447:G457)</f>
        <v>0</v>
      </c>
      <c r="H458" s="88"/>
      <c r="I458" s="782" t="s">
        <v>136</v>
      </c>
      <c r="J458" s="783"/>
      <c r="K458" s="783"/>
      <c r="L458" s="783"/>
      <c r="M458" s="783"/>
      <c r="N458" s="784"/>
      <c r="O458" s="112">
        <f>SUM(O447:O457)</f>
        <v>0</v>
      </c>
      <c r="P458" s="82"/>
    </row>
    <row r="459" spans="1:16" s="83" customFormat="1" ht="20.100000000000001" customHeight="1">
      <c r="A459" s="785" t="s">
        <v>162</v>
      </c>
      <c r="B459" s="786"/>
      <c r="C459" s="786"/>
      <c r="D459" s="786"/>
      <c r="E459" s="786"/>
      <c r="F459" s="786"/>
      <c r="G459" s="114"/>
      <c r="H459" s="88"/>
      <c r="I459" s="785" t="s">
        <v>162</v>
      </c>
      <c r="J459" s="786"/>
      <c r="K459" s="786"/>
      <c r="L459" s="786"/>
      <c r="M459" s="786"/>
      <c r="N459" s="786"/>
      <c r="O459" s="114"/>
      <c r="P459" s="82"/>
    </row>
    <row r="460" spans="1:16" s="83" customFormat="1" ht="20.100000000000001" customHeight="1">
      <c r="A460" s="787" t="s">
        <v>89</v>
      </c>
      <c r="B460" s="788"/>
      <c r="C460" s="788"/>
      <c r="D460" s="788"/>
      <c r="E460" s="788"/>
      <c r="F460" s="788"/>
      <c r="G460" s="112">
        <f>G458+G459</f>
        <v>0</v>
      </c>
      <c r="H460" s="88"/>
      <c r="I460" s="787" t="s">
        <v>89</v>
      </c>
      <c r="J460" s="788"/>
      <c r="K460" s="788"/>
      <c r="L460" s="788"/>
      <c r="M460" s="788"/>
      <c r="N460" s="788"/>
      <c r="O460" s="112">
        <f>O458+O459</f>
        <v>0</v>
      </c>
      <c r="P460" s="82"/>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6"/>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189</v>
      </c>
      <c r="J2" s="122"/>
      <c r="L2" s="420" t="s">
        <v>254</v>
      </c>
    </row>
    <row r="3" spans="2:12" ht="26.25" customHeight="1">
      <c r="F3" s="121" t="s">
        <v>164</v>
      </c>
      <c r="J3" s="122"/>
    </row>
    <row r="4" spans="2:12" s="511" customFormat="1" ht="15" customHeight="1">
      <c r="D4" s="855" t="s">
        <v>301</v>
      </c>
      <c r="E4" s="855"/>
      <c r="F4" s="855"/>
      <c r="G4" s="855"/>
      <c r="H4" s="855"/>
      <c r="J4" s="512"/>
    </row>
    <row r="5" spans="2:12" ht="15" customHeight="1">
      <c r="I5" s="854" t="str">
        <f>総表!H6</f>
        <v>令和　年　月　日</v>
      </c>
      <c r="J5" s="854"/>
      <c r="L5" s="416" t="s">
        <v>251</v>
      </c>
    </row>
    <row r="6" spans="2:12" ht="15" customHeight="1">
      <c r="B6" s="123" t="s">
        <v>165</v>
      </c>
    </row>
    <row r="7" spans="2:12" ht="15" customHeight="1"/>
    <row r="8" spans="2:12" ht="15" customHeight="1"/>
    <row r="9" spans="2:12" s="126" customFormat="1" ht="15" customHeight="1">
      <c r="B9" s="123"/>
      <c r="C9" s="124"/>
      <c r="D9" s="124"/>
      <c r="E9" s="124"/>
      <c r="F9" s="125" t="s">
        <v>166</v>
      </c>
      <c r="G9" s="860" t="str">
        <f>IF(総表!C16="","",総表!C16)</f>
        <v/>
      </c>
      <c r="H9" s="861"/>
      <c r="I9" s="861"/>
      <c r="J9" s="862"/>
      <c r="L9" s="416" t="s">
        <v>251</v>
      </c>
    </row>
    <row r="10" spans="2:12" s="126" customFormat="1" ht="15" customHeight="1">
      <c r="B10" s="123"/>
      <c r="C10" s="124"/>
      <c r="D10" s="124"/>
      <c r="E10" s="124"/>
      <c r="F10" s="125" t="s">
        <v>167</v>
      </c>
      <c r="G10" s="860" t="str">
        <f>IF(総表!C17="","",総表!C17)</f>
        <v/>
      </c>
      <c r="H10" s="861"/>
      <c r="I10" s="861"/>
      <c r="J10" s="862"/>
      <c r="L10" s="416"/>
    </row>
    <row r="11" spans="2:12" s="126" customFormat="1" ht="15" customHeight="1">
      <c r="B11" s="123"/>
      <c r="C11" s="124"/>
      <c r="D11" s="124"/>
      <c r="E11" s="124"/>
      <c r="F11" s="125" t="s">
        <v>168</v>
      </c>
      <c r="G11" s="860" t="str">
        <f>IF(総表!C18="","",総表!C18)</f>
        <v/>
      </c>
      <c r="H11" s="861"/>
      <c r="I11" s="861"/>
      <c r="J11" s="862"/>
      <c r="L11" s="416"/>
    </row>
    <row r="12" spans="2:12" s="126" customFormat="1" ht="15" customHeight="1">
      <c r="B12" s="123"/>
      <c r="C12" s="124"/>
      <c r="D12" s="124"/>
      <c r="E12" s="124"/>
      <c r="F12" s="124"/>
      <c r="G12" s="124"/>
      <c r="H12" s="124"/>
      <c r="I12" s="124"/>
      <c r="J12" s="124"/>
      <c r="L12" s="124"/>
    </row>
    <row r="13" spans="2:12" s="126" customFormat="1" ht="15" customHeight="1">
      <c r="B13" s="856" t="s">
        <v>169</v>
      </c>
      <c r="C13" s="856"/>
      <c r="D13" s="863" t="str">
        <f>IF(総表!C11="","",総表!C11)</f>
        <v>舞台芸術創造活動活性化事業</v>
      </c>
      <c r="E13" s="864"/>
      <c r="F13" s="864"/>
      <c r="G13" s="864"/>
      <c r="H13" s="864"/>
      <c r="I13" s="864"/>
      <c r="J13" s="865"/>
      <c r="L13" s="433" t="s">
        <v>251</v>
      </c>
    </row>
    <row r="14" spans="2:12" s="126" customFormat="1" ht="15" customHeight="1">
      <c r="B14" s="856" t="s">
        <v>267</v>
      </c>
      <c r="C14" s="869"/>
      <c r="D14" s="866" t="str">
        <f>IF(総表!C12="","",総表!C12)</f>
        <v>大衆芸能</v>
      </c>
      <c r="E14" s="867"/>
      <c r="F14" s="867"/>
      <c r="G14" s="867"/>
      <c r="H14" s="867"/>
      <c r="I14" s="867"/>
      <c r="J14" s="868"/>
      <c r="L14" s="433"/>
    </row>
    <row r="15" spans="2:12" s="126" customFormat="1" ht="15" customHeight="1">
      <c r="B15" s="123"/>
      <c r="C15" s="124"/>
      <c r="D15" s="124"/>
      <c r="E15" s="124"/>
      <c r="F15" s="124"/>
      <c r="G15" s="124"/>
      <c r="H15" s="124"/>
      <c r="I15" s="124"/>
      <c r="J15" s="124"/>
    </row>
    <row r="16" spans="2:12" s="126" customFormat="1" ht="30" customHeight="1">
      <c r="B16" s="856" t="s">
        <v>171</v>
      </c>
      <c r="C16" s="856"/>
      <c r="D16" s="857" t="str">
        <f>IF(総表!C23="","",総表!C23)</f>
        <v/>
      </c>
      <c r="E16" s="858"/>
      <c r="F16" s="858"/>
      <c r="G16" s="858"/>
      <c r="H16" s="858"/>
      <c r="I16" s="858"/>
      <c r="J16" s="859"/>
      <c r="L16" s="513" t="s">
        <v>304</v>
      </c>
    </row>
    <row r="17" spans="2:12" s="126" customFormat="1" ht="15" customHeight="1">
      <c r="B17" s="123"/>
      <c r="C17" s="124"/>
      <c r="D17" s="124"/>
      <c r="E17" s="124"/>
      <c r="F17" s="124"/>
      <c r="G17" s="124"/>
      <c r="H17" s="124"/>
      <c r="I17" s="124"/>
      <c r="J17" s="124"/>
    </row>
    <row r="18" spans="2:12" s="126" customFormat="1" ht="15" customHeight="1">
      <c r="B18" s="123"/>
      <c r="C18" s="124"/>
      <c r="D18" s="124"/>
      <c r="E18" s="124"/>
      <c r="F18" s="124"/>
      <c r="G18" s="124"/>
      <c r="H18" s="124"/>
      <c r="I18" s="124"/>
      <c r="J18" s="124"/>
    </row>
    <row r="19" spans="2:12" s="126" customFormat="1" ht="15" customHeight="1">
      <c r="B19" s="127">
        <v>1</v>
      </c>
      <c r="C19" s="124"/>
      <c r="D19" s="124"/>
      <c r="E19" s="124"/>
      <c r="F19" s="124"/>
      <c r="G19" s="124"/>
      <c r="H19" s="124"/>
      <c r="I19" s="124"/>
      <c r="J19" s="124"/>
      <c r="L19" s="417"/>
    </row>
    <row r="20" spans="2:12" s="126" customFormat="1" ht="16.5" customHeight="1">
      <c r="B20" s="128" t="s">
        <v>172</v>
      </c>
      <c r="C20" s="848"/>
      <c r="D20" s="849"/>
      <c r="E20" s="849"/>
      <c r="F20" s="849"/>
      <c r="G20" s="849"/>
      <c r="H20" s="849"/>
      <c r="I20" s="849"/>
      <c r="J20" s="850"/>
      <c r="L20" s="419"/>
    </row>
    <row r="21" spans="2:12" s="126" customFormat="1" ht="16.5" customHeight="1">
      <c r="B21" s="128" t="s">
        <v>173</v>
      </c>
      <c r="C21" s="848"/>
      <c r="D21" s="849"/>
      <c r="E21" s="849"/>
      <c r="F21" s="849"/>
      <c r="G21" s="849"/>
      <c r="H21" s="849"/>
      <c r="I21" s="849"/>
      <c r="J21" s="850"/>
      <c r="L21" s="416" t="s">
        <v>252</v>
      </c>
    </row>
    <row r="22" spans="2:12" s="126" customFormat="1" ht="16.5" customHeight="1">
      <c r="B22" s="128" t="s">
        <v>174</v>
      </c>
      <c r="C22" s="848"/>
      <c r="D22" s="849"/>
      <c r="E22" s="849"/>
      <c r="F22" s="849"/>
      <c r="G22" s="849"/>
      <c r="H22" s="849"/>
      <c r="I22" s="849"/>
      <c r="J22" s="850"/>
      <c r="L22" s="416" t="s">
        <v>253</v>
      </c>
    </row>
    <row r="23" spans="2:12" s="126" customFormat="1" ht="32.25" customHeight="1">
      <c r="B23" s="128" t="s">
        <v>175</v>
      </c>
      <c r="C23" s="848"/>
      <c r="D23" s="849"/>
      <c r="E23" s="849"/>
      <c r="F23" s="849"/>
      <c r="G23" s="849"/>
      <c r="H23" s="849"/>
      <c r="I23" s="849"/>
      <c r="J23" s="850"/>
      <c r="L23" s="418"/>
    </row>
    <row r="24" spans="2:12" s="126" customFormat="1" ht="14.25">
      <c r="B24" s="128"/>
      <c r="C24" s="129"/>
      <c r="D24" s="129"/>
      <c r="E24" s="129"/>
      <c r="F24" s="129"/>
      <c r="G24" s="129"/>
      <c r="H24" s="129"/>
      <c r="I24" s="129"/>
      <c r="J24" s="129"/>
    </row>
    <row r="25" spans="2:12" s="126" customFormat="1" ht="15" customHeight="1">
      <c r="B25" s="127">
        <v>2</v>
      </c>
      <c r="C25" s="129"/>
      <c r="D25" s="129"/>
      <c r="E25" s="129"/>
      <c r="F25" s="129"/>
      <c r="G25" s="129"/>
      <c r="H25" s="129"/>
      <c r="I25" s="129"/>
      <c r="J25" s="129"/>
    </row>
    <row r="26" spans="2:12" s="126" customFormat="1" ht="16.5" customHeight="1">
      <c r="B26" s="128" t="s">
        <v>172</v>
      </c>
      <c r="C26" s="848"/>
      <c r="D26" s="849"/>
      <c r="E26" s="849"/>
      <c r="F26" s="849"/>
      <c r="G26" s="849"/>
      <c r="H26" s="849"/>
      <c r="I26" s="849"/>
      <c r="J26" s="850"/>
    </row>
    <row r="27" spans="2:12" s="126" customFormat="1" ht="16.5" customHeight="1">
      <c r="B27" s="128" t="s">
        <v>173</v>
      </c>
      <c r="C27" s="848"/>
      <c r="D27" s="849"/>
      <c r="E27" s="849"/>
      <c r="F27" s="849"/>
      <c r="G27" s="849"/>
      <c r="H27" s="849"/>
      <c r="I27" s="849"/>
      <c r="J27" s="850"/>
    </row>
    <row r="28" spans="2:12" s="126" customFormat="1" ht="16.5" customHeight="1">
      <c r="B28" s="128" t="s">
        <v>174</v>
      </c>
      <c r="C28" s="848"/>
      <c r="D28" s="849"/>
      <c r="E28" s="849"/>
      <c r="F28" s="849"/>
      <c r="G28" s="849"/>
      <c r="H28" s="849"/>
      <c r="I28" s="849"/>
      <c r="J28" s="850"/>
    </row>
    <row r="29" spans="2:12" s="126" customFormat="1" ht="32.25" customHeight="1">
      <c r="B29" s="128" t="s">
        <v>175</v>
      </c>
      <c r="C29" s="848"/>
      <c r="D29" s="849"/>
      <c r="E29" s="849"/>
      <c r="F29" s="849"/>
      <c r="G29" s="849"/>
      <c r="H29" s="849"/>
      <c r="I29" s="849"/>
      <c r="J29" s="850"/>
    </row>
    <row r="30" spans="2:12" s="126" customFormat="1" ht="14.25">
      <c r="B30" s="123"/>
      <c r="C30" s="130"/>
      <c r="D30" s="130"/>
      <c r="E30" s="130"/>
      <c r="F30" s="130"/>
      <c r="G30" s="130"/>
      <c r="H30" s="130"/>
      <c r="I30" s="130"/>
      <c r="J30" s="130"/>
    </row>
    <row r="31" spans="2:12" s="126" customFormat="1" ht="15" customHeight="1">
      <c r="B31" s="127">
        <v>3</v>
      </c>
      <c r="C31" s="129"/>
      <c r="D31" s="129"/>
      <c r="E31" s="129"/>
      <c r="F31" s="129"/>
      <c r="G31" s="129"/>
      <c r="H31" s="129"/>
      <c r="I31" s="129"/>
      <c r="J31" s="129"/>
    </row>
    <row r="32" spans="2:12" s="126" customFormat="1" ht="16.5" customHeight="1">
      <c r="B32" s="128" t="s">
        <v>172</v>
      </c>
      <c r="C32" s="848"/>
      <c r="D32" s="849"/>
      <c r="E32" s="849"/>
      <c r="F32" s="849"/>
      <c r="G32" s="849"/>
      <c r="H32" s="849"/>
      <c r="I32" s="849"/>
      <c r="J32" s="850"/>
    </row>
    <row r="33" spans="2:10" s="126" customFormat="1" ht="16.5" customHeight="1">
      <c r="B33" s="128" t="s">
        <v>173</v>
      </c>
      <c r="C33" s="848"/>
      <c r="D33" s="849"/>
      <c r="E33" s="849"/>
      <c r="F33" s="849"/>
      <c r="G33" s="849"/>
      <c r="H33" s="849"/>
      <c r="I33" s="849"/>
      <c r="J33" s="850"/>
    </row>
    <row r="34" spans="2:10" s="126" customFormat="1" ht="16.5" customHeight="1">
      <c r="B34" s="128" t="s">
        <v>174</v>
      </c>
      <c r="C34" s="848"/>
      <c r="D34" s="849"/>
      <c r="E34" s="849"/>
      <c r="F34" s="849"/>
      <c r="G34" s="849"/>
      <c r="H34" s="849"/>
      <c r="I34" s="849"/>
      <c r="J34" s="850"/>
    </row>
    <row r="35" spans="2:10" s="126" customFormat="1" ht="32.25" customHeight="1">
      <c r="B35" s="128" t="s">
        <v>175</v>
      </c>
      <c r="C35" s="848"/>
      <c r="D35" s="849"/>
      <c r="E35" s="849"/>
      <c r="F35" s="849"/>
      <c r="G35" s="849"/>
      <c r="H35" s="849"/>
      <c r="I35" s="849"/>
      <c r="J35" s="850"/>
    </row>
    <row r="36" spans="2:10" s="126" customFormat="1" ht="14.25">
      <c r="B36" s="128"/>
      <c r="C36" s="129"/>
      <c r="D36" s="129"/>
      <c r="E36" s="129"/>
      <c r="F36" s="129"/>
      <c r="G36" s="129"/>
      <c r="H36" s="129"/>
      <c r="I36" s="129"/>
      <c r="J36" s="129"/>
    </row>
    <row r="37" spans="2:10" s="126" customFormat="1" ht="15" customHeight="1">
      <c r="B37" s="127">
        <v>4</v>
      </c>
      <c r="C37" s="129"/>
      <c r="D37" s="129"/>
      <c r="E37" s="129"/>
      <c r="F37" s="129"/>
      <c r="G37" s="129"/>
      <c r="H37" s="129"/>
      <c r="I37" s="129"/>
      <c r="J37" s="129"/>
    </row>
    <row r="38" spans="2:10" s="126" customFormat="1" ht="16.5" customHeight="1">
      <c r="B38" s="128" t="s">
        <v>172</v>
      </c>
      <c r="C38" s="848"/>
      <c r="D38" s="849"/>
      <c r="E38" s="849"/>
      <c r="F38" s="849"/>
      <c r="G38" s="849"/>
      <c r="H38" s="849"/>
      <c r="I38" s="849"/>
      <c r="J38" s="850"/>
    </row>
    <row r="39" spans="2:10" s="126" customFormat="1" ht="16.5" customHeight="1">
      <c r="B39" s="128" t="s">
        <v>173</v>
      </c>
      <c r="C39" s="848"/>
      <c r="D39" s="849"/>
      <c r="E39" s="849"/>
      <c r="F39" s="849"/>
      <c r="G39" s="849"/>
      <c r="H39" s="849"/>
      <c r="I39" s="849"/>
      <c r="J39" s="850"/>
    </row>
    <row r="40" spans="2:10" s="126" customFormat="1" ht="16.5" customHeight="1">
      <c r="B40" s="128" t="s">
        <v>174</v>
      </c>
      <c r="C40" s="848"/>
      <c r="D40" s="849"/>
      <c r="E40" s="849"/>
      <c r="F40" s="849"/>
      <c r="G40" s="849"/>
      <c r="H40" s="849"/>
      <c r="I40" s="849"/>
      <c r="J40" s="850"/>
    </row>
    <row r="41" spans="2:10" s="126" customFormat="1" ht="32.25" customHeight="1">
      <c r="B41" s="128" t="s">
        <v>175</v>
      </c>
      <c r="C41" s="848"/>
      <c r="D41" s="849"/>
      <c r="E41" s="849"/>
      <c r="F41" s="849"/>
      <c r="G41" s="849"/>
      <c r="H41" s="849"/>
      <c r="I41" s="849"/>
      <c r="J41" s="850"/>
    </row>
    <row r="42" spans="2:10" s="126" customFormat="1" ht="14.25">
      <c r="B42" s="123"/>
      <c r="C42" s="130"/>
      <c r="D42" s="130"/>
      <c r="E42" s="130"/>
      <c r="F42" s="130"/>
      <c r="G42" s="130"/>
      <c r="H42" s="130"/>
      <c r="I42" s="130"/>
      <c r="J42" s="130"/>
    </row>
    <row r="43" spans="2:10" s="126" customFormat="1" ht="15" customHeight="1">
      <c r="B43" s="127">
        <v>5</v>
      </c>
      <c r="C43" s="129"/>
      <c r="D43" s="129"/>
      <c r="E43" s="129"/>
      <c r="F43" s="129"/>
      <c r="G43" s="129"/>
      <c r="H43" s="129"/>
      <c r="I43" s="129"/>
      <c r="J43" s="129"/>
    </row>
    <row r="44" spans="2:10" s="126" customFormat="1" ht="16.5" customHeight="1">
      <c r="B44" s="128" t="s">
        <v>172</v>
      </c>
      <c r="C44" s="848"/>
      <c r="D44" s="849"/>
      <c r="E44" s="849"/>
      <c r="F44" s="849"/>
      <c r="G44" s="849"/>
      <c r="H44" s="849"/>
      <c r="I44" s="849"/>
      <c r="J44" s="850"/>
    </row>
    <row r="45" spans="2:10" s="126" customFormat="1" ht="16.5" customHeight="1">
      <c r="B45" s="128" t="s">
        <v>173</v>
      </c>
      <c r="C45" s="848"/>
      <c r="D45" s="849"/>
      <c r="E45" s="849"/>
      <c r="F45" s="849"/>
      <c r="G45" s="849"/>
      <c r="H45" s="849"/>
      <c r="I45" s="849"/>
      <c r="J45" s="850"/>
    </row>
    <row r="46" spans="2:10" s="126" customFormat="1" ht="16.5" customHeight="1">
      <c r="B46" s="128" t="s">
        <v>174</v>
      </c>
      <c r="C46" s="848"/>
      <c r="D46" s="849"/>
      <c r="E46" s="849"/>
      <c r="F46" s="849"/>
      <c r="G46" s="849"/>
      <c r="H46" s="849"/>
      <c r="I46" s="849"/>
      <c r="J46" s="850"/>
    </row>
    <row r="47" spans="2:10" s="126" customFormat="1" ht="32.25" customHeight="1">
      <c r="B47" s="128" t="s">
        <v>175</v>
      </c>
      <c r="C47" s="848"/>
      <c r="D47" s="849"/>
      <c r="E47" s="849"/>
      <c r="F47" s="849"/>
      <c r="G47" s="849"/>
      <c r="H47" s="849"/>
      <c r="I47" s="849"/>
      <c r="J47" s="850"/>
    </row>
    <row r="48" spans="2:10" s="126" customFormat="1" ht="14.25">
      <c r="B48" s="123"/>
      <c r="C48" s="130"/>
      <c r="D48" s="130"/>
      <c r="E48" s="130"/>
      <c r="F48" s="130"/>
      <c r="G48" s="130"/>
      <c r="H48" s="130"/>
      <c r="I48" s="130"/>
      <c r="J48" s="130"/>
    </row>
    <row r="49" spans="2:10" s="126" customFormat="1" ht="15" customHeight="1">
      <c r="B49" s="127">
        <v>6</v>
      </c>
      <c r="C49" s="129"/>
      <c r="D49" s="129"/>
      <c r="E49" s="129"/>
      <c r="F49" s="129"/>
      <c r="G49" s="129"/>
      <c r="H49" s="129"/>
      <c r="I49" s="129"/>
      <c r="J49" s="129"/>
    </row>
    <row r="50" spans="2:10" s="126" customFormat="1" ht="16.5" customHeight="1">
      <c r="B50" s="128" t="s">
        <v>172</v>
      </c>
      <c r="C50" s="848"/>
      <c r="D50" s="849"/>
      <c r="E50" s="849"/>
      <c r="F50" s="849"/>
      <c r="G50" s="849"/>
      <c r="H50" s="849"/>
      <c r="I50" s="849"/>
      <c r="J50" s="850"/>
    </row>
    <row r="51" spans="2:10" s="126" customFormat="1" ht="16.5" customHeight="1">
      <c r="B51" s="128" t="s">
        <v>173</v>
      </c>
      <c r="C51" s="848"/>
      <c r="D51" s="849"/>
      <c r="E51" s="849"/>
      <c r="F51" s="849"/>
      <c r="G51" s="849"/>
      <c r="H51" s="849"/>
      <c r="I51" s="849"/>
      <c r="J51" s="850"/>
    </row>
    <row r="52" spans="2:10" s="126" customFormat="1" ht="16.5" customHeight="1">
      <c r="B52" s="128" t="s">
        <v>174</v>
      </c>
      <c r="C52" s="848"/>
      <c r="D52" s="849"/>
      <c r="E52" s="849"/>
      <c r="F52" s="849"/>
      <c r="G52" s="849"/>
      <c r="H52" s="849"/>
      <c r="I52" s="849"/>
      <c r="J52" s="850"/>
    </row>
    <row r="53" spans="2:10" s="126" customFormat="1" ht="32.25" customHeight="1">
      <c r="B53" s="128" t="s">
        <v>175</v>
      </c>
      <c r="C53" s="851"/>
      <c r="D53" s="852"/>
      <c r="E53" s="852"/>
      <c r="F53" s="852"/>
      <c r="G53" s="852"/>
      <c r="H53" s="852"/>
      <c r="I53" s="852"/>
      <c r="J53" s="853"/>
    </row>
    <row r="54" spans="2:10" s="126" customFormat="1" ht="14.25">
      <c r="B54" s="128"/>
      <c r="C54" s="129"/>
      <c r="D54" s="129"/>
      <c r="E54" s="129"/>
      <c r="F54" s="129"/>
      <c r="G54" s="129"/>
      <c r="H54" s="129"/>
      <c r="I54" s="129"/>
      <c r="J54" s="129"/>
    </row>
    <row r="55" spans="2:10" s="126" customFormat="1" ht="15" customHeight="1">
      <c r="B55" s="127">
        <v>7</v>
      </c>
      <c r="C55" s="129"/>
      <c r="D55" s="129"/>
      <c r="E55" s="129"/>
      <c r="F55" s="129"/>
      <c r="G55" s="129"/>
      <c r="H55" s="129"/>
      <c r="I55" s="129"/>
      <c r="J55" s="129"/>
    </row>
    <row r="56" spans="2:10" s="126" customFormat="1" ht="16.5" customHeight="1">
      <c r="B56" s="128" t="s">
        <v>172</v>
      </c>
      <c r="C56" s="848"/>
      <c r="D56" s="849"/>
      <c r="E56" s="849"/>
      <c r="F56" s="849"/>
      <c r="G56" s="849"/>
      <c r="H56" s="849"/>
      <c r="I56" s="849"/>
      <c r="J56" s="850"/>
    </row>
    <row r="57" spans="2:10" s="126" customFormat="1" ht="16.5" customHeight="1">
      <c r="B57" s="128" t="s">
        <v>173</v>
      </c>
      <c r="C57" s="848"/>
      <c r="D57" s="849"/>
      <c r="E57" s="849"/>
      <c r="F57" s="849"/>
      <c r="G57" s="849"/>
      <c r="H57" s="849"/>
      <c r="I57" s="849"/>
      <c r="J57" s="850"/>
    </row>
    <row r="58" spans="2:10" s="126" customFormat="1" ht="16.5" customHeight="1">
      <c r="B58" s="128" t="s">
        <v>174</v>
      </c>
      <c r="C58" s="848"/>
      <c r="D58" s="849"/>
      <c r="E58" s="849"/>
      <c r="F58" s="849"/>
      <c r="G58" s="849"/>
      <c r="H58" s="849"/>
      <c r="I58" s="849"/>
      <c r="J58" s="850"/>
    </row>
    <row r="59" spans="2:10" s="126" customFormat="1" ht="32.25" customHeight="1">
      <c r="B59" s="128" t="s">
        <v>175</v>
      </c>
      <c r="C59" s="851"/>
      <c r="D59" s="852"/>
      <c r="E59" s="852"/>
      <c r="F59" s="852"/>
      <c r="G59" s="852"/>
      <c r="H59" s="852"/>
      <c r="I59" s="852"/>
      <c r="J59" s="853"/>
    </row>
    <row r="60" spans="2:10" s="126" customFormat="1" ht="14.25">
      <c r="B60" s="123"/>
      <c r="C60" s="130"/>
      <c r="D60" s="130"/>
      <c r="E60" s="130"/>
      <c r="F60" s="130"/>
      <c r="G60" s="130"/>
      <c r="H60" s="130"/>
      <c r="I60" s="130"/>
      <c r="J60" s="130"/>
    </row>
    <row r="61" spans="2:10" s="126" customFormat="1" ht="15" customHeight="1">
      <c r="B61" s="127">
        <v>8</v>
      </c>
      <c r="C61" s="129"/>
      <c r="D61" s="129"/>
      <c r="E61" s="129"/>
      <c r="F61" s="129"/>
      <c r="G61" s="129"/>
      <c r="H61" s="129"/>
      <c r="I61" s="129"/>
      <c r="J61" s="129"/>
    </row>
    <row r="62" spans="2:10" s="126" customFormat="1" ht="16.5" customHeight="1">
      <c r="B62" s="128" t="s">
        <v>172</v>
      </c>
      <c r="C62" s="848"/>
      <c r="D62" s="849"/>
      <c r="E62" s="849"/>
      <c r="F62" s="849"/>
      <c r="G62" s="849"/>
      <c r="H62" s="849"/>
      <c r="I62" s="849"/>
      <c r="J62" s="850"/>
    </row>
    <row r="63" spans="2:10" s="126" customFormat="1" ht="16.5" customHeight="1">
      <c r="B63" s="128" t="s">
        <v>173</v>
      </c>
      <c r="C63" s="848"/>
      <c r="D63" s="849"/>
      <c r="E63" s="849"/>
      <c r="F63" s="849"/>
      <c r="G63" s="849"/>
      <c r="H63" s="849"/>
      <c r="I63" s="849"/>
      <c r="J63" s="850"/>
    </row>
    <row r="64" spans="2:10" s="126" customFormat="1" ht="16.5" customHeight="1">
      <c r="B64" s="128" t="s">
        <v>174</v>
      </c>
      <c r="C64" s="848"/>
      <c r="D64" s="849"/>
      <c r="E64" s="849"/>
      <c r="F64" s="849"/>
      <c r="G64" s="849"/>
      <c r="H64" s="849"/>
      <c r="I64" s="849"/>
      <c r="J64" s="850"/>
    </row>
    <row r="65" spans="2:10" s="126" customFormat="1" ht="32.25" customHeight="1">
      <c r="B65" s="128" t="s">
        <v>175</v>
      </c>
      <c r="C65" s="851"/>
      <c r="D65" s="852"/>
      <c r="E65" s="852"/>
      <c r="F65" s="852"/>
      <c r="G65" s="852"/>
      <c r="H65" s="852"/>
      <c r="I65" s="852"/>
      <c r="J65" s="853"/>
    </row>
    <row r="66" spans="2:10" s="126" customFormat="1" ht="14.25">
      <c r="B66" s="128"/>
      <c r="C66" s="129"/>
      <c r="D66" s="129"/>
      <c r="E66" s="129"/>
      <c r="F66" s="129"/>
      <c r="G66" s="129"/>
      <c r="H66" s="129"/>
      <c r="I66" s="129"/>
      <c r="J66" s="129"/>
    </row>
    <row r="67" spans="2:10" s="126" customFormat="1" ht="15" customHeight="1">
      <c r="B67" s="127">
        <v>9</v>
      </c>
      <c r="C67" s="129"/>
      <c r="D67" s="129"/>
      <c r="E67" s="129"/>
      <c r="F67" s="129"/>
      <c r="G67" s="129"/>
      <c r="H67" s="129"/>
      <c r="I67" s="129"/>
      <c r="J67" s="129"/>
    </row>
    <row r="68" spans="2:10" s="126" customFormat="1" ht="16.5" customHeight="1">
      <c r="B68" s="128" t="s">
        <v>172</v>
      </c>
      <c r="C68" s="848"/>
      <c r="D68" s="849"/>
      <c r="E68" s="849"/>
      <c r="F68" s="849"/>
      <c r="G68" s="849"/>
      <c r="H68" s="849"/>
      <c r="I68" s="849"/>
      <c r="J68" s="850"/>
    </row>
    <row r="69" spans="2:10" s="126" customFormat="1" ht="16.5" customHeight="1">
      <c r="B69" s="128" t="s">
        <v>173</v>
      </c>
      <c r="C69" s="848"/>
      <c r="D69" s="849"/>
      <c r="E69" s="849"/>
      <c r="F69" s="849"/>
      <c r="G69" s="849"/>
      <c r="H69" s="849"/>
      <c r="I69" s="849"/>
      <c r="J69" s="850"/>
    </row>
    <row r="70" spans="2:10" s="126" customFormat="1" ht="16.5" customHeight="1">
      <c r="B70" s="128" t="s">
        <v>174</v>
      </c>
      <c r="C70" s="848"/>
      <c r="D70" s="849"/>
      <c r="E70" s="849"/>
      <c r="F70" s="849"/>
      <c r="G70" s="849"/>
      <c r="H70" s="849"/>
      <c r="I70" s="849"/>
      <c r="J70" s="850"/>
    </row>
    <row r="71" spans="2:10" s="126" customFormat="1" ht="32.25" customHeight="1">
      <c r="B71" s="128" t="s">
        <v>175</v>
      </c>
      <c r="C71" s="851"/>
      <c r="D71" s="852"/>
      <c r="E71" s="852"/>
      <c r="F71" s="852"/>
      <c r="G71" s="852"/>
      <c r="H71" s="852"/>
      <c r="I71" s="852"/>
      <c r="J71" s="853"/>
    </row>
    <row r="72" spans="2:10" s="126" customFormat="1" ht="14.25">
      <c r="B72" s="123"/>
      <c r="C72" s="130"/>
      <c r="D72" s="130"/>
      <c r="E72" s="130"/>
      <c r="F72" s="130"/>
      <c r="G72" s="130"/>
      <c r="H72" s="130"/>
      <c r="I72" s="130"/>
      <c r="J72" s="130"/>
    </row>
    <row r="73" spans="2:10" s="126" customFormat="1" ht="15" customHeight="1">
      <c r="B73" s="127">
        <v>10</v>
      </c>
      <c r="C73" s="129"/>
      <c r="D73" s="129"/>
      <c r="E73" s="129"/>
      <c r="F73" s="129"/>
      <c r="G73" s="129"/>
      <c r="H73" s="129"/>
      <c r="I73" s="129"/>
      <c r="J73" s="129"/>
    </row>
    <row r="74" spans="2:10" s="126" customFormat="1" ht="16.5" customHeight="1">
      <c r="B74" s="128" t="s">
        <v>172</v>
      </c>
      <c r="C74" s="848"/>
      <c r="D74" s="849"/>
      <c r="E74" s="849"/>
      <c r="F74" s="849"/>
      <c r="G74" s="849"/>
      <c r="H74" s="849"/>
      <c r="I74" s="849"/>
      <c r="J74" s="850"/>
    </row>
    <row r="75" spans="2:10" s="126" customFormat="1" ht="16.5" customHeight="1">
      <c r="B75" s="128" t="s">
        <v>173</v>
      </c>
      <c r="C75" s="848"/>
      <c r="D75" s="849"/>
      <c r="E75" s="849"/>
      <c r="F75" s="849"/>
      <c r="G75" s="849"/>
      <c r="H75" s="849"/>
      <c r="I75" s="849"/>
      <c r="J75" s="850"/>
    </row>
    <row r="76" spans="2:10" s="126" customFormat="1" ht="16.5" customHeight="1">
      <c r="B76" s="128" t="s">
        <v>174</v>
      </c>
      <c r="C76" s="848"/>
      <c r="D76" s="849"/>
      <c r="E76" s="849"/>
      <c r="F76" s="849"/>
      <c r="G76" s="849"/>
      <c r="H76" s="849"/>
      <c r="I76" s="849"/>
      <c r="J76" s="850"/>
    </row>
    <row r="77" spans="2:10" s="126" customFormat="1" ht="32.25" customHeight="1">
      <c r="B77" s="128" t="s">
        <v>175</v>
      </c>
      <c r="C77" s="851"/>
      <c r="D77" s="852"/>
      <c r="E77" s="852"/>
      <c r="F77" s="852"/>
      <c r="G77" s="852"/>
      <c r="H77" s="852"/>
      <c r="I77" s="852"/>
      <c r="J77" s="853"/>
    </row>
    <row r="78" spans="2:10" s="126" customFormat="1" ht="14.25">
      <c r="B78" s="123"/>
    </row>
    <row r="79" spans="2:10" s="126" customFormat="1" ht="14.25">
      <c r="B79" s="123" t="s">
        <v>176</v>
      </c>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row r="211" spans="2:2" s="126" customFormat="1" ht="14.25">
      <c r="B211" s="123"/>
    </row>
    <row r="212" spans="2:2" s="126" customFormat="1" ht="14.25">
      <c r="B212" s="123"/>
    </row>
    <row r="213" spans="2:2" s="126" customFormat="1" ht="14.25">
      <c r="B213" s="123"/>
    </row>
    <row r="214" spans="2:2" s="126" customFormat="1" ht="14.25">
      <c r="B214" s="123"/>
    </row>
    <row r="215" spans="2:2" s="126" customFormat="1" ht="14.25">
      <c r="B215" s="123"/>
    </row>
    <row r="216" spans="2:2" s="126" customFormat="1" ht="14.25">
      <c r="B216" s="123"/>
    </row>
    <row r="217" spans="2:2" s="126" customFormat="1" ht="14.25">
      <c r="B217" s="123"/>
    </row>
    <row r="218" spans="2:2" s="126" customFormat="1" ht="14.25">
      <c r="B218" s="123"/>
    </row>
    <row r="219" spans="2:2" s="126" customFormat="1" ht="14.25">
      <c r="B219" s="123"/>
    </row>
    <row r="220" spans="2:2" s="126" customFormat="1" ht="14.25">
      <c r="B220" s="123"/>
    </row>
    <row r="221" spans="2:2" s="126" customFormat="1" ht="14.25">
      <c r="B221" s="123"/>
    </row>
    <row r="222" spans="2:2" s="126" customFormat="1" ht="14.25">
      <c r="B222" s="123"/>
    </row>
    <row r="223" spans="2:2" s="126" customFormat="1" ht="14.25">
      <c r="B223" s="123"/>
    </row>
    <row r="224" spans="2:2" s="126" customFormat="1" ht="14.25">
      <c r="B224" s="123"/>
    </row>
    <row r="225" spans="2:2" s="126" customFormat="1" ht="14.25">
      <c r="B225" s="123"/>
    </row>
    <row r="226" spans="2:2" s="126" customFormat="1" ht="14.25">
      <c r="B226" s="123"/>
    </row>
    <row r="227" spans="2:2" s="126" customFormat="1" ht="14.25">
      <c r="B227" s="123"/>
    </row>
    <row r="228" spans="2:2" s="126" customFormat="1" ht="14.25">
      <c r="B228" s="123"/>
    </row>
    <row r="229" spans="2:2" s="126" customFormat="1" ht="14.25">
      <c r="B229" s="123"/>
    </row>
    <row r="230" spans="2:2" s="126" customFormat="1" ht="14.25">
      <c r="B230" s="123"/>
    </row>
    <row r="231" spans="2:2" s="126" customFormat="1" ht="14.25">
      <c r="B231" s="123"/>
    </row>
    <row r="232" spans="2:2" s="126" customFormat="1" ht="14.25">
      <c r="B232" s="123"/>
    </row>
    <row r="233" spans="2:2" s="126" customFormat="1" ht="14.25">
      <c r="B233" s="123"/>
    </row>
    <row r="234" spans="2:2" s="126" customFormat="1" ht="14.25">
      <c r="B234" s="123"/>
    </row>
    <row r="235" spans="2:2" s="126" customFormat="1" ht="14.25">
      <c r="B235" s="123"/>
    </row>
    <row r="236" spans="2:2" s="126" customFormat="1" ht="14.25">
      <c r="B236" s="123"/>
    </row>
    <row r="237" spans="2:2" s="126" customFormat="1" ht="14.25">
      <c r="B237" s="123"/>
    </row>
    <row r="238" spans="2:2" s="126" customFormat="1" ht="14.25">
      <c r="B238" s="123"/>
    </row>
    <row r="239" spans="2:2" s="126" customFormat="1" ht="14.25">
      <c r="B239" s="123"/>
    </row>
    <row r="240" spans="2:2" s="126" customFormat="1" ht="14.25">
      <c r="B240" s="123"/>
    </row>
    <row r="241" spans="2:2" s="126" customFormat="1" ht="14.25">
      <c r="B241" s="123"/>
    </row>
    <row r="242" spans="2:2" s="126" customFormat="1" ht="14.25">
      <c r="B242" s="123"/>
    </row>
    <row r="243" spans="2:2" s="126" customFormat="1" ht="14.25">
      <c r="B243" s="123"/>
    </row>
    <row r="244" spans="2:2" s="126" customFormat="1" ht="14.25">
      <c r="B244" s="123"/>
    </row>
    <row r="245" spans="2:2" s="126" customFormat="1" ht="14.25">
      <c r="B245" s="123"/>
    </row>
    <row r="246" spans="2:2" s="126" customFormat="1" ht="14.25">
      <c r="B246" s="123"/>
    </row>
    <row r="247" spans="2:2" s="126" customFormat="1" ht="14.25">
      <c r="B247" s="123"/>
    </row>
    <row r="248" spans="2:2" s="126" customFormat="1" ht="14.25">
      <c r="B248" s="123"/>
    </row>
    <row r="249" spans="2:2" s="126" customFormat="1" ht="14.25">
      <c r="B249" s="123"/>
    </row>
    <row r="250" spans="2:2" s="126" customFormat="1" ht="14.25">
      <c r="B250" s="123"/>
    </row>
    <row r="251" spans="2:2" s="126" customFormat="1" ht="14.25">
      <c r="B251" s="123"/>
    </row>
    <row r="252" spans="2:2" s="126" customFormat="1" ht="14.25">
      <c r="B252" s="123"/>
    </row>
    <row r="253" spans="2:2" s="126" customFormat="1" ht="14.25">
      <c r="B253" s="123"/>
    </row>
    <row r="254" spans="2:2" s="126" customFormat="1" ht="14.25">
      <c r="B254" s="123"/>
    </row>
    <row r="255" spans="2:2" s="126" customFormat="1" ht="14.25">
      <c r="B255" s="123"/>
    </row>
    <row r="256" spans="2:2" s="126" customFormat="1" ht="14.25">
      <c r="B256" s="123"/>
    </row>
    <row r="257" spans="2:2" s="126" customFormat="1" ht="14.25">
      <c r="B257" s="123"/>
    </row>
    <row r="258" spans="2:2" s="126" customFormat="1" ht="14.25">
      <c r="B258" s="123"/>
    </row>
    <row r="259" spans="2:2" s="126" customFormat="1" ht="14.25">
      <c r="B259" s="123"/>
    </row>
    <row r="260" spans="2:2" s="126" customFormat="1" ht="14.25">
      <c r="B260" s="123"/>
    </row>
    <row r="261" spans="2:2" s="126" customFormat="1" ht="14.25">
      <c r="B261" s="123"/>
    </row>
    <row r="262" spans="2:2" s="126" customFormat="1" ht="14.25">
      <c r="B262" s="123"/>
    </row>
    <row r="263" spans="2:2" s="126" customFormat="1" ht="14.25">
      <c r="B263" s="123"/>
    </row>
    <row r="264" spans="2:2" s="126" customFormat="1" ht="14.25">
      <c r="B264" s="123"/>
    </row>
    <row r="265" spans="2:2" s="126" customFormat="1" ht="14.25">
      <c r="B265" s="123"/>
    </row>
    <row r="266" spans="2:2" s="126" customFormat="1" ht="14.25">
      <c r="B266" s="123"/>
    </row>
    <row r="267" spans="2:2" s="126" customFormat="1" ht="14.25">
      <c r="B267" s="123"/>
    </row>
    <row r="268" spans="2:2" s="126" customFormat="1" ht="14.25">
      <c r="B268" s="123"/>
    </row>
    <row r="269" spans="2:2" s="126" customFormat="1" ht="14.25">
      <c r="B269" s="123"/>
    </row>
    <row r="270" spans="2:2" s="126" customFormat="1" ht="14.25">
      <c r="B270" s="123"/>
    </row>
    <row r="271" spans="2:2" s="126" customFormat="1" ht="14.25">
      <c r="B271" s="123"/>
    </row>
    <row r="272" spans="2:2" s="126" customFormat="1" ht="14.25">
      <c r="B272" s="123"/>
    </row>
    <row r="273" spans="2:2" s="126" customFormat="1" ht="14.25">
      <c r="B273" s="123"/>
    </row>
    <row r="274" spans="2:2" s="126" customFormat="1" ht="14.25">
      <c r="B274" s="123"/>
    </row>
    <row r="275" spans="2:2" s="126" customFormat="1" ht="14.25">
      <c r="B275" s="123"/>
    </row>
    <row r="276" spans="2:2" s="126" customFormat="1" ht="14.25">
      <c r="B276" s="123"/>
    </row>
    <row r="277" spans="2:2" s="126" customFormat="1" ht="14.25">
      <c r="B277" s="123"/>
    </row>
    <row r="278" spans="2:2" s="126" customFormat="1" ht="14.25">
      <c r="B278" s="123"/>
    </row>
    <row r="279" spans="2:2" s="126" customFormat="1" ht="14.25">
      <c r="B279" s="123"/>
    </row>
    <row r="280" spans="2:2" s="126" customFormat="1" ht="14.25">
      <c r="B280" s="123"/>
    </row>
    <row r="281" spans="2:2" s="126" customFormat="1" ht="14.25">
      <c r="B281" s="123"/>
    </row>
    <row r="282" spans="2:2" s="126" customFormat="1" ht="14.25">
      <c r="B282" s="123"/>
    </row>
    <row r="283" spans="2:2" s="126" customFormat="1" ht="14.25">
      <c r="B283" s="123"/>
    </row>
    <row r="284" spans="2:2" s="126" customFormat="1" ht="14.25">
      <c r="B284" s="123"/>
    </row>
    <row r="285" spans="2:2" s="126" customFormat="1" ht="14.25">
      <c r="B285" s="123"/>
    </row>
    <row r="286" spans="2:2" s="126" customFormat="1" ht="14.25">
      <c r="B286" s="123"/>
    </row>
    <row r="287" spans="2:2" s="126" customFormat="1" ht="14.25">
      <c r="B287" s="123"/>
    </row>
    <row r="288" spans="2:2" s="126" customFormat="1" ht="14.25">
      <c r="B288" s="123"/>
    </row>
    <row r="289" spans="2:2" s="126" customFormat="1" ht="14.25">
      <c r="B289" s="123"/>
    </row>
    <row r="290" spans="2:2" s="126" customFormat="1" ht="14.25">
      <c r="B290" s="123"/>
    </row>
    <row r="291" spans="2:2" s="126" customFormat="1" ht="14.25">
      <c r="B291" s="123"/>
    </row>
    <row r="292" spans="2:2" s="126" customFormat="1" ht="14.25">
      <c r="B292" s="123"/>
    </row>
    <row r="293" spans="2:2" s="126" customFormat="1" ht="14.25">
      <c r="B293" s="123"/>
    </row>
    <row r="294" spans="2:2" s="126" customFormat="1" ht="14.25">
      <c r="B294" s="123"/>
    </row>
    <row r="295" spans="2:2" s="126" customFormat="1" ht="14.25">
      <c r="B295" s="123"/>
    </row>
    <row r="296" spans="2:2" s="126" customFormat="1" ht="14.25">
      <c r="B296" s="123"/>
    </row>
    <row r="297" spans="2:2" s="126" customFormat="1" ht="14.25">
      <c r="B297" s="123"/>
    </row>
    <row r="298" spans="2:2" s="126" customFormat="1" ht="14.25">
      <c r="B298" s="123"/>
    </row>
    <row r="299" spans="2:2" s="126" customFormat="1" ht="14.25">
      <c r="B299" s="123"/>
    </row>
    <row r="300" spans="2:2" s="126" customFormat="1" ht="14.25">
      <c r="B300" s="123"/>
    </row>
    <row r="301" spans="2:2" s="126" customFormat="1" ht="14.25">
      <c r="B301" s="123"/>
    </row>
    <row r="302" spans="2:2" s="126" customFormat="1" ht="14.25">
      <c r="B302" s="123"/>
    </row>
    <row r="303" spans="2:2" s="126" customFormat="1" ht="14.25">
      <c r="B303" s="123"/>
    </row>
    <row r="304" spans="2:2" s="126" customFormat="1" ht="14.25">
      <c r="B304" s="123"/>
    </row>
    <row r="305" spans="2:2" s="126" customFormat="1" ht="14.25">
      <c r="B305" s="123"/>
    </row>
    <row r="306" spans="2:2" s="126" customFormat="1" ht="14.25">
      <c r="B306" s="123"/>
    </row>
    <row r="307" spans="2:2" s="126" customFormat="1" ht="14.25">
      <c r="B307" s="123"/>
    </row>
    <row r="308" spans="2:2" s="126" customFormat="1" ht="14.25">
      <c r="B308" s="123"/>
    </row>
    <row r="309" spans="2:2" s="126" customFormat="1" ht="14.25">
      <c r="B309" s="123"/>
    </row>
    <row r="310" spans="2:2" s="126" customFormat="1" ht="14.25">
      <c r="B310" s="123"/>
    </row>
    <row r="311" spans="2:2" s="126" customFormat="1" ht="14.25">
      <c r="B311" s="123"/>
    </row>
    <row r="312" spans="2:2" s="126" customFormat="1" ht="14.25">
      <c r="B312" s="123"/>
    </row>
    <row r="313" spans="2:2" s="126" customFormat="1" ht="14.25">
      <c r="B313" s="123"/>
    </row>
    <row r="314" spans="2:2" s="126" customFormat="1" ht="14.25">
      <c r="B314" s="123"/>
    </row>
    <row r="315" spans="2:2" s="126" customFormat="1" ht="14.25">
      <c r="B315" s="123"/>
    </row>
    <row r="316" spans="2:2" s="126" customFormat="1" ht="14.25">
      <c r="B316" s="123"/>
    </row>
    <row r="317" spans="2:2" s="126" customFormat="1" ht="14.25">
      <c r="B317" s="123"/>
    </row>
    <row r="318" spans="2:2" s="126" customFormat="1" ht="14.25">
      <c r="B318" s="123"/>
    </row>
    <row r="319" spans="2:2" s="126" customFormat="1" ht="14.25">
      <c r="B319" s="123"/>
    </row>
    <row r="320" spans="2:2" s="126" customFormat="1" ht="14.25">
      <c r="B320" s="123"/>
    </row>
  </sheetData>
  <mergeCells count="51">
    <mergeCell ref="D4:H4"/>
    <mergeCell ref="B16:C16"/>
    <mergeCell ref="D16:J16"/>
    <mergeCell ref="G9:J9"/>
    <mergeCell ref="G10:J10"/>
    <mergeCell ref="G11:J11"/>
    <mergeCell ref="B13:C13"/>
    <mergeCell ref="D13:J13"/>
    <mergeCell ref="D14:J14"/>
    <mergeCell ref="B14:C14"/>
    <mergeCell ref="C27:J27"/>
    <mergeCell ref="C28:J28"/>
    <mergeCell ref="C29:J29"/>
    <mergeCell ref="C32:J32"/>
    <mergeCell ref="C20:J20"/>
    <mergeCell ref="C21:J21"/>
    <mergeCell ref="C22:J22"/>
    <mergeCell ref="C23:J23"/>
    <mergeCell ref="C26:J26"/>
    <mergeCell ref="C33:J33"/>
    <mergeCell ref="C34:J34"/>
    <mergeCell ref="C35:J35"/>
    <mergeCell ref="C38:J38"/>
    <mergeCell ref="C39:J39"/>
    <mergeCell ref="C40:J40"/>
    <mergeCell ref="C41:J41"/>
    <mergeCell ref="C44:J44"/>
    <mergeCell ref="C45:J45"/>
    <mergeCell ref="C46:J46"/>
    <mergeCell ref="C62:J62"/>
    <mergeCell ref="C47:J47"/>
    <mergeCell ref="C50:J50"/>
    <mergeCell ref="C51:J51"/>
    <mergeCell ref="C52:J52"/>
    <mergeCell ref="C53:J53"/>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s>
  <phoneticPr fontId="6"/>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0"/>
  <sheetViews>
    <sheetView view="pageBreakPreview" zoomScaleNormal="100" zoomScaleSheetLayoutView="100" workbookViewId="0">
      <selection activeCell="E18" sqref="E18"/>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238</v>
      </c>
      <c r="J2" s="122"/>
      <c r="L2" s="420" t="s">
        <v>254</v>
      </c>
    </row>
    <row r="3" spans="2:12" ht="26.25" customHeight="1">
      <c r="F3" s="121" t="s">
        <v>164</v>
      </c>
      <c r="J3" s="122"/>
    </row>
    <row r="4" spans="2:12" s="511" customFormat="1" ht="15" customHeight="1">
      <c r="D4" s="855" t="s">
        <v>301</v>
      </c>
      <c r="E4" s="855"/>
      <c r="F4" s="855"/>
      <c r="G4" s="855"/>
      <c r="H4" s="855"/>
      <c r="J4" s="512"/>
    </row>
    <row r="5" spans="2:12" ht="15" customHeight="1">
      <c r="I5" s="854">
        <v>44287</v>
      </c>
      <c r="J5" s="854"/>
      <c r="L5" s="416" t="s">
        <v>251</v>
      </c>
    </row>
    <row r="6" spans="2:12" ht="15" customHeight="1">
      <c r="B6" s="123" t="s">
        <v>165</v>
      </c>
    </row>
    <row r="7" spans="2:12" ht="15" customHeight="1"/>
    <row r="8" spans="2:12" ht="15" customHeight="1"/>
    <row r="9" spans="2:12" s="126" customFormat="1" ht="15" customHeight="1">
      <c r="B9" s="123"/>
      <c r="C9" s="124"/>
      <c r="D9" s="124"/>
      <c r="E9" s="124"/>
      <c r="F9" s="125" t="s">
        <v>166</v>
      </c>
      <c r="G9" s="863" t="s">
        <v>177</v>
      </c>
      <c r="H9" s="864"/>
      <c r="I9" s="864"/>
      <c r="J9" s="865"/>
      <c r="L9" s="416" t="s">
        <v>251</v>
      </c>
    </row>
    <row r="10" spans="2:12" s="126" customFormat="1" ht="15" customHeight="1">
      <c r="B10" s="123"/>
      <c r="C10" s="124"/>
      <c r="D10" s="124"/>
      <c r="E10" s="124"/>
      <c r="F10" s="125" t="s">
        <v>167</v>
      </c>
      <c r="G10" s="863" t="s">
        <v>178</v>
      </c>
      <c r="H10" s="864"/>
      <c r="I10" s="864"/>
      <c r="J10" s="865"/>
      <c r="L10" s="416" t="s">
        <v>251</v>
      </c>
    </row>
    <row r="11" spans="2:12" s="126" customFormat="1" ht="15" customHeight="1">
      <c r="B11" s="123"/>
      <c r="C11" s="124"/>
      <c r="D11" s="124"/>
      <c r="E11" s="124"/>
      <c r="F11" s="125" t="s">
        <v>168</v>
      </c>
      <c r="G11" s="863" t="s">
        <v>179</v>
      </c>
      <c r="H11" s="864"/>
      <c r="I11" s="864"/>
      <c r="J11" s="865"/>
      <c r="L11" s="416" t="s">
        <v>251</v>
      </c>
    </row>
    <row r="12" spans="2:12" s="126" customFormat="1" ht="15" customHeight="1">
      <c r="B12" s="123"/>
      <c r="C12" s="124"/>
      <c r="D12" s="124"/>
      <c r="E12" s="124"/>
      <c r="F12" s="124"/>
      <c r="G12" s="124"/>
      <c r="H12" s="124"/>
      <c r="I12" s="124"/>
      <c r="J12" s="124"/>
      <c r="L12" s="124"/>
    </row>
    <row r="13" spans="2:12" s="126" customFormat="1" ht="15" customHeight="1">
      <c r="B13" s="856" t="s">
        <v>169</v>
      </c>
      <c r="C13" s="856"/>
      <c r="D13" s="870" t="s">
        <v>170</v>
      </c>
      <c r="E13" s="871"/>
      <c r="F13" s="871"/>
      <c r="G13" s="871"/>
      <c r="H13" s="871"/>
      <c r="I13" s="871"/>
      <c r="J13" s="872"/>
    </row>
    <row r="14" spans="2:12" s="126" customFormat="1" ht="15" customHeight="1">
      <c r="B14" s="123"/>
      <c r="C14" s="124"/>
      <c r="D14" s="124"/>
      <c r="E14" s="124"/>
      <c r="F14" s="124"/>
      <c r="G14" s="124"/>
      <c r="H14" s="124"/>
      <c r="I14" s="124"/>
      <c r="J14" s="124"/>
    </row>
    <row r="15" spans="2:12" s="126" customFormat="1" ht="30" customHeight="1">
      <c r="B15" s="856" t="s">
        <v>171</v>
      </c>
      <c r="C15" s="856"/>
      <c r="D15" s="870" t="s">
        <v>180</v>
      </c>
      <c r="E15" s="871"/>
      <c r="F15" s="871"/>
      <c r="G15" s="871"/>
      <c r="H15" s="871"/>
      <c r="I15" s="871"/>
      <c r="J15" s="872"/>
      <c r="L15" s="513" t="s">
        <v>304</v>
      </c>
    </row>
    <row r="16" spans="2:12" s="126" customFormat="1" ht="15" customHeight="1">
      <c r="B16" s="123"/>
      <c r="C16" s="124"/>
      <c r="D16" s="124"/>
      <c r="E16" s="124"/>
      <c r="F16" s="124"/>
      <c r="G16" s="124"/>
      <c r="H16" s="124"/>
      <c r="I16" s="124"/>
      <c r="J16" s="124"/>
    </row>
    <row r="17" spans="2:12" s="126" customFormat="1" ht="15" customHeight="1">
      <c r="B17" s="123"/>
      <c r="C17" s="124"/>
      <c r="D17" s="124"/>
      <c r="E17" s="124"/>
      <c r="F17" s="124"/>
      <c r="G17" s="124"/>
      <c r="H17" s="124"/>
      <c r="I17" s="124"/>
      <c r="J17" s="124"/>
    </row>
    <row r="18" spans="2:12" s="126" customFormat="1" ht="15" customHeight="1">
      <c r="B18" s="127">
        <v>1</v>
      </c>
      <c r="C18" s="124"/>
      <c r="D18" s="124"/>
      <c r="E18" s="124"/>
      <c r="F18" s="124"/>
      <c r="G18" s="124"/>
      <c r="H18" s="124"/>
      <c r="I18" s="124"/>
      <c r="J18" s="124"/>
      <c r="L18" s="417"/>
    </row>
    <row r="19" spans="2:12" s="126" customFormat="1" ht="16.5" customHeight="1">
      <c r="B19" s="128" t="s">
        <v>172</v>
      </c>
      <c r="C19" s="848" t="s">
        <v>181</v>
      </c>
      <c r="D19" s="849"/>
      <c r="E19" s="849"/>
      <c r="F19" s="849"/>
      <c r="G19" s="849"/>
      <c r="H19" s="849"/>
      <c r="I19" s="849"/>
      <c r="J19" s="850"/>
      <c r="L19" s="419"/>
    </row>
    <row r="20" spans="2:12" s="126" customFormat="1" ht="16.5" customHeight="1">
      <c r="B20" s="128" t="s">
        <v>182</v>
      </c>
      <c r="C20" s="848" t="s">
        <v>183</v>
      </c>
      <c r="D20" s="849"/>
      <c r="E20" s="849"/>
      <c r="F20" s="849"/>
      <c r="G20" s="849"/>
      <c r="H20" s="849"/>
      <c r="I20" s="849"/>
      <c r="J20" s="850"/>
      <c r="L20" s="416" t="s">
        <v>252</v>
      </c>
    </row>
    <row r="21" spans="2:12" s="126" customFormat="1" ht="16.5" customHeight="1">
      <c r="B21" s="128" t="s">
        <v>184</v>
      </c>
      <c r="C21" s="848" t="s">
        <v>185</v>
      </c>
      <c r="D21" s="849"/>
      <c r="E21" s="849"/>
      <c r="F21" s="849"/>
      <c r="G21" s="849"/>
      <c r="H21" s="849"/>
      <c r="I21" s="849"/>
      <c r="J21" s="850"/>
      <c r="L21" s="416" t="s">
        <v>253</v>
      </c>
    </row>
    <row r="22" spans="2:12" s="126" customFormat="1" ht="32.25" customHeight="1">
      <c r="B22" s="128" t="s">
        <v>186</v>
      </c>
      <c r="C22" s="848" t="s">
        <v>187</v>
      </c>
      <c r="D22" s="849"/>
      <c r="E22" s="849"/>
      <c r="F22" s="849"/>
      <c r="G22" s="849"/>
      <c r="H22" s="849"/>
      <c r="I22" s="849"/>
      <c r="J22" s="850"/>
    </row>
    <row r="23" spans="2:12" s="126" customFormat="1" ht="14.25">
      <c r="B23" s="128"/>
      <c r="C23" s="129"/>
      <c r="D23" s="129"/>
      <c r="E23" s="129"/>
      <c r="F23" s="129"/>
      <c r="G23" s="129"/>
      <c r="H23" s="129"/>
      <c r="I23" s="129"/>
      <c r="J23" s="129"/>
    </row>
    <row r="24" spans="2:12" s="126" customFormat="1" ht="15" customHeight="1">
      <c r="B24" s="127">
        <v>2</v>
      </c>
      <c r="C24" s="129"/>
      <c r="D24" s="129"/>
      <c r="E24" s="129"/>
      <c r="F24" s="129"/>
      <c r="G24" s="129"/>
      <c r="H24" s="129"/>
      <c r="I24" s="129"/>
      <c r="J24" s="129"/>
    </row>
    <row r="25" spans="2:12" s="126" customFormat="1" ht="16.5" customHeight="1">
      <c r="B25" s="128" t="s">
        <v>172</v>
      </c>
      <c r="C25" s="848" t="s">
        <v>188</v>
      </c>
      <c r="D25" s="849"/>
      <c r="E25" s="849"/>
      <c r="F25" s="849"/>
      <c r="G25" s="849"/>
      <c r="H25" s="849"/>
      <c r="I25" s="849"/>
      <c r="J25" s="850"/>
    </row>
    <row r="26" spans="2:12" s="126" customFormat="1" ht="16.5" customHeight="1">
      <c r="B26" s="128" t="s">
        <v>182</v>
      </c>
      <c r="C26" s="848" t="s">
        <v>258</v>
      </c>
      <c r="D26" s="849"/>
      <c r="E26" s="849"/>
      <c r="F26" s="849"/>
      <c r="G26" s="849"/>
      <c r="H26" s="849"/>
      <c r="I26" s="849"/>
      <c r="J26" s="850"/>
    </row>
    <row r="27" spans="2:12" s="126" customFormat="1" ht="16.5" customHeight="1">
      <c r="B27" s="128" t="s">
        <v>184</v>
      </c>
      <c r="C27" s="848" t="s">
        <v>259</v>
      </c>
      <c r="D27" s="849"/>
      <c r="E27" s="849"/>
      <c r="F27" s="849"/>
      <c r="G27" s="849"/>
      <c r="H27" s="849"/>
      <c r="I27" s="849"/>
      <c r="J27" s="850"/>
    </row>
    <row r="28" spans="2:12" s="126" customFormat="1" ht="32.25" customHeight="1">
      <c r="B28" s="128" t="s">
        <v>186</v>
      </c>
      <c r="C28" s="848" t="s">
        <v>260</v>
      </c>
      <c r="D28" s="849"/>
      <c r="E28" s="849"/>
      <c r="F28" s="849"/>
      <c r="G28" s="849"/>
      <c r="H28" s="849"/>
      <c r="I28" s="849"/>
      <c r="J28" s="850"/>
    </row>
    <row r="29" spans="2:12" s="126" customFormat="1" ht="14.25">
      <c r="B29" s="123"/>
      <c r="C29" s="130"/>
      <c r="D29" s="130"/>
      <c r="E29" s="130"/>
      <c r="F29" s="130"/>
      <c r="G29" s="130"/>
      <c r="H29" s="130"/>
      <c r="I29" s="130"/>
      <c r="J29" s="130"/>
    </row>
    <row r="30" spans="2:12" s="126" customFormat="1" ht="15" customHeight="1">
      <c r="B30" s="127">
        <v>3</v>
      </c>
      <c r="C30" s="129"/>
      <c r="D30" s="129"/>
      <c r="E30" s="129"/>
      <c r="F30" s="129"/>
      <c r="G30" s="129"/>
      <c r="H30" s="129"/>
      <c r="I30" s="129"/>
      <c r="J30" s="129"/>
    </row>
    <row r="31" spans="2:12" s="126" customFormat="1" ht="16.5" customHeight="1">
      <c r="B31" s="128" t="s">
        <v>172</v>
      </c>
      <c r="C31" s="848" t="s">
        <v>261</v>
      </c>
      <c r="D31" s="849"/>
      <c r="E31" s="849"/>
      <c r="F31" s="849"/>
      <c r="G31" s="849"/>
      <c r="H31" s="849"/>
      <c r="I31" s="849"/>
      <c r="J31" s="850"/>
    </row>
    <row r="32" spans="2:12" s="126" customFormat="1" ht="16.5" customHeight="1">
      <c r="B32" s="128" t="s">
        <v>182</v>
      </c>
      <c r="C32" s="848" t="s">
        <v>262</v>
      </c>
      <c r="D32" s="849"/>
      <c r="E32" s="849"/>
      <c r="F32" s="849"/>
      <c r="G32" s="849"/>
      <c r="H32" s="849"/>
      <c r="I32" s="849"/>
      <c r="J32" s="850"/>
    </row>
    <row r="33" spans="2:10" s="126" customFormat="1" ht="16.5" customHeight="1">
      <c r="B33" s="128" t="s">
        <v>184</v>
      </c>
      <c r="C33" s="848" t="s">
        <v>263</v>
      </c>
      <c r="D33" s="849"/>
      <c r="E33" s="849"/>
      <c r="F33" s="849"/>
      <c r="G33" s="849"/>
      <c r="H33" s="849"/>
      <c r="I33" s="849"/>
      <c r="J33" s="850"/>
    </row>
    <row r="34" spans="2:10" s="126" customFormat="1" ht="32.25" customHeight="1">
      <c r="B34" s="128" t="s">
        <v>186</v>
      </c>
      <c r="C34" s="848" t="s">
        <v>264</v>
      </c>
      <c r="D34" s="849"/>
      <c r="E34" s="849"/>
      <c r="F34" s="849"/>
      <c r="G34" s="849"/>
      <c r="H34" s="849"/>
      <c r="I34" s="849"/>
      <c r="J34" s="850"/>
    </row>
    <row r="35" spans="2:10" s="126" customFormat="1" ht="14.25">
      <c r="B35" s="128"/>
      <c r="C35" s="129"/>
      <c r="D35" s="129"/>
      <c r="E35" s="129"/>
      <c r="F35" s="129"/>
      <c r="G35" s="129"/>
      <c r="H35" s="129"/>
      <c r="I35" s="129"/>
      <c r="J35" s="129"/>
    </row>
    <row r="36" spans="2:10" s="126" customFormat="1" ht="15" customHeight="1">
      <c r="B36" s="127">
        <v>4</v>
      </c>
      <c r="C36" s="129"/>
      <c r="D36" s="129"/>
      <c r="E36" s="129"/>
      <c r="F36" s="129"/>
      <c r="G36" s="129"/>
      <c r="H36" s="129"/>
      <c r="I36" s="129"/>
      <c r="J36" s="129"/>
    </row>
    <row r="37" spans="2:10" s="126" customFormat="1" ht="16.5" customHeight="1">
      <c r="B37" s="128" t="s">
        <v>172</v>
      </c>
      <c r="C37" s="848"/>
      <c r="D37" s="849"/>
      <c r="E37" s="849"/>
      <c r="F37" s="849"/>
      <c r="G37" s="849"/>
      <c r="H37" s="849"/>
      <c r="I37" s="849"/>
      <c r="J37" s="850"/>
    </row>
    <row r="38" spans="2:10" s="126" customFormat="1" ht="16.5" customHeight="1">
      <c r="B38" s="128" t="s">
        <v>182</v>
      </c>
      <c r="C38" s="848"/>
      <c r="D38" s="849"/>
      <c r="E38" s="849"/>
      <c r="F38" s="849"/>
      <c r="G38" s="849"/>
      <c r="H38" s="849"/>
      <c r="I38" s="849"/>
      <c r="J38" s="850"/>
    </row>
    <row r="39" spans="2:10" s="126" customFormat="1" ht="16.5" customHeight="1">
      <c r="B39" s="128" t="s">
        <v>184</v>
      </c>
      <c r="C39" s="848"/>
      <c r="D39" s="849"/>
      <c r="E39" s="849"/>
      <c r="F39" s="849"/>
      <c r="G39" s="849"/>
      <c r="H39" s="849"/>
      <c r="I39" s="849"/>
      <c r="J39" s="850"/>
    </row>
    <row r="40" spans="2:10" s="126" customFormat="1" ht="32.25" customHeight="1">
      <c r="B40" s="128" t="s">
        <v>186</v>
      </c>
      <c r="C40" s="848"/>
      <c r="D40" s="849"/>
      <c r="E40" s="849"/>
      <c r="F40" s="849"/>
      <c r="G40" s="849"/>
      <c r="H40" s="849"/>
      <c r="I40" s="849"/>
      <c r="J40" s="850"/>
    </row>
    <row r="41" spans="2:10" s="126" customFormat="1" ht="14.25">
      <c r="B41" s="123"/>
      <c r="C41" s="130"/>
      <c r="D41" s="130"/>
      <c r="E41" s="130"/>
      <c r="F41" s="130"/>
      <c r="G41" s="130"/>
      <c r="H41" s="130"/>
      <c r="I41" s="130"/>
      <c r="J41" s="130"/>
    </row>
    <row r="42" spans="2:10" s="126" customFormat="1" ht="15" customHeight="1">
      <c r="B42" s="127">
        <v>5</v>
      </c>
      <c r="C42" s="129"/>
      <c r="D42" s="129"/>
      <c r="E42" s="129"/>
      <c r="F42" s="129"/>
      <c r="G42" s="129"/>
      <c r="H42" s="129"/>
      <c r="I42" s="129"/>
      <c r="J42" s="129"/>
    </row>
    <row r="43" spans="2:10" s="126" customFormat="1" ht="16.5" customHeight="1">
      <c r="B43" s="128" t="s">
        <v>172</v>
      </c>
      <c r="C43" s="848"/>
      <c r="D43" s="849"/>
      <c r="E43" s="849"/>
      <c r="F43" s="849"/>
      <c r="G43" s="849"/>
      <c r="H43" s="849"/>
      <c r="I43" s="849"/>
      <c r="J43" s="850"/>
    </row>
    <row r="44" spans="2:10" s="126" customFormat="1" ht="16.5" customHeight="1">
      <c r="B44" s="128" t="s">
        <v>182</v>
      </c>
      <c r="C44" s="848"/>
      <c r="D44" s="849"/>
      <c r="E44" s="849"/>
      <c r="F44" s="849"/>
      <c r="G44" s="849"/>
      <c r="H44" s="849"/>
      <c r="I44" s="849"/>
      <c r="J44" s="850"/>
    </row>
    <row r="45" spans="2:10" s="126" customFormat="1" ht="16.5" customHeight="1">
      <c r="B45" s="128" t="s">
        <v>184</v>
      </c>
      <c r="C45" s="848"/>
      <c r="D45" s="849"/>
      <c r="E45" s="849"/>
      <c r="F45" s="849"/>
      <c r="G45" s="849"/>
      <c r="H45" s="849"/>
      <c r="I45" s="849"/>
      <c r="J45" s="850"/>
    </row>
    <row r="46" spans="2:10" s="126" customFormat="1" ht="32.25" customHeight="1">
      <c r="B46" s="128" t="s">
        <v>186</v>
      </c>
      <c r="C46" s="851"/>
      <c r="D46" s="852"/>
      <c r="E46" s="852"/>
      <c r="F46" s="852"/>
      <c r="G46" s="852"/>
      <c r="H46" s="852"/>
      <c r="I46" s="852"/>
      <c r="J46" s="853"/>
    </row>
    <row r="47" spans="2:10" s="126" customFormat="1" ht="14.25">
      <c r="B47" s="123"/>
      <c r="C47" s="130"/>
      <c r="D47" s="130"/>
      <c r="E47" s="130"/>
      <c r="F47" s="130"/>
      <c r="G47" s="130"/>
      <c r="H47" s="130"/>
      <c r="I47" s="130"/>
      <c r="J47" s="130"/>
    </row>
    <row r="48" spans="2:10" s="126" customFormat="1" ht="15" customHeight="1">
      <c r="B48" s="127">
        <v>6</v>
      </c>
      <c r="C48" s="129"/>
      <c r="D48" s="129"/>
      <c r="E48" s="129"/>
      <c r="F48" s="129"/>
      <c r="G48" s="129"/>
      <c r="H48" s="129"/>
      <c r="I48" s="129"/>
      <c r="J48" s="129"/>
    </row>
    <row r="49" spans="2:10" s="126" customFormat="1" ht="16.5" customHeight="1">
      <c r="B49" s="128" t="s">
        <v>172</v>
      </c>
      <c r="C49" s="848"/>
      <c r="D49" s="849"/>
      <c r="E49" s="849"/>
      <c r="F49" s="849"/>
      <c r="G49" s="849"/>
      <c r="H49" s="849"/>
      <c r="I49" s="849"/>
      <c r="J49" s="850"/>
    </row>
    <row r="50" spans="2:10" s="126" customFormat="1" ht="16.5" customHeight="1">
      <c r="B50" s="128" t="s">
        <v>182</v>
      </c>
      <c r="C50" s="848"/>
      <c r="D50" s="849"/>
      <c r="E50" s="849"/>
      <c r="F50" s="849"/>
      <c r="G50" s="849"/>
      <c r="H50" s="849"/>
      <c r="I50" s="849"/>
      <c r="J50" s="850"/>
    </row>
    <row r="51" spans="2:10" s="126" customFormat="1" ht="16.5" customHeight="1">
      <c r="B51" s="128" t="s">
        <v>184</v>
      </c>
      <c r="C51" s="848"/>
      <c r="D51" s="849"/>
      <c r="E51" s="849"/>
      <c r="F51" s="849"/>
      <c r="G51" s="849"/>
      <c r="H51" s="849"/>
      <c r="I51" s="849"/>
      <c r="J51" s="850"/>
    </row>
    <row r="52" spans="2:10" s="126" customFormat="1" ht="32.25" customHeight="1">
      <c r="B52" s="128" t="s">
        <v>186</v>
      </c>
      <c r="C52" s="851"/>
      <c r="D52" s="852"/>
      <c r="E52" s="852"/>
      <c r="F52" s="852"/>
      <c r="G52" s="852"/>
      <c r="H52" s="852"/>
      <c r="I52" s="852"/>
      <c r="J52" s="853"/>
    </row>
    <row r="53" spans="2:10" s="126" customFormat="1" ht="14.25">
      <c r="B53" s="128"/>
      <c r="C53" s="129"/>
      <c r="D53" s="129"/>
      <c r="E53" s="129"/>
      <c r="F53" s="129"/>
      <c r="G53" s="129"/>
      <c r="H53" s="129"/>
      <c r="I53" s="129"/>
      <c r="J53" s="129"/>
    </row>
    <row r="54" spans="2:10" s="126" customFormat="1" ht="15" customHeight="1">
      <c r="B54" s="127">
        <v>7</v>
      </c>
      <c r="C54" s="129"/>
      <c r="D54" s="129"/>
      <c r="E54" s="129"/>
      <c r="F54" s="129"/>
      <c r="G54" s="129"/>
      <c r="H54" s="129"/>
      <c r="I54" s="129"/>
      <c r="J54" s="129"/>
    </row>
    <row r="55" spans="2:10" s="126" customFormat="1" ht="16.5" customHeight="1">
      <c r="B55" s="128" t="s">
        <v>172</v>
      </c>
      <c r="C55" s="848"/>
      <c r="D55" s="849"/>
      <c r="E55" s="849"/>
      <c r="F55" s="849"/>
      <c r="G55" s="849"/>
      <c r="H55" s="849"/>
      <c r="I55" s="849"/>
      <c r="J55" s="850"/>
    </row>
    <row r="56" spans="2:10" s="126" customFormat="1" ht="16.5" customHeight="1">
      <c r="B56" s="128" t="s">
        <v>182</v>
      </c>
      <c r="C56" s="848"/>
      <c r="D56" s="849"/>
      <c r="E56" s="849"/>
      <c r="F56" s="849"/>
      <c r="G56" s="849"/>
      <c r="H56" s="849"/>
      <c r="I56" s="849"/>
      <c r="J56" s="850"/>
    </row>
    <row r="57" spans="2:10" s="126" customFormat="1" ht="16.5" customHeight="1">
      <c r="B57" s="128" t="s">
        <v>184</v>
      </c>
      <c r="C57" s="848"/>
      <c r="D57" s="849"/>
      <c r="E57" s="849"/>
      <c r="F57" s="849"/>
      <c r="G57" s="849"/>
      <c r="H57" s="849"/>
      <c r="I57" s="849"/>
      <c r="J57" s="850"/>
    </row>
    <row r="58" spans="2:10" s="126" customFormat="1" ht="32.25" customHeight="1">
      <c r="B58" s="128" t="s">
        <v>186</v>
      </c>
      <c r="C58" s="851"/>
      <c r="D58" s="852"/>
      <c r="E58" s="852"/>
      <c r="F58" s="852"/>
      <c r="G58" s="852"/>
      <c r="H58" s="852"/>
      <c r="I58" s="852"/>
      <c r="J58" s="853"/>
    </row>
    <row r="59" spans="2:10" s="126" customFormat="1" ht="14.25">
      <c r="B59" s="123"/>
      <c r="C59" s="130"/>
      <c r="D59" s="130"/>
      <c r="E59" s="130"/>
      <c r="F59" s="130"/>
      <c r="G59" s="130"/>
      <c r="H59" s="130"/>
      <c r="I59" s="130"/>
      <c r="J59" s="130"/>
    </row>
    <row r="60" spans="2:10" s="126" customFormat="1" ht="15" customHeight="1">
      <c r="B60" s="127">
        <v>8</v>
      </c>
      <c r="C60" s="129"/>
      <c r="D60" s="129"/>
      <c r="E60" s="129"/>
      <c r="F60" s="129"/>
      <c r="G60" s="129"/>
      <c r="H60" s="129"/>
      <c r="I60" s="129"/>
      <c r="J60" s="129"/>
    </row>
    <row r="61" spans="2:10" s="126" customFormat="1" ht="16.5" customHeight="1">
      <c r="B61" s="128" t="s">
        <v>172</v>
      </c>
      <c r="C61" s="848"/>
      <c r="D61" s="849"/>
      <c r="E61" s="849"/>
      <c r="F61" s="849"/>
      <c r="G61" s="849"/>
      <c r="H61" s="849"/>
      <c r="I61" s="849"/>
      <c r="J61" s="850"/>
    </row>
    <row r="62" spans="2:10" s="126" customFormat="1" ht="16.5" customHeight="1">
      <c r="B62" s="128" t="s">
        <v>182</v>
      </c>
      <c r="C62" s="848"/>
      <c r="D62" s="849"/>
      <c r="E62" s="849"/>
      <c r="F62" s="849"/>
      <c r="G62" s="849"/>
      <c r="H62" s="849"/>
      <c r="I62" s="849"/>
      <c r="J62" s="850"/>
    </row>
    <row r="63" spans="2:10" s="126" customFormat="1" ht="16.5" customHeight="1">
      <c r="B63" s="128" t="s">
        <v>184</v>
      </c>
      <c r="C63" s="848"/>
      <c r="D63" s="849"/>
      <c r="E63" s="849"/>
      <c r="F63" s="849"/>
      <c r="G63" s="849"/>
      <c r="H63" s="849"/>
      <c r="I63" s="849"/>
      <c r="J63" s="850"/>
    </row>
    <row r="64" spans="2:10" s="126" customFormat="1" ht="32.25" customHeight="1">
      <c r="B64" s="128" t="s">
        <v>186</v>
      </c>
      <c r="C64" s="851"/>
      <c r="D64" s="852"/>
      <c r="E64" s="852"/>
      <c r="F64" s="852"/>
      <c r="G64" s="852"/>
      <c r="H64" s="852"/>
      <c r="I64" s="852"/>
      <c r="J64" s="853"/>
    </row>
    <row r="65" spans="2:10" s="126" customFormat="1" ht="14.25">
      <c r="B65" s="128"/>
      <c r="C65" s="129"/>
      <c r="D65" s="129"/>
      <c r="E65" s="129"/>
      <c r="F65" s="129"/>
      <c r="G65" s="129"/>
      <c r="H65" s="129"/>
      <c r="I65" s="129"/>
      <c r="J65" s="129"/>
    </row>
    <row r="66" spans="2:10" s="126" customFormat="1" ht="15" customHeight="1">
      <c r="B66" s="127">
        <v>9</v>
      </c>
      <c r="C66" s="129"/>
      <c r="D66" s="129"/>
      <c r="E66" s="129"/>
      <c r="F66" s="129"/>
      <c r="G66" s="129"/>
      <c r="H66" s="129"/>
      <c r="I66" s="129"/>
      <c r="J66" s="129"/>
    </row>
    <row r="67" spans="2:10" s="126" customFormat="1" ht="16.5" customHeight="1">
      <c r="B67" s="128" t="s">
        <v>172</v>
      </c>
      <c r="C67" s="848"/>
      <c r="D67" s="849"/>
      <c r="E67" s="849"/>
      <c r="F67" s="849"/>
      <c r="G67" s="849"/>
      <c r="H67" s="849"/>
      <c r="I67" s="849"/>
      <c r="J67" s="850"/>
    </row>
    <row r="68" spans="2:10" s="126" customFormat="1" ht="16.5" customHeight="1">
      <c r="B68" s="128" t="s">
        <v>182</v>
      </c>
      <c r="C68" s="848"/>
      <c r="D68" s="849"/>
      <c r="E68" s="849"/>
      <c r="F68" s="849"/>
      <c r="G68" s="849"/>
      <c r="H68" s="849"/>
      <c r="I68" s="849"/>
      <c r="J68" s="850"/>
    </row>
    <row r="69" spans="2:10" s="126" customFormat="1" ht="16.5" customHeight="1">
      <c r="B69" s="128" t="s">
        <v>184</v>
      </c>
      <c r="C69" s="848"/>
      <c r="D69" s="849"/>
      <c r="E69" s="849"/>
      <c r="F69" s="849"/>
      <c r="G69" s="849"/>
      <c r="H69" s="849"/>
      <c r="I69" s="849"/>
      <c r="J69" s="850"/>
    </row>
    <row r="70" spans="2:10" s="126" customFormat="1" ht="32.25" customHeight="1">
      <c r="B70" s="128" t="s">
        <v>186</v>
      </c>
      <c r="C70" s="851"/>
      <c r="D70" s="852"/>
      <c r="E70" s="852"/>
      <c r="F70" s="852"/>
      <c r="G70" s="852"/>
      <c r="H70" s="852"/>
      <c r="I70" s="852"/>
      <c r="J70" s="853"/>
    </row>
    <row r="71" spans="2:10" s="126" customFormat="1" ht="14.25">
      <c r="B71" s="123"/>
      <c r="C71" s="130"/>
      <c r="D71" s="130"/>
      <c r="E71" s="130"/>
      <c r="F71" s="130"/>
      <c r="G71" s="130"/>
      <c r="H71" s="130"/>
      <c r="I71" s="130"/>
      <c r="J71" s="130"/>
    </row>
    <row r="72" spans="2:10" s="126" customFormat="1" ht="15" customHeight="1">
      <c r="B72" s="127">
        <v>10</v>
      </c>
      <c r="C72" s="129"/>
      <c r="D72" s="129"/>
      <c r="E72" s="129"/>
      <c r="F72" s="129"/>
      <c r="G72" s="129"/>
      <c r="H72" s="129"/>
      <c r="I72" s="129"/>
      <c r="J72" s="129"/>
    </row>
    <row r="73" spans="2:10" s="126" customFormat="1" ht="16.5" customHeight="1">
      <c r="B73" s="128" t="s">
        <v>172</v>
      </c>
      <c r="C73" s="848"/>
      <c r="D73" s="849"/>
      <c r="E73" s="849"/>
      <c r="F73" s="849"/>
      <c r="G73" s="849"/>
      <c r="H73" s="849"/>
      <c r="I73" s="849"/>
      <c r="J73" s="850"/>
    </row>
    <row r="74" spans="2:10" s="126" customFormat="1" ht="16.5" customHeight="1">
      <c r="B74" s="128" t="s">
        <v>182</v>
      </c>
      <c r="C74" s="848"/>
      <c r="D74" s="849"/>
      <c r="E74" s="849"/>
      <c r="F74" s="849"/>
      <c r="G74" s="849"/>
      <c r="H74" s="849"/>
      <c r="I74" s="849"/>
      <c r="J74" s="850"/>
    </row>
    <row r="75" spans="2:10" s="126" customFormat="1" ht="16.5" customHeight="1">
      <c r="B75" s="128" t="s">
        <v>184</v>
      </c>
      <c r="C75" s="848"/>
      <c r="D75" s="849"/>
      <c r="E75" s="849"/>
      <c r="F75" s="849"/>
      <c r="G75" s="849"/>
      <c r="H75" s="849"/>
      <c r="I75" s="849"/>
      <c r="J75" s="850"/>
    </row>
    <row r="76" spans="2:10" s="126" customFormat="1" ht="32.25" customHeight="1">
      <c r="B76" s="128" t="s">
        <v>186</v>
      </c>
      <c r="C76" s="851"/>
      <c r="D76" s="852"/>
      <c r="E76" s="852"/>
      <c r="F76" s="852"/>
      <c r="G76" s="852"/>
      <c r="H76" s="852"/>
      <c r="I76" s="852"/>
      <c r="J76" s="853"/>
    </row>
    <row r="77" spans="2:10" s="126" customFormat="1" ht="14.25">
      <c r="B77" s="123"/>
    </row>
    <row r="78" spans="2:10" s="126" customFormat="1" ht="14.25">
      <c r="B78" s="123" t="s">
        <v>176</v>
      </c>
    </row>
    <row r="79" spans="2:10" s="126" customFormat="1" ht="14.25">
      <c r="B79" s="123"/>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sheetData>
  <mergeCells count="49">
    <mergeCell ref="D4:H4"/>
    <mergeCell ref="B15:C15"/>
    <mergeCell ref="D15:J15"/>
    <mergeCell ref="G9:J9"/>
    <mergeCell ref="G10:J10"/>
    <mergeCell ref="G11:J11"/>
    <mergeCell ref="B13:C13"/>
    <mergeCell ref="D13:J13"/>
    <mergeCell ref="C26:J26"/>
    <mergeCell ref="C27:J27"/>
    <mergeCell ref="C28:J28"/>
    <mergeCell ref="C31:J31"/>
    <mergeCell ref="C19:J19"/>
    <mergeCell ref="C20:J20"/>
    <mergeCell ref="C21:J21"/>
    <mergeCell ref="C22:J22"/>
    <mergeCell ref="C25:J25"/>
    <mergeCell ref="C32:J32"/>
    <mergeCell ref="C33:J33"/>
    <mergeCell ref="C34:J34"/>
    <mergeCell ref="C37:J37"/>
    <mergeCell ref="C38:J38"/>
    <mergeCell ref="C39:J39"/>
    <mergeCell ref="C40:J40"/>
    <mergeCell ref="C43:J43"/>
    <mergeCell ref="C44:J44"/>
    <mergeCell ref="C45:J45"/>
    <mergeCell ref="C61:J61"/>
    <mergeCell ref="C46:J46"/>
    <mergeCell ref="C49:J49"/>
    <mergeCell ref="C50:J50"/>
    <mergeCell ref="C51:J51"/>
    <mergeCell ref="C52:J52"/>
    <mergeCell ref="C75:J75"/>
    <mergeCell ref="C76:J76"/>
    <mergeCell ref="I5:J5"/>
    <mergeCell ref="C68:J68"/>
    <mergeCell ref="C69:J69"/>
    <mergeCell ref="C70:J70"/>
    <mergeCell ref="C73:J73"/>
    <mergeCell ref="C74:J74"/>
    <mergeCell ref="C62:J62"/>
    <mergeCell ref="C63:J63"/>
    <mergeCell ref="C64:J64"/>
    <mergeCell ref="C67:J67"/>
    <mergeCell ref="C55:J55"/>
    <mergeCell ref="C56:J56"/>
    <mergeCell ref="C57:J57"/>
    <mergeCell ref="C58:J58"/>
  </mergeCells>
  <phoneticPr fontId="6"/>
  <dataValidations count="1">
    <dataValidation type="list" allowBlank="1" showInputMessage="1" showErrorMessage="1" sqref="D13:J13">
      <formula1>"舞台芸術創造活動活性化事業,芸術文化振興基金"</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pageSetUpPr fitToPage="1"/>
  </sheetPr>
  <dimension ref="A1:D12"/>
  <sheetViews>
    <sheetView zoomScale="90" zoomScaleNormal="90" workbookViewId="0">
      <pane ySplit="1" topLeftCell="A2" activePane="bottomLeft" state="frozen"/>
      <selection activeCell="B6" sqref="B6"/>
      <selection pane="bottomLeft" activeCell="D20" sqref="D20"/>
    </sheetView>
  </sheetViews>
  <sheetFormatPr defaultColWidth="9" defaultRowHeight="18.75"/>
  <cols>
    <col min="1" max="2" width="15.625" style="518" customWidth="1"/>
    <col min="3" max="3" width="20.625" style="524" customWidth="1"/>
    <col min="4" max="4" width="47" style="518" customWidth="1"/>
    <col min="5" max="16384" width="9" style="518"/>
  </cols>
  <sheetData>
    <row r="1" spans="1:4">
      <c r="A1" s="515" t="s">
        <v>7</v>
      </c>
      <c r="B1" s="515" t="s">
        <v>8</v>
      </c>
      <c r="C1" s="516" t="s">
        <v>309</v>
      </c>
      <c r="D1" s="517" t="s">
        <v>310</v>
      </c>
    </row>
    <row r="2" spans="1:4">
      <c r="A2" s="519" t="s">
        <v>311</v>
      </c>
      <c r="B2" s="519" t="s">
        <v>312</v>
      </c>
      <c r="C2" s="520" t="s">
        <v>313</v>
      </c>
      <c r="D2" s="521"/>
    </row>
    <row r="3" spans="1:4">
      <c r="A3" s="522" t="s">
        <v>311</v>
      </c>
      <c r="B3" s="519" t="s">
        <v>314</v>
      </c>
      <c r="C3" s="520" t="s">
        <v>314</v>
      </c>
      <c r="D3" s="521"/>
    </row>
    <row r="4" spans="1:4">
      <c r="A4" s="522" t="s">
        <v>311</v>
      </c>
      <c r="B4" s="519" t="s">
        <v>315</v>
      </c>
      <c r="C4" s="520" t="s">
        <v>316</v>
      </c>
      <c r="D4" s="521"/>
    </row>
    <row r="5" spans="1:4">
      <c r="A5" s="522" t="s">
        <v>311</v>
      </c>
      <c r="B5" s="519" t="s">
        <v>315</v>
      </c>
      <c r="C5" s="520" t="s">
        <v>317</v>
      </c>
      <c r="D5" s="521"/>
    </row>
    <row r="6" spans="1:4">
      <c r="A6" s="522" t="s">
        <v>311</v>
      </c>
      <c r="B6" s="519" t="s">
        <v>315</v>
      </c>
      <c r="C6" s="520" t="s">
        <v>318</v>
      </c>
      <c r="D6" s="521"/>
    </row>
    <row r="7" spans="1:4">
      <c r="A7" s="522" t="s">
        <v>311</v>
      </c>
      <c r="B7" s="519" t="s">
        <v>315</v>
      </c>
      <c r="C7" s="520" t="s">
        <v>319</v>
      </c>
      <c r="D7" s="521"/>
    </row>
    <row r="8" spans="1:4">
      <c r="A8" s="519" t="s">
        <v>320</v>
      </c>
      <c r="B8" s="519" t="s">
        <v>320</v>
      </c>
      <c r="C8" s="520" t="s">
        <v>321</v>
      </c>
      <c r="D8" s="521"/>
    </row>
    <row r="9" spans="1:4">
      <c r="A9" s="519" t="s">
        <v>320</v>
      </c>
      <c r="B9" s="519" t="s">
        <v>320</v>
      </c>
      <c r="C9" s="523" t="s">
        <v>322</v>
      </c>
      <c r="D9" s="521"/>
    </row>
    <row r="10" spans="1:4">
      <c r="A10" s="519" t="s">
        <v>320</v>
      </c>
      <c r="B10" s="519" t="s">
        <v>320</v>
      </c>
      <c r="C10" s="523" t="s">
        <v>323</v>
      </c>
      <c r="D10" s="521"/>
    </row>
    <row r="11" spans="1:4">
      <c r="A11" s="519" t="s">
        <v>320</v>
      </c>
      <c r="B11" s="519" t="s">
        <v>320</v>
      </c>
      <c r="C11" s="523" t="s">
        <v>324</v>
      </c>
      <c r="D11" s="521"/>
    </row>
    <row r="12" spans="1:4">
      <c r="A12" s="519" t="s">
        <v>320</v>
      </c>
      <c r="B12" s="519" t="s">
        <v>320</v>
      </c>
      <c r="C12" s="523" t="s">
        <v>325</v>
      </c>
      <c r="D12" s="521"/>
    </row>
  </sheetData>
  <phoneticPr fontId="6"/>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election activeCell="A25" sqref="A25"/>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感染症対策経費</vt:lpstr>
      <vt:lpstr>出演費</vt:lpstr>
      <vt:lpstr>大衆芸能</vt:lpstr>
      <vt:lpstr>伝統芸能</vt:lpstr>
      <vt:lpstr>配信経費</vt:lpstr>
      <vt:lpstr>舞踊</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2021-04-01T10:25:25Z</cp:lastPrinted>
  <dcterms:created xsi:type="dcterms:W3CDTF">2020-08-12T01:57:30Z</dcterms:created>
  <dcterms:modified xsi:type="dcterms:W3CDTF">2021-05-20T07:35:28Z</dcterms:modified>
</cp:coreProperties>
</file>