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fukusu-nen\"/>
    </mc:Choice>
  </mc:AlternateContent>
  <bookViews>
    <workbookView xWindow="-105" yWindow="-105" windowWidth="23250" windowHeight="13170" tabRatio="839"/>
  </bookViews>
  <sheets>
    <sheet name="活動毎の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33" state="hidden" r:id="rId8"/>
    <sheet name="【非表示】分野・ジャンル" sheetId="42" state="hidden" r:id="rId9"/>
  </sheets>
  <definedNames>
    <definedName name="_xlnm._FilterDatabase" localSheetId="7" hidden="1">【非表示】経費一覧!$A$1:$D$1</definedName>
    <definedName name="_xlnm.Print_Area" localSheetId="7">【非表示】経費一覧!$A$1:$D$82</definedName>
    <definedName name="_xlnm.Print_Area" localSheetId="0">活動毎の総表!$A$1:$J$55</definedName>
    <definedName name="_xlnm.Print_Area" localSheetId="1">個表!$B$1:$M$79</definedName>
    <definedName name="_xlnm.Print_Area" localSheetId="2">支出予算書!$B$1:$P$137</definedName>
    <definedName name="_xlnm.Print_Area" localSheetId="3">収支計画書!$A$1:$N$61</definedName>
    <definedName name="_xlnm.Print_Area" localSheetId="4">別紙入場料詳細!$A$1:$O$323</definedName>
    <definedName name="_xlnm.Print_Area" localSheetId="5">'変更理由書（交付申請時）'!$A$1:$K$48</definedName>
    <definedName name="_xlnm.Print_Area" localSheetId="6">変更理由書記入例!$A$1:$K$42</definedName>
    <definedName name="_xlnm.Print_Titles" localSheetId="2">支出予算書!$18:$18</definedName>
    <definedName name="Z_1931C2DD_0477_40D3_ABFA_7C96E25F8814_.wvu.Cols" localSheetId="0" hidden="1">活動毎の総表!$M:$S</definedName>
    <definedName name="Z_1931C2DD_0477_40D3_ABFA_7C96E25F8814_.wvu.PrintArea" localSheetId="0" hidden="1">活動毎の総表!$A$4:$J$56</definedName>
    <definedName name="Z_1931C2DD_0477_40D3_ABFA_7C96E25F8814_.wvu.PrintArea" localSheetId="1" hidden="1">個表!$B$4:$M$79</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O460" i="48" l="1"/>
  <c r="K460" i="48"/>
  <c r="G460" i="48"/>
  <c r="C460" i="48"/>
  <c r="O434" i="48"/>
  <c r="K434" i="48"/>
  <c r="G434" i="48"/>
  <c r="C434" i="48"/>
  <c r="O408" i="48"/>
  <c r="K408" i="48"/>
  <c r="G408" i="48"/>
  <c r="C408" i="48"/>
  <c r="O382" i="48"/>
  <c r="K382" i="48"/>
  <c r="G382" i="48"/>
  <c r="C382" i="48"/>
  <c r="O356" i="48"/>
  <c r="K356" i="48"/>
  <c r="G356" i="48"/>
  <c r="C356" i="48"/>
  <c r="O330" i="48"/>
  <c r="K330" i="48"/>
  <c r="G330" i="48"/>
  <c r="C330" i="48"/>
  <c r="O304" i="48"/>
  <c r="K304" i="48"/>
  <c r="G304" i="48"/>
  <c r="C304" i="48"/>
  <c r="O278" i="48"/>
  <c r="K278" i="48"/>
  <c r="G278" i="48"/>
  <c r="C278" i="48"/>
  <c r="O252" i="48"/>
  <c r="K252" i="48"/>
  <c r="G252" i="48"/>
  <c r="C252" i="48"/>
  <c r="O226" i="48"/>
  <c r="K226" i="48"/>
  <c r="G226" i="48"/>
  <c r="C226" i="48"/>
  <c r="O200" i="48"/>
  <c r="K200" i="48"/>
  <c r="G200" i="48"/>
  <c r="C200" i="48"/>
  <c r="O174" i="48"/>
  <c r="K174" i="48"/>
  <c r="G174" i="48"/>
  <c r="C174" i="48"/>
  <c r="O148" i="48"/>
  <c r="K148" i="48"/>
  <c r="G148" i="48"/>
  <c r="C148" i="48"/>
  <c r="O122" i="48"/>
  <c r="K122" i="48"/>
  <c r="G122" i="48"/>
  <c r="C122" i="48"/>
  <c r="O96" i="48"/>
  <c r="K96" i="48"/>
  <c r="G96" i="48"/>
  <c r="C96" i="48"/>
  <c r="O70" i="48"/>
  <c r="K70" i="48"/>
  <c r="G70" i="48"/>
  <c r="C70" i="48"/>
  <c r="O44" i="48"/>
  <c r="K44" i="48"/>
  <c r="G44" i="48"/>
  <c r="C44" i="48"/>
  <c r="O18" i="48"/>
  <c r="K18" i="48"/>
  <c r="G18" i="48"/>
  <c r="C18" i="48"/>
  <c r="C38" i="48"/>
  <c r="K38" i="48"/>
  <c r="C39" i="48"/>
  <c r="K39" i="48"/>
  <c r="C42" i="48"/>
  <c r="G42" i="48" s="1"/>
  <c r="C45" i="48" s="1"/>
  <c r="K42" i="48"/>
  <c r="O42" i="48" s="1"/>
  <c r="G49" i="48"/>
  <c r="O49" i="48"/>
  <c r="G50" i="48"/>
  <c r="O50" i="48"/>
  <c r="G51" i="48"/>
  <c r="O51" i="48"/>
  <c r="G52" i="48"/>
  <c r="O52" i="48"/>
  <c r="G53" i="48"/>
  <c r="O53" i="48"/>
  <c r="G54" i="48"/>
  <c r="O54" i="48"/>
  <c r="G55" i="48"/>
  <c r="O55" i="48"/>
  <c r="G56" i="48"/>
  <c r="O56" i="48"/>
  <c r="G57" i="48"/>
  <c r="O57" i="48"/>
  <c r="G58" i="48"/>
  <c r="O58" i="48"/>
  <c r="G59" i="48"/>
  <c r="O59" i="48"/>
  <c r="C64" i="48"/>
  <c r="K64" i="48"/>
  <c r="C65" i="48"/>
  <c r="K65" i="48"/>
  <c r="C68" i="48"/>
  <c r="G68" i="48" s="1"/>
  <c r="K68" i="48"/>
  <c r="O68" i="48" s="1"/>
  <c r="K71" i="48" s="1"/>
  <c r="G75" i="48"/>
  <c r="O75" i="48"/>
  <c r="O86" i="48" s="1"/>
  <c r="O88" i="48" s="1"/>
  <c r="G76" i="48"/>
  <c r="O76" i="48"/>
  <c r="G77" i="48"/>
  <c r="G86" i="48" s="1"/>
  <c r="G88" i="48" s="1"/>
  <c r="O77" i="48"/>
  <c r="G78" i="48"/>
  <c r="O78" i="48"/>
  <c r="G79" i="48"/>
  <c r="O79" i="48"/>
  <c r="G80" i="48"/>
  <c r="O80" i="48"/>
  <c r="G81" i="48"/>
  <c r="O81" i="48"/>
  <c r="G82" i="48"/>
  <c r="O82" i="48"/>
  <c r="G83" i="48"/>
  <c r="O83" i="48"/>
  <c r="G84" i="48"/>
  <c r="O84" i="48"/>
  <c r="G85" i="48"/>
  <c r="O85" i="48"/>
  <c r="C90" i="48"/>
  <c r="K90" i="48"/>
  <c r="C91" i="48"/>
  <c r="K91" i="48"/>
  <c r="C94" i="48"/>
  <c r="G94" i="48"/>
  <c r="C97" i="48" s="1"/>
  <c r="K94" i="48"/>
  <c r="O94" i="48" s="1"/>
  <c r="G101" i="48"/>
  <c r="O101" i="48"/>
  <c r="G102" i="48"/>
  <c r="O102" i="48"/>
  <c r="G103" i="48"/>
  <c r="O103" i="48"/>
  <c r="G104" i="48"/>
  <c r="O104" i="48"/>
  <c r="G105" i="48"/>
  <c r="O105" i="48"/>
  <c r="G106" i="48"/>
  <c r="O106" i="48"/>
  <c r="G107" i="48"/>
  <c r="O107" i="48"/>
  <c r="G108" i="48"/>
  <c r="O108" i="48"/>
  <c r="G109" i="48"/>
  <c r="O109" i="48"/>
  <c r="G110" i="48"/>
  <c r="O110" i="48"/>
  <c r="G111" i="48"/>
  <c r="O111" i="48"/>
  <c r="C116" i="48"/>
  <c r="K116" i="48"/>
  <c r="C117" i="48"/>
  <c r="K117" i="48"/>
  <c r="C120" i="48"/>
  <c r="G120" i="48" s="1"/>
  <c r="K120" i="48"/>
  <c r="O120" i="48" s="1"/>
  <c r="K123" i="48" s="1"/>
  <c r="G127" i="48"/>
  <c r="O127" i="48"/>
  <c r="O138" i="48" s="1"/>
  <c r="O140" i="48" s="1"/>
  <c r="G128" i="48"/>
  <c r="O128" i="48"/>
  <c r="G129" i="48"/>
  <c r="O129" i="48"/>
  <c r="G130" i="48"/>
  <c r="O130" i="48"/>
  <c r="G131" i="48"/>
  <c r="O131" i="48"/>
  <c r="G132" i="48"/>
  <c r="O132" i="48"/>
  <c r="G133" i="48"/>
  <c r="O133" i="48"/>
  <c r="G134" i="48"/>
  <c r="O134" i="48"/>
  <c r="G135" i="48"/>
  <c r="O135" i="48"/>
  <c r="G136" i="48"/>
  <c r="O136" i="48"/>
  <c r="G137" i="48"/>
  <c r="O137" i="48"/>
  <c r="C142" i="48"/>
  <c r="K142" i="48"/>
  <c r="C143" i="48"/>
  <c r="K143" i="48"/>
  <c r="C146" i="48"/>
  <c r="G146" i="48" s="1"/>
  <c r="C149" i="48" s="1"/>
  <c r="K146" i="48"/>
  <c r="O146" i="48" s="1"/>
  <c r="G153" i="48"/>
  <c r="O153" i="48"/>
  <c r="G154" i="48"/>
  <c r="O154" i="48"/>
  <c r="G155" i="48"/>
  <c r="O155" i="48"/>
  <c r="G156" i="48"/>
  <c r="O156" i="48"/>
  <c r="G157" i="48"/>
  <c r="O157" i="48"/>
  <c r="G158" i="48"/>
  <c r="O158" i="48"/>
  <c r="G159" i="48"/>
  <c r="O159" i="48"/>
  <c r="G160" i="48"/>
  <c r="O160" i="48"/>
  <c r="G161" i="48"/>
  <c r="O161" i="48"/>
  <c r="G162" i="48"/>
  <c r="O162" i="48"/>
  <c r="G163" i="48"/>
  <c r="O163" i="48"/>
  <c r="C172" i="48"/>
  <c r="G172" i="48" s="1"/>
  <c r="K172" i="48"/>
  <c r="O172" i="48" s="1"/>
  <c r="K175" i="48" s="1"/>
  <c r="G179" i="48"/>
  <c r="O179" i="48"/>
  <c r="G180" i="48"/>
  <c r="O180" i="48"/>
  <c r="G181" i="48"/>
  <c r="O181" i="48"/>
  <c r="G182" i="48"/>
  <c r="O182" i="48"/>
  <c r="G183" i="48"/>
  <c r="O183" i="48"/>
  <c r="G184" i="48"/>
  <c r="O184" i="48"/>
  <c r="G185" i="48"/>
  <c r="O185" i="48"/>
  <c r="G186" i="48"/>
  <c r="O186" i="48"/>
  <c r="G187" i="48"/>
  <c r="O187" i="48"/>
  <c r="G188" i="48"/>
  <c r="O188" i="48"/>
  <c r="G189" i="48"/>
  <c r="O189" i="48"/>
  <c r="C198" i="48"/>
  <c r="G198" i="48" s="1"/>
  <c r="C201" i="48" s="1"/>
  <c r="K198" i="48"/>
  <c r="O198" i="48" s="1"/>
  <c r="G205" i="48"/>
  <c r="O205" i="48"/>
  <c r="G206" i="48"/>
  <c r="O206" i="48"/>
  <c r="G207" i="48"/>
  <c r="O207" i="48"/>
  <c r="G208" i="48"/>
  <c r="O208" i="48"/>
  <c r="G209" i="48"/>
  <c r="O209" i="48"/>
  <c r="G210" i="48"/>
  <c r="O210" i="48"/>
  <c r="G211" i="48"/>
  <c r="O211" i="48"/>
  <c r="G212" i="48"/>
  <c r="O212" i="48"/>
  <c r="G213" i="48"/>
  <c r="O213" i="48"/>
  <c r="G214" i="48"/>
  <c r="O214" i="48"/>
  <c r="G215" i="48"/>
  <c r="O215" i="48"/>
  <c r="C224" i="48"/>
  <c r="G224" i="48" s="1"/>
  <c r="K224" i="48"/>
  <c r="O224" i="48" s="1"/>
  <c r="K227" i="48" s="1"/>
  <c r="G231" i="48"/>
  <c r="G242" i="48" s="1"/>
  <c r="G244" i="48" s="1"/>
  <c r="O231" i="48"/>
  <c r="G232" i="48"/>
  <c r="O232" i="48"/>
  <c r="G233" i="48"/>
  <c r="O233" i="48"/>
  <c r="G234" i="48"/>
  <c r="O234" i="48"/>
  <c r="G235" i="48"/>
  <c r="O235" i="48"/>
  <c r="G236" i="48"/>
  <c r="O236" i="48"/>
  <c r="G237" i="48"/>
  <c r="O237" i="48"/>
  <c r="G238" i="48"/>
  <c r="O238" i="48"/>
  <c r="G239" i="48"/>
  <c r="O239" i="48"/>
  <c r="G240" i="48"/>
  <c r="O240" i="48"/>
  <c r="G241" i="48"/>
  <c r="O241" i="48"/>
  <c r="C250" i="48"/>
  <c r="G250" i="48"/>
  <c r="C253" i="48" s="1"/>
  <c r="K250" i="48"/>
  <c r="O250" i="48" s="1"/>
  <c r="G257" i="48"/>
  <c r="O257" i="48"/>
  <c r="G258" i="48"/>
  <c r="O258" i="48"/>
  <c r="G259" i="48"/>
  <c r="O259" i="48"/>
  <c r="G260" i="48"/>
  <c r="O260" i="48"/>
  <c r="G261" i="48"/>
  <c r="O261" i="48"/>
  <c r="G262" i="48"/>
  <c r="O262" i="48"/>
  <c r="G263" i="48"/>
  <c r="O263" i="48"/>
  <c r="G264" i="48"/>
  <c r="O264" i="48"/>
  <c r="G265" i="48"/>
  <c r="O265" i="48"/>
  <c r="G266" i="48"/>
  <c r="O266" i="48"/>
  <c r="G267" i="48"/>
  <c r="O267" i="48"/>
  <c r="C276" i="48"/>
  <c r="G276" i="48" s="1"/>
  <c r="K276" i="48"/>
  <c r="O276" i="48" s="1"/>
  <c r="K279" i="48" s="1"/>
  <c r="G283" i="48"/>
  <c r="O283" i="48"/>
  <c r="O294" i="48" s="1"/>
  <c r="O296" i="48" s="1"/>
  <c r="G284" i="48"/>
  <c r="O284" i="48"/>
  <c r="G285" i="48"/>
  <c r="O285" i="48"/>
  <c r="G286" i="48"/>
  <c r="O286" i="48"/>
  <c r="G287" i="48"/>
  <c r="O287" i="48"/>
  <c r="G288" i="48"/>
  <c r="O288" i="48"/>
  <c r="G289" i="48"/>
  <c r="O289" i="48"/>
  <c r="G290" i="48"/>
  <c r="O290" i="48"/>
  <c r="G291" i="48"/>
  <c r="O291" i="48"/>
  <c r="G292" i="48"/>
  <c r="O292" i="48"/>
  <c r="G293" i="48"/>
  <c r="O293" i="48"/>
  <c r="C302" i="48"/>
  <c r="G302" i="48" s="1"/>
  <c r="C305" i="48" s="1"/>
  <c r="K302" i="48"/>
  <c r="O302" i="48" s="1"/>
  <c r="G309" i="48"/>
  <c r="G320" i="48" s="1"/>
  <c r="G322" i="48" s="1"/>
  <c r="O309" i="48"/>
  <c r="G310" i="48"/>
  <c r="O310" i="48"/>
  <c r="G311" i="48"/>
  <c r="O311" i="48"/>
  <c r="G312" i="48"/>
  <c r="O312" i="48"/>
  <c r="G313" i="48"/>
  <c r="O313" i="48"/>
  <c r="G314" i="48"/>
  <c r="O314" i="48"/>
  <c r="G315" i="48"/>
  <c r="O315" i="48"/>
  <c r="G316" i="48"/>
  <c r="O316" i="48"/>
  <c r="G317" i="48"/>
  <c r="O317" i="48"/>
  <c r="G318" i="48"/>
  <c r="O318" i="48"/>
  <c r="G319" i="48"/>
  <c r="O319" i="48"/>
  <c r="C328" i="48"/>
  <c r="G328" i="48" s="1"/>
  <c r="K328" i="48"/>
  <c r="O328" i="48"/>
  <c r="K331" i="48" s="1"/>
  <c r="G335" i="48"/>
  <c r="O335" i="48"/>
  <c r="G336" i="48"/>
  <c r="O336" i="48"/>
  <c r="G337" i="48"/>
  <c r="O337" i="48"/>
  <c r="G338" i="48"/>
  <c r="O338" i="48"/>
  <c r="G339" i="48"/>
  <c r="O339" i="48"/>
  <c r="G340" i="48"/>
  <c r="O340" i="48"/>
  <c r="G341" i="48"/>
  <c r="O341" i="48"/>
  <c r="G342" i="48"/>
  <c r="O342" i="48"/>
  <c r="G343" i="48"/>
  <c r="O343" i="48"/>
  <c r="G344" i="48"/>
  <c r="O344" i="48"/>
  <c r="G345" i="48"/>
  <c r="O345" i="48"/>
  <c r="C354" i="48"/>
  <c r="G354" i="48" s="1"/>
  <c r="C357" i="48" s="1"/>
  <c r="K354" i="48"/>
  <c r="O354" i="48" s="1"/>
  <c r="G361" i="48"/>
  <c r="O361" i="48"/>
  <c r="G362" i="48"/>
  <c r="O362" i="48"/>
  <c r="G363" i="48"/>
  <c r="O363" i="48"/>
  <c r="G364" i="48"/>
  <c r="O364" i="48"/>
  <c r="G365" i="48"/>
  <c r="O365" i="48"/>
  <c r="G366" i="48"/>
  <c r="O366" i="48"/>
  <c r="G367" i="48"/>
  <c r="O367" i="48"/>
  <c r="G368" i="48"/>
  <c r="O368" i="48"/>
  <c r="G369" i="48"/>
  <c r="O369" i="48"/>
  <c r="G370" i="48"/>
  <c r="O370" i="48"/>
  <c r="G371" i="48"/>
  <c r="O371" i="48"/>
  <c r="C380" i="48"/>
  <c r="G380" i="48" s="1"/>
  <c r="K380" i="48"/>
  <c r="O380" i="48" s="1"/>
  <c r="K383" i="48" s="1"/>
  <c r="G387" i="48"/>
  <c r="O387" i="48"/>
  <c r="G388" i="48"/>
  <c r="O388" i="48"/>
  <c r="G389" i="48"/>
  <c r="O389" i="48"/>
  <c r="G390" i="48"/>
  <c r="O390" i="48"/>
  <c r="G391" i="48"/>
  <c r="O391" i="48"/>
  <c r="G392" i="48"/>
  <c r="O392" i="48"/>
  <c r="G393" i="48"/>
  <c r="O393" i="48"/>
  <c r="G394" i="48"/>
  <c r="O394" i="48"/>
  <c r="G395" i="48"/>
  <c r="O395" i="48"/>
  <c r="G396" i="48"/>
  <c r="O396" i="48"/>
  <c r="G397" i="48"/>
  <c r="O397" i="48"/>
  <c r="C406" i="48"/>
  <c r="G406" i="48" s="1"/>
  <c r="C409" i="48" s="1"/>
  <c r="K406" i="48"/>
  <c r="O406" i="48" s="1"/>
  <c r="G413" i="48"/>
  <c r="O413" i="48"/>
  <c r="G414" i="48"/>
  <c r="O414" i="48"/>
  <c r="G415" i="48"/>
  <c r="O415" i="48"/>
  <c r="G416" i="48"/>
  <c r="O416" i="48"/>
  <c r="G417" i="48"/>
  <c r="O417" i="48"/>
  <c r="G418" i="48"/>
  <c r="O418" i="48"/>
  <c r="G419" i="48"/>
  <c r="O419" i="48"/>
  <c r="G420" i="48"/>
  <c r="O420" i="48"/>
  <c r="G421" i="48"/>
  <c r="O421" i="48"/>
  <c r="G422" i="48"/>
  <c r="O422" i="48"/>
  <c r="G423" i="48"/>
  <c r="O423" i="48"/>
  <c r="C432" i="48"/>
  <c r="G432" i="48" s="1"/>
  <c r="K432" i="48"/>
  <c r="O432" i="48"/>
  <c r="K435" i="48" s="1"/>
  <c r="G439" i="48"/>
  <c r="O439" i="48"/>
  <c r="G440" i="48"/>
  <c r="O440" i="48"/>
  <c r="G441" i="48"/>
  <c r="O441" i="48"/>
  <c r="G442" i="48"/>
  <c r="O442" i="48"/>
  <c r="G443" i="48"/>
  <c r="O443" i="48"/>
  <c r="G444" i="48"/>
  <c r="O444" i="48"/>
  <c r="G445" i="48"/>
  <c r="O445" i="48"/>
  <c r="G446" i="48"/>
  <c r="O446" i="48"/>
  <c r="O450" i="48" s="1"/>
  <c r="O452" i="48" s="1"/>
  <c r="G447" i="48"/>
  <c r="O447" i="48"/>
  <c r="G448" i="48"/>
  <c r="O448" i="48"/>
  <c r="G449" i="48"/>
  <c r="O449" i="48"/>
  <c r="C458" i="48"/>
  <c r="G458" i="48" s="1"/>
  <c r="C461" i="48" s="1"/>
  <c r="K458" i="48"/>
  <c r="O458" i="48" s="1"/>
  <c r="G465" i="48"/>
  <c r="O465" i="48"/>
  <c r="G466" i="48"/>
  <c r="O466" i="48"/>
  <c r="G467" i="48"/>
  <c r="O467" i="48"/>
  <c r="G468" i="48"/>
  <c r="O468" i="48"/>
  <c r="G469" i="48"/>
  <c r="O469" i="48"/>
  <c r="G470" i="48"/>
  <c r="O470" i="48"/>
  <c r="G471" i="48"/>
  <c r="O471" i="48"/>
  <c r="G472" i="48"/>
  <c r="O472" i="48"/>
  <c r="G473" i="48"/>
  <c r="O473" i="48"/>
  <c r="G474" i="48"/>
  <c r="O474" i="48"/>
  <c r="G475" i="48"/>
  <c r="O475" i="48"/>
  <c r="C13" i="48"/>
  <c r="G346" i="48" l="1"/>
  <c r="G348" i="48" s="1"/>
  <c r="G190" i="48"/>
  <c r="G192" i="48" s="1"/>
  <c r="O398" i="48"/>
  <c r="O400" i="48" s="1"/>
  <c r="O242" i="48"/>
  <c r="O244" i="48" s="1"/>
  <c r="O190" i="48"/>
  <c r="O192" i="48" s="1"/>
  <c r="G424" i="48"/>
  <c r="G426" i="48" s="1"/>
  <c r="G138" i="48"/>
  <c r="G140" i="48" s="1"/>
  <c r="G398" i="48"/>
  <c r="G400" i="48" s="1"/>
  <c r="G294" i="48"/>
  <c r="G296" i="48" s="1"/>
  <c r="G450" i="48"/>
  <c r="G452" i="48" s="1"/>
  <c r="O424" i="48"/>
  <c r="O426" i="48" s="1"/>
  <c r="O268" i="48"/>
  <c r="O270" i="48" s="1"/>
  <c r="O164" i="48"/>
  <c r="O166" i="48" s="1"/>
  <c r="O60" i="48"/>
  <c r="O62" i="48" s="1"/>
  <c r="O476" i="48"/>
  <c r="O478" i="48" s="1"/>
  <c r="O372" i="48"/>
  <c r="O374" i="48" s="1"/>
  <c r="O346" i="48"/>
  <c r="O348" i="48" s="1"/>
  <c r="G268" i="48"/>
  <c r="G270" i="48" s="1"/>
  <c r="G216" i="48"/>
  <c r="G218" i="48" s="1"/>
  <c r="G476" i="48"/>
  <c r="G478" i="48" s="1"/>
  <c r="G372" i="48"/>
  <c r="G374" i="48" s="1"/>
  <c r="O320" i="48"/>
  <c r="O322" i="48" s="1"/>
  <c r="O216" i="48"/>
  <c r="O218" i="48" s="1"/>
  <c r="O112" i="48"/>
  <c r="O114" i="48" s="1"/>
  <c r="G164" i="48"/>
  <c r="G166" i="48" s="1"/>
  <c r="G112" i="48"/>
  <c r="G114" i="48" s="1"/>
  <c r="G60" i="48"/>
  <c r="G62" i="48" s="1"/>
  <c r="K461" i="48"/>
  <c r="K462" i="48"/>
  <c r="O461" i="48"/>
  <c r="O462" i="48"/>
  <c r="K409" i="48"/>
  <c r="K410" i="48"/>
  <c r="O409" i="48"/>
  <c r="O410" i="48"/>
  <c r="K357" i="48"/>
  <c r="K358" i="48"/>
  <c r="O357" i="48"/>
  <c r="O358" i="48"/>
  <c r="C175" i="48"/>
  <c r="C176" i="48"/>
  <c r="G175" i="48"/>
  <c r="G176" i="48"/>
  <c r="C435" i="48"/>
  <c r="C436" i="48"/>
  <c r="G435" i="48"/>
  <c r="G436" i="48"/>
  <c r="K305" i="48"/>
  <c r="K306" i="48"/>
  <c r="O305" i="48"/>
  <c r="O306" i="48"/>
  <c r="K253" i="48"/>
  <c r="K254" i="48"/>
  <c r="O253" i="48"/>
  <c r="O254" i="48"/>
  <c r="K201" i="48"/>
  <c r="K202" i="48"/>
  <c r="O201" i="48"/>
  <c r="O202" i="48"/>
  <c r="K149" i="48"/>
  <c r="K150" i="48"/>
  <c r="O149" i="48"/>
  <c r="O150" i="48"/>
  <c r="K97" i="48"/>
  <c r="K98" i="48"/>
  <c r="O97" i="48"/>
  <c r="O98" i="48"/>
  <c r="K45" i="48"/>
  <c r="K46" i="48"/>
  <c r="O45" i="48"/>
  <c r="O46" i="48"/>
  <c r="C331" i="48"/>
  <c r="C332" i="48"/>
  <c r="G331" i="48"/>
  <c r="G332" i="48"/>
  <c r="C279" i="48"/>
  <c r="C280" i="48"/>
  <c r="G279" i="48"/>
  <c r="G280" i="48"/>
  <c r="C227" i="48"/>
  <c r="C228" i="48"/>
  <c r="G227" i="48"/>
  <c r="G228" i="48"/>
  <c r="C123" i="48"/>
  <c r="C124" i="48"/>
  <c r="G123" i="48"/>
  <c r="G124" i="48"/>
  <c r="C71" i="48"/>
  <c r="C72" i="48"/>
  <c r="G71" i="48"/>
  <c r="G72" i="48"/>
  <c r="C383" i="48"/>
  <c r="C384" i="48"/>
  <c r="G383" i="48"/>
  <c r="G384" i="48"/>
  <c r="O435" i="48"/>
  <c r="G358" i="48"/>
  <c r="O331" i="48"/>
  <c r="G254" i="48"/>
  <c r="O227" i="48"/>
  <c r="G150" i="48"/>
  <c r="G149" i="48"/>
  <c r="G462" i="48"/>
  <c r="G461" i="48"/>
  <c r="G410" i="48"/>
  <c r="O383" i="48"/>
  <c r="O332" i="48"/>
  <c r="O279" i="48"/>
  <c r="O228" i="48"/>
  <c r="O175" i="48"/>
  <c r="G98" i="48"/>
  <c r="G97" i="48"/>
  <c r="O72" i="48"/>
  <c r="O71" i="48"/>
  <c r="O436" i="48"/>
  <c r="G409" i="48"/>
  <c r="O384" i="48"/>
  <c r="G357" i="48"/>
  <c r="G306" i="48"/>
  <c r="G305" i="48"/>
  <c r="O280" i="48"/>
  <c r="G253" i="48"/>
  <c r="G202" i="48"/>
  <c r="G201" i="48"/>
  <c r="O176" i="48"/>
  <c r="O124" i="48"/>
  <c r="O123" i="48"/>
  <c r="G46" i="48"/>
  <c r="G45" i="48"/>
  <c r="C462" i="48"/>
  <c r="K436" i="48"/>
  <c r="C410" i="48"/>
  <c r="K384" i="48"/>
  <c r="C358" i="48"/>
  <c r="K332" i="48"/>
  <c r="C306" i="48"/>
  <c r="K280" i="48"/>
  <c r="C254" i="48"/>
  <c r="K228" i="48"/>
  <c r="C202" i="48"/>
  <c r="K176" i="48"/>
  <c r="C150" i="48"/>
  <c r="K124" i="48"/>
  <c r="C98" i="48"/>
  <c r="K72" i="48"/>
  <c r="C46" i="48"/>
  <c r="N29" i="43"/>
  <c r="I3" i="61" l="1"/>
  <c r="E3" i="61"/>
  <c r="E2" i="61"/>
  <c r="G6" i="43"/>
  <c r="E51" i="60" s="1"/>
  <c r="G5" i="43"/>
  <c r="E50" i="60" s="1"/>
  <c r="D13" i="56"/>
  <c r="D14" i="56"/>
  <c r="G11" i="56"/>
  <c r="K13" i="48"/>
  <c r="K12" i="48"/>
  <c r="O31" i="48"/>
  <c r="G31" i="48"/>
  <c r="C12" i="48"/>
  <c r="D17" i="43"/>
  <c r="G18" i="43" s="1"/>
  <c r="G7" i="43" s="1"/>
  <c r="E52" i="60" s="1"/>
  <c r="N16" i="43"/>
  <c r="N12" i="43"/>
  <c r="G9" i="43" s="1"/>
  <c r="E54" i="60" s="1"/>
  <c r="E48" i="60"/>
  <c r="D16" i="56"/>
  <c r="G10" i="56"/>
  <c r="G9"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s="1"/>
  <c r="E25" i="60"/>
  <c r="C25" i="60"/>
  <c r="R127" i="49"/>
  <c r="P12" i="49" s="1"/>
  <c r="O33" i="48"/>
  <c r="O32" i="48"/>
  <c r="O30" i="48"/>
  <c r="O29" i="48"/>
  <c r="O28" i="48"/>
  <c r="O27" i="48"/>
  <c r="O26" i="48"/>
  <c r="O25" i="48"/>
  <c r="O24" i="48"/>
  <c r="O23" i="48"/>
  <c r="K16" i="48"/>
  <c r="O16" i="48" s="1"/>
  <c r="N50" i="43"/>
  <c r="N38" i="43"/>
  <c r="H51" i="43"/>
  <c r="M5" i="43"/>
  <c r="N23" i="43"/>
  <c r="M4" i="43" s="1"/>
  <c r="J53" i="60" s="1"/>
  <c r="N19" i="43"/>
  <c r="H38" i="43"/>
  <c r="F33" i="43"/>
  <c r="D19" i="43" s="1"/>
  <c r="D20" i="43"/>
  <c r="G28" i="43"/>
  <c r="G27" i="43"/>
  <c r="G26" i="43"/>
  <c r="G25" i="43"/>
  <c r="G24" i="43"/>
  <c r="G23" i="43"/>
  <c r="G33" i="43" s="1"/>
  <c r="G35" i="43" s="1"/>
  <c r="H12" i="43" s="1"/>
  <c r="R3" i="49"/>
  <c r="I14" i="49" s="1"/>
  <c r="H46" i="60" s="1"/>
  <c r="E46" i="60" s="1"/>
  <c r="P14" i="49"/>
  <c r="J46" i="60" s="1"/>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O90" i="49" s="1"/>
  <c r="I10" i="49" s="1"/>
  <c r="H44" i="60" s="1"/>
  <c r="N92" i="49"/>
  <c r="N91" i="49"/>
  <c r="N90" i="49"/>
  <c r="N88" i="49"/>
  <c r="R81" i="49"/>
  <c r="N87" i="49"/>
  <c r="N86" i="49"/>
  <c r="N85" i="49"/>
  <c r="O81" i="49" s="1"/>
  <c r="I9" i="49" s="1"/>
  <c r="H43" i="60" s="1"/>
  <c r="N84" i="49"/>
  <c r="N83" i="49"/>
  <c r="N82" i="49"/>
  <c r="N81" i="49"/>
  <c r="R56" i="49"/>
  <c r="I12" i="49" s="1"/>
  <c r="N79" i="49"/>
  <c r="N78" i="49"/>
  <c r="N77" i="49"/>
  <c r="N76" i="49"/>
  <c r="N75" i="49"/>
  <c r="N74" i="49"/>
  <c r="N73" i="49"/>
  <c r="N72" i="49"/>
  <c r="N71" i="49"/>
  <c r="N70" i="49"/>
  <c r="N69" i="49"/>
  <c r="N68" i="49"/>
  <c r="N67" i="49"/>
  <c r="N66" i="49"/>
  <c r="N65" i="49"/>
  <c r="N64" i="49"/>
  <c r="N63" i="49"/>
  <c r="N62" i="49"/>
  <c r="N61" i="49"/>
  <c r="N60" i="49"/>
  <c r="N59" i="49"/>
  <c r="N58" i="49"/>
  <c r="N57" i="49"/>
  <c r="N56" i="49"/>
  <c r="O56" i="49" s="1"/>
  <c r="I8" i="49" s="1"/>
  <c r="H42" i="60" s="1"/>
  <c r="N54" i="49"/>
  <c r="N53" i="49"/>
  <c r="N52" i="49"/>
  <c r="O47" i="49" s="1"/>
  <c r="I7" i="49" s="1"/>
  <c r="H41" i="60" s="1"/>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O21" i="49" s="1"/>
  <c r="I6" i="49" s="1"/>
  <c r="R21" i="49"/>
  <c r="N21" i="49"/>
  <c r="R90" i="49"/>
  <c r="R47" i="49"/>
  <c r="N136" i="49"/>
  <c r="N135" i="49"/>
  <c r="N134" i="49"/>
  <c r="N133" i="49"/>
  <c r="N132" i="49"/>
  <c r="N131" i="49"/>
  <c r="N130" i="49"/>
  <c r="O127" i="49" s="1"/>
  <c r="P11" i="49" s="1"/>
  <c r="N129" i="49"/>
  <c r="N128" i="49"/>
  <c r="N127" i="49"/>
  <c r="G30" i="43"/>
  <c r="G33" i="48"/>
  <c r="G32" i="48"/>
  <c r="G30" i="48"/>
  <c r="G29" i="48"/>
  <c r="G28" i="48"/>
  <c r="G27" i="48"/>
  <c r="G26" i="48"/>
  <c r="G25" i="48"/>
  <c r="G24" i="48"/>
  <c r="G23" i="48"/>
  <c r="C16" i="48"/>
  <c r="G16" i="48" s="1"/>
  <c r="C19" i="48" s="1"/>
  <c r="G31" i="43"/>
  <c r="G29" i="43"/>
  <c r="F35" i="43"/>
  <c r="N59" i="43" l="1"/>
  <c r="P13" i="49"/>
  <c r="J45" i="60"/>
  <c r="P15" i="49"/>
  <c r="J47" i="60" s="1"/>
  <c r="H40" i="60"/>
  <c r="I11" i="49"/>
  <c r="G19" i="43"/>
  <c r="O34" i="48"/>
  <c r="O36" i="48" s="1"/>
  <c r="G20" i="43"/>
  <c r="O20" i="48"/>
  <c r="O19" i="48"/>
  <c r="G34" i="48"/>
  <c r="G36" i="48" s="1"/>
  <c r="G19" i="48"/>
  <c r="C20" i="48"/>
  <c r="G20" i="48"/>
  <c r="E7" i="48" s="1"/>
  <c r="K20" i="48"/>
  <c r="D3" i="48" s="1"/>
  <c r="K19" i="48"/>
  <c r="G4" i="43"/>
  <c r="J54" i="60"/>
  <c r="J55" i="60" s="1"/>
  <c r="M3" i="43"/>
  <c r="D4" i="48" l="1"/>
  <c r="C9" i="48"/>
  <c r="I13" i="49"/>
  <c r="I15" i="49"/>
  <c r="H47" i="60" s="1"/>
  <c r="E47" i="60" s="1"/>
  <c r="H45" i="60"/>
  <c r="E45" i="60" s="1"/>
  <c r="N58" i="43"/>
  <c r="N60" i="43" s="1"/>
  <c r="N35" i="43" s="1"/>
  <c r="N34" i="43" s="1"/>
  <c r="G8" i="48"/>
  <c r="D5" i="48" s="1"/>
  <c r="C8" i="48"/>
  <c r="C10" i="48"/>
  <c r="E49" i="60"/>
  <c r="G8" i="43"/>
  <c r="G10" i="48" l="1"/>
  <c r="G9" i="48"/>
  <c r="E53" i="60"/>
  <c r="E55" i="60" s="1"/>
  <c r="G3" i="43"/>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<sst xmlns="http://schemas.openxmlformats.org/spreadsheetml/2006/main" count="2119" uniqueCount="421">
  <si>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</si>
  <si>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</si>
  <si>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</si>
  <si>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</si>
  <si>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</si>
  <si>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</si>
  <si>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</si>
  <si>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</si>
  <si>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</si>
  <si>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</si>
  <si>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</si>
  <si>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</si>
  <si>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</si>
  <si>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</si>
  <si>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</si>
  <si>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</si>
  <si>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</si>
  <si>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</si>
  <si>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</si>
  <si>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</si>
  <si>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</si>
  <si>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</si>
  <si>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</si>
  <si>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</si>
  <si>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</si>
  <si>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</si>
  <si>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</si>
  <si>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</si>
  <si>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</si>
  <si>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</si>
  <si>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</si>
  <si>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</si>
  <si>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</si>
  <si>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</si>
  <si>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</si>
  <si>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</si>
  <si>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</si>
  <si>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</si>
  <si>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</si>
  <si>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</si>
  <si>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</si>
  <si>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</si>
  <si>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</si>
  <si>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</si>
  <si>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</si>
  <si>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</si>
  <si>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</si>
  <si>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</si>
  <si>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</si>
  <si>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</si>
  <si>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</si>
  <si>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</si>
  <si>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</si>
  <si>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</si>
  <si>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</si>
  <si>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</si>
  <si>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</si>
  <si>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</si>
  <si>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</si>
  <si>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</si>
  <si>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</si>
  <si>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</si>
  <si>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</si>
  <si>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</si>
  <si>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</si>
  <si>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</si>
  <si>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</si>
  <si>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</si>
  <si>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</si>
  <si>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</si>
  <si>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</si>
  <si>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</si>
  <si>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</si>
  <si>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</si>
  <si>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</si>
  <si>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</si>
  <si>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</si>
  <si>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</si>
  <si>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</si>
  <si>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</si>
  <si>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</si>
  <si>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</si>
  <si>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</si>
  <si>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</si>
  <si>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</si>
  <si>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</si>
  <si>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</si>
  <si>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</si>
  <si>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</si>
  <si>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</si>
  <si>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</si>
  <si>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</si>
  <si>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</si>
  <si>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</si>
  <si>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</si>
  <si>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</si>
  <si>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</si>
  <si>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</si>
  <si>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</si>
  <si>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</si>
  <si>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</si>
  <si>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</si>
  <si>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</si>
  <si>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</si>
  <si>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</si>
  <si>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</si>
  <si>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</si>
  <si>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</si>
  <si>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</si>
  <si>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</si>
  <si>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</si>
  <si>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</si>
  <si>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</si>
  <si>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</si>
  <si>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</si>
  <si>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</si>
  <si>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</si>
  <si>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</si>
  <si>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</si>
  <si>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</si>
  <si>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</si>
  <si>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</si>
  <si>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</si>
  <si>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</si>
  <si>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</si>
  <si>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</si>
  <si>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</si>
  <si>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</si>
  <si>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</si>
  <si>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</si>
  <si>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</si>
  <si>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</si>
  <si>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</si>
  <si>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</si>
  <si>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</si>
  <si>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</si>
  <si>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</si>
  <si>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</si>
  <si>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</si>
  <si>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</si>
  <si>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</si>
  <si>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</si>
  <si>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</si>
  <si>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</si>
  <si>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</si>
  <si>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</si>
  <si>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</si>
  <si>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</si>
  <si>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</si>
  <si>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</si>
  <si>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</si>
  <si>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</si>
  <si>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</si>
  <si>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</si>
  <si>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</si>
  <si>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</si>
  <si>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</si>
  <si>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</si>
  <si>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</si>
  <si>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</si>
  <si>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</si>
  <si>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</si>
  <si>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</si>
  <si>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</si>
  <si>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</si>
  <si>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</si>
  <si>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</si>
  <si>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</si>
  <si>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</si>
  <si>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</si>
  <si>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</si>
  <si>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</si>
  <si>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</si>
  <si>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</si>
  <si>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</si>
  <si>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</si>
  <si>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</si>
  <si>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</si>
  <si>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</si>
  <si>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</si>
  <si>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</si>
  <si>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</si>
  <si>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</si>
  <si>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</si>
  <si>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</si>
  <si>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</si>
  <si>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</si>
  <si>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</si>
  <si>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</si>
  <si>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</si>
  <si>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</si>
  <si>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</si>
  <si>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</si>
  <si>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</si>
  <si>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</si>
  <si>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</si>
  <si>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</si>
  <si>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</si>
  <si>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</si>
  <si>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</si>
  <si>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</si>
  <si>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</si>
  <si>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</si>
  <si>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</si>
  <si>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</si>
  <si>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</si>
  <si>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</si>
  <si>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</si>
  <si>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</si>
  <si>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</si>
  <si>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</si>
  <si>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</si>
  <si>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</si>
  <si>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</si>
  <si>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</si>
  <si>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</si>
  <si>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</si>
  <si>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</si>
  <si>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</si>
  <si>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</si>
  <si>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</si>
  <si>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</si>
  <si>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</si>
  <si>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</si>
  <si>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</si>
  <si>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</si>
  <si>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</si>
  <si>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</si>
  <si>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</si>
  <si>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</si>
  <si>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</si>
  <si>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</si>
  <si>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</si>
  <si>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</si>
  <si>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</si>
  <si>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</si>
  <si>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</si>
  <si>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</si>
  <si>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</si>
  <si>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</si>
  <si>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</si>
  <si>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</si>
  <si>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</si>
  <si>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</si>
  <si>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</si>
  <si>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</si>
  <si>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</si>
  <si>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</si>
  <si>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</si>
  <si>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</si>
  <si>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</si>
  <si>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</si>
  <si>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</si>
  <si>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</si>
  <si>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</si>
  <si>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</si>
  <si>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</si>
  <si>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</si>
  <si>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</si>
  <si>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</si>
  <si>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</si>
  <si>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</si>
  <si>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</si>
  <si>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</si>
  <si>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</si>
  <si>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</si>
  <si>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</si>
  <si>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</si>
  <si>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</si>
  <si>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</si>
  <si>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</si>
  <si>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</si>
  <si>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</si>
  <si>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</si>
  <si>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</si>
  <si>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</si>
  <si>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</si>
  <si>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</si>
  <si>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</si>
  <si>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</si>
  <si>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</si>
  <si>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</si>
  <si>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</si>
  <si>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</si>
  <si>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</si>
  <si>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</si>
  <si>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</si>
  <si>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</si>
  <si>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</si>
  <si>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</si>
  <si>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</si>
  <si>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</si>
  <si>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</si>
  <si>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</si>
  <si>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</si>
  <si>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</si>
  <si>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</si>
  <si>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</si>
  <si>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</si>
  <si>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</si>
  <si>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</si>
  <si>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</si>
  <si>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</si>
  <si>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</si>
  <si>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</si>
  <si>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</si>
  <si>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</si>
  <si>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</si>
  <si>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</si>
  <si>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</si>
  <si>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</si>
  <si>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</si>
  <si>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</si>
  <si>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</si>
  <si>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</si>
  <si>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</si>
  <si>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</si>
  <si>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</si>
  <si>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</si>
  <si>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</si>
  <si>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</si>
  <si>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</si>
  <si>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</si>
  <si>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</si>
  <si>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</si>
  <si>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</si>
  <si>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</si>
  <si>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</si>
  <si>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</si>
  <si>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</si>
  <si>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</si>
  <si>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</si>
  <si>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</si>
  <si>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</si>
  <si>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</si>
  <si>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</si>
  <si>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</si>
  <si>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</si>
  <si>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</si>
  <si>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</si>
  <si>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</si>
  <si>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</si>
  <si>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</si>
  <si>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</si>
  <si>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</si>
  <si>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</si>
  <si>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</si>
  <si>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</si>
  <si>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</si>
  <si>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</si>
  <si>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</si>
  <si>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</si>
  <si>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</si>
  <si>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</si>
  <si>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</si>
  <si>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</si>
  <si>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</si>
  <si>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</si>
  <si>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</si>
  <si>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</si>
  <si>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</si>
  <si>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</si>
  <si>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</si>
  <si>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</si>
  <si>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</si>
  <si>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</si>
  <si>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</si>
  <si>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</si>
  <si>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</si>
  <si>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</si>
  <si>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</si>
  <si>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</si>
  <si>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</si>
  <si>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</si>
  <si>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</si>
  <si>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</si>
  <si>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</si>
  <si>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</si>
  <si>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</si>
  <si>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</si>
  <si>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</si>
  <si>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</si>
  <si>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</si>
  <si>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</si>
  <si>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</si>
  <si>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</si>
  <si>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</si>
  <si>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</si>
  <si>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</si>
  <si>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</si>
  <si>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</si>
  <si>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</si>
  <si>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</si>
  <si>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</si>
  <si>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</si>
  <si>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</si>
  <si>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</si>
  <si>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</si>
  <si>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</si>
  <si>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</si>
  <si>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</si>
  <si>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</si>
  <si>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分野</t>
    <rPh sb="0" eb="2">
      <t>ブンヤ</t>
    </rPh>
    <phoneticPr fontId="7"/>
  </si>
  <si>
    <t>※ここから複数年計画支援では非表示</t>
    <rPh sb="5" eb="12">
      <t>フクスウネンケイカクシエン</t>
    </rPh>
    <rPh sb="14" eb="17">
      <t>ヒヒョウジ</t>
    </rPh>
    <phoneticPr fontId="7"/>
  </si>
  <si>
    <t>※ここまで複数年計画支援では非表示</t>
    <rPh sb="5" eb="12">
      <t>フクスウネンケイカクシエン</t>
    </rPh>
    <rPh sb="14" eb="17">
      <t>ヒヒョウジ</t>
    </rPh>
    <phoneticPr fontId="7"/>
  </si>
  <si>
    <t>※非表示行</t>
    <rPh sb="1" eb="4">
      <t>ヒヒョウジ</t>
    </rPh>
    <rPh sb="4" eb="5">
      <t>ギョウ</t>
    </rPh>
    <phoneticPr fontId="7"/>
  </si>
  <si>
    <t>※非表示</t>
  </si>
  <si>
    <t>※非表示</t>
    <phoneticPr fontId="7"/>
  </si>
  <si>
    <t>音楽</t>
  </si>
  <si>
    <t>令和　年　月　日</t>
  </si>
  <si>
    <t>※Ｃ-４-１に記入した情報が反映されます。</t>
    <rPh sb="7" eb="9">
      <t>キニュウ</t>
    </rPh>
    <rPh sb="11" eb="13">
      <t>ジョウホウ</t>
    </rPh>
    <rPh sb="14" eb="16">
      <t>ハンエイ</t>
    </rPh>
    <phoneticPr fontId="7"/>
  </si>
  <si>
    <t>※総表と同じ日付をご記入ください。</t>
    <rPh sb="1" eb="3">
      <t>ソウヒョウ</t>
    </rPh>
    <rPh sb="4" eb="5">
      <t>オナ</t>
    </rPh>
    <rPh sb="6" eb="8">
      <t>ヒヅケ</t>
    </rPh>
    <rPh sb="10" eb="12">
      <t>キニュウ</t>
    </rPh>
    <phoneticPr fontId="7"/>
  </si>
  <si>
    <t>複数年計画支援</t>
  </si>
  <si>
    <t>Ｃ-４-１</t>
    <phoneticPr fontId="7"/>
  </si>
  <si>
    <t>Ｃ-４-２</t>
    <phoneticPr fontId="7"/>
  </si>
  <si>
    <t>Ｃ-５-１</t>
    <phoneticPr fontId="7"/>
  </si>
  <si>
    <t>Ｃ-５-２</t>
    <phoneticPr fontId="7"/>
  </si>
  <si>
    <t>※複数年計画支援では非表示</t>
    <rPh sb="1" eb="8">
      <t>フクスウネンケイカクシエン</t>
    </rPh>
    <rPh sb="10" eb="13">
      <t>ヒヒョウジ</t>
    </rPh>
    <phoneticPr fontId="7"/>
  </si>
  <si>
    <t>定員×公演回数</t>
    <rPh sb="0" eb="2">
      <t>テイイン</t>
    </rPh>
    <rPh sb="3" eb="5">
      <t>コウエン</t>
    </rPh>
    <rPh sb="5" eb="7">
      <t>カイスウ</t>
    </rPh>
    <phoneticPr fontId="7"/>
  </si>
  <si>
    <t>その他×公演回数</t>
    <rPh sb="2" eb="3">
      <t>タ</t>
    </rPh>
    <rPh sb="4" eb="6">
      <t>コウエン</t>
    </rPh>
    <rPh sb="6" eb="8">
      <t>カイスウ</t>
    </rPh>
    <phoneticPr fontId="7"/>
  </si>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</sst>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8" fillId="0" borderId="0" xfId="0" applyFont="1" applyAlignment="1">
      <alignment wrapText="1"/>
    </xf>
    <xf numFmtId="178" fontId="36" fillId="0" borderId="78" xfId="0" applyNumberFormat="1" applyFont="1" applyFill="1" applyBorder="1" applyAlignment="1">
      <alignment vertical="center"/>
    </xf>
    <xf numFmtId="178" fontId="36" fillId="0" borderId="79" xfId="0" applyNumberFormat="1" applyFont="1" applyFill="1" applyBorder="1" applyAlignment="1">
      <alignment vertical="center"/>
    </xf>
    <xf numFmtId="178" fontId="36" fillId="0" borderId="80" xfId="0" applyNumberFormat="1" applyFont="1" applyFill="1" applyBorder="1" applyAlignment="1">
      <alignment horizontal="right" vertical="center"/>
    </xf>
    <xf numFmtId="178" fontId="36" fillId="0" borderId="80" xfId="0" quotePrefix="1" applyNumberFormat="1" applyFont="1" applyFill="1" applyBorder="1" applyAlignment="1">
      <alignment horizontal="right" vertical="center"/>
    </xf>
    <xf numFmtId="178" fontId="36" fillId="4" borderId="25" xfId="0" applyNumberFormat="1" applyFont="1" applyFill="1" applyBorder="1" applyAlignment="1">
      <alignment vertical="center"/>
    </xf>
    <xf numFmtId="178" fontId="36" fillId="4" borderId="15" xfId="0" applyNumberFormat="1" applyFont="1" applyFill="1" applyBorder="1" applyAlignment="1">
      <alignment vertical="center"/>
    </xf>
    <xf numFmtId="178" fontId="36" fillId="4" borderId="15" xfId="0" applyNumberFormat="1" applyFont="1" applyFill="1" applyBorder="1" applyAlignment="1">
      <alignment horizontal="right" vertical="center"/>
    </xf>
    <xf numFmtId="178" fontId="36" fillId="4" borderId="29" xfId="0" quotePrefix="1" applyNumberFormat="1" applyFont="1" applyFill="1" applyBorder="1" applyAlignment="1">
      <alignment horizontal="right" vertical="center"/>
    </xf>
    <xf numFmtId="178" fontId="36" fillId="4" borderId="16" xfId="0" applyNumberFormat="1" applyFont="1" applyFill="1" applyBorder="1" applyAlignment="1">
      <alignment vertical="center"/>
    </xf>
    <xf numFmtId="0" fontId="23" fillId="0" borderId="65" xfId="0" applyFont="1" applyFill="1" applyBorder="1" applyAlignment="1">
      <alignment vertical="center" wrapText="1"/>
    </xf>
    <xf numFmtId="38" fontId="23" fillId="3" borderId="46" xfId="0" applyNumberFormat="1" applyFont="1" applyFill="1" applyBorder="1" applyAlignment="1">
      <alignment vertical="center" shrinkToFit="1"/>
    </xf>
    <xf numFmtId="176" fontId="27" fillId="4" borderId="14" xfId="4" applyNumberFormat="1" applyFont="1" applyFill="1" applyBorder="1" applyAlignment="1">
      <alignment vertical="center" shrinkToFi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6" fillId="0" borderId="16" xfId="0" applyFont="1" applyBorder="1" applyAlignment="1">
      <alignment vertical="top" wrapText="1"/>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0" fontId="23" fillId="0" borderId="8"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19" fillId="0" borderId="0" xfId="0" applyFont="1" applyFill="1" applyBorder="1" applyAlignment="1"/>
    <xf numFmtId="0" fontId="23" fillId="4" borderId="37"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45" xfId="0" applyFont="1" applyFill="1" applyBorder="1" applyAlignment="1">
      <alignment horizontal="center" vertical="center" textRotation="255" shrinkToFit="1"/>
    </xf>
    <xf numFmtId="0" fontId="23" fillId="0" borderId="0" xfId="0" applyFont="1" applyFill="1" applyBorder="1" applyAlignment="1" applyProtection="1">
      <alignment vertical="center" shrinkToFit="1"/>
      <protection locked="0"/>
    </xf>
    <xf numFmtId="0" fontId="23" fillId="0" borderId="15"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55" xfId="0" applyFont="1" applyFill="1" applyBorder="1" applyAlignment="1">
      <alignment vertical="center" wrapTex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181" fontId="27" fillId="0" borderId="27" xfId="5" applyNumberFormat="1" applyFont="1" applyFill="1" applyBorder="1" applyAlignment="1" applyProtection="1">
      <alignment horizontal="center" vertical="center" shrinkToFit="1"/>
      <protection locked="0"/>
    </xf>
    <xf numFmtId="181" fontId="27" fillId="0" borderId="28" xfId="5" applyNumberFormat="1" applyFont="1" applyFill="1" applyBorder="1" applyAlignment="1" applyProtection="1">
      <alignment horizontal="center" vertical="center" shrinkToFit="1"/>
      <protection locked="0"/>
    </xf>
    <xf numFmtId="181" fontId="27" fillId="0" borderId="39" xfId="5" applyNumberFormat="1" applyFont="1" applyFill="1" applyBorder="1" applyAlignment="1" applyProtection="1">
      <alignment horizontal="center" vertical="center" shrinkToFit="1"/>
      <protection locked="0"/>
    </xf>
    <xf numFmtId="186" fontId="27" fillId="4" borderId="37" xfId="5" applyNumberFormat="1" applyFont="1" applyFill="1" applyBorder="1" applyAlignment="1">
      <alignment horizontal="center" vertical="center" shrinkToFit="1"/>
    </xf>
    <xf numFmtId="186" fontId="27" fillId="4" borderId="52" xfId="5" applyNumberFormat="1" applyFont="1" applyFill="1" applyBorder="1" applyAlignment="1">
      <alignment horizontal="center" vertical="center" shrinkToFit="1"/>
    </xf>
    <xf numFmtId="0" fontId="27" fillId="4" borderId="37"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191" fontId="27" fillId="3" borderId="42" xfId="5" applyNumberFormat="1" applyFont="1" applyFill="1" applyBorder="1" applyAlignment="1" applyProtection="1">
      <alignment vertical="center" shrinkToFit="1"/>
      <protection locked="0"/>
    </xf>
    <xf numFmtId="191" fontId="27" fillId="3" borderId="38" xfId="5" applyNumberFormat="1" applyFont="1" applyFill="1" applyBorder="1" applyAlignment="1" applyProtection="1">
      <alignment vertical="center" shrinkToFit="1"/>
      <protection locked="0"/>
    </xf>
    <xf numFmtId="0" fontId="27" fillId="4" borderId="31" xfId="5" applyFont="1" applyFill="1" applyBorder="1" applyAlignment="1" applyProtection="1">
      <alignment horizontal="center" vertical="center" shrinkToFit="1"/>
    </xf>
    <xf numFmtId="0" fontId="27" fillId="4" borderId="38" xfId="5" applyFont="1" applyFill="1" applyBorder="1" applyAlignment="1" applyProtection="1">
      <alignment horizontal="center" vertical="center" shrinkToFit="1"/>
    </xf>
    <xf numFmtId="0" fontId="27" fillId="4" borderId="48" xfId="5" applyFont="1" applyFill="1" applyBorder="1" applyAlignment="1" applyProtection="1">
      <alignment horizontal="center" vertical="center" shrinkToFit="1"/>
    </xf>
    <xf numFmtId="0" fontId="27" fillId="4" borderId="57" xfId="5" applyFont="1" applyFill="1" applyBorder="1" applyAlignment="1" applyProtection="1">
      <alignment horizontal="center" vertical="center" shrinkToFit="1"/>
    </xf>
    <xf numFmtId="178" fontId="27" fillId="0" borderId="10" xfId="5" applyNumberFormat="1" applyFont="1" applyFill="1" applyBorder="1" applyAlignment="1" applyProtection="1">
      <alignment vertical="center" shrinkToFit="1"/>
      <protection locked="0"/>
    </xf>
    <xf numFmtId="178" fontId="27" fillId="0" borderId="53" xfId="5" applyNumberFormat="1" applyFont="1" applyFill="1" applyBorder="1" applyAlignment="1" applyProtection="1">
      <alignment vertical="center" shrinkToFit="1"/>
      <protection locked="0"/>
    </xf>
    <xf numFmtId="181" fontId="27" fillId="0" borderId="26" xfId="5" applyNumberFormat="1" applyFont="1" applyFill="1" applyBorder="1" applyAlignment="1" applyProtection="1">
      <alignment horizontal="center" vertical="center" shrinkToFit="1"/>
      <protection locked="0"/>
    </xf>
    <xf numFmtId="181" fontId="27" fillId="0" borderId="40" xfId="5" applyNumberFormat="1" applyFont="1" applyFill="1" applyBorder="1" applyAlignment="1" applyProtection="1">
      <alignment horizontal="center" vertical="center" shrinkToFit="1"/>
      <protection locked="0"/>
    </xf>
    <xf numFmtId="181" fontId="27" fillId="0" borderId="41" xfId="5" applyNumberFormat="1" applyFont="1" applyFill="1" applyBorder="1" applyAlignment="1" applyProtection="1">
      <alignment horizontal="center" vertical="center" shrinkToFit="1"/>
      <protection locked="0"/>
    </xf>
    <xf numFmtId="0" fontId="27" fillId="4" borderId="42" xfId="5" applyFont="1" applyFill="1" applyBorder="1" applyAlignment="1" applyProtection="1">
      <alignment horizontal="center" vertical="center" shrinkToFit="1"/>
    </xf>
    <xf numFmtId="178" fontId="27" fillId="0" borderId="42" xfId="5" applyNumberFormat="1" applyFont="1" applyFill="1" applyBorder="1" applyAlignment="1" applyProtection="1">
      <alignment vertical="center" shrinkToFit="1"/>
      <protection locked="0"/>
    </xf>
    <xf numFmtId="178" fontId="27" fillId="0" borderId="52" xfId="5" applyNumberFormat="1" applyFont="1" applyFill="1" applyBorder="1" applyAlignment="1" applyProtection="1">
      <alignment vertical="center" shrinkToFit="1"/>
      <protection locked="0"/>
    </xf>
    <xf numFmtId="0" fontId="27" fillId="4" borderId="26" xfId="5" applyFont="1" applyFill="1" applyBorder="1" applyAlignment="1" applyProtection="1">
      <alignment horizontal="center" vertical="center" shrinkToFit="1"/>
    </xf>
    <xf numFmtId="0" fontId="27" fillId="4" borderId="41" xfId="5" applyFont="1" applyFill="1" applyBorder="1" applyAlignment="1" applyProtection="1">
      <alignment horizontal="center" vertical="center" shrinkToFit="1"/>
    </xf>
    <xf numFmtId="178" fontId="27" fillId="3" borderId="8" xfId="5" applyNumberFormat="1" applyFont="1" applyFill="1" applyBorder="1" applyAlignment="1">
      <alignment vertical="center" shrinkToFit="1"/>
    </xf>
    <xf numFmtId="178" fontId="27" fillId="3" borderId="54"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8" xfId="5" applyNumberFormat="1" applyFont="1" applyFill="1" applyBorder="1" applyAlignment="1" applyProtection="1">
      <alignment horizontal="center" vertical="center" shrinkToFit="1"/>
      <protection locked="0"/>
    </xf>
    <xf numFmtId="182" fontId="27" fillId="0" borderId="40" xfId="5" applyNumberFormat="1" applyFont="1" applyFill="1" applyBorder="1" applyAlignment="1" applyProtection="1">
      <alignment horizontal="center" vertical="center" shrinkToFit="1"/>
      <protection locked="0"/>
    </xf>
    <xf numFmtId="182" fontId="27" fillId="0" borderId="54" xfId="5" applyNumberFormat="1" applyFont="1" applyFill="1" applyBorder="1" applyAlignment="1" applyProtection="1">
      <alignment horizontal="center" vertical="center" shrinkToFit="1"/>
      <protection locked="0"/>
    </xf>
    <xf numFmtId="0" fontId="27" fillId="4" borderId="27" xfId="5" applyFont="1" applyFill="1" applyBorder="1" applyAlignment="1" applyProtection="1">
      <alignment horizontal="center" vertical="center" shrinkToFit="1"/>
    </xf>
    <xf numFmtId="0" fontId="27" fillId="4" borderId="39" xfId="5" applyFont="1" applyFill="1" applyBorder="1" applyAlignment="1" applyProtection="1">
      <alignment horizontal="center" vertical="center" shrinkToFit="1"/>
    </xf>
    <xf numFmtId="186" fontId="27" fillId="0" borderId="9" xfId="5" applyNumberFormat="1" applyFont="1" applyFill="1" applyBorder="1" applyAlignment="1" applyProtection="1">
      <alignment horizontal="center" vertical="center" shrinkToFit="1"/>
      <protection locked="0"/>
    </xf>
    <xf numFmtId="186" fontId="27" fillId="0" borderId="28" xfId="5" applyNumberFormat="1" applyFont="1" applyFill="1" applyBorder="1" applyAlignment="1" applyProtection="1">
      <alignment horizontal="center" vertical="center" shrinkToFit="1"/>
      <protection locked="0"/>
    </xf>
    <xf numFmtId="186" fontId="27" fillId="0" borderId="63" xfId="5" applyNumberFormat="1" applyFont="1" applyFill="1" applyBorder="1" applyAlignment="1" applyProtection="1">
      <alignment horizontal="center" vertical="center" shrinkToFit="1"/>
      <protection locked="0"/>
    </xf>
    <xf numFmtId="190" fontId="27" fillId="0" borderId="10" xfId="5" applyNumberFormat="1" applyFont="1" applyFill="1" applyBorder="1" applyAlignment="1" applyProtection="1">
      <alignment vertical="center" shrinkToFit="1"/>
      <protection locked="0"/>
    </xf>
    <xf numFmtId="190" fontId="27" fillId="0" borderId="57" xfId="5" applyNumberFormat="1" applyFont="1" applyFill="1" applyBorder="1" applyAlignment="1" applyProtection="1">
      <alignment vertical="center" shrinkToFit="1"/>
      <protection locked="0"/>
    </xf>
    <xf numFmtId="186" fontId="27" fillId="0" borderId="10" xfId="5" applyNumberFormat="1" applyFont="1" applyFill="1" applyBorder="1" applyAlignment="1" applyProtection="1">
      <alignment horizontal="left" vertical="center" shrinkToFit="1"/>
      <protection locked="0"/>
    </xf>
    <xf numFmtId="186" fontId="27" fillId="0" borderId="49" xfId="5" applyNumberFormat="1" applyFont="1" applyFill="1" applyBorder="1" applyAlignment="1" applyProtection="1">
      <alignment horizontal="left" vertical="center" shrinkToFit="1"/>
      <protection locked="0"/>
    </xf>
    <xf numFmtId="186" fontId="27" fillId="0" borderId="53" xfId="5" applyNumberFormat="1" applyFont="1" applyFill="1" applyBorder="1" applyAlignment="1" applyProtection="1">
      <alignment horizontal="left" vertical="center" shrinkToFit="1"/>
      <protection locked="0"/>
    </xf>
    <xf numFmtId="0" fontId="27" fillId="4" borderId="48" xfId="5" applyFont="1" applyFill="1" applyBorder="1" applyAlignment="1" applyProtection="1">
      <alignment horizontal="right" vertical="center" shrinkToFit="1"/>
    </xf>
    <xf numFmtId="0" fontId="27" fillId="4" borderId="49" xfId="5" applyFont="1" applyFill="1" applyBorder="1" applyAlignment="1" applyProtection="1">
      <alignment horizontal="right" vertical="center" shrinkToFit="1"/>
    </xf>
    <xf numFmtId="0" fontId="27" fillId="4" borderId="37" xfId="5" applyFont="1" applyFill="1" applyBorder="1" applyAlignment="1" applyProtection="1">
      <alignment horizontal="right" vertical="center" shrinkToFit="1"/>
    </xf>
    <xf numFmtId="0" fontId="27" fillId="4" borderId="31" xfId="5" applyFont="1" applyFill="1" applyBorder="1" applyAlignment="1" applyProtection="1">
      <alignment horizontal="right" vertical="center" shrinkToFit="1"/>
    </xf>
    <xf numFmtId="0" fontId="27" fillId="4" borderId="52" xfId="5" applyFont="1" applyFill="1" applyBorder="1" applyAlignment="1" applyProtection="1">
      <alignment horizontal="right" vertical="center" shrinkToFit="1"/>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178" fontId="27" fillId="4" borderId="33" xfId="5" applyNumberFormat="1" applyFont="1" applyFill="1" applyBorder="1" applyAlignment="1" applyProtection="1">
      <alignment vertical="center" shrinkToFit="1"/>
      <protection locked="0"/>
    </xf>
    <xf numFmtId="186" fontId="27" fillId="4" borderId="33" xfId="5" applyNumberFormat="1" applyFont="1" applyFill="1" applyBorder="1" applyAlignment="1">
      <alignment horizontal="center" vertical="center" shrinkToFit="1"/>
    </xf>
    <xf numFmtId="186" fontId="27" fillId="3" borderId="9" xfId="5" applyNumberFormat="1" applyFont="1" applyFill="1" applyBorder="1" applyAlignment="1" applyProtection="1">
      <alignment horizontal="center" vertical="center" shrinkToFit="1"/>
      <protection locked="0"/>
    </xf>
    <xf numFmtId="186" fontId="27" fillId="3" borderId="28" xfId="5" applyNumberFormat="1" applyFont="1" applyFill="1" applyBorder="1" applyAlignment="1" applyProtection="1">
      <alignment horizontal="center" vertical="center" shrinkToFit="1"/>
      <protection locked="0"/>
    </xf>
    <xf numFmtId="186" fontId="27" fillId="3" borderId="63" xfId="5" applyNumberFormat="1" applyFont="1" applyFill="1" applyBorder="1" applyAlignment="1" applyProtection="1">
      <alignment horizontal="center" vertical="center" shrinkToFit="1"/>
      <protection locked="0"/>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0" fontId="23" fillId="0" borderId="0" xfId="3" applyFont="1" applyFill="1" applyBorder="1" applyAlignment="1">
      <alignment horizontal="left" vertical="top" wrapText="1"/>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78" fontId="27" fillId="0" borderId="33" xfId="5" applyNumberFormat="1" applyFont="1" applyFill="1" applyBorder="1" applyAlignment="1" applyProtection="1">
      <alignment vertical="center" shrinkToFit="1"/>
      <protection locked="0"/>
    </xf>
    <xf numFmtId="178" fontId="27" fillId="3" borderId="3" xfId="5" applyNumberFormat="1" applyFont="1" applyFill="1" applyBorder="1" applyAlignment="1">
      <alignment vertical="center" shrinkToFit="1"/>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178" fontId="27" fillId="0" borderId="13"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182" fontId="27" fillId="3" borderId="8" xfId="5" applyNumberFormat="1" applyFont="1" applyFill="1" applyBorder="1" applyAlignment="1" applyProtection="1">
      <alignment horizontal="center" vertical="center" shrinkToFit="1"/>
      <protection locked="0"/>
    </xf>
    <xf numFmtId="182" fontId="27" fillId="3" borderId="40" xfId="5" applyNumberFormat="1" applyFont="1" applyFill="1" applyBorder="1" applyAlignment="1" applyProtection="1">
      <alignment horizontal="center" vertical="center" shrinkToFit="1"/>
      <protection locked="0"/>
    </xf>
    <xf numFmtId="182" fontId="27" fillId="3" borderId="54" xfId="5" applyNumberFormat="1" applyFont="1" applyFill="1" applyBorder="1" applyAlignment="1" applyProtection="1">
      <alignment horizontal="center" vertical="center" shrinkToFit="1"/>
      <protection locked="0"/>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0" borderId="0" xfId="8" applyNumberFormat="1" applyFont="1" applyFill="1" applyAlignment="1">
      <alignment horizontal="right" vertical="center"/>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183" fontId="19" fillId="3" borderId="0" xfId="8" applyNumberFormat="1" applyFont="1" applyFill="1" applyAlignment="1">
      <alignment horizontal="righ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6">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5"/>
    </tableStyle>
    <tableStyle name="ピボットテーブル スタイル 1" table="0" count="2">
      <tableStyleElement type="wholeTable" dxfId="44"/>
      <tableStyleElement type="headerRow" dxfId="43"/>
    </tableStyle>
  </tableStyles>
  <colors>
    <mruColors>
      <color rgb="FFEAEAEA"/>
      <color rgb="FFCCFFFF"/>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32" zoomScale="80" zoomScaleNormal="80" zoomScaleSheetLayoutView="80" workbookViewId="0">
      <selection activeCell="A56" sqref="A56"/>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0" t="s">
        <v>413</v>
      </c>
    </row>
    <row r="2" spans="1:18" ht="18" hidden="1" customHeight="1">
      <c r="B2" s="336" t="s">
        <v>294</v>
      </c>
      <c r="K2" s="400" t="s">
        <v>403</v>
      </c>
    </row>
    <row r="3" spans="1:18" ht="18" hidden="1" customHeight="1">
      <c r="B3" s="336" t="s">
        <v>295</v>
      </c>
      <c r="J3" s="144"/>
    </row>
    <row r="4" spans="1:18" s="339" customFormat="1" ht="79.900000000000006" hidden="1" customHeight="1">
      <c r="A4" s="556" t="s">
        <v>323</v>
      </c>
      <c r="B4" s="556"/>
      <c r="C4" s="556"/>
      <c r="D4" s="556"/>
      <c r="E4" s="556"/>
      <c r="F4" s="556"/>
      <c r="G4" s="556"/>
      <c r="H4" s="556"/>
      <c r="I4" s="556"/>
      <c r="J4" s="556"/>
      <c r="K4" s="338"/>
      <c r="N4" s="335"/>
      <c r="O4" s="335"/>
      <c r="P4" s="335"/>
      <c r="Q4" s="335"/>
      <c r="R4" s="335"/>
    </row>
    <row r="5" spans="1:18" s="339" customFormat="1" ht="21.75" hidden="1" customHeight="1">
      <c r="A5" s="340"/>
      <c r="B5" s="340"/>
      <c r="C5" s="340"/>
      <c r="D5" s="340"/>
      <c r="E5" s="340"/>
      <c r="F5" s="340"/>
      <c r="G5" s="340"/>
      <c r="H5" s="557"/>
      <c r="I5" s="557"/>
      <c r="J5" s="557"/>
      <c r="K5" s="479" t="s">
        <v>360</v>
      </c>
      <c r="N5" s="335"/>
      <c r="O5" s="335"/>
      <c r="P5" s="335"/>
      <c r="Q5" s="335"/>
      <c r="R5" s="335"/>
    </row>
    <row r="6" spans="1:18" s="339" customFormat="1" ht="21" hidden="1">
      <c r="A6" s="341"/>
      <c r="H6" s="558" t="s">
        <v>346</v>
      </c>
      <c r="I6" s="558"/>
      <c r="J6" s="558"/>
      <c r="K6" s="479"/>
      <c r="N6" s="335"/>
      <c r="O6" s="335"/>
      <c r="P6" s="335"/>
      <c r="Q6" s="335"/>
      <c r="R6" s="335"/>
    </row>
    <row r="7" spans="1:18" s="339" customFormat="1" ht="21" hidden="1">
      <c r="A7" s="341"/>
      <c r="B7" s="336" t="s">
        <v>296</v>
      </c>
      <c r="K7" s="338"/>
      <c r="R7" s="342"/>
    </row>
    <row r="8" spans="1:18" s="339" customFormat="1" ht="11.25" hidden="1" customHeight="1">
      <c r="A8" s="341"/>
      <c r="K8" s="338"/>
      <c r="R8" s="342"/>
    </row>
    <row r="9" spans="1:18" s="339" customFormat="1" ht="44.25" hidden="1" customHeight="1">
      <c r="A9" s="343"/>
      <c r="B9" s="559" t="s">
        <v>324</v>
      </c>
      <c r="C9" s="559"/>
      <c r="D9" s="559"/>
      <c r="E9" s="559"/>
      <c r="F9" s="559"/>
      <c r="G9" s="559"/>
      <c r="H9" s="559"/>
      <c r="I9" s="559"/>
      <c r="J9" s="559"/>
      <c r="K9" s="522" t="s">
        <v>404</v>
      </c>
      <c r="R9" s="342"/>
    </row>
    <row r="10" spans="1:18" s="339" customFormat="1" ht="12.75" customHeight="1">
      <c r="A10" s="560"/>
      <c r="B10" s="560"/>
      <c r="C10" s="560"/>
      <c r="D10" s="560"/>
      <c r="E10" s="560"/>
      <c r="F10" s="560"/>
      <c r="G10" s="560"/>
      <c r="H10" s="560"/>
      <c r="I10" s="560"/>
      <c r="J10" s="560"/>
      <c r="K10" s="338"/>
      <c r="R10" s="342"/>
    </row>
    <row r="11" spans="1:18" ht="57.75" customHeight="1">
      <c r="A11" s="561" t="s">
        <v>0</v>
      </c>
      <c r="B11" s="561"/>
      <c r="C11" s="562" t="s">
        <v>331</v>
      </c>
      <c r="D11" s="562"/>
      <c r="E11" s="562"/>
      <c r="F11" s="18" t="s">
        <v>330</v>
      </c>
      <c r="G11" s="563" t="s">
        <v>412</v>
      </c>
      <c r="H11" s="563"/>
      <c r="I11" s="563"/>
      <c r="J11" s="563"/>
      <c r="K11" s="401"/>
      <c r="R11" s="344"/>
    </row>
    <row r="12" spans="1:18" ht="57.75" customHeight="1">
      <c r="A12" s="561" t="s">
        <v>402</v>
      </c>
      <c r="B12" s="561"/>
      <c r="C12" s="562" t="s">
        <v>408</v>
      </c>
      <c r="D12" s="562"/>
      <c r="E12" s="562"/>
      <c r="F12" s="18" t="s">
        <v>14</v>
      </c>
      <c r="G12" s="563"/>
      <c r="H12" s="563"/>
      <c r="I12" s="563"/>
      <c r="J12" s="563"/>
      <c r="K12" s="493" t="s">
        <v>386</v>
      </c>
      <c r="R12" s="344"/>
    </row>
    <row r="13" spans="1:18" ht="24.75" customHeight="1">
      <c r="A13" s="564" t="s">
        <v>13</v>
      </c>
      <c r="B13" s="61" t="s">
        <v>297</v>
      </c>
      <c r="C13" s="345"/>
      <c r="D13" s="18" t="s">
        <v>298</v>
      </c>
      <c r="E13" s="345"/>
      <c r="F13" s="567"/>
      <c r="G13" s="567"/>
      <c r="H13" s="567"/>
      <c r="I13" s="567"/>
      <c r="J13" s="567"/>
      <c r="K13" s="553" t="s">
        <v>325</v>
      </c>
    </row>
    <row r="14" spans="1:18" ht="12" customHeight="1">
      <c r="A14" s="565"/>
      <c r="B14" s="554" t="s">
        <v>299</v>
      </c>
      <c r="C14" s="346" t="s">
        <v>86</v>
      </c>
      <c r="D14" s="555" t="s">
        <v>300</v>
      </c>
      <c r="E14" s="555"/>
      <c r="F14" s="555"/>
      <c r="G14" s="555" t="s">
        <v>301</v>
      </c>
      <c r="H14" s="555"/>
      <c r="I14" s="555"/>
      <c r="J14" s="555"/>
      <c r="K14" s="553"/>
    </row>
    <row r="15" spans="1:18" ht="33.75" customHeight="1">
      <c r="A15" s="565"/>
      <c r="B15" s="554"/>
      <c r="C15" s="347"/>
      <c r="D15" s="568"/>
      <c r="E15" s="568"/>
      <c r="F15" s="568"/>
      <c r="G15" s="569"/>
      <c r="H15" s="569"/>
      <c r="I15" s="569"/>
      <c r="J15" s="569"/>
      <c r="K15" s="553"/>
    </row>
    <row r="16" spans="1:18" ht="35.25" customHeight="1">
      <c r="A16" s="565"/>
      <c r="B16" s="61" t="s">
        <v>302</v>
      </c>
      <c r="C16" s="580"/>
      <c r="D16" s="580"/>
      <c r="E16" s="580"/>
      <c r="F16" s="580"/>
      <c r="G16" s="580"/>
      <c r="H16" s="580"/>
      <c r="I16" s="580"/>
      <c r="J16" s="580"/>
      <c r="K16" s="553"/>
    </row>
    <row r="17" spans="1:19" ht="35.25" customHeight="1">
      <c r="A17" s="565"/>
      <c r="B17" s="18" t="s">
        <v>303</v>
      </c>
      <c r="C17" s="580"/>
      <c r="D17" s="580"/>
      <c r="E17" s="580"/>
      <c r="F17" s="580"/>
      <c r="G17" s="580"/>
      <c r="H17" s="580"/>
      <c r="I17" s="580"/>
      <c r="J17" s="580"/>
      <c r="K17" s="553"/>
    </row>
    <row r="18" spans="1:19" ht="35.25" customHeight="1">
      <c r="A18" s="565"/>
      <c r="B18" s="18" t="s">
        <v>1</v>
      </c>
      <c r="C18" s="580"/>
      <c r="D18" s="580"/>
      <c r="E18" s="580"/>
      <c r="F18" s="580"/>
      <c r="G18" s="580"/>
      <c r="H18" s="580"/>
      <c r="I18" s="580"/>
      <c r="J18" s="580"/>
      <c r="K18" s="553"/>
    </row>
    <row r="19" spans="1:19" ht="35.25" customHeight="1">
      <c r="A19" s="565"/>
      <c r="B19" s="570" t="s">
        <v>304</v>
      </c>
      <c r="C19" s="572"/>
      <c r="D19" s="573"/>
      <c r="E19" s="348" t="s">
        <v>305</v>
      </c>
      <c r="F19" s="349"/>
      <c r="G19" s="576" t="s">
        <v>306</v>
      </c>
      <c r="H19" s="577"/>
      <c r="I19" s="578"/>
      <c r="J19" s="579"/>
      <c r="K19" s="343"/>
    </row>
    <row r="20" spans="1:19" ht="35.25" customHeight="1">
      <c r="A20" s="566"/>
      <c r="B20" s="571"/>
      <c r="C20" s="574"/>
      <c r="D20" s="575"/>
      <c r="E20" s="348" t="s">
        <v>307</v>
      </c>
      <c r="F20" s="349"/>
      <c r="G20" s="576" t="s">
        <v>308</v>
      </c>
      <c r="H20" s="577"/>
      <c r="I20" s="578"/>
      <c r="J20" s="579"/>
      <c r="K20" s="343"/>
    </row>
    <row r="21" spans="1:19" ht="35.25" customHeight="1">
      <c r="A21" s="581" t="s">
        <v>420</v>
      </c>
      <c r="B21" s="393" t="s">
        <v>335</v>
      </c>
      <c r="C21" s="394"/>
      <c r="D21" s="395"/>
      <c r="E21" s="396"/>
      <c r="F21" s="396"/>
      <c r="G21" s="395"/>
      <c r="H21" s="395"/>
      <c r="I21" s="395"/>
      <c r="J21" s="397"/>
      <c r="K21" s="400"/>
    </row>
    <row r="22" spans="1:19" ht="21.75" customHeight="1">
      <c r="A22" s="581"/>
      <c r="B22" s="351" t="s">
        <v>309</v>
      </c>
      <c r="C22" s="582"/>
      <c r="D22" s="582"/>
      <c r="E22" s="582"/>
      <c r="F22" s="582"/>
      <c r="G22" s="582"/>
      <c r="H22" s="582"/>
      <c r="I22" s="582"/>
      <c r="J22" s="582"/>
      <c r="K22" s="408"/>
    </row>
    <row r="23" spans="1:19" ht="55.5" customHeight="1">
      <c r="A23" s="581"/>
      <c r="B23" s="352" t="s">
        <v>12</v>
      </c>
      <c r="C23" s="535"/>
      <c r="D23" s="535"/>
      <c r="E23" s="535"/>
      <c r="F23" s="535"/>
      <c r="G23" s="535"/>
      <c r="H23" s="535"/>
      <c r="I23" s="535"/>
      <c r="J23" s="535"/>
      <c r="K23" s="408" t="s">
        <v>310</v>
      </c>
    </row>
    <row r="24" spans="1:19" ht="17.25">
      <c r="A24" s="581"/>
      <c r="B24" s="536" t="s">
        <v>311</v>
      </c>
      <c r="C24" s="353" t="s">
        <v>87</v>
      </c>
      <c r="D24" s="354"/>
      <c r="E24" s="17" t="s">
        <v>88</v>
      </c>
      <c r="F24" s="537" t="s">
        <v>89</v>
      </c>
      <c r="G24" s="538"/>
      <c r="H24" s="355" t="s">
        <v>312</v>
      </c>
      <c r="I24" s="356" t="s">
        <v>313</v>
      </c>
      <c r="J24" s="357"/>
      <c r="K24" s="408"/>
    </row>
    <row r="25" spans="1:19" ht="57" customHeight="1">
      <c r="A25" s="581"/>
      <c r="B25" s="536"/>
      <c r="C25" s="358" t="str">
        <f>IF(MIN(C26:C37),MIN(C26:C37),"")</f>
        <v/>
      </c>
      <c r="D25" s="354" t="s">
        <v>11</v>
      </c>
      <c r="E25" s="359" t="str">
        <f>IF(MAX(E26:E37),MAX(E26:E37),"")</f>
        <v/>
      </c>
      <c r="F25" s="539" t="str">
        <f>IF(F26="","",F26)</f>
        <v/>
      </c>
      <c r="G25" s="539"/>
      <c r="H25" s="360" t="str">
        <f>IF(H26="","","("&amp;H26)</f>
        <v/>
      </c>
      <c r="I25" s="361" t="str">
        <f>IF(I26="","",I26&amp;")")</f>
        <v/>
      </c>
      <c r="J25" s="423">
        <f>IF(ISBLANK(F27:G37),"",COUNTA(F27:G37))</f>
        <v>0</v>
      </c>
      <c r="K25" s="408"/>
    </row>
    <row r="26" spans="1:19" ht="18.75" customHeight="1">
      <c r="A26" s="581"/>
      <c r="B26" s="536"/>
      <c r="C26" s="362"/>
      <c r="D26" s="363" t="s">
        <v>314</v>
      </c>
      <c r="E26" s="364"/>
      <c r="F26" s="540"/>
      <c r="G26" s="540"/>
      <c r="H26" s="365"/>
      <c r="I26" s="541"/>
      <c r="J26" s="540"/>
      <c r="K26" s="341" t="s">
        <v>315</v>
      </c>
      <c r="L26" s="337"/>
      <c r="M26" s="337"/>
      <c r="N26" s="337"/>
      <c r="O26" s="337"/>
      <c r="P26" s="337"/>
      <c r="Q26" s="337"/>
      <c r="S26" s="337"/>
    </row>
    <row r="27" spans="1:19" ht="18.75" customHeight="1">
      <c r="A27" s="581"/>
      <c r="B27" s="536"/>
      <c r="C27" s="366"/>
      <c r="D27" s="367" t="s">
        <v>314</v>
      </c>
      <c r="E27" s="368"/>
      <c r="F27" s="542"/>
      <c r="G27" s="542"/>
      <c r="H27" s="369"/>
      <c r="I27" s="543"/>
      <c r="J27" s="542"/>
      <c r="K27" s="343" t="s">
        <v>316</v>
      </c>
      <c r="L27" s="337"/>
      <c r="M27" s="337"/>
      <c r="N27" s="337"/>
      <c r="O27" s="337"/>
      <c r="P27" s="337"/>
      <c r="Q27" s="337"/>
      <c r="R27" s="337"/>
      <c r="S27" s="337"/>
    </row>
    <row r="28" spans="1:19" ht="17.25">
      <c r="A28" s="581"/>
      <c r="B28" s="536"/>
      <c r="C28" s="366"/>
      <c r="D28" s="367" t="s">
        <v>11</v>
      </c>
      <c r="E28" s="368"/>
      <c r="F28" s="542"/>
      <c r="G28" s="542"/>
      <c r="H28" s="369"/>
      <c r="I28" s="543"/>
      <c r="J28" s="542"/>
      <c r="K28" s="343"/>
      <c r="L28" s="337"/>
      <c r="M28" s="337"/>
      <c r="N28" s="337"/>
      <c r="O28" s="337"/>
      <c r="P28" s="337"/>
      <c r="Q28" s="337"/>
      <c r="R28" s="337"/>
      <c r="S28" s="337"/>
    </row>
    <row r="29" spans="1:19" ht="17.25">
      <c r="A29" s="581"/>
      <c r="B29" s="536"/>
      <c r="C29" s="366"/>
      <c r="D29" s="367" t="s">
        <v>11</v>
      </c>
      <c r="E29" s="368"/>
      <c r="F29" s="542"/>
      <c r="G29" s="542"/>
      <c r="H29" s="369"/>
      <c r="I29" s="543"/>
      <c r="J29" s="542"/>
      <c r="K29" s="480"/>
      <c r="L29" s="337"/>
      <c r="M29" s="337"/>
      <c r="N29" s="337"/>
      <c r="O29" s="337"/>
      <c r="P29" s="337"/>
      <c r="Q29" s="337"/>
      <c r="R29" s="337"/>
      <c r="S29" s="337"/>
    </row>
    <row r="30" spans="1:19" ht="17.25">
      <c r="A30" s="581"/>
      <c r="B30" s="536"/>
      <c r="C30" s="366"/>
      <c r="D30" s="367" t="s">
        <v>11</v>
      </c>
      <c r="E30" s="368"/>
      <c r="F30" s="542"/>
      <c r="G30" s="542"/>
      <c r="H30" s="369"/>
      <c r="I30" s="543"/>
      <c r="J30" s="542"/>
      <c r="K30" s="480"/>
      <c r="L30" s="337"/>
      <c r="M30" s="337"/>
      <c r="N30" s="337"/>
      <c r="O30" s="337"/>
      <c r="P30" s="337"/>
      <c r="Q30" s="337"/>
      <c r="R30" s="337"/>
      <c r="S30" s="337"/>
    </row>
    <row r="31" spans="1:19" ht="17.25">
      <c r="A31" s="581"/>
      <c r="B31" s="536"/>
      <c r="C31" s="366"/>
      <c r="D31" s="367" t="s">
        <v>11</v>
      </c>
      <c r="E31" s="368"/>
      <c r="F31" s="542"/>
      <c r="G31" s="542"/>
      <c r="H31" s="369"/>
      <c r="I31" s="543"/>
      <c r="J31" s="542"/>
      <c r="K31" s="480"/>
      <c r="L31" s="337"/>
      <c r="M31" s="337"/>
      <c r="N31" s="337"/>
      <c r="O31" s="337"/>
      <c r="P31" s="337"/>
      <c r="Q31" s="337"/>
      <c r="R31" s="337"/>
      <c r="S31" s="337"/>
    </row>
    <row r="32" spans="1:19" ht="17.25">
      <c r="A32" s="581"/>
      <c r="B32" s="536"/>
      <c r="C32" s="366"/>
      <c r="D32" s="367" t="s">
        <v>11</v>
      </c>
      <c r="E32" s="368"/>
      <c r="F32" s="542"/>
      <c r="G32" s="542"/>
      <c r="H32" s="369"/>
      <c r="I32" s="543"/>
      <c r="J32" s="542"/>
      <c r="K32" s="480"/>
      <c r="L32" s="337"/>
      <c r="M32" s="337"/>
      <c r="N32" s="337"/>
      <c r="O32" s="337"/>
      <c r="P32" s="337"/>
      <c r="Q32" s="337"/>
      <c r="R32" s="337"/>
      <c r="S32" s="337"/>
    </row>
    <row r="33" spans="1:19" ht="17.25">
      <c r="A33" s="581"/>
      <c r="B33" s="536"/>
      <c r="C33" s="366"/>
      <c r="D33" s="367" t="s">
        <v>11</v>
      </c>
      <c r="E33" s="368"/>
      <c r="F33" s="542"/>
      <c r="G33" s="542"/>
      <c r="H33" s="369"/>
      <c r="I33" s="543"/>
      <c r="J33" s="542"/>
      <c r="K33" s="480"/>
      <c r="L33" s="337"/>
      <c r="M33" s="337"/>
      <c r="N33" s="337"/>
      <c r="O33" s="337"/>
      <c r="P33" s="337"/>
      <c r="Q33" s="337"/>
      <c r="R33" s="337"/>
      <c r="S33" s="337"/>
    </row>
    <row r="34" spans="1:19" ht="17.25">
      <c r="A34" s="581"/>
      <c r="B34" s="536"/>
      <c r="C34" s="366"/>
      <c r="D34" s="367" t="s">
        <v>11</v>
      </c>
      <c r="E34" s="368"/>
      <c r="F34" s="542"/>
      <c r="G34" s="542"/>
      <c r="H34" s="369"/>
      <c r="I34" s="543"/>
      <c r="J34" s="542"/>
      <c r="K34" s="480"/>
      <c r="L34" s="337"/>
      <c r="M34" s="337"/>
      <c r="N34" s="337"/>
      <c r="O34" s="337"/>
      <c r="P34" s="337"/>
      <c r="Q34" s="337"/>
      <c r="R34" s="337"/>
      <c r="S34" s="337"/>
    </row>
    <row r="35" spans="1:19" ht="17.25">
      <c r="A35" s="581"/>
      <c r="B35" s="536"/>
      <c r="C35" s="366"/>
      <c r="D35" s="367" t="s">
        <v>11</v>
      </c>
      <c r="E35" s="368"/>
      <c r="F35" s="542"/>
      <c r="G35" s="542"/>
      <c r="H35" s="369"/>
      <c r="I35" s="543"/>
      <c r="J35" s="542"/>
      <c r="K35" s="480"/>
      <c r="L35" s="337"/>
      <c r="M35" s="337"/>
      <c r="N35" s="337"/>
      <c r="O35" s="337"/>
      <c r="P35" s="337"/>
      <c r="Q35" s="337"/>
      <c r="R35" s="337"/>
      <c r="S35" s="337"/>
    </row>
    <row r="36" spans="1:19" ht="17.25">
      <c r="A36" s="581"/>
      <c r="B36" s="536"/>
      <c r="C36" s="366"/>
      <c r="D36" s="367" t="s">
        <v>11</v>
      </c>
      <c r="E36" s="368"/>
      <c r="F36" s="542"/>
      <c r="G36" s="542"/>
      <c r="H36" s="369"/>
      <c r="I36" s="543"/>
      <c r="J36" s="542"/>
      <c r="K36" s="480"/>
      <c r="L36" s="337"/>
      <c r="M36" s="337"/>
      <c r="N36" s="337"/>
      <c r="O36" s="337"/>
      <c r="P36" s="337"/>
      <c r="Q36" s="337"/>
      <c r="R36" s="337"/>
      <c r="S36" s="337"/>
    </row>
    <row r="37" spans="1:19" ht="17.25">
      <c r="A37" s="581"/>
      <c r="B37" s="536"/>
      <c r="C37" s="366"/>
      <c r="D37" s="367" t="s">
        <v>11</v>
      </c>
      <c r="E37" s="368"/>
      <c r="F37" s="542"/>
      <c r="G37" s="542"/>
      <c r="H37" s="369"/>
      <c r="I37" s="543"/>
      <c r="J37" s="542"/>
      <c r="K37" s="480"/>
      <c r="L37" s="337"/>
      <c r="M37" s="337"/>
      <c r="S37" s="337"/>
    </row>
    <row r="38" spans="1:19" s="256" customFormat="1" ht="15" customHeight="1">
      <c r="A38" s="581"/>
      <c r="B38" s="583" t="s">
        <v>147</v>
      </c>
      <c r="C38" s="594" t="s">
        <v>9</v>
      </c>
      <c r="D38" s="596" t="s">
        <v>90</v>
      </c>
      <c r="E38" s="589"/>
      <c r="F38" s="590" t="s">
        <v>399</v>
      </c>
      <c r="G38" s="591"/>
      <c r="H38" s="592"/>
      <c r="I38" s="588" t="s">
        <v>400</v>
      </c>
      <c r="J38" s="589"/>
      <c r="K38" s="398"/>
    </row>
    <row r="39" spans="1:19" s="256" customFormat="1" ht="15" customHeight="1">
      <c r="A39" s="581"/>
      <c r="B39" s="584"/>
      <c r="C39" s="595"/>
      <c r="D39" s="593" t="s">
        <v>91</v>
      </c>
      <c r="E39" s="587"/>
      <c r="F39" s="593" t="s">
        <v>91</v>
      </c>
      <c r="G39" s="586"/>
      <c r="H39" s="587"/>
      <c r="I39" s="586" t="s">
        <v>91</v>
      </c>
      <c r="J39" s="587"/>
      <c r="K39" s="398"/>
    </row>
    <row r="40" spans="1:19" s="256" customFormat="1" ht="15" hidden="1" customHeight="1">
      <c r="A40" s="581"/>
      <c r="B40" s="584"/>
      <c r="C40" s="494" t="s">
        <v>387</v>
      </c>
      <c r="D40" s="495"/>
      <c r="E40" s="496"/>
      <c r="F40" s="495"/>
      <c r="G40" s="497"/>
      <c r="H40" s="498">
        <f>支出予算書!I6</f>
        <v>0</v>
      </c>
      <c r="I40" s="497"/>
      <c r="J40" s="496"/>
      <c r="K40" s="399" t="s">
        <v>392</v>
      </c>
    </row>
    <row r="41" spans="1:19" s="256" customFormat="1" ht="15" hidden="1" customHeight="1">
      <c r="A41" s="581"/>
      <c r="B41" s="584"/>
      <c r="C41" s="494" t="s">
        <v>388</v>
      </c>
      <c r="D41" s="495"/>
      <c r="E41" s="496"/>
      <c r="F41" s="495"/>
      <c r="G41" s="497"/>
      <c r="H41" s="498">
        <f>支出予算書!I7</f>
        <v>0</v>
      </c>
      <c r="I41" s="497"/>
      <c r="J41" s="496"/>
      <c r="K41" s="399" t="s">
        <v>392</v>
      </c>
    </row>
    <row r="42" spans="1:19" s="256" customFormat="1" ht="15" hidden="1" customHeight="1">
      <c r="A42" s="581"/>
      <c r="B42" s="584"/>
      <c r="C42" s="494" t="s">
        <v>389</v>
      </c>
      <c r="D42" s="495"/>
      <c r="E42" s="496"/>
      <c r="F42" s="495"/>
      <c r="G42" s="497"/>
      <c r="H42" s="498">
        <f>支出予算書!I8</f>
        <v>0</v>
      </c>
      <c r="I42" s="497"/>
      <c r="J42" s="496"/>
      <c r="K42" s="399" t="s">
        <v>392</v>
      </c>
    </row>
    <row r="43" spans="1:19" s="256" customFormat="1" ht="15" hidden="1" customHeight="1">
      <c r="A43" s="581"/>
      <c r="B43" s="584"/>
      <c r="C43" s="494" t="s">
        <v>390</v>
      </c>
      <c r="D43" s="495"/>
      <c r="E43" s="496"/>
      <c r="F43" s="495"/>
      <c r="G43" s="497"/>
      <c r="H43" s="498">
        <f>支出予算書!I9</f>
        <v>0</v>
      </c>
      <c r="I43" s="497"/>
      <c r="J43" s="496"/>
      <c r="K43" s="399" t="s">
        <v>392</v>
      </c>
    </row>
    <row r="44" spans="1:19" s="256" customFormat="1" ht="15" hidden="1" customHeight="1">
      <c r="A44" s="581"/>
      <c r="B44" s="584"/>
      <c r="C44" s="494" t="s">
        <v>391</v>
      </c>
      <c r="D44" s="495"/>
      <c r="E44" s="496"/>
      <c r="F44" s="495"/>
      <c r="G44" s="497"/>
      <c r="H44" s="498">
        <f>支出予算書!I10</f>
        <v>0</v>
      </c>
      <c r="I44" s="497"/>
      <c r="J44" s="496"/>
      <c r="K44" s="399" t="s">
        <v>392</v>
      </c>
    </row>
    <row r="45" spans="1:19" s="256" customFormat="1" ht="30" customHeight="1">
      <c r="A45" s="581"/>
      <c r="B45" s="584"/>
      <c r="C45" s="422" t="s">
        <v>384</v>
      </c>
      <c r="D45" s="402"/>
      <c r="E45" s="403">
        <f>$H45+$J45</f>
        <v>0</v>
      </c>
      <c r="F45" s="402"/>
      <c r="G45" s="406"/>
      <c r="H45" s="403">
        <f>支出予算書!I11</f>
        <v>0</v>
      </c>
      <c r="I45" s="402"/>
      <c r="J45" s="403">
        <f>支出予算書!P11</f>
        <v>0</v>
      </c>
      <c r="K45" s="398" t="s">
        <v>395</v>
      </c>
    </row>
    <row r="46" spans="1:19" s="256" customFormat="1" ht="30" customHeight="1">
      <c r="A46" s="581"/>
      <c r="B46" s="584"/>
      <c r="C46" s="416" t="s">
        <v>253</v>
      </c>
      <c r="D46" s="417"/>
      <c r="E46" s="418">
        <f t="shared" ref="E46" si="0">$H46+$J46</f>
        <v>0</v>
      </c>
      <c r="F46" s="417"/>
      <c r="G46" s="419"/>
      <c r="H46" s="418">
        <f>支出予算書!I14</f>
        <v>0</v>
      </c>
      <c r="I46" s="417"/>
      <c r="J46" s="418">
        <f>支出予算書!P14</f>
        <v>0</v>
      </c>
      <c r="K46" s="398"/>
    </row>
    <row r="47" spans="1:19" s="256" customFormat="1" ht="30" customHeight="1">
      <c r="A47" s="581"/>
      <c r="B47" s="584"/>
      <c r="C47" s="482" t="s">
        <v>385</v>
      </c>
      <c r="D47" s="417"/>
      <c r="E47" s="418">
        <f>$H47+$J47</f>
        <v>0</v>
      </c>
      <c r="F47" s="411"/>
      <c r="G47" s="413"/>
      <c r="H47" s="412">
        <f>支出予算書!I15</f>
        <v>0</v>
      </c>
      <c r="I47" s="411"/>
      <c r="J47" s="414">
        <f>支出予算書!P15</f>
        <v>0</v>
      </c>
      <c r="K47" s="399"/>
    </row>
    <row r="48" spans="1:19" s="256" customFormat="1" ht="30" hidden="1" customHeight="1" thickTop="1">
      <c r="A48" s="581"/>
      <c r="B48" s="585"/>
      <c r="C48" s="416" t="s">
        <v>317</v>
      </c>
      <c r="D48" s="420"/>
      <c r="E48" s="421">
        <f>IF(OR($H48="金額を入力※",$J48="金額を入力※"),0,$H48+$J48)</f>
        <v>0</v>
      </c>
      <c r="F48" s="523"/>
      <c r="G48" s="524"/>
      <c r="H48" s="525" t="s">
        <v>338</v>
      </c>
      <c r="I48" s="523"/>
      <c r="J48" s="526" t="s">
        <v>339</v>
      </c>
      <c r="K48" s="370" t="s">
        <v>417</v>
      </c>
    </row>
    <row r="49" spans="1:19" s="256" customFormat="1" ht="30" customHeight="1">
      <c r="A49" s="581"/>
      <c r="B49" s="544" t="s">
        <v>369</v>
      </c>
      <c r="C49" s="483" t="s">
        <v>374</v>
      </c>
      <c r="D49" s="402"/>
      <c r="E49" s="403">
        <f>収支計画書!G4</f>
        <v>0</v>
      </c>
      <c r="F49" s="527"/>
      <c r="G49" s="528"/>
      <c r="H49" s="529"/>
      <c r="I49" s="528"/>
      <c r="J49" s="530"/>
      <c r="K49" s="399"/>
    </row>
    <row r="50" spans="1:19" s="256" customFormat="1" ht="30" customHeight="1">
      <c r="A50" s="581"/>
      <c r="B50" s="544"/>
      <c r="C50" s="484" t="s">
        <v>375</v>
      </c>
      <c r="D50" s="404"/>
      <c r="E50" s="405">
        <f>収支計画書!G5</f>
        <v>0</v>
      </c>
      <c r="F50" s="531"/>
      <c r="G50" s="478"/>
      <c r="H50" s="481"/>
      <c r="I50" s="478"/>
      <c r="J50" s="487"/>
      <c r="K50" s="399"/>
    </row>
    <row r="51" spans="1:19" s="256" customFormat="1" ht="30" customHeight="1">
      <c r="A51" s="581"/>
      <c r="B51" s="544"/>
      <c r="C51" s="484" t="s">
        <v>376</v>
      </c>
      <c r="D51" s="404"/>
      <c r="E51" s="405">
        <f>収支計画書!G6</f>
        <v>0</v>
      </c>
      <c r="F51" s="531"/>
      <c r="G51" s="478"/>
      <c r="H51" s="481"/>
      <c r="I51" s="478"/>
      <c r="J51" s="487"/>
      <c r="K51" s="399"/>
    </row>
    <row r="52" spans="1:19" s="256" customFormat="1" ht="30" customHeight="1">
      <c r="A52" s="581"/>
      <c r="B52" s="544"/>
      <c r="C52" s="484" t="s">
        <v>377</v>
      </c>
      <c r="D52" s="404"/>
      <c r="E52" s="405">
        <f>収支計画書!G7</f>
        <v>0</v>
      </c>
      <c r="F52" s="545"/>
      <c r="G52" s="546"/>
      <c r="H52" s="546"/>
      <c r="I52" s="491"/>
      <c r="J52" s="492"/>
      <c r="K52" s="399"/>
    </row>
    <row r="53" spans="1:19" s="256" customFormat="1" ht="30" customHeight="1">
      <c r="A53" s="581"/>
      <c r="B53" s="544"/>
      <c r="C53" s="485" t="s">
        <v>380</v>
      </c>
      <c r="D53" s="407"/>
      <c r="E53" s="415">
        <f>収支計画書!G8</f>
        <v>0</v>
      </c>
      <c r="F53" s="550" t="s">
        <v>382</v>
      </c>
      <c r="G53" s="551"/>
      <c r="H53" s="552"/>
      <c r="I53" s="417"/>
      <c r="J53" s="489">
        <f>収支計画書!M4</f>
        <v>0</v>
      </c>
      <c r="K53" s="399"/>
    </row>
    <row r="54" spans="1:19" s="256" customFormat="1" ht="30" customHeight="1">
      <c r="A54" s="581"/>
      <c r="B54" s="544"/>
      <c r="C54" s="486" t="s">
        <v>381</v>
      </c>
      <c r="D54" s="417"/>
      <c r="E54" s="418">
        <f>収支計画書!G9</f>
        <v>0</v>
      </c>
      <c r="F54" s="547" t="s">
        <v>368</v>
      </c>
      <c r="G54" s="548"/>
      <c r="H54" s="549"/>
      <c r="I54" s="417"/>
      <c r="J54" s="489">
        <f>収支計画書!M5</f>
        <v>0</v>
      </c>
      <c r="K54" s="399"/>
    </row>
    <row r="55" spans="1:19" s="256" customFormat="1" ht="30" customHeight="1">
      <c r="A55" s="581"/>
      <c r="B55" s="544"/>
      <c r="C55" s="486" t="s">
        <v>379</v>
      </c>
      <c r="D55" s="417"/>
      <c r="E55" s="418">
        <f>SUM(E53:E54)</f>
        <v>0</v>
      </c>
      <c r="F55" s="547" t="s">
        <v>383</v>
      </c>
      <c r="G55" s="548"/>
      <c r="H55" s="549"/>
      <c r="I55" s="420"/>
      <c r="J55" s="488">
        <f>SUM(J52:J54)</f>
        <v>0</v>
      </c>
      <c r="K55" s="399"/>
    </row>
    <row r="56" spans="1:19" ht="24.75" customHeight="1">
      <c r="A56" s="16"/>
      <c r="B56" s="16"/>
      <c r="C56" s="16"/>
      <c r="D56" s="16"/>
      <c r="E56" s="16"/>
      <c r="F56" s="16"/>
      <c r="G56" s="16"/>
      <c r="H56" s="16"/>
      <c r="I56" s="16"/>
      <c r="J56" s="16"/>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topLeftCell="B1" zoomScale="85" zoomScaleNormal="50" zoomScaleSheetLayoutView="85" zoomScalePageLayoutView="55" workbookViewId="0">
      <selection activeCell="M1" sqref="M1"/>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09" t="s">
        <v>345</v>
      </c>
      <c r="M1" s="410" t="s">
        <v>414</v>
      </c>
    </row>
    <row r="2" spans="1:14" ht="26.25" customHeight="1">
      <c r="B2" s="637" t="s">
        <v>335</v>
      </c>
      <c r="C2" s="637"/>
      <c r="D2" s="637"/>
      <c r="E2" s="153" t="str">
        <f>IF(活動毎の総表!C21="","",活動毎の総表!C21)</f>
        <v/>
      </c>
      <c r="N2" s="400"/>
    </row>
    <row r="3" spans="1:14" ht="26.25" customHeight="1">
      <c r="B3" s="602" t="s">
        <v>318</v>
      </c>
      <c r="C3" s="602"/>
      <c r="D3" s="602"/>
      <c r="E3" s="539" t="str">
        <f>IF(活動毎の総表!C16="","",活動毎の総表!C16)</f>
        <v/>
      </c>
      <c r="F3" s="539"/>
      <c r="G3" s="539"/>
      <c r="H3" s="440" t="s">
        <v>319</v>
      </c>
      <c r="I3" s="539" t="str">
        <f>IF(活動毎の総表!C23="","",活動毎の総表!C23)</f>
        <v/>
      </c>
      <c r="J3" s="539"/>
      <c r="K3" s="539"/>
      <c r="L3" s="539"/>
      <c r="M3" s="539"/>
    </row>
    <row r="4" spans="1:14" ht="18.75" customHeight="1">
      <c r="B4" s="603" t="s">
        <v>2</v>
      </c>
      <c r="C4" s="604" t="s">
        <v>84</v>
      </c>
      <c r="D4" s="605"/>
      <c r="E4" s="605"/>
      <c r="F4" s="605"/>
      <c r="G4" s="605"/>
      <c r="H4" s="605"/>
      <c r="I4" s="605"/>
      <c r="J4" s="605"/>
      <c r="K4" s="605"/>
      <c r="L4" s="605"/>
      <c r="M4" s="605"/>
    </row>
    <row r="5" spans="1:14" ht="18.75" customHeight="1">
      <c r="A5" s="16">
        <v>1</v>
      </c>
      <c r="B5" s="603"/>
      <c r="C5" s="646" t="s">
        <v>333</v>
      </c>
      <c r="D5" s="598"/>
      <c r="E5" s="598"/>
      <c r="F5" s="598"/>
      <c r="G5" s="598"/>
      <c r="H5" s="598"/>
      <c r="I5" s="598"/>
      <c r="J5" s="598"/>
      <c r="K5" s="598"/>
      <c r="L5" s="598"/>
      <c r="M5" s="599"/>
      <c r="N5" s="597" t="s">
        <v>361</v>
      </c>
    </row>
    <row r="6" spans="1:14">
      <c r="A6" s="16">
        <v>2</v>
      </c>
      <c r="B6" s="603"/>
      <c r="C6" s="647"/>
      <c r="D6" s="642"/>
      <c r="E6" s="642"/>
      <c r="F6" s="642"/>
      <c r="G6" s="642"/>
      <c r="H6" s="642"/>
      <c r="I6" s="642"/>
      <c r="J6" s="642"/>
      <c r="K6" s="642"/>
      <c r="L6" s="642"/>
      <c r="M6" s="601"/>
      <c r="N6" s="597"/>
    </row>
    <row r="7" spans="1:14">
      <c r="A7" s="16">
        <v>3</v>
      </c>
      <c r="B7" s="603"/>
      <c r="C7" s="647"/>
      <c r="D7" s="642"/>
      <c r="E7" s="642"/>
      <c r="F7" s="642"/>
      <c r="G7" s="642"/>
      <c r="H7" s="642"/>
      <c r="I7" s="642"/>
      <c r="J7" s="642"/>
      <c r="K7" s="642"/>
      <c r="L7" s="642"/>
      <c r="M7" s="601"/>
      <c r="N7" s="597"/>
    </row>
    <row r="8" spans="1:14">
      <c r="A8" s="16">
        <v>4</v>
      </c>
      <c r="B8" s="603"/>
      <c r="C8" s="647"/>
      <c r="D8" s="642"/>
      <c r="E8" s="642"/>
      <c r="F8" s="642"/>
      <c r="G8" s="642"/>
      <c r="H8" s="642"/>
      <c r="I8" s="642"/>
      <c r="J8" s="642"/>
      <c r="K8" s="642"/>
      <c r="L8" s="642"/>
      <c r="M8" s="601"/>
      <c r="N8" s="597"/>
    </row>
    <row r="9" spans="1:14">
      <c r="A9" s="16">
        <v>5</v>
      </c>
      <c r="B9" s="603"/>
      <c r="C9" s="647"/>
      <c r="D9" s="642"/>
      <c r="E9" s="642"/>
      <c r="F9" s="642"/>
      <c r="G9" s="642"/>
      <c r="H9" s="642"/>
      <c r="I9" s="642"/>
      <c r="J9" s="642"/>
      <c r="K9" s="642"/>
      <c r="L9" s="642"/>
      <c r="M9" s="601"/>
      <c r="N9" s="597"/>
    </row>
    <row r="10" spans="1:14" ht="18.75" customHeight="1">
      <c r="A10" s="16">
        <v>1</v>
      </c>
      <c r="B10" s="603"/>
      <c r="C10" s="643" t="s">
        <v>334</v>
      </c>
      <c r="D10" s="640"/>
      <c r="E10" s="640"/>
      <c r="F10" s="640"/>
      <c r="G10" s="640"/>
      <c r="H10" s="640"/>
      <c r="I10" s="640"/>
      <c r="J10" s="640"/>
      <c r="K10" s="640"/>
      <c r="L10" s="640"/>
      <c r="M10" s="641"/>
      <c r="N10" s="597" t="s">
        <v>361</v>
      </c>
    </row>
    <row r="11" spans="1:14">
      <c r="A11" s="16">
        <v>2</v>
      </c>
      <c r="B11" s="603"/>
      <c r="C11" s="644"/>
      <c r="D11" s="642"/>
      <c r="E11" s="642"/>
      <c r="F11" s="642"/>
      <c r="G11" s="642"/>
      <c r="H11" s="642"/>
      <c r="I11" s="642"/>
      <c r="J11" s="642"/>
      <c r="K11" s="642"/>
      <c r="L11" s="642"/>
      <c r="M11" s="601"/>
      <c r="N11" s="597"/>
    </row>
    <row r="12" spans="1:14">
      <c r="A12" s="16">
        <v>3</v>
      </c>
      <c r="B12" s="603"/>
      <c r="C12" s="644"/>
      <c r="D12" s="642"/>
      <c r="E12" s="642"/>
      <c r="F12" s="642"/>
      <c r="G12" s="642"/>
      <c r="H12" s="642"/>
      <c r="I12" s="642"/>
      <c r="J12" s="642"/>
      <c r="K12" s="642"/>
      <c r="L12" s="642"/>
      <c r="M12" s="601"/>
      <c r="N12" s="597"/>
    </row>
    <row r="13" spans="1:14">
      <c r="A13" s="16">
        <v>4</v>
      </c>
      <c r="B13" s="603"/>
      <c r="C13" s="644"/>
      <c r="D13" s="642"/>
      <c r="E13" s="642"/>
      <c r="F13" s="642"/>
      <c r="G13" s="642"/>
      <c r="H13" s="642"/>
      <c r="I13" s="642"/>
      <c r="J13" s="642"/>
      <c r="K13" s="642"/>
      <c r="L13" s="642"/>
      <c r="M13" s="601"/>
      <c r="N13" s="597"/>
    </row>
    <row r="14" spans="1:14">
      <c r="A14" s="16">
        <v>5</v>
      </c>
      <c r="B14" s="603"/>
      <c r="C14" s="645"/>
      <c r="D14" s="614"/>
      <c r="E14" s="614"/>
      <c r="F14" s="614"/>
      <c r="G14" s="614"/>
      <c r="H14" s="614"/>
      <c r="I14" s="614"/>
      <c r="J14" s="614"/>
      <c r="K14" s="614"/>
      <c r="L14" s="614"/>
      <c r="M14" s="615"/>
      <c r="N14" s="597"/>
    </row>
    <row r="15" spans="1:14">
      <c r="B15" s="603"/>
      <c r="C15" s="604" t="s">
        <v>85</v>
      </c>
      <c r="D15" s="605"/>
      <c r="E15" s="605"/>
      <c r="F15" s="605"/>
      <c r="G15" s="605"/>
      <c r="H15" s="605"/>
      <c r="I15" s="605"/>
      <c r="J15" s="605"/>
      <c r="K15" s="605"/>
      <c r="L15" s="605"/>
      <c r="M15" s="605"/>
    </row>
    <row r="16" spans="1:14" ht="18.75" customHeight="1">
      <c r="A16" s="16">
        <v>1</v>
      </c>
      <c r="B16" s="603"/>
      <c r="C16" s="598"/>
      <c r="D16" s="598"/>
      <c r="E16" s="598"/>
      <c r="F16" s="598"/>
      <c r="G16" s="598"/>
      <c r="H16" s="598"/>
      <c r="I16" s="598"/>
      <c r="J16" s="598"/>
      <c r="K16" s="598"/>
      <c r="L16" s="598"/>
      <c r="M16" s="599"/>
      <c r="N16" s="597" t="s">
        <v>361</v>
      </c>
    </row>
    <row r="17" spans="1:14">
      <c r="A17" s="16">
        <v>2</v>
      </c>
      <c r="B17" s="603"/>
      <c r="C17" s="600"/>
      <c r="D17" s="600"/>
      <c r="E17" s="600"/>
      <c r="F17" s="600"/>
      <c r="G17" s="600"/>
      <c r="H17" s="600"/>
      <c r="I17" s="600"/>
      <c r="J17" s="600"/>
      <c r="K17" s="600"/>
      <c r="L17" s="600"/>
      <c r="M17" s="601"/>
      <c r="N17" s="597"/>
    </row>
    <row r="18" spans="1:14">
      <c r="A18" s="16">
        <v>3</v>
      </c>
      <c r="B18" s="603"/>
      <c r="C18" s="600"/>
      <c r="D18" s="600"/>
      <c r="E18" s="600"/>
      <c r="F18" s="600"/>
      <c r="G18" s="600"/>
      <c r="H18" s="600"/>
      <c r="I18" s="600"/>
      <c r="J18" s="600"/>
      <c r="K18" s="600"/>
      <c r="L18" s="600"/>
      <c r="M18" s="601"/>
      <c r="N18" s="597"/>
    </row>
    <row r="19" spans="1:14">
      <c r="A19" s="16">
        <v>4</v>
      </c>
      <c r="B19" s="603"/>
      <c r="C19" s="614"/>
      <c r="D19" s="614"/>
      <c r="E19" s="614"/>
      <c r="F19" s="614"/>
      <c r="G19" s="614"/>
      <c r="H19" s="614"/>
      <c r="I19" s="614"/>
      <c r="J19" s="614"/>
      <c r="K19" s="614"/>
      <c r="L19" s="614"/>
      <c r="M19" s="615"/>
      <c r="N19" s="597"/>
    </row>
    <row r="20" spans="1:14">
      <c r="B20" s="603"/>
      <c r="C20" s="616" t="s">
        <v>332</v>
      </c>
      <c r="D20" s="617"/>
      <c r="E20" s="617"/>
      <c r="F20" s="617"/>
      <c r="G20" s="617"/>
      <c r="H20" s="617"/>
      <c r="I20" s="617"/>
      <c r="J20" s="617"/>
      <c r="K20" s="617"/>
      <c r="L20" s="617"/>
      <c r="M20" s="617"/>
    </row>
    <row r="21" spans="1:14" ht="18.75" customHeight="1">
      <c r="A21" s="16">
        <v>1</v>
      </c>
      <c r="B21" s="603"/>
      <c r="C21" s="598"/>
      <c r="D21" s="598"/>
      <c r="E21" s="598"/>
      <c r="F21" s="598"/>
      <c r="G21" s="598"/>
      <c r="H21" s="598"/>
      <c r="I21" s="598"/>
      <c r="J21" s="598"/>
      <c r="K21" s="598"/>
      <c r="L21" s="598"/>
      <c r="M21" s="599"/>
      <c r="N21" s="597" t="s">
        <v>361</v>
      </c>
    </row>
    <row r="22" spans="1:14">
      <c r="A22" s="16">
        <v>2</v>
      </c>
      <c r="B22" s="603"/>
      <c r="C22" s="600"/>
      <c r="D22" s="600"/>
      <c r="E22" s="600"/>
      <c r="F22" s="600"/>
      <c r="G22" s="600"/>
      <c r="H22" s="600"/>
      <c r="I22" s="600"/>
      <c r="J22" s="600"/>
      <c r="K22" s="600"/>
      <c r="L22" s="600"/>
      <c r="M22" s="601"/>
      <c r="N22" s="597"/>
    </row>
    <row r="23" spans="1:14">
      <c r="A23" s="16">
        <v>3</v>
      </c>
      <c r="B23" s="603"/>
      <c r="C23" s="600"/>
      <c r="D23" s="600"/>
      <c r="E23" s="600"/>
      <c r="F23" s="600"/>
      <c r="G23" s="600"/>
      <c r="H23" s="600"/>
      <c r="I23" s="600"/>
      <c r="J23" s="600"/>
      <c r="K23" s="600"/>
      <c r="L23" s="600"/>
      <c r="M23" s="601"/>
      <c r="N23" s="597"/>
    </row>
    <row r="24" spans="1:14">
      <c r="A24" s="16">
        <v>4</v>
      </c>
      <c r="B24" s="603"/>
      <c r="C24" s="600"/>
      <c r="D24" s="600"/>
      <c r="E24" s="600"/>
      <c r="F24" s="600"/>
      <c r="G24" s="600"/>
      <c r="H24" s="600"/>
      <c r="I24" s="600"/>
      <c r="J24" s="600"/>
      <c r="K24" s="600"/>
      <c r="L24" s="600"/>
      <c r="M24" s="601"/>
      <c r="N24" s="597"/>
    </row>
    <row r="25" spans="1:14">
      <c r="B25" s="603"/>
      <c r="C25" s="606" t="s">
        <v>3</v>
      </c>
      <c r="D25" s="607"/>
      <c r="E25" s="607"/>
      <c r="F25" s="607"/>
      <c r="G25" s="607"/>
      <c r="H25" s="607"/>
      <c r="I25" s="607"/>
      <c r="J25" s="608" t="s">
        <v>4</v>
      </c>
      <c r="K25" s="608" t="s">
        <v>94</v>
      </c>
      <c r="L25" s="608"/>
      <c r="M25" s="610"/>
    </row>
    <row r="26" spans="1:14">
      <c r="B26" s="603"/>
      <c r="C26" s="612" t="s">
        <v>95</v>
      </c>
      <c r="D26" s="613"/>
      <c r="E26" s="129" t="s">
        <v>96</v>
      </c>
      <c r="F26" s="613" t="s">
        <v>97</v>
      </c>
      <c r="G26" s="613"/>
      <c r="H26" s="372" t="s">
        <v>98</v>
      </c>
      <c r="I26" s="129" t="s">
        <v>99</v>
      </c>
      <c r="J26" s="609"/>
      <c r="K26" s="609"/>
      <c r="L26" s="609"/>
      <c r="M26" s="611"/>
    </row>
    <row r="27" spans="1:14" ht="18.75" customHeight="1">
      <c r="A27" s="16">
        <v>1</v>
      </c>
      <c r="B27" s="603"/>
      <c r="C27" s="618"/>
      <c r="D27" s="619"/>
      <c r="E27" s="373"/>
      <c r="F27" s="130" t="str">
        <f>IF(活動毎の総表!C26="","",活動毎の総表!C26)</f>
        <v/>
      </c>
      <c r="G27" s="130" t="str">
        <f>IF(活動毎の総表!E26="","",活動毎の総表!E26)</f>
        <v/>
      </c>
      <c r="H27" s="374"/>
      <c r="I27" s="373"/>
      <c r="J27" s="375"/>
      <c r="K27" s="620" t="str">
        <f>IF(活動毎の総表!F26="","",(活動毎の総表!F26&amp;"（"&amp;活動毎の総表!H26&amp;活動毎の総表!I26&amp;"）"))</f>
        <v/>
      </c>
      <c r="L27" s="620"/>
      <c r="M27" s="621"/>
      <c r="N27" s="597" t="s">
        <v>320</v>
      </c>
    </row>
    <row r="28" spans="1:14" ht="18.75" customHeight="1">
      <c r="A28" s="16">
        <v>2</v>
      </c>
      <c r="B28" s="603"/>
      <c r="C28" s="622"/>
      <c r="D28" s="623"/>
      <c r="E28" s="376"/>
      <c r="F28" s="130" t="str">
        <f>IF(活動毎の総表!C27="","",活動毎の総表!C27)</f>
        <v/>
      </c>
      <c r="G28" s="130" t="str">
        <f>IF(活動毎の総表!E27="","",活動毎の総表!E27)</f>
        <v/>
      </c>
      <c r="H28" s="377"/>
      <c r="I28" s="378"/>
      <c r="J28" s="379"/>
      <c r="K28" s="620" t="str">
        <f>IF(活動毎の総表!F27="","",(活動毎の総表!F27&amp;"（"&amp;活動毎の総表!H27&amp;活動毎の総表!I27&amp;"）"))</f>
        <v/>
      </c>
      <c r="L28" s="620"/>
      <c r="M28" s="621"/>
      <c r="N28" s="597"/>
    </row>
    <row r="29" spans="1:14" ht="18.75" customHeight="1">
      <c r="A29" s="16">
        <v>3</v>
      </c>
      <c r="B29" s="603"/>
      <c r="C29" s="622"/>
      <c r="D29" s="623"/>
      <c r="E29" s="376"/>
      <c r="F29" s="130" t="str">
        <f>IF(活動毎の総表!C28="","",活動毎の総表!C28)</f>
        <v/>
      </c>
      <c r="G29" s="130" t="str">
        <f>IF(活動毎の総表!E28="","",活動毎の総表!E28)</f>
        <v/>
      </c>
      <c r="H29" s="377"/>
      <c r="I29" s="378"/>
      <c r="J29" s="379"/>
      <c r="K29" s="620" t="str">
        <f>IF(活動毎の総表!F28="","",(活動毎の総表!F28&amp;"（"&amp;活動毎の総表!H28&amp;活動毎の総表!I28&amp;"）"))</f>
        <v/>
      </c>
      <c r="L29" s="620"/>
      <c r="M29" s="621"/>
      <c r="N29" s="597"/>
    </row>
    <row r="30" spans="1:14" ht="18.75" customHeight="1">
      <c r="A30" s="16">
        <v>4</v>
      </c>
      <c r="B30" s="603"/>
      <c r="C30" s="622"/>
      <c r="D30" s="623"/>
      <c r="E30" s="376"/>
      <c r="F30" s="130" t="str">
        <f>IF(活動毎の総表!C29="","",活動毎の総表!C29)</f>
        <v/>
      </c>
      <c r="G30" s="130" t="str">
        <f>IF(活動毎の総表!E29="","",活動毎の総表!E29)</f>
        <v/>
      </c>
      <c r="H30" s="377"/>
      <c r="I30" s="378"/>
      <c r="J30" s="379"/>
      <c r="K30" s="620" t="str">
        <f>IF(活動毎の総表!F29="","",(活動毎の総表!F29&amp;"（"&amp;活動毎の総表!H29&amp;活動毎の総表!I29&amp;"）"))</f>
        <v/>
      </c>
      <c r="L30" s="620"/>
      <c r="M30" s="621"/>
      <c r="N30" s="597"/>
    </row>
    <row r="31" spans="1:14" ht="18.75" customHeight="1">
      <c r="A31" s="16">
        <v>5</v>
      </c>
      <c r="B31" s="603"/>
      <c r="C31" s="622"/>
      <c r="D31" s="623"/>
      <c r="E31" s="376"/>
      <c r="F31" s="130" t="str">
        <f>IF(活動毎の総表!C30="","",活動毎の総表!C30)</f>
        <v/>
      </c>
      <c r="G31" s="130" t="str">
        <f>IF(活動毎の総表!E30="","",活動毎の総表!E30)</f>
        <v/>
      </c>
      <c r="H31" s="377"/>
      <c r="I31" s="378"/>
      <c r="J31" s="379"/>
      <c r="K31" s="620" t="str">
        <f>IF(活動毎の総表!F30="","",(活動毎の総表!F30&amp;"（"&amp;活動毎の総表!H30&amp;活動毎の総表!I30&amp;"）"))</f>
        <v/>
      </c>
      <c r="L31" s="620"/>
      <c r="M31" s="621"/>
      <c r="N31" s="597"/>
    </row>
    <row r="32" spans="1:14" ht="18.75" customHeight="1">
      <c r="A32" s="16">
        <v>6</v>
      </c>
      <c r="B32" s="603"/>
      <c r="C32" s="622"/>
      <c r="D32" s="623"/>
      <c r="E32" s="376"/>
      <c r="F32" s="130" t="str">
        <f>IF(活動毎の総表!C31="","",活動毎の総表!C31)</f>
        <v/>
      </c>
      <c r="G32" s="130" t="str">
        <f>IF(活動毎の総表!E31="","",活動毎の総表!E31)</f>
        <v/>
      </c>
      <c r="H32" s="377"/>
      <c r="I32" s="378"/>
      <c r="J32" s="379"/>
      <c r="K32" s="620" t="str">
        <f>IF(活動毎の総表!F31="","",(活動毎の総表!F31&amp;"（"&amp;活動毎の総表!H31&amp;活動毎の総表!I31&amp;"）"))</f>
        <v/>
      </c>
      <c r="L32" s="620"/>
      <c r="M32" s="621"/>
      <c r="N32" s="597"/>
    </row>
    <row r="33" spans="1:14" ht="18.75" customHeight="1">
      <c r="A33" s="16">
        <v>7</v>
      </c>
      <c r="B33" s="603"/>
      <c r="C33" s="622"/>
      <c r="D33" s="623"/>
      <c r="E33" s="376"/>
      <c r="F33" s="130" t="str">
        <f>IF(活動毎の総表!C32="","",活動毎の総表!C32)</f>
        <v/>
      </c>
      <c r="G33" s="130" t="str">
        <f>IF(活動毎の総表!E32="","",活動毎の総表!E32)</f>
        <v/>
      </c>
      <c r="H33" s="377"/>
      <c r="I33" s="378"/>
      <c r="J33" s="379"/>
      <c r="K33" s="620" t="str">
        <f>IF(活動毎の総表!F32="","",(活動毎の総表!F32&amp;"（"&amp;活動毎の総表!H32&amp;活動毎の総表!I32&amp;"）"))</f>
        <v/>
      </c>
      <c r="L33" s="620"/>
      <c r="M33" s="621"/>
      <c r="N33" s="597"/>
    </row>
    <row r="34" spans="1:14" ht="18.75" customHeight="1">
      <c r="A34" s="16">
        <v>8</v>
      </c>
      <c r="B34" s="603"/>
      <c r="C34" s="622"/>
      <c r="D34" s="623"/>
      <c r="E34" s="376"/>
      <c r="F34" s="130" t="str">
        <f>IF(活動毎の総表!C33="","",活動毎の総表!C33)</f>
        <v/>
      </c>
      <c r="G34" s="130" t="str">
        <f>IF(活動毎の総表!E33="","",活動毎の総表!E33)</f>
        <v/>
      </c>
      <c r="H34" s="377"/>
      <c r="I34" s="378"/>
      <c r="J34" s="379"/>
      <c r="K34" s="620" t="str">
        <f>IF(活動毎の総表!F33="","",(活動毎の総表!F33&amp;"（"&amp;活動毎の総表!H33&amp;活動毎の総表!I33&amp;"）"))</f>
        <v/>
      </c>
      <c r="L34" s="620"/>
      <c r="M34" s="621"/>
      <c r="N34" s="597"/>
    </row>
    <row r="35" spans="1:14" ht="18.75" customHeight="1">
      <c r="A35" s="16">
        <v>9</v>
      </c>
      <c r="B35" s="603"/>
      <c r="C35" s="622"/>
      <c r="D35" s="623"/>
      <c r="E35" s="376"/>
      <c r="F35" s="130" t="str">
        <f>IF(活動毎の総表!C34="","",活動毎の総表!C34)</f>
        <v/>
      </c>
      <c r="G35" s="130" t="str">
        <f>IF(活動毎の総表!E34="","",活動毎の総表!E34)</f>
        <v/>
      </c>
      <c r="H35" s="377"/>
      <c r="I35" s="378"/>
      <c r="J35" s="379"/>
      <c r="K35" s="620" t="str">
        <f>IF(活動毎の総表!F34="","",(活動毎の総表!F34&amp;"（"&amp;活動毎の総表!H34&amp;活動毎の総表!I34&amp;"）"))</f>
        <v/>
      </c>
      <c r="L35" s="620"/>
      <c r="M35" s="621"/>
      <c r="N35" s="597"/>
    </row>
    <row r="36" spans="1:14" ht="18.75" customHeight="1">
      <c r="A36" s="16">
        <v>10</v>
      </c>
      <c r="B36" s="603"/>
      <c r="C36" s="622"/>
      <c r="D36" s="623"/>
      <c r="E36" s="376"/>
      <c r="F36" s="130" t="str">
        <f>IF(活動毎の総表!C35="","",活動毎の総表!C35)</f>
        <v/>
      </c>
      <c r="G36" s="130" t="str">
        <f>IF(活動毎の総表!E35="","",活動毎の総表!E35)</f>
        <v/>
      </c>
      <c r="H36" s="377"/>
      <c r="I36" s="378"/>
      <c r="J36" s="379"/>
      <c r="K36" s="620" t="str">
        <f>IF(活動毎の総表!F35="","",(活動毎の総表!F35&amp;"（"&amp;活動毎の総表!H35&amp;活動毎の総表!I35&amp;"）"))</f>
        <v/>
      </c>
      <c r="L36" s="620"/>
      <c r="M36" s="621"/>
      <c r="N36" s="597"/>
    </row>
    <row r="37" spans="1:14" ht="18.75" customHeight="1">
      <c r="A37" s="16">
        <v>11</v>
      </c>
      <c r="B37" s="603"/>
      <c r="C37" s="622"/>
      <c r="D37" s="623"/>
      <c r="E37" s="376"/>
      <c r="F37" s="130" t="str">
        <f>IF(活動毎の総表!C36="","",活動毎の総表!C36)</f>
        <v/>
      </c>
      <c r="G37" s="130" t="str">
        <f>IF(活動毎の総表!E36="","",活動毎の総表!E36)</f>
        <v/>
      </c>
      <c r="H37" s="377"/>
      <c r="I37" s="378"/>
      <c r="J37" s="379"/>
      <c r="K37" s="620" t="str">
        <f>IF(活動毎の総表!F36="","",(活動毎の総表!F36&amp;"（"&amp;活動毎の総表!H36&amp;活動毎の総表!I36&amp;"）"))</f>
        <v/>
      </c>
      <c r="L37" s="620"/>
      <c r="M37" s="621"/>
      <c r="N37" s="597"/>
    </row>
    <row r="38" spans="1:14" ht="18.75" customHeight="1">
      <c r="A38" s="16">
        <v>12</v>
      </c>
      <c r="B38" s="603"/>
      <c r="C38" s="622"/>
      <c r="D38" s="623"/>
      <c r="E38" s="376"/>
      <c r="F38" s="130" t="str">
        <f>IF(活動毎の総表!C37="","",活動毎の総表!C37)</f>
        <v/>
      </c>
      <c r="G38" s="130" t="str">
        <f>IF(活動毎の総表!E37="","",活動毎の総表!E37)</f>
        <v/>
      </c>
      <c r="H38" s="377"/>
      <c r="I38" s="378"/>
      <c r="J38" s="379"/>
      <c r="K38" s="620" t="str">
        <f>IF(活動毎の総表!F37="","",(活動毎の総表!F37&amp;"（"&amp;活動毎の総表!H37&amp;活動毎の総表!I37&amp;"）"))</f>
        <v/>
      </c>
      <c r="L38" s="620"/>
      <c r="M38" s="621"/>
      <c r="N38" s="597"/>
    </row>
    <row r="39" spans="1:14" ht="18.75" customHeight="1">
      <c r="B39" s="603"/>
      <c r="C39" s="626"/>
      <c r="D39" s="627"/>
      <c r="E39" s="627"/>
      <c r="F39" s="627"/>
      <c r="G39" s="627"/>
      <c r="H39" s="628"/>
      <c r="I39" s="380" t="s">
        <v>100</v>
      </c>
      <c r="J39" s="381">
        <f>SUM(J27:J38)</f>
        <v>0</v>
      </c>
      <c r="K39" s="382">
        <f>COUNTA(活動毎の総表!H26:H37)</f>
        <v>0</v>
      </c>
      <c r="L39" s="131"/>
      <c r="M39" s="383"/>
      <c r="N39" s="597"/>
    </row>
    <row r="40" spans="1:14" ht="28.5" customHeight="1">
      <c r="B40" s="603"/>
      <c r="C40" s="629" t="s">
        <v>321</v>
      </c>
      <c r="D40" s="384" t="s">
        <v>101</v>
      </c>
      <c r="E40" s="385" t="s">
        <v>322</v>
      </c>
      <c r="F40" s="386"/>
      <c r="G40" s="386"/>
      <c r="H40" s="387" t="s">
        <v>102</v>
      </c>
      <c r="I40" s="631"/>
      <c r="J40" s="631"/>
      <c r="K40" s="631"/>
      <c r="L40" s="631"/>
      <c r="M40" s="388" t="s">
        <v>103</v>
      </c>
      <c r="N40" s="597" t="s">
        <v>362</v>
      </c>
    </row>
    <row r="41" spans="1:14" ht="21.95" customHeight="1">
      <c r="A41" s="16">
        <v>1</v>
      </c>
      <c r="B41" s="603"/>
      <c r="C41" s="630"/>
      <c r="D41" s="632"/>
      <c r="E41" s="632"/>
      <c r="F41" s="632"/>
      <c r="G41" s="632"/>
      <c r="H41" s="632"/>
      <c r="I41" s="632"/>
      <c r="J41" s="632"/>
      <c r="K41" s="632"/>
      <c r="L41" s="632"/>
      <c r="M41" s="633"/>
      <c r="N41" s="597"/>
    </row>
    <row r="42" spans="1:14" ht="21.95" customHeight="1">
      <c r="A42" s="16">
        <v>2</v>
      </c>
      <c r="B42" s="603"/>
      <c r="C42" s="630"/>
      <c r="D42" s="600"/>
      <c r="E42" s="600"/>
      <c r="F42" s="600"/>
      <c r="G42" s="600"/>
      <c r="H42" s="600"/>
      <c r="I42" s="600"/>
      <c r="J42" s="600"/>
      <c r="K42" s="600"/>
      <c r="L42" s="600"/>
      <c r="M42" s="601"/>
      <c r="N42" s="597"/>
    </row>
    <row r="43" spans="1:14" ht="21.95" customHeight="1">
      <c r="A43" s="16">
        <v>3</v>
      </c>
      <c r="B43" s="603"/>
      <c r="C43" s="630"/>
      <c r="D43" s="600"/>
      <c r="E43" s="600"/>
      <c r="F43" s="600"/>
      <c r="G43" s="600"/>
      <c r="H43" s="600"/>
      <c r="I43" s="600"/>
      <c r="J43" s="600"/>
      <c r="K43" s="600"/>
      <c r="L43" s="600"/>
      <c r="M43" s="601"/>
      <c r="N43" s="597"/>
    </row>
    <row r="44" spans="1:14" ht="21.95" customHeight="1">
      <c r="A44" s="16">
        <v>4</v>
      </c>
      <c r="B44" s="603"/>
      <c r="C44" s="630"/>
      <c r="D44" s="600"/>
      <c r="E44" s="600"/>
      <c r="F44" s="600"/>
      <c r="G44" s="600"/>
      <c r="H44" s="600"/>
      <c r="I44" s="600"/>
      <c r="J44" s="600"/>
      <c r="K44" s="600"/>
      <c r="L44" s="600"/>
      <c r="M44" s="601"/>
      <c r="N44" s="597"/>
    </row>
    <row r="45" spans="1:14" ht="21.95" customHeight="1">
      <c r="A45" s="16">
        <v>5</v>
      </c>
      <c r="B45" s="603"/>
      <c r="C45" s="630"/>
      <c r="D45" s="600"/>
      <c r="E45" s="600"/>
      <c r="F45" s="600"/>
      <c r="G45" s="600"/>
      <c r="H45" s="600"/>
      <c r="I45" s="600"/>
      <c r="J45" s="600"/>
      <c r="K45" s="600"/>
      <c r="L45" s="600"/>
      <c r="M45" s="601"/>
      <c r="N45" s="391"/>
    </row>
    <row r="46" spans="1:14" ht="21.95" customHeight="1">
      <c r="A46" s="16">
        <v>6</v>
      </c>
      <c r="B46" s="603"/>
      <c r="C46" s="630"/>
      <c r="D46" s="600"/>
      <c r="E46" s="600"/>
      <c r="F46" s="600"/>
      <c r="G46" s="600"/>
      <c r="H46" s="600"/>
      <c r="I46" s="600"/>
      <c r="J46" s="600"/>
      <c r="K46" s="600"/>
      <c r="L46" s="600"/>
      <c r="M46" s="601"/>
      <c r="N46" s="391" t="s">
        <v>326</v>
      </c>
    </row>
    <row r="47" spans="1:14" ht="21.95" customHeight="1">
      <c r="A47" s="16">
        <v>7</v>
      </c>
      <c r="B47" s="603"/>
      <c r="C47" s="630"/>
      <c r="D47" s="600"/>
      <c r="E47" s="600"/>
      <c r="F47" s="600"/>
      <c r="G47" s="600"/>
      <c r="H47" s="600"/>
      <c r="I47" s="600"/>
      <c r="J47" s="600"/>
      <c r="K47" s="600"/>
      <c r="L47" s="600"/>
      <c r="M47" s="601"/>
      <c r="N47" s="392" t="s">
        <v>327</v>
      </c>
    </row>
    <row r="48" spans="1:14" ht="21.95" customHeight="1">
      <c r="A48" s="16">
        <v>8</v>
      </c>
      <c r="B48" s="603"/>
      <c r="C48" s="630"/>
      <c r="D48" s="600"/>
      <c r="E48" s="600"/>
      <c r="F48" s="600"/>
      <c r="G48" s="600"/>
      <c r="H48" s="600"/>
      <c r="I48" s="600"/>
      <c r="J48" s="600"/>
      <c r="K48" s="600"/>
      <c r="L48" s="600"/>
      <c r="M48" s="601"/>
      <c r="N48" s="392" t="s">
        <v>328</v>
      </c>
    </row>
    <row r="49" spans="1:14" ht="21.95" customHeight="1">
      <c r="A49" s="16">
        <v>9</v>
      </c>
      <c r="B49" s="603"/>
      <c r="C49" s="630"/>
      <c r="D49" s="600"/>
      <c r="E49" s="600"/>
      <c r="F49" s="600"/>
      <c r="G49" s="600"/>
      <c r="H49" s="600"/>
      <c r="I49" s="600"/>
      <c r="J49" s="600"/>
      <c r="K49" s="600"/>
      <c r="L49" s="600"/>
      <c r="M49" s="601"/>
      <c r="N49" s="389" t="s">
        <v>329</v>
      </c>
    </row>
    <row r="50" spans="1:14" ht="21.95" customHeight="1">
      <c r="A50" s="16">
        <v>10</v>
      </c>
      <c r="B50" s="603"/>
      <c r="C50" s="630"/>
      <c r="D50" s="600"/>
      <c r="E50" s="600"/>
      <c r="F50" s="600"/>
      <c r="G50" s="600"/>
      <c r="H50" s="600"/>
      <c r="I50" s="600"/>
      <c r="J50" s="600"/>
      <c r="K50" s="600"/>
      <c r="L50" s="600"/>
      <c r="M50" s="601"/>
    </row>
    <row r="51" spans="1:14" ht="21.95" customHeight="1">
      <c r="A51" s="16">
        <v>11</v>
      </c>
      <c r="B51" s="603"/>
      <c r="C51" s="630"/>
      <c r="D51" s="600"/>
      <c r="E51" s="600"/>
      <c r="F51" s="600"/>
      <c r="G51" s="600"/>
      <c r="H51" s="600"/>
      <c r="I51" s="600"/>
      <c r="J51" s="600"/>
      <c r="K51" s="600"/>
      <c r="L51" s="600"/>
      <c r="M51" s="601"/>
      <c r="N51" s="389"/>
    </row>
    <row r="52" spans="1:14" ht="21.95" customHeight="1">
      <c r="A52" s="16">
        <v>12</v>
      </c>
      <c r="B52" s="603"/>
      <c r="C52" s="630"/>
      <c r="D52" s="600"/>
      <c r="E52" s="600"/>
      <c r="F52" s="600"/>
      <c r="G52" s="600"/>
      <c r="H52" s="600"/>
      <c r="I52" s="600"/>
      <c r="J52" s="600"/>
      <c r="K52" s="600"/>
      <c r="L52" s="600"/>
      <c r="M52" s="601"/>
      <c r="N52" s="389"/>
    </row>
    <row r="53" spans="1:14" ht="21.95" customHeight="1">
      <c r="A53" s="16">
        <v>13</v>
      </c>
      <c r="B53" s="603"/>
      <c r="C53" s="630"/>
      <c r="D53" s="600"/>
      <c r="E53" s="600"/>
      <c r="F53" s="600"/>
      <c r="G53" s="600"/>
      <c r="H53" s="600"/>
      <c r="I53" s="600"/>
      <c r="J53" s="600"/>
      <c r="K53" s="600"/>
      <c r="L53" s="600"/>
      <c r="M53" s="601"/>
      <c r="N53" s="389"/>
    </row>
    <row r="54" spans="1:14" ht="21.95" customHeight="1">
      <c r="A54" s="16">
        <v>14</v>
      </c>
      <c r="B54" s="603"/>
      <c r="C54" s="630"/>
      <c r="D54" s="600"/>
      <c r="E54" s="600"/>
      <c r="F54" s="600"/>
      <c r="G54" s="600"/>
      <c r="H54" s="600"/>
      <c r="I54" s="600"/>
      <c r="J54" s="600"/>
      <c r="K54" s="600"/>
      <c r="L54" s="600"/>
      <c r="M54" s="601"/>
    </row>
    <row r="55" spans="1:14" ht="21.95" customHeight="1">
      <c r="A55" s="16">
        <v>15</v>
      </c>
      <c r="B55" s="603"/>
      <c r="C55" s="630"/>
      <c r="D55" s="600"/>
      <c r="E55" s="600"/>
      <c r="F55" s="600"/>
      <c r="G55" s="600"/>
      <c r="H55" s="600"/>
      <c r="I55" s="600"/>
      <c r="J55" s="600"/>
      <c r="K55" s="600"/>
      <c r="L55" s="600"/>
      <c r="M55" s="601"/>
      <c r="N55" s="389"/>
    </row>
    <row r="56" spans="1:14" ht="21.95" customHeight="1">
      <c r="A56" s="16">
        <v>16</v>
      </c>
      <c r="B56" s="603"/>
      <c r="C56" s="630"/>
      <c r="D56" s="600"/>
      <c r="E56" s="600"/>
      <c r="F56" s="600"/>
      <c r="G56" s="600"/>
      <c r="H56" s="600"/>
      <c r="I56" s="600"/>
      <c r="J56" s="600"/>
      <c r="K56" s="600"/>
      <c r="L56" s="600"/>
      <c r="M56" s="601"/>
      <c r="N56" s="389"/>
    </row>
    <row r="57" spans="1:14" ht="21.95" customHeight="1">
      <c r="A57" s="16">
        <v>17</v>
      </c>
      <c r="B57" s="603"/>
      <c r="C57" s="630"/>
      <c r="D57" s="600"/>
      <c r="E57" s="600"/>
      <c r="F57" s="600"/>
      <c r="G57" s="600"/>
      <c r="H57" s="600"/>
      <c r="I57" s="600"/>
      <c r="J57" s="600"/>
      <c r="K57" s="600"/>
      <c r="L57" s="600"/>
      <c r="M57" s="601"/>
      <c r="N57" s="389"/>
    </row>
    <row r="58" spans="1:14" ht="21.95" customHeight="1">
      <c r="A58" s="16">
        <v>18</v>
      </c>
      <c r="B58" s="603"/>
      <c r="C58" s="630"/>
      <c r="D58" s="600"/>
      <c r="E58" s="600"/>
      <c r="F58" s="600"/>
      <c r="G58" s="600"/>
      <c r="H58" s="600"/>
      <c r="I58" s="600"/>
      <c r="J58" s="600"/>
      <c r="K58" s="600"/>
      <c r="L58" s="600"/>
      <c r="M58" s="601"/>
      <c r="N58" s="389"/>
    </row>
    <row r="59" spans="1:14" ht="21.95" customHeight="1">
      <c r="A59" s="16">
        <v>19</v>
      </c>
      <c r="B59" s="603"/>
      <c r="C59" s="630"/>
      <c r="D59" s="600"/>
      <c r="E59" s="600"/>
      <c r="F59" s="600"/>
      <c r="G59" s="600"/>
      <c r="H59" s="600"/>
      <c r="I59" s="600"/>
      <c r="J59" s="600"/>
      <c r="K59" s="600"/>
      <c r="L59" s="600"/>
      <c r="M59" s="601"/>
      <c r="N59" s="389"/>
    </row>
    <row r="60" spans="1:14" ht="21.95" customHeight="1">
      <c r="A60" s="16">
        <v>20</v>
      </c>
      <c r="B60" s="603"/>
      <c r="C60" s="630"/>
      <c r="D60" s="600"/>
      <c r="E60" s="600"/>
      <c r="F60" s="600"/>
      <c r="G60" s="600"/>
      <c r="H60" s="600"/>
      <c r="I60" s="600"/>
      <c r="J60" s="600"/>
      <c r="K60" s="600"/>
      <c r="L60" s="600"/>
      <c r="M60" s="601"/>
    </row>
    <row r="61" spans="1:14" ht="21.95" customHeight="1">
      <c r="A61" s="16">
        <v>21</v>
      </c>
      <c r="B61" s="603"/>
      <c r="C61" s="630"/>
      <c r="D61" s="600"/>
      <c r="E61" s="600"/>
      <c r="F61" s="600"/>
      <c r="G61" s="600"/>
      <c r="H61" s="600"/>
      <c r="I61" s="600"/>
      <c r="J61" s="600"/>
      <c r="K61" s="600"/>
      <c r="L61" s="600"/>
      <c r="M61" s="601"/>
      <c r="N61" s="389"/>
    </row>
    <row r="62" spans="1:14" ht="21.95" customHeight="1">
      <c r="A62" s="16">
        <v>22</v>
      </c>
      <c r="B62" s="603"/>
      <c r="C62" s="630"/>
      <c r="D62" s="600"/>
      <c r="E62" s="600"/>
      <c r="F62" s="600"/>
      <c r="G62" s="600"/>
      <c r="H62" s="600"/>
      <c r="I62" s="600"/>
      <c r="J62" s="600"/>
      <c r="K62" s="600"/>
      <c r="L62" s="600"/>
      <c r="M62" s="601"/>
      <c r="N62" s="389"/>
    </row>
    <row r="63" spans="1:14" ht="21.95" customHeight="1">
      <c r="A63" s="16">
        <v>23</v>
      </c>
      <c r="B63" s="603"/>
      <c r="C63" s="630"/>
      <c r="D63" s="600"/>
      <c r="E63" s="600"/>
      <c r="F63" s="600"/>
      <c r="G63" s="600"/>
      <c r="H63" s="600"/>
      <c r="I63" s="600"/>
      <c r="J63" s="600"/>
      <c r="K63" s="600"/>
      <c r="L63" s="600"/>
      <c r="M63" s="601"/>
      <c r="N63" s="389"/>
    </row>
    <row r="64" spans="1:14" ht="21.95" customHeight="1">
      <c r="A64" s="16">
        <v>24</v>
      </c>
      <c r="B64" s="603"/>
      <c r="C64" s="630"/>
      <c r="D64" s="600"/>
      <c r="E64" s="600"/>
      <c r="F64" s="600"/>
      <c r="G64" s="600"/>
      <c r="H64" s="600"/>
      <c r="I64" s="600"/>
      <c r="J64" s="600"/>
      <c r="K64" s="600"/>
      <c r="L64" s="600"/>
      <c r="M64" s="601"/>
      <c r="N64" s="389"/>
    </row>
    <row r="65" spans="1:14" ht="21.95" customHeight="1">
      <c r="A65" s="16">
        <v>25</v>
      </c>
      <c r="B65" s="603"/>
      <c r="C65" s="630"/>
      <c r="D65" s="600"/>
      <c r="E65" s="600"/>
      <c r="F65" s="600"/>
      <c r="G65" s="600"/>
      <c r="H65" s="600"/>
      <c r="I65" s="600"/>
      <c r="J65" s="600"/>
      <c r="K65" s="600"/>
      <c r="L65" s="600"/>
      <c r="M65" s="601"/>
      <c r="N65" s="389"/>
    </row>
    <row r="66" spans="1:14" ht="21.95" customHeight="1">
      <c r="A66" s="16">
        <v>26</v>
      </c>
      <c r="B66" s="603"/>
      <c r="C66" s="630"/>
      <c r="D66" s="600"/>
      <c r="E66" s="600"/>
      <c r="F66" s="600"/>
      <c r="G66" s="600"/>
      <c r="H66" s="600"/>
      <c r="I66" s="600"/>
      <c r="J66" s="600"/>
      <c r="K66" s="600"/>
      <c r="L66" s="600"/>
      <c r="M66" s="601"/>
    </row>
    <row r="67" spans="1:14">
      <c r="B67" s="603"/>
      <c r="C67" s="648" t="s">
        <v>104</v>
      </c>
      <c r="D67" s="649"/>
      <c r="E67" s="649"/>
      <c r="F67" s="649"/>
      <c r="G67" s="649"/>
      <c r="H67" s="649"/>
      <c r="I67" s="649"/>
      <c r="J67" s="649"/>
      <c r="K67" s="649"/>
      <c r="L67" s="649"/>
      <c r="M67" s="650"/>
    </row>
    <row r="68" spans="1:14" ht="18.75" customHeight="1">
      <c r="A68" s="16">
        <v>1</v>
      </c>
      <c r="B68" s="603"/>
      <c r="C68" s="651"/>
      <c r="D68" s="652"/>
      <c r="E68" s="652"/>
      <c r="F68" s="652"/>
      <c r="G68" s="652"/>
      <c r="H68" s="652"/>
      <c r="I68" s="652"/>
      <c r="J68" s="652"/>
      <c r="K68" s="652"/>
      <c r="L68" s="652"/>
      <c r="M68" s="653"/>
      <c r="N68" s="389"/>
    </row>
    <row r="69" spans="1:14">
      <c r="A69" s="16">
        <v>2</v>
      </c>
      <c r="B69" s="603"/>
      <c r="C69" s="654"/>
      <c r="D69" s="655"/>
      <c r="E69" s="655"/>
      <c r="F69" s="655"/>
      <c r="G69" s="655"/>
      <c r="H69" s="655"/>
      <c r="I69" s="655"/>
      <c r="J69" s="655"/>
      <c r="K69" s="655"/>
      <c r="L69" s="655"/>
      <c r="M69" s="656"/>
      <c r="N69" s="389"/>
    </row>
    <row r="70" spans="1:14">
      <c r="A70" s="16">
        <v>3</v>
      </c>
      <c r="B70" s="603"/>
      <c r="C70" s="657"/>
      <c r="D70" s="658"/>
      <c r="E70" s="658"/>
      <c r="F70" s="658"/>
      <c r="G70" s="658"/>
      <c r="H70" s="658"/>
      <c r="I70" s="658"/>
      <c r="J70" s="658"/>
      <c r="K70" s="658"/>
      <c r="L70" s="658"/>
      <c r="M70" s="659"/>
      <c r="N70" s="389"/>
    </row>
    <row r="71" spans="1:14" ht="18.75" customHeight="1">
      <c r="B71" s="603"/>
      <c r="C71" s="660" t="s">
        <v>105</v>
      </c>
      <c r="D71" s="661"/>
      <c r="E71" s="661"/>
      <c r="F71" s="661"/>
      <c r="G71" s="661"/>
      <c r="H71" s="661"/>
      <c r="I71" s="661"/>
      <c r="J71" s="661"/>
      <c r="K71" s="661"/>
      <c r="L71" s="661"/>
      <c r="M71" s="662"/>
      <c r="N71" s="389"/>
    </row>
    <row r="72" spans="1:14" ht="18.75" customHeight="1">
      <c r="A72" s="16">
        <v>1</v>
      </c>
      <c r="B72" s="603"/>
      <c r="C72" s="651"/>
      <c r="D72" s="652"/>
      <c r="E72" s="652"/>
      <c r="F72" s="652"/>
      <c r="G72" s="652"/>
      <c r="H72" s="652"/>
      <c r="I72" s="652"/>
      <c r="J72" s="652"/>
      <c r="K72" s="652"/>
      <c r="L72" s="652"/>
      <c r="M72" s="653"/>
      <c r="N72" s="597"/>
    </row>
    <row r="73" spans="1:14">
      <c r="A73" s="16">
        <v>2</v>
      </c>
      <c r="B73" s="603"/>
      <c r="C73" s="654"/>
      <c r="D73" s="655"/>
      <c r="E73" s="655"/>
      <c r="F73" s="655"/>
      <c r="G73" s="655"/>
      <c r="H73" s="655"/>
      <c r="I73" s="655"/>
      <c r="J73" s="655"/>
      <c r="K73" s="655"/>
      <c r="L73" s="655"/>
      <c r="M73" s="656"/>
      <c r="N73" s="597"/>
    </row>
    <row r="74" spans="1:14">
      <c r="A74" s="16">
        <v>3</v>
      </c>
      <c r="B74" s="603"/>
      <c r="C74" s="657"/>
      <c r="D74" s="658"/>
      <c r="E74" s="658"/>
      <c r="F74" s="658"/>
      <c r="G74" s="658"/>
      <c r="H74" s="658"/>
      <c r="I74" s="658"/>
      <c r="J74" s="658"/>
      <c r="K74" s="658"/>
      <c r="L74" s="658"/>
      <c r="M74" s="659"/>
      <c r="N74" s="597"/>
    </row>
    <row r="75" spans="1:14" ht="34.5">
      <c r="B75" s="663" t="s">
        <v>260</v>
      </c>
      <c r="C75" s="664"/>
      <c r="D75" s="665"/>
      <c r="E75" s="634"/>
      <c r="F75" s="635"/>
      <c r="G75" s="636"/>
      <c r="H75" s="624"/>
      <c r="I75" s="636"/>
      <c r="J75" s="624"/>
      <c r="K75" s="636"/>
      <c r="L75" s="624"/>
      <c r="M75" s="625"/>
      <c r="N75" s="371" t="s">
        <v>106</v>
      </c>
    </row>
    <row r="76" spans="1:14" ht="18.75" customHeight="1">
      <c r="A76" s="16">
        <v>1</v>
      </c>
      <c r="B76" s="666"/>
      <c r="C76" s="667"/>
      <c r="D76" s="668"/>
      <c r="E76" s="638"/>
      <c r="F76" s="600"/>
      <c r="G76" s="600"/>
      <c r="H76" s="600"/>
      <c r="I76" s="600"/>
      <c r="J76" s="600"/>
      <c r="K76" s="600"/>
      <c r="L76" s="600"/>
      <c r="M76" s="601"/>
      <c r="N76" s="389"/>
    </row>
    <row r="77" spans="1:14" ht="18.75" customHeight="1">
      <c r="A77" s="16">
        <v>2</v>
      </c>
      <c r="B77" s="666"/>
      <c r="C77" s="667"/>
      <c r="D77" s="668"/>
      <c r="E77" s="638"/>
      <c r="F77" s="600"/>
      <c r="G77" s="600"/>
      <c r="H77" s="600"/>
      <c r="I77" s="600"/>
      <c r="J77" s="600"/>
      <c r="K77" s="600"/>
      <c r="L77" s="600"/>
      <c r="M77" s="601"/>
      <c r="N77" s="389"/>
    </row>
    <row r="78" spans="1:14">
      <c r="A78" s="16">
        <v>3</v>
      </c>
      <c r="B78" s="666"/>
      <c r="C78" s="667"/>
      <c r="D78" s="668"/>
      <c r="E78" s="638"/>
      <c r="F78" s="600"/>
      <c r="G78" s="600"/>
      <c r="H78" s="600"/>
      <c r="I78" s="600"/>
      <c r="J78" s="600"/>
      <c r="K78" s="600"/>
      <c r="L78" s="600"/>
      <c r="M78" s="601"/>
    </row>
    <row r="79" spans="1:14">
      <c r="A79" s="16">
        <v>4</v>
      </c>
      <c r="B79" s="669"/>
      <c r="C79" s="670"/>
      <c r="D79" s="671"/>
      <c r="E79" s="639"/>
      <c r="F79" s="614"/>
      <c r="G79" s="614"/>
      <c r="H79" s="614"/>
      <c r="I79" s="614"/>
      <c r="J79" s="614"/>
      <c r="K79" s="614"/>
      <c r="L79" s="614"/>
      <c r="M79" s="615"/>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7"/>
  <conditionalFormatting sqref="E40">
    <cfRule type="cellIs" dxfId="42" priority="1" operator="equal">
      <formula>"要入力"</formula>
    </cfRule>
  </conditionalFormatting>
  <dataValidations count="10">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prompt="該当のものを選択" sqref="E40:G40">
      <formula1>"創作初演,新演出,新振付,翻訳初演,再演,世界初演,日本初演,団体としての初演"</formula1>
    </dataValidation>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7"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P1" sqref="P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257</v>
      </c>
      <c r="H1" s="144"/>
      <c r="J1" s="144"/>
      <c r="K1" s="144"/>
      <c r="L1" s="144"/>
      <c r="M1" s="144"/>
      <c r="N1" s="144"/>
      <c r="O1" s="144"/>
      <c r="P1" s="148" t="s">
        <v>415</v>
      </c>
    </row>
    <row r="2" spans="1:18" ht="20.100000000000001" customHeight="1">
      <c r="B2" s="145"/>
      <c r="E2" s="144"/>
      <c r="F2" s="282"/>
      <c r="G2" s="676"/>
      <c r="H2" s="676"/>
      <c r="I2" s="676"/>
      <c r="J2" s="676"/>
      <c r="K2" s="676"/>
      <c r="L2" s="676"/>
      <c r="M2" s="144"/>
      <c r="N2" s="144"/>
      <c r="O2" s="144"/>
      <c r="P2" s="149"/>
      <c r="R2" s="150" t="s">
        <v>250</v>
      </c>
    </row>
    <row r="3" spans="1:18" ht="35.1" customHeight="1">
      <c r="B3" s="674" t="s">
        <v>287</v>
      </c>
      <c r="C3" s="674"/>
      <c r="D3" s="674"/>
      <c r="E3" s="674"/>
      <c r="F3" s="301" t="s">
        <v>337</v>
      </c>
      <c r="G3" s="281" t="s">
        <v>288</v>
      </c>
      <c r="H3" s="151"/>
      <c r="I3" s="151"/>
      <c r="J3" s="151"/>
      <c r="K3" s="151"/>
      <c r="L3" s="151"/>
      <c r="M3" s="144"/>
      <c r="N3" s="144"/>
      <c r="O3" s="144"/>
      <c r="P3" s="152"/>
      <c r="R3" s="153" t="str">
        <f>LEFT(G3,1)</f>
        <v>要</v>
      </c>
    </row>
    <row r="4" spans="1:18" ht="20.100000000000001" customHeight="1">
      <c r="B4" s="145"/>
      <c r="H4" s="277"/>
      <c r="I4" s="511" t="s">
        <v>140</v>
      </c>
      <c r="J4" s="144"/>
      <c r="K4" s="144"/>
      <c r="L4" s="144"/>
      <c r="M4" s="144"/>
      <c r="N4" s="144"/>
      <c r="O4" s="144"/>
      <c r="P4" s="149"/>
    </row>
    <row r="5" spans="1:18" s="160" customFormat="1" ht="20.100000000000001" customHeight="1">
      <c r="A5" s="154"/>
      <c r="B5" s="155" t="s">
        <v>340</v>
      </c>
      <c r="C5" s="156"/>
      <c r="D5" s="283"/>
      <c r="E5" s="157"/>
      <c r="F5" s="302"/>
      <c r="G5" s="158"/>
      <c r="H5" s="677" t="s">
        <v>251</v>
      </c>
      <c r="I5" s="678"/>
    </row>
    <row r="6" spans="1:18" s="160" customFormat="1" ht="20.100000000000001" customHeight="1">
      <c r="A6" s="154"/>
      <c r="B6" s="161"/>
      <c r="C6" s="162" t="s">
        <v>47</v>
      </c>
      <c r="D6" s="284"/>
      <c r="E6" s="163"/>
      <c r="F6" s="303"/>
      <c r="G6" s="164"/>
      <c r="H6" s="504"/>
      <c r="I6" s="499">
        <f>O21</f>
        <v>0</v>
      </c>
      <c r="J6" s="165"/>
      <c r="K6" s="165"/>
      <c r="L6" s="165"/>
      <c r="M6" s="166"/>
      <c r="N6" s="165"/>
      <c r="O6" s="167"/>
      <c r="Q6" s="518" t="s">
        <v>395</v>
      </c>
    </row>
    <row r="7" spans="1:18" s="160" customFormat="1" ht="20.100000000000001" customHeight="1">
      <c r="A7" s="154"/>
      <c r="B7" s="161"/>
      <c r="C7" s="168" t="s">
        <v>46</v>
      </c>
      <c r="D7" s="285"/>
      <c r="E7" s="169"/>
      <c r="F7" s="304"/>
      <c r="G7" s="170"/>
      <c r="H7" s="505"/>
      <c r="I7" s="500">
        <f>O47</f>
        <v>0</v>
      </c>
      <c r="J7" s="165"/>
      <c r="K7" s="165"/>
      <c r="L7" s="165"/>
      <c r="M7" s="166"/>
      <c r="N7" s="165"/>
    </row>
    <row r="8" spans="1:18" s="160" customFormat="1" ht="20.100000000000001" customHeight="1">
      <c r="A8" s="154"/>
      <c r="B8" s="161"/>
      <c r="C8" s="168" t="s">
        <v>148</v>
      </c>
      <c r="D8" s="285"/>
      <c r="E8" s="169"/>
      <c r="F8" s="304"/>
      <c r="G8" s="170"/>
      <c r="H8" s="505"/>
      <c r="I8" s="500">
        <f>O56</f>
        <v>0</v>
      </c>
      <c r="J8" s="165"/>
      <c r="K8" s="165"/>
      <c r="L8" s="165"/>
      <c r="M8" s="166"/>
      <c r="N8" s="165"/>
    </row>
    <row r="9" spans="1:18" s="160" customFormat="1" ht="20.100000000000001" customHeight="1">
      <c r="A9" s="154"/>
      <c r="B9" s="161"/>
      <c r="C9" s="168" t="s">
        <v>149</v>
      </c>
      <c r="D9" s="285"/>
      <c r="E9" s="169"/>
      <c r="F9" s="304"/>
      <c r="G9" s="170"/>
      <c r="H9" s="505"/>
      <c r="I9" s="500">
        <f>O81</f>
        <v>0</v>
      </c>
      <c r="J9" s="165"/>
      <c r="K9" s="165"/>
      <c r="L9" s="165"/>
      <c r="M9" s="166"/>
      <c r="N9" s="165"/>
      <c r="O9" s="167"/>
      <c r="P9" s="512" t="s">
        <v>140</v>
      </c>
    </row>
    <row r="10" spans="1:18" s="160" customFormat="1" ht="20.100000000000001" customHeight="1">
      <c r="A10" s="154"/>
      <c r="B10" s="161"/>
      <c r="C10" s="171" t="s">
        <v>150</v>
      </c>
      <c r="D10" s="286"/>
      <c r="E10" s="172"/>
      <c r="F10" s="305"/>
      <c r="G10" s="173"/>
      <c r="H10" s="507"/>
      <c r="I10" s="501">
        <f>O90</f>
        <v>0</v>
      </c>
      <c r="J10" s="321" t="s">
        <v>343</v>
      </c>
      <c r="K10" s="319"/>
      <c r="L10" s="319"/>
      <c r="M10" s="320"/>
      <c r="N10" s="319"/>
      <c r="O10" s="672" t="s">
        <v>289</v>
      </c>
      <c r="P10" s="673"/>
    </row>
    <row r="11" spans="1:18" s="160" customFormat="1" ht="20.100000000000001" customHeight="1">
      <c r="A11" s="154"/>
      <c r="B11" s="161"/>
      <c r="C11" s="174" t="s">
        <v>153</v>
      </c>
      <c r="D11" s="284"/>
      <c r="E11" s="175"/>
      <c r="F11" s="306"/>
      <c r="G11" s="176"/>
      <c r="H11" s="510"/>
      <c r="I11" s="502">
        <f>SUM(I6:I10)</f>
        <v>0</v>
      </c>
      <c r="J11" s="316"/>
      <c r="K11" s="322" t="s">
        <v>290</v>
      </c>
      <c r="L11" s="323"/>
      <c r="M11" s="323"/>
      <c r="N11" s="325"/>
      <c r="O11" s="510"/>
      <c r="P11" s="513">
        <f>O127</f>
        <v>0</v>
      </c>
    </row>
    <row r="12" spans="1:18" s="160" customFormat="1" ht="20.100000000000001" customHeight="1">
      <c r="A12" s="154"/>
      <c r="B12" s="161"/>
      <c r="C12" s="177"/>
      <c r="D12" s="287"/>
      <c r="E12" s="178" t="s">
        <v>151</v>
      </c>
      <c r="F12" s="303"/>
      <c r="G12" s="164"/>
      <c r="H12" s="509"/>
      <c r="I12" s="499">
        <f>SUM(R21,R47,R56,R81,R90)</f>
        <v>0</v>
      </c>
      <c r="J12" s="316"/>
      <c r="K12" s="324"/>
      <c r="L12" s="322" t="s">
        <v>291</v>
      </c>
      <c r="M12" s="323"/>
      <c r="N12" s="331"/>
      <c r="O12" s="517"/>
      <c r="P12" s="514">
        <f>R127</f>
        <v>0</v>
      </c>
    </row>
    <row r="13" spans="1:18" s="160" customFormat="1" ht="20.100000000000001" customHeight="1">
      <c r="A13" s="154"/>
      <c r="B13" s="161"/>
      <c r="C13" s="179"/>
      <c r="D13" s="288"/>
      <c r="E13" s="180" t="s">
        <v>152</v>
      </c>
      <c r="F13" s="305"/>
      <c r="G13" s="173"/>
      <c r="H13" s="507"/>
      <c r="I13" s="501">
        <f>IF($R$3="2",0,I11-I12)</f>
        <v>0</v>
      </c>
      <c r="J13" s="316"/>
      <c r="K13" s="324"/>
      <c r="L13" s="332" t="s">
        <v>292</v>
      </c>
      <c r="M13" s="333"/>
      <c r="N13" s="334"/>
      <c r="O13" s="506"/>
      <c r="P13" s="515">
        <f>IF($R$3="2",0,P11-P12)</f>
        <v>0</v>
      </c>
    </row>
    <row r="14" spans="1:18" s="160" customFormat="1" ht="20.100000000000001" customHeight="1">
      <c r="A14" s="154"/>
      <c r="B14" s="161"/>
      <c r="C14" s="181" t="s">
        <v>154</v>
      </c>
      <c r="D14" s="289"/>
      <c r="E14" s="182"/>
      <c r="F14" s="291"/>
      <c r="G14" s="183"/>
      <c r="H14" s="510"/>
      <c r="I14" s="503">
        <f>IF($R$3="1",ROUNDDOWN(I13*10/110,0),0)</f>
        <v>0</v>
      </c>
      <c r="J14" s="317"/>
      <c r="K14" s="326" t="s">
        <v>154</v>
      </c>
      <c r="L14" s="327"/>
      <c r="M14" s="328"/>
      <c r="N14" s="329"/>
      <c r="O14" s="510"/>
      <c r="P14" s="516">
        <f>IF($R$3="1",ROUNDDOWN(P13*10/110,0),0)</f>
        <v>0</v>
      </c>
      <c r="Q14" s="518" t="s">
        <v>394</v>
      </c>
    </row>
    <row r="15" spans="1:18" s="160" customFormat="1" ht="20.100000000000001" customHeight="1">
      <c r="A15" s="154"/>
      <c r="B15" s="184"/>
      <c r="C15" s="181" t="s">
        <v>293</v>
      </c>
      <c r="D15" s="289"/>
      <c r="E15" s="182"/>
      <c r="F15" s="291"/>
      <c r="G15" s="183"/>
      <c r="H15" s="508"/>
      <c r="I15" s="503">
        <f>I11-I14</f>
        <v>0</v>
      </c>
      <c r="J15" s="318"/>
      <c r="K15" s="330" t="s">
        <v>293</v>
      </c>
      <c r="L15" s="327"/>
      <c r="M15" s="328"/>
      <c r="N15" s="329"/>
      <c r="O15" s="510"/>
      <c r="P15" s="516">
        <f>P11-P14</f>
        <v>0</v>
      </c>
      <c r="Q15" s="518" t="s">
        <v>393</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141</v>
      </c>
      <c r="C17" s="192"/>
      <c r="D17" s="292"/>
      <c r="E17" s="193"/>
      <c r="F17" s="307"/>
      <c r="G17" s="194"/>
      <c r="H17" s="195"/>
      <c r="I17" s="196"/>
      <c r="J17" s="196"/>
      <c r="L17" s="196"/>
      <c r="O17" s="198"/>
    </row>
    <row r="18" spans="1:18" s="160" customFormat="1" ht="20.100000000000001" customHeight="1">
      <c r="B18" s="200" t="s">
        <v>8</v>
      </c>
      <c r="C18" s="200" t="s">
        <v>156</v>
      </c>
      <c r="D18" s="293" t="s">
        <v>155</v>
      </c>
      <c r="E18" s="200" t="s">
        <v>10</v>
      </c>
      <c r="F18" s="293" t="s">
        <v>158</v>
      </c>
      <c r="G18" s="200" t="s">
        <v>142</v>
      </c>
      <c r="H18" s="201" t="s">
        <v>143</v>
      </c>
      <c r="I18" s="675" t="s">
        <v>248</v>
      </c>
      <c r="J18" s="675"/>
      <c r="K18" s="675" t="s">
        <v>249</v>
      </c>
      <c r="L18" s="675"/>
      <c r="M18" s="202" t="s">
        <v>144</v>
      </c>
      <c r="N18" s="201" t="s">
        <v>145</v>
      </c>
      <c r="O18" s="159" t="s">
        <v>6</v>
      </c>
      <c r="P18" s="200" t="s">
        <v>229</v>
      </c>
    </row>
    <row r="19" spans="1:18" s="160" customFormat="1" ht="20.100000000000001" customHeight="1">
      <c r="B19" s="203" t="s">
        <v>147</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230</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157</v>
      </c>
      <c r="D46" s="295"/>
      <c r="E46" s="213"/>
      <c r="F46" s="295"/>
      <c r="G46" s="213"/>
      <c r="H46" s="253"/>
      <c r="I46" s="217"/>
      <c r="J46" s="215"/>
      <c r="K46" s="217"/>
      <c r="L46" s="215"/>
      <c r="M46" s="216"/>
      <c r="N46" s="217"/>
      <c r="O46" s="218"/>
      <c r="P46" s="254"/>
      <c r="R46" s="255" t="s">
        <v>230</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148</v>
      </c>
      <c r="D55" s="295"/>
      <c r="E55" s="213"/>
      <c r="F55" s="295"/>
      <c r="G55" s="213"/>
      <c r="H55" s="253"/>
      <c r="I55" s="217"/>
      <c r="J55" s="215"/>
      <c r="K55" s="217"/>
      <c r="L55" s="215"/>
      <c r="M55" s="216"/>
      <c r="N55" s="217"/>
      <c r="O55" s="218"/>
      <c r="P55" s="257"/>
      <c r="R55" s="255" t="s">
        <v>230</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149</v>
      </c>
      <c r="D80" s="295"/>
      <c r="E80" s="213"/>
      <c r="F80" s="311"/>
      <c r="G80" s="213"/>
      <c r="H80" s="253"/>
      <c r="I80" s="217"/>
      <c r="J80" s="215"/>
      <c r="K80" s="217"/>
      <c r="L80" s="215"/>
      <c r="M80" s="216"/>
      <c r="N80" s="217"/>
      <c r="O80" s="218"/>
      <c r="P80" s="257"/>
      <c r="R80" s="255" t="s">
        <v>230</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150</v>
      </c>
      <c r="D89" s="295"/>
      <c r="E89" s="213"/>
      <c r="F89" s="311"/>
      <c r="G89" s="213"/>
      <c r="H89" s="253"/>
      <c r="I89" s="217"/>
      <c r="J89" s="215"/>
      <c r="K89" s="217"/>
      <c r="L89" s="215"/>
      <c r="M89" s="216"/>
      <c r="N89" s="217"/>
      <c r="O89" s="218"/>
      <c r="P89" s="257"/>
      <c r="R89" s="255" t="s">
        <v>230</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146</v>
      </c>
      <c r="C126" s="271"/>
      <c r="D126" s="299"/>
      <c r="E126" s="430"/>
      <c r="F126" s="431"/>
      <c r="G126" s="432"/>
      <c r="H126" s="433"/>
      <c r="I126" s="434"/>
      <c r="J126" s="435"/>
      <c r="K126" s="434"/>
      <c r="L126" s="435"/>
      <c r="M126" s="436"/>
      <c r="N126" s="434"/>
      <c r="O126" s="437"/>
      <c r="P126" s="438"/>
      <c r="R126" s="255" t="s">
        <v>230</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252</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148" t="s">
        <v>416</v>
      </c>
    </row>
    <row r="2" spans="1:15" ht="18.95" customHeight="1">
      <c r="A2" s="21"/>
      <c r="B2" s="19"/>
      <c r="C2" s="19"/>
      <c r="D2" s="19"/>
      <c r="E2" s="19"/>
      <c r="F2" s="19"/>
      <c r="G2" s="19"/>
      <c r="H2" s="20"/>
      <c r="I2" s="19"/>
      <c r="J2" s="21"/>
      <c r="K2" s="21"/>
      <c r="L2" s="21"/>
      <c r="M2" s="429"/>
      <c r="N2" s="442"/>
    </row>
    <row r="3" spans="1:15" ht="18.95" hidden="1" customHeight="1">
      <c r="A3" s="443" t="s">
        <v>364</v>
      </c>
      <c r="B3" s="446"/>
      <c r="C3" s="446"/>
      <c r="D3" s="446"/>
      <c r="E3" s="446"/>
      <c r="F3" s="446"/>
      <c r="G3" s="477">
        <f>SUM(G8:G9)</f>
        <v>0</v>
      </c>
      <c r="H3" s="20"/>
      <c r="I3" s="443" t="s">
        <v>366</v>
      </c>
      <c r="J3" s="446"/>
      <c r="K3" s="446"/>
      <c r="L3" s="446"/>
      <c r="M3" s="477">
        <f>SUM(M4:M5)</f>
        <v>0</v>
      </c>
      <c r="N3" s="19"/>
      <c r="O3" s="461" t="s">
        <v>405</v>
      </c>
    </row>
    <row r="4" spans="1:15" ht="18.95" hidden="1" customHeight="1">
      <c r="A4" s="444"/>
      <c r="B4" s="447" t="s">
        <v>374</v>
      </c>
      <c r="C4" s="448"/>
      <c r="D4" s="448"/>
      <c r="E4" s="448"/>
      <c r="F4" s="455"/>
      <c r="G4" s="472">
        <f>H12</f>
        <v>0</v>
      </c>
      <c r="H4" s="20"/>
      <c r="I4" s="444"/>
      <c r="J4" s="449" t="s">
        <v>367</v>
      </c>
      <c r="K4" s="450"/>
      <c r="L4" s="450"/>
      <c r="M4" s="474">
        <f>N23</f>
        <v>0</v>
      </c>
      <c r="N4" s="19"/>
      <c r="O4" s="461" t="s">
        <v>397</v>
      </c>
    </row>
    <row r="5" spans="1:15" ht="18.95" hidden="1" customHeight="1">
      <c r="A5" s="444"/>
      <c r="B5" s="449" t="s">
        <v>375</v>
      </c>
      <c r="C5" s="450"/>
      <c r="D5" s="450"/>
      <c r="E5" s="450"/>
      <c r="F5" s="456"/>
      <c r="G5" s="474">
        <f>IF(G12=TRUE,別紙入場料詳細!D3,F14*G17)</f>
        <v>0</v>
      </c>
      <c r="H5" s="20"/>
      <c r="I5" s="445"/>
      <c r="J5" s="451" t="s">
        <v>368</v>
      </c>
      <c r="K5" s="452"/>
      <c r="L5" s="452"/>
      <c r="M5" s="475">
        <f>N29</f>
        <v>0</v>
      </c>
      <c r="N5" s="19"/>
      <c r="O5" s="461" t="s">
        <v>397</v>
      </c>
    </row>
    <row r="6" spans="1:15" ht="18.95" hidden="1" customHeight="1">
      <c r="A6" s="444"/>
      <c r="B6" s="449" t="s">
        <v>376</v>
      </c>
      <c r="C6" s="450"/>
      <c r="D6" s="450"/>
      <c r="E6" s="450"/>
      <c r="F6" s="456"/>
      <c r="G6" s="474">
        <f>IF(G12=TRUE,別紙入場料詳細!D4,G16*G17)</f>
        <v>0</v>
      </c>
      <c r="H6" s="20"/>
      <c r="I6" s="19"/>
      <c r="N6" s="19"/>
      <c r="O6" s="461" t="s">
        <v>397</v>
      </c>
    </row>
    <row r="7" spans="1:15" ht="18.95" hidden="1" customHeight="1">
      <c r="A7" s="444"/>
      <c r="B7" s="451" t="s">
        <v>377</v>
      </c>
      <c r="C7" s="452"/>
      <c r="D7" s="452"/>
      <c r="E7" s="452"/>
      <c r="F7" s="457"/>
      <c r="G7" s="475">
        <f>IF(G12=TRUE,別紙入場料詳細!D5,G18)</f>
        <v>0</v>
      </c>
      <c r="H7" s="20"/>
      <c r="I7" s="19"/>
      <c r="J7" s="21"/>
      <c r="K7" s="21"/>
      <c r="L7" s="21"/>
      <c r="M7" s="429"/>
      <c r="N7" s="442"/>
      <c r="O7" s="461" t="s">
        <v>397</v>
      </c>
    </row>
    <row r="8" spans="1:15" ht="18.95" hidden="1" customHeight="1">
      <c r="A8" s="444"/>
      <c r="B8" s="458" t="s">
        <v>378</v>
      </c>
      <c r="C8" s="459"/>
      <c r="D8" s="459"/>
      <c r="E8" s="459"/>
      <c r="F8" s="460"/>
      <c r="G8" s="490">
        <f>IF(G4=0,0,ROUNDDOWN(G4*(G5-G6)/G7,0))</f>
        <v>0</v>
      </c>
      <c r="H8" s="20"/>
      <c r="I8" s="19"/>
      <c r="J8" s="21"/>
      <c r="K8" s="21"/>
      <c r="L8" s="21"/>
      <c r="M8" s="429"/>
      <c r="N8" s="442"/>
      <c r="O8" s="461" t="s">
        <v>397</v>
      </c>
    </row>
    <row r="9" spans="1:15" ht="18.95" hidden="1" customHeight="1">
      <c r="A9" s="445"/>
      <c r="B9" s="453" t="s">
        <v>365</v>
      </c>
      <c r="C9" s="453"/>
      <c r="D9" s="453"/>
      <c r="E9" s="453"/>
      <c r="F9" s="454"/>
      <c r="G9" s="473">
        <f>N12</f>
        <v>0</v>
      </c>
      <c r="H9" s="20"/>
      <c r="I9" s="19"/>
      <c r="J9" s="21"/>
      <c r="K9" s="21"/>
      <c r="L9" s="21"/>
      <c r="M9" s="429"/>
      <c r="N9" s="442"/>
      <c r="O9" s="461" t="s">
        <v>405</v>
      </c>
    </row>
    <row r="10" spans="1:15" ht="18.95" customHeight="1">
      <c r="A10" s="693" t="s">
        <v>370</v>
      </c>
      <c r="B10" s="693"/>
      <c r="C10" s="80"/>
      <c r="D10" s="24"/>
      <c r="E10" s="24"/>
      <c r="F10" s="24"/>
      <c r="G10" s="24"/>
      <c r="H10" s="24"/>
      <c r="I10" s="24"/>
      <c r="J10" s="24"/>
      <c r="K10" s="24"/>
      <c r="L10" s="24"/>
      <c r="M10" s="81"/>
      <c r="N10" s="25"/>
    </row>
    <row r="11" spans="1:15" ht="18.95" customHeight="1">
      <c r="A11" s="694" t="s">
        <v>50</v>
      </c>
      <c r="B11" s="695"/>
      <c r="C11" s="694" t="s">
        <v>51</v>
      </c>
      <c r="D11" s="696"/>
      <c r="E11" s="696"/>
      <c r="F11" s="696"/>
      <c r="G11" s="695"/>
      <c r="H11" s="26" t="s">
        <v>107</v>
      </c>
      <c r="I11" s="694" t="s">
        <v>50</v>
      </c>
      <c r="J11" s="697"/>
      <c r="K11" s="694" t="s">
        <v>52</v>
      </c>
      <c r="L11" s="698"/>
      <c r="M11" s="697"/>
      <c r="N11" s="26" t="s">
        <v>107</v>
      </c>
    </row>
    <row r="12" spans="1:15" ht="18.95" customHeight="1">
      <c r="A12" s="687" t="s">
        <v>53</v>
      </c>
      <c r="B12" s="688"/>
      <c r="C12" s="729" t="s">
        <v>54</v>
      </c>
      <c r="D12" s="730"/>
      <c r="E12" s="730"/>
      <c r="F12" s="731"/>
      <c r="G12" s="27" t="b">
        <v>0</v>
      </c>
      <c r="H12" s="28">
        <f>IF(G12=TRUE,ROUNDDOWN(別紙入場料詳細!E7/1000,0),ROUNDDOWN(G35/1000,0))</f>
        <v>0</v>
      </c>
      <c r="I12" s="687" t="s">
        <v>342</v>
      </c>
      <c r="J12" s="688"/>
      <c r="K12" s="709"/>
      <c r="L12" s="710"/>
      <c r="M12" s="29"/>
      <c r="N12" s="30">
        <f>ROUNDDOWN(SUM(M12:M15)/1000,0)</f>
        <v>0</v>
      </c>
      <c r="O12" s="439" t="s">
        <v>351</v>
      </c>
    </row>
    <row r="13" spans="1:15" ht="18.95" customHeight="1">
      <c r="A13" s="689"/>
      <c r="B13" s="690"/>
      <c r="C13" s="72" t="s">
        <v>55</v>
      </c>
      <c r="D13" s="732" t="str">
        <f>活動毎の総表!F25</f>
        <v/>
      </c>
      <c r="E13" s="732"/>
      <c r="F13" s="732"/>
      <c r="G13" s="733"/>
      <c r="H13" s="31"/>
      <c r="I13" s="689"/>
      <c r="J13" s="690"/>
      <c r="K13" s="679"/>
      <c r="L13" s="680"/>
      <c r="M13" s="32"/>
      <c r="N13" s="33"/>
      <c r="O13" s="439" t="s">
        <v>352</v>
      </c>
    </row>
    <row r="14" spans="1:15" ht="18.95" customHeight="1">
      <c r="A14" s="689"/>
      <c r="B14" s="690"/>
      <c r="C14" s="699" t="s">
        <v>108</v>
      </c>
      <c r="D14" s="700"/>
      <c r="E14" s="700"/>
      <c r="F14" s="34"/>
      <c r="G14" s="35"/>
      <c r="H14" s="31"/>
      <c r="I14" s="689"/>
      <c r="J14" s="690"/>
      <c r="K14" s="679"/>
      <c r="L14" s="680"/>
      <c r="M14" s="32"/>
      <c r="N14" s="33"/>
    </row>
    <row r="15" spans="1:15" ht="18.95" customHeight="1">
      <c r="A15" s="689"/>
      <c r="B15" s="690"/>
      <c r="C15" s="701" t="s">
        <v>109</v>
      </c>
      <c r="D15" s="703" t="s">
        <v>110</v>
      </c>
      <c r="E15" s="704"/>
      <c r="F15" s="705"/>
      <c r="G15" s="36"/>
      <c r="H15" s="31"/>
      <c r="I15" s="689"/>
      <c r="J15" s="690"/>
      <c r="K15" s="679"/>
      <c r="L15" s="680"/>
      <c r="M15" s="32"/>
      <c r="N15" s="33"/>
    </row>
    <row r="16" spans="1:15" ht="18.95" customHeight="1">
      <c r="A16" s="689"/>
      <c r="B16" s="690"/>
      <c r="C16" s="702"/>
      <c r="D16" s="706" t="s">
        <v>111</v>
      </c>
      <c r="E16" s="707"/>
      <c r="F16" s="708"/>
      <c r="G16" s="37"/>
      <c r="H16" s="31"/>
      <c r="I16" s="687" t="s">
        <v>341</v>
      </c>
      <c r="J16" s="688"/>
      <c r="K16" s="709"/>
      <c r="L16" s="710"/>
      <c r="M16" s="29"/>
      <c r="N16" s="30">
        <f>ROUNDDOWN(SUM(M16:M18)/1000,0)</f>
        <v>0</v>
      </c>
    </row>
    <row r="17" spans="1:14" ht="18.95" customHeight="1">
      <c r="A17" s="689"/>
      <c r="B17" s="690"/>
      <c r="C17" s="72" t="s">
        <v>56</v>
      </c>
      <c r="D17" s="734">
        <f>F14-G15-G16</f>
        <v>0</v>
      </c>
      <c r="E17" s="735"/>
      <c r="F17" s="73" t="s">
        <v>57</v>
      </c>
      <c r="G17" s="38"/>
      <c r="H17" s="39"/>
      <c r="I17" s="689"/>
      <c r="J17" s="690"/>
      <c r="K17" s="679"/>
      <c r="L17" s="680"/>
      <c r="M17" s="40"/>
      <c r="N17" s="33"/>
    </row>
    <row r="18" spans="1:14" ht="18.95" customHeight="1">
      <c r="A18" s="689"/>
      <c r="B18" s="690"/>
      <c r="C18" s="736" t="s">
        <v>58</v>
      </c>
      <c r="D18" s="737"/>
      <c r="E18" s="737"/>
      <c r="F18" s="737"/>
      <c r="G18" s="41">
        <f>D17*G17</f>
        <v>0</v>
      </c>
      <c r="H18" s="39"/>
      <c r="I18" s="691"/>
      <c r="J18" s="692"/>
      <c r="K18" s="681"/>
      <c r="L18" s="682"/>
      <c r="M18" s="42"/>
      <c r="N18" s="43"/>
    </row>
    <row r="19" spans="1:14" ht="18.95" customHeight="1">
      <c r="A19" s="689"/>
      <c r="B19" s="690"/>
      <c r="C19" s="76" t="s">
        <v>59</v>
      </c>
      <c r="D19" s="738">
        <f>F33-F32</f>
        <v>0</v>
      </c>
      <c r="E19" s="738"/>
      <c r="F19" s="74" t="s">
        <v>60</v>
      </c>
      <c r="G19" s="44">
        <f>IF(ISERROR((F33-F32)/(D17*G17))=TRUE,0,(F33-F32)/(D17*G17))</f>
        <v>0</v>
      </c>
      <c r="H19" s="39"/>
      <c r="I19" s="687" t="s">
        <v>61</v>
      </c>
      <c r="J19" s="739"/>
      <c r="K19" s="683"/>
      <c r="L19" s="684"/>
      <c r="M19" s="45"/>
      <c r="N19" s="30">
        <f>ROUNDDOWN(SUM(M19:M22)/1000,0)</f>
        <v>0</v>
      </c>
    </row>
    <row r="20" spans="1:14" ht="18.95" customHeight="1">
      <c r="A20" s="689"/>
      <c r="B20" s="690"/>
      <c r="C20" s="77" t="s">
        <v>62</v>
      </c>
      <c r="D20" s="744">
        <f>SUM(F23:F32)</f>
        <v>0</v>
      </c>
      <c r="E20" s="744"/>
      <c r="F20" s="75" t="s">
        <v>63</v>
      </c>
      <c r="G20" s="46">
        <f>IF(ISERROR(F33/(D17*G17))=TRUE,0,(F33/(D17*G17)))</f>
        <v>0</v>
      </c>
      <c r="H20" s="39"/>
      <c r="I20" s="740"/>
      <c r="J20" s="741"/>
      <c r="K20" s="685"/>
      <c r="L20" s="686"/>
      <c r="M20" s="40"/>
      <c r="N20" s="33"/>
    </row>
    <row r="21" spans="1:14" ht="18.95" customHeight="1">
      <c r="A21" s="689"/>
      <c r="B21" s="690"/>
      <c r="C21" s="750" t="s">
        <v>64</v>
      </c>
      <c r="D21" s="751"/>
      <c r="E21" s="751"/>
      <c r="F21" s="751"/>
      <c r="G21" s="752"/>
      <c r="H21" s="31"/>
      <c r="I21" s="740"/>
      <c r="J21" s="741"/>
      <c r="K21" s="685"/>
      <c r="L21" s="686"/>
      <c r="M21" s="40"/>
      <c r="N21" s="33"/>
    </row>
    <row r="22" spans="1:14" ht="18.95" customHeight="1">
      <c r="A22" s="689"/>
      <c r="B22" s="690"/>
      <c r="C22" s="76" t="s">
        <v>65</v>
      </c>
      <c r="D22" s="74" t="s">
        <v>66</v>
      </c>
      <c r="E22" s="74" t="s">
        <v>67</v>
      </c>
      <c r="F22" s="74" t="s">
        <v>68</v>
      </c>
      <c r="G22" s="78" t="s">
        <v>69</v>
      </c>
      <c r="H22" s="31"/>
      <c r="I22" s="742"/>
      <c r="J22" s="743"/>
      <c r="K22" s="761"/>
      <c r="L22" s="762"/>
      <c r="M22" s="42"/>
      <c r="N22" s="33"/>
    </row>
    <row r="23" spans="1:14" ht="18.95" customHeight="1">
      <c r="A23" s="689"/>
      <c r="B23" s="690"/>
      <c r="C23" s="47"/>
      <c r="D23" s="48"/>
      <c r="E23" s="79" t="s">
        <v>67</v>
      </c>
      <c r="F23" s="48"/>
      <c r="G23" s="49">
        <f t="shared" ref="G23:G28" si="0">D23*F23</f>
        <v>0</v>
      </c>
      <c r="H23" s="31"/>
      <c r="I23" s="687" t="s">
        <v>258</v>
      </c>
      <c r="J23" s="745"/>
      <c r="K23" s="683"/>
      <c r="L23" s="684"/>
      <c r="M23" s="40"/>
      <c r="N23" s="30">
        <f>ROUNDDOWN(SUM(M23:M28)/1000,0)</f>
        <v>0</v>
      </c>
    </row>
    <row r="24" spans="1:14" ht="18.95" customHeight="1">
      <c r="A24" s="689"/>
      <c r="B24" s="690"/>
      <c r="C24" s="47"/>
      <c r="D24" s="48"/>
      <c r="E24" s="79" t="s">
        <v>67</v>
      </c>
      <c r="F24" s="48"/>
      <c r="G24" s="49">
        <f t="shared" si="0"/>
        <v>0</v>
      </c>
      <c r="H24" s="31"/>
      <c r="I24" s="746"/>
      <c r="J24" s="747"/>
      <c r="K24" s="685"/>
      <c r="L24" s="686"/>
      <c r="M24" s="40"/>
      <c r="N24" s="50"/>
    </row>
    <row r="25" spans="1:14" ht="18.95" customHeight="1">
      <c r="A25" s="689"/>
      <c r="B25" s="690"/>
      <c r="C25" s="47"/>
      <c r="D25" s="48"/>
      <c r="E25" s="79" t="s">
        <v>67</v>
      </c>
      <c r="F25" s="48"/>
      <c r="G25" s="49">
        <f t="shared" si="0"/>
        <v>0</v>
      </c>
      <c r="H25" s="31"/>
      <c r="I25" s="746"/>
      <c r="J25" s="747"/>
      <c r="K25" s="685"/>
      <c r="L25" s="686"/>
      <c r="M25" s="40"/>
      <c r="N25" s="33"/>
    </row>
    <row r="26" spans="1:14" ht="18.95" customHeight="1">
      <c r="A26" s="689"/>
      <c r="B26" s="690"/>
      <c r="C26" s="47"/>
      <c r="D26" s="48"/>
      <c r="E26" s="79" t="s">
        <v>67</v>
      </c>
      <c r="F26" s="48"/>
      <c r="G26" s="49">
        <f t="shared" si="0"/>
        <v>0</v>
      </c>
      <c r="H26" s="31"/>
      <c r="I26" s="746"/>
      <c r="J26" s="747"/>
      <c r="K26" s="685"/>
      <c r="L26" s="686"/>
      <c r="M26" s="40"/>
      <c r="N26" s="50"/>
    </row>
    <row r="27" spans="1:14" ht="18.95" customHeight="1">
      <c r="A27" s="689"/>
      <c r="B27" s="690"/>
      <c r="C27" s="47"/>
      <c r="D27" s="48"/>
      <c r="E27" s="79" t="s">
        <v>67</v>
      </c>
      <c r="F27" s="48"/>
      <c r="G27" s="49">
        <f t="shared" si="0"/>
        <v>0</v>
      </c>
      <c r="H27" s="31"/>
      <c r="I27" s="746"/>
      <c r="J27" s="747"/>
      <c r="K27" s="685"/>
      <c r="L27" s="686"/>
      <c r="M27" s="40"/>
      <c r="N27" s="50"/>
    </row>
    <row r="28" spans="1:14" ht="18.95" customHeight="1">
      <c r="A28" s="689"/>
      <c r="B28" s="690"/>
      <c r="C28" s="47"/>
      <c r="D28" s="48"/>
      <c r="E28" s="79" t="s">
        <v>67</v>
      </c>
      <c r="F28" s="48"/>
      <c r="G28" s="49">
        <f t="shared" si="0"/>
        <v>0</v>
      </c>
      <c r="H28" s="31"/>
      <c r="I28" s="748"/>
      <c r="J28" s="749"/>
      <c r="K28" s="681"/>
      <c r="L28" s="682"/>
      <c r="M28" s="42"/>
      <c r="N28" s="43"/>
    </row>
    <row r="29" spans="1:14" ht="18.95" customHeight="1">
      <c r="A29" s="689"/>
      <c r="B29" s="690"/>
      <c r="C29" s="51"/>
      <c r="D29" s="48"/>
      <c r="E29" s="79" t="s">
        <v>67</v>
      </c>
      <c r="F29" s="48"/>
      <c r="G29" s="49">
        <f t="shared" ref="G29" si="1">D29*F29</f>
        <v>0</v>
      </c>
      <c r="H29" s="52"/>
      <c r="I29" s="687" t="s">
        <v>70</v>
      </c>
      <c r="J29" s="688"/>
      <c r="K29" s="759"/>
      <c r="L29" s="710"/>
      <c r="M29" s="45"/>
      <c r="N29" s="30">
        <f>ROUNDDOWN(SUM(M29:M33)/1000,0)</f>
        <v>0</v>
      </c>
    </row>
    <row r="30" spans="1:14" ht="18.95" customHeight="1">
      <c r="A30" s="689"/>
      <c r="B30" s="690"/>
      <c r="C30" s="51"/>
      <c r="D30" s="48"/>
      <c r="E30" s="79" t="s">
        <v>67</v>
      </c>
      <c r="F30" s="48"/>
      <c r="G30" s="49">
        <f>D30*F30</f>
        <v>0</v>
      </c>
      <c r="H30" s="53"/>
      <c r="I30" s="689"/>
      <c r="J30" s="690"/>
      <c r="K30" s="758"/>
      <c r="L30" s="680"/>
      <c r="M30" s="40"/>
      <c r="N30" s="33"/>
    </row>
    <row r="31" spans="1:14" ht="18.95" customHeight="1">
      <c r="A31" s="689"/>
      <c r="B31" s="690"/>
      <c r="C31" s="51"/>
      <c r="D31" s="48"/>
      <c r="E31" s="79" t="s">
        <v>67</v>
      </c>
      <c r="F31" s="48"/>
      <c r="G31" s="49">
        <f>D31*F31</f>
        <v>0</v>
      </c>
      <c r="H31" s="53"/>
      <c r="I31" s="689"/>
      <c r="J31" s="690"/>
      <c r="K31" s="758"/>
      <c r="L31" s="680"/>
      <c r="M31" s="40"/>
      <c r="N31" s="33"/>
    </row>
    <row r="32" spans="1:14" ht="18.95" customHeight="1">
      <c r="A32" s="689"/>
      <c r="B32" s="690"/>
      <c r="C32" s="736" t="s">
        <v>71</v>
      </c>
      <c r="D32" s="737"/>
      <c r="E32" s="737"/>
      <c r="F32" s="48"/>
      <c r="G32" s="49">
        <v>0</v>
      </c>
      <c r="H32" s="52"/>
      <c r="I32" s="689"/>
      <c r="J32" s="690"/>
      <c r="K32" s="679"/>
      <c r="L32" s="680"/>
      <c r="M32" s="40"/>
      <c r="N32" s="33"/>
    </row>
    <row r="33" spans="1:14" ht="18.95" customHeight="1">
      <c r="A33" s="689"/>
      <c r="B33" s="690"/>
      <c r="C33" s="763" t="s">
        <v>72</v>
      </c>
      <c r="D33" s="764"/>
      <c r="E33" s="765"/>
      <c r="F33" s="54">
        <f>SUM(F23:F32)</f>
        <v>0</v>
      </c>
      <c r="G33" s="49">
        <f>SUM(G23:G32)</f>
        <v>0</v>
      </c>
      <c r="H33" s="52"/>
      <c r="I33" s="691"/>
      <c r="J33" s="692"/>
      <c r="K33" s="767"/>
      <c r="L33" s="768"/>
      <c r="M33" s="532"/>
      <c r="N33" s="533"/>
    </row>
    <row r="34" spans="1:14" ht="18.95" customHeight="1">
      <c r="A34" s="689"/>
      <c r="B34" s="690"/>
      <c r="C34" s="763" t="s">
        <v>112</v>
      </c>
      <c r="D34" s="764"/>
      <c r="E34" s="764"/>
      <c r="F34" s="765"/>
      <c r="G34" s="55"/>
      <c r="H34" s="52"/>
      <c r="I34" s="766" t="s">
        <v>73</v>
      </c>
      <c r="J34" s="766"/>
      <c r="K34" s="766"/>
      <c r="L34" s="766"/>
      <c r="M34" s="766"/>
      <c r="N34" s="56">
        <f>N35-H12-N12-N16-N19-N23-N29</f>
        <v>0</v>
      </c>
    </row>
    <row r="35" spans="1:14" ht="18.95" customHeight="1">
      <c r="A35" s="691"/>
      <c r="B35" s="692"/>
      <c r="C35" s="721" t="s">
        <v>74</v>
      </c>
      <c r="D35" s="722"/>
      <c r="E35" s="723"/>
      <c r="F35" s="57">
        <f>F33</f>
        <v>0</v>
      </c>
      <c r="G35" s="58">
        <f>G33+G34</f>
        <v>0</v>
      </c>
      <c r="H35" s="59"/>
      <c r="I35" s="724" t="s">
        <v>75</v>
      </c>
      <c r="J35" s="725"/>
      <c r="K35" s="725"/>
      <c r="L35" s="725"/>
      <c r="M35" s="725"/>
      <c r="N35" s="43">
        <f>N60</f>
        <v>0</v>
      </c>
    </row>
    <row r="36" spans="1:14" ht="18.95" customHeight="1">
      <c r="A36" s="726" t="s">
        <v>76</v>
      </c>
      <c r="B36" s="726"/>
      <c r="C36" s="727"/>
      <c r="D36" s="727"/>
      <c r="E36" s="727"/>
      <c r="F36" s="727"/>
      <c r="G36" s="727"/>
      <c r="H36" s="60"/>
      <c r="I36" s="728"/>
      <c r="J36" s="728"/>
      <c r="K36" s="728"/>
      <c r="L36" s="728"/>
      <c r="M36" s="728"/>
      <c r="N36" s="728"/>
    </row>
    <row r="37" spans="1:14" ht="18.95" customHeight="1">
      <c r="A37" s="711" t="s">
        <v>77</v>
      </c>
      <c r="B37" s="711"/>
      <c r="C37" s="711" t="s">
        <v>52</v>
      </c>
      <c r="D37" s="711"/>
      <c r="E37" s="711"/>
      <c r="F37" s="711"/>
      <c r="G37" s="711"/>
      <c r="H37" s="26" t="s">
        <v>107</v>
      </c>
      <c r="I37" s="711" t="s">
        <v>77</v>
      </c>
      <c r="J37" s="711"/>
      <c r="K37" s="711" t="s">
        <v>51</v>
      </c>
      <c r="L37" s="711"/>
      <c r="M37" s="711"/>
      <c r="N37" s="26" t="s">
        <v>107</v>
      </c>
    </row>
    <row r="38" spans="1:14" ht="18.95" customHeight="1">
      <c r="A38" s="712" t="s">
        <v>78</v>
      </c>
      <c r="B38" s="715" t="s">
        <v>79</v>
      </c>
      <c r="C38" s="709"/>
      <c r="D38" s="759"/>
      <c r="E38" s="759"/>
      <c r="F38" s="710"/>
      <c r="G38" s="62"/>
      <c r="H38" s="28">
        <f>ROUNDDOWN(SUM(G38:G50)/1000,0)</f>
        <v>0</v>
      </c>
      <c r="I38" s="757" t="s">
        <v>78</v>
      </c>
      <c r="J38" s="718" t="s">
        <v>80</v>
      </c>
      <c r="K38" s="709"/>
      <c r="L38" s="710"/>
      <c r="M38" s="62"/>
      <c r="N38" s="28">
        <f>ROUNDDOWN(SUM(M38:M49)/1000,0)</f>
        <v>0</v>
      </c>
    </row>
    <row r="39" spans="1:14" ht="18.95" customHeight="1">
      <c r="A39" s="712"/>
      <c r="B39" s="716"/>
      <c r="C39" s="679"/>
      <c r="D39" s="758"/>
      <c r="E39" s="758"/>
      <c r="F39" s="680"/>
      <c r="G39" s="63"/>
      <c r="H39" s="31"/>
      <c r="I39" s="713"/>
      <c r="J39" s="719"/>
      <c r="K39" s="679"/>
      <c r="L39" s="680"/>
      <c r="M39" s="63"/>
      <c r="N39" s="31"/>
    </row>
    <row r="40" spans="1:14" ht="18.95" customHeight="1">
      <c r="A40" s="712"/>
      <c r="B40" s="716"/>
      <c r="C40" s="679"/>
      <c r="D40" s="758"/>
      <c r="E40" s="758"/>
      <c r="F40" s="680"/>
      <c r="G40" s="63"/>
      <c r="H40" s="31"/>
      <c r="I40" s="713"/>
      <c r="J40" s="719"/>
      <c r="K40" s="679"/>
      <c r="L40" s="680"/>
      <c r="M40" s="63"/>
      <c r="N40" s="31"/>
    </row>
    <row r="41" spans="1:14" ht="18.95" customHeight="1">
      <c r="A41" s="712"/>
      <c r="B41" s="716"/>
      <c r="C41" s="679"/>
      <c r="D41" s="758"/>
      <c r="E41" s="758"/>
      <c r="F41" s="680"/>
      <c r="G41" s="63"/>
      <c r="H41" s="31"/>
      <c r="I41" s="713"/>
      <c r="J41" s="719"/>
      <c r="K41" s="679"/>
      <c r="L41" s="680"/>
      <c r="M41" s="63"/>
      <c r="N41" s="31"/>
    </row>
    <row r="42" spans="1:14" ht="18.95" customHeight="1">
      <c r="A42" s="712"/>
      <c r="B42" s="716"/>
      <c r="C42" s="679"/>
      <c r="D42" s="758"/>
      <c r="E42" s="758"/>
      <c r="F42" s="680"/>
      <c r="G42" s="63"/>
      <c r="H42" s="31"/>
      <c r="I42" s="713"/>
      <c r="J42" s="719"/>
      <c r="K42" s="679"/>
      <c r="L42" s="680"/>
      <c r="M42" s="63"/>
      <c r="N42" s="31"/>
    </row>
    <row r="43" spans="1:14" ht="18.95" customHeight="1">
      <c r="A43" s="712"/>
      <c r="B43" s="716"/>
      <c r="C43" s="679"/>
      <c r="D43" s="758"/>
      <c r="E43" s="758"/>
      <c r="F43" s="680"/>
      <c r="G43" s="63"/>
      <c r="H43" s="31"/>
      <c r="I43" s="713"/>
      <c r="J43" s="719"/>
      <c r="K43" s="679"/>
      <c r="L43" s="680"/>
      <c r="M43" s="63"/>
      <c r="N43" s="31"/>
    </row>
    <row r="44" spans="1:14" ht="18.95" customHeight="1">
      <c r="A44" s="712"/>
      <c r="B44" s="716"/>
      <c r="C44" s="679"/>
      <c r="D44" s="758"/>
      <c r="E44" s="758"/>
      <c r="F44" s="680"/>
      <c r="G44" s="63"/>
      <c r="H44" s="31"/>
      <c r="I44" s="713"/>
      <c r="J44" s="719"/>
      <c r="K44" s="679"/>
      <c r="L44" s="680"/>
      <c r="M44" s="63"/>
      <c r="N44" s="31"/>
    </row>
    <row r="45" spans="1:14" ht="18.95" customHeight="1">
      <c r="A45" s="712"/>
      <c r="B45" s="716"/>
      <c r="C45" s="679"/>
      <c r="D45" s="758"/>
      <c r="E45" s="758"/>
      <c r="F45" s="680"/>
      <c r="G45" s="63"/>
      <c r="H45" s="31"/>
      <c r="I45" s="713"/>
      <c r="J45" s="719"/>
      <c r="K45" s="679"/>
      <c r="L45" s="680"/>
      <c r="M45" s="63"/>
      <c r="N45" s="31"/>
    </row>
    <row r="46" spans="1:14" ht="18.95" customHeight="1">
      <c r="A46" s="712"/>
      <c r="B46" s="716"/>
      <c r="C46" s="679"/>
      <c r="D46" s="758"/>
      <c r="E46" s="758"/>
      <c r="F46" s="680"/>
      <c r="G46" s="63"/>
      <c r="H46" s="31"/>
      <c r="I46" s="713"/>
      <c r="J46" s="719"/>
      <c r="K46" s="679"/>
      <c r="L46" s="680"/>
      <c r="M46" s="63"/>
      <c r="N46" s="31"/>
    </row>
    <row r="47" spans="1:14" ht="18.95" customHeight="1">
      <c r="A47" s="712"/>
      <c r="B47" s="716"/>
      <c r="C47" s="679"/>
      <c r="D47" s="758"/>
      <c r="E47" s="758"/>
      <c r="F47" s="680"/>
      <c r="G47" s="63"/>
      <c r="H47" s="31"/>
      <c r="I47" s="713"/>
      <c r="J47" s="719"/>
      <c r="K47" s="679"/>
      <c r="L47" s="680"/>
      <c r="M47" s="63"/>
      <c r="N47" s="31"/>
    </row>
    <row r="48" spans="1:14" ht="18.95" customHeight="1">
      <c r="A48" s="712"/>
      <c r="B48" s="716"/>
      <c r="C48" s="679"/>
      <c r="D48" s="758"/>
      <c r="E48" s="758"/>
      <c r="F48" s="680"/>
      <c r="G48" s="63"/>
      <c r="H48" s="31"/>
      <c r="I48" s="713"/>
      <c r="J48" s="719"/>
      <c r="K48" s="679"/>
      <c r="L48" s="680"/>
      <c r="M48" s="63"/>
      <c r="N48" s="31"/>
    </row>
    <row r="49" spans="1:14" ht="18.95" customHeight="1">
      <c r="A49" s="712"/>
      <c r="B49" s="716"/>
      <c r="C49" s="679"/>
      <c r="D49" s="758"/>
      <c r="E49" s="758"/>
      <c r="F49" s="680"/>
      <c r="G49" s="63"/>
      <c r="H49" s="31"/>
      <c r="I49" s="713"/>
      <c r="J49" s="720"/>
      <c r="K49" s="681"/>
      <c r="L49" s="682"/>
      <c r="M49" s="64"/>
      <c r="N49" s="59"/>
    </row>
    <row r="50" spans="1:14" ht="18.95" customHeight="1">
      <c r="A50" s="712"/>
      <c r="B50" s="717"/>
      <c r="C50" s="681"/>
      <c r="D50" s="760"/>
      <c r="E50" s="760"/>
      <c r="F50" s="682"/>
      <c r="G50" s="64"/>
      <c r="H50" s="59"/>
      <c r="I50" s="713"/>
      <c r="J50" s="718" t="s">
        <v>81</v>
      </c>
      <c r="K50" s="709"/>
      <c r="L50" s="710"/>
      <c r="M50" s="62"/>
      <c r="N50" s="28">
        <f>ROUNDDOWN(SUM(M50:M57)/1000,0)</f>
        <v>0</v>
      </c>
    </row>
    <row r="51" spans="1:14" ht="18.95" customHeight="1">
      <c r="A51" s="713"/>
      <c r="B51" s="715" t="s">
        <v>82</v>
      </c>
      <c r="C51" s="709"/>
      <c r="D51" s="759"/>
      <c r="E51" s="759"/>
      <c r="F51" s="710"/>
      <c r="G51" s="62"/>
      <c r="H51" s="28">
        <f>ROUNDDOWN(SUM(G51:G60)/1000,0)</f>
        <v>0</v>
      </c>
      <c r="I51" s="713"/>
      <c r="J51" s="719"/>
      <c r="K51" s="679"/>
      <c r="L51" s="680"/>
      <c r="M51" s="63"/>
      <c r="N51" s="31"/>
    </row>
    <row r="52" spans="1:14" ht="18.95" customHeight="1">
      <c r="A52" s="713"/>
      <c r="B52" s="716"/>
      <c r="C52" s="679"/>
      <c r="D52" s="758"/>
      <c r="E52" s="758"/>
      <c r="F52" s="680"/>
      <c r="G52" s="63"/>
      <c r="H52" s="65"/>
      <c r="I52" s="713"/>
      <c r="J52" s="719"/>
      <c r="K52" s="679"/>
      <c r="L52" s="680"/>
      <c r="M52" s="63"/>
      <c r="N52" s="31"/>
    </row>
    <row r="53" spans="1:14" ht="18.95" customHeight="1">
      <c r="A53" s="713"/>
      <c r="B53" s="716"/>
      <c r="C53" s="679"/>
      <c r="D53" s="758"/>
      <c r="E53" s="758"/>
      <c r="F53" s="680"/>
      <c r="G53" s="63"/>
      <c r="H53" s="66"/>
      <c r="I53" s="713"/>
      <c r="J53" s="719"/>
      <c r="K53" s="679"/>
      <c r="L53" s="680"/>
      <c r="M53" s="63"/>
      <c r="N53" s="31"/>
    </row>
    <row r="54" spans="1:14" ht="18.95" customHeight="1">
      <c r="A54" s="713"/>
      <c r="B54" s="716"/>
      <c r="C54" s="679"/>
      <c r="D54" s="758"/>
      <c r="E54" s="758"/>
      <c r="F54" s="680"/>
      <c r="G54" s="63"/>
      <c r="H54" s="66"/>
      <c r="I54" s="713"/>
      <c r="J54" s="719"/>
      <c r="K54" s="679"/>
      <c r="L54" s="680"/>
      <c r="M54" s="63"/>
      <c r="N54" s="31"/>
    </row>
    <row r="55" spans="1:14" ht="18.95" customHeight="1">
      <c r="A55" s="713"/>
      <c r="B55" s="716"/>
      <c r="C55" s="679"/>
      <c r="D55" s="758"/>
      <c r="E55" s="758"/>
      <c r="F55" s="680"/>
      <c r="G55" s="63"/>
      <c r="H55" s="66"/>
      <c r="I55" s="713"/>
      <c r="J55" s="719"/>
      <c r="K55" s="679"/>
      <c r="L55" s="680"/>
      <c r="M55" s="63"/>
      <c r="N55" s="31"/>
    </row>
    <row r="56" spans="1:14" ht="18.95" customHeight="1">
      <c r="A56" s="713"/>
      <c r="B56" s="716"/>
      <c r="C56" s="679"/>
      <c r="D56" s="758"/>
      <c r="E56" s="758"/>
      <c r="F56" s="680"/>
      <c r="G56" s="63"/>
      <c r="H56" s="66"/>
      <c r="I56" s="713"/>
      <c r="J56" s="719"/>
      <c r="K56" s="679"/>
      <c r="L56" s="680"/>
      <c r="M56" s="63"/>
      <c r="N56" s="31"/>
    </row>
    <row r="57" spans="1:14" ht="18.95" customHeight="1">
      <c r="A57" s="713"/>
      <c r="B57" s="716"/>
      <c r="C57" s="679"/>
      <c r="D57" s="758"/>
      <c r="E57" s="758"/>
      <c r="F57" s="680"/>
      <c r="G57" s="63"/>
      <c r="H57" s="66"/>
      <c r="I57" s="713"/>
      <c r="J57" s="719"/>
      <c r="K57" s="679"/>
      <c r="L57" s="680"/>
      <c r="M57" s="63"/>
      <c r="N57" s="31"/>
    </row>
    <row r="58" spans="1:14" ht="18.95" customHeight="1">
      <c r="A58" s="713"/>
      <c r="B58" s="716"/>
      <c r="C58" s="679"/>
      <c r="D58" s="758"/>
      <c r="E58" s="758"/>
      <c r="F58" s="680"/>
      <c r="G58" s="63"/>
      <c r="H58" s="66"/>
      <c r="I58" s="694" t="s">
        <v>344</v>
      </c>
      <c r="J58" s="696"/>
      <c r="K58" s="696"/>
      <c r="L58" s="696"/>
      <c r="M58" s="695"/>
      <c r="N58" s="67">
        <f>支出予算書!I11</f>
        <v>0</v>
      </c>
    </row>
    <row r="59" spans="1:14" ht="18.95" customHeight="1">
      <c r="A59" s="713"/>
      <c r="B59" s="716"/>
      <c r="C59" s="679"/>
      <c r="D59" s="758"/>
      <c r="E59" s="758"/>
      <c r="F59" s="680"/>
      <c r="G59" s="63"/>
      <c r="H59" s="66"/>
      <c r="I59" s="694" t="s">
        <v>350</v>
      </c>
      <c r="J59" s="696"/>
      <c r="K59" s="696"/>
      <c r="L59" s="696"/>
      <c r="M59" s="695"/>
      <c r="N59" s="67">
        <f>支出予算書!P11</f>
        <v>0</v>
      </c>
    </row>
    <row r="60" spans="1:14" ht="18.95" customHeight="1">
      <c r="A60" s="714"/>
      <c r="B60" s="717"/>
      <c r="C60" s="681"/>
      <c r="D60" s="760"/>
      <c r="E60" s="760"/>
      <c r="F60" s="682"/>
      <c r="G60" s="64"/>
      <c r="H60" s="68"/>
      <c r="I60" s="753" t="s">
        <v>75</v>
      </c>
      <c r="J60" s="754"/>
      <c r="K60" s="754"/>
      <c r="L60" s="754"/>
      <c r="M60" s="755"/>
      <c r="N60" s="67">
        <f>SUM(H38,H51,N38,N50,N58,N59)</f>
        <v>0</v>
      </c>
    </row>
    <row r="61" spans="1:14" ht="18.95" customHeight="1">
      <c r="A61" s="756" t="s">
        <v>83</v>
      </c>
      <c r="B61" s="756"/>
      <c r="C61" s="756"/>
      <c r="D61" s="756"/>
      <c r="E61" s="756"/>
      <c r="F61" s="756"/>
      <c r="G61" s="756"/>
      <c r="H61" s="756"/>
      <c r="I61" s="756"/>
      <c r="J61" s="756"/>
      <c r="K61" s="69"/>
      <c r="L61" s="69"/>
      <c r="M61" s="69"/>
      <c r="N61" s="70"/>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3"/>
    <mergeCell ref="K33:L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O1:XFD1048576 I16 I19:J21 I29 K34:K1048576 I1:M2 L7:M11 K7:K32 A1:A1048576 B1:F4 B7 B9:B1048576 C9:C15 C6:F7 N3:N6 I3:I12 J3:M5 I34:I38"/>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view="pageBreakPreview" zoomScale="80" zoomScaleNormal="80" zoomScaleSheetLayoutView="80" workbookViewId="0">
      <selection activeCell="A6" sqref="A6"/>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113</v>
      </c>
      <c r="B1" s="82"/>
      <c r="C1" s="82"/>
      <c r="D1" s="82"/>
      <c r="E1" s="82"/>
      <c r="F1" s="82"/>
      <c r="G1" s="82"/>
      <c r="I1" s="83"/>
      <c r="J1" s="83"/>
      <c r="K1" s="83"/>
    </row>
    <row r="2" spans="1:16" s="88" customFormat="1" ht="20.100000000000001" customHeight="1">
      <c r="A2" s="86"/>
      <c r="B2" s="86"/>
      <c r="C2" s="86"/>
      <c r="D2" s="86"/>
      <c r="E2" s="86"/>
      <c r="F2" s="86"/>
      <c r="G2" s="86"/>
      <c r="H2" s="86"/>
      <c r="I2" s="86"/>
      <c r="J2" s="86"/>
      <c r="K2" s="86"/>
      <c r="L2" s="86"/>
      <c r="M2" s="86"/>
      <c r="N2" s="86"/>
      <c r="O2" s="86"/>
      <c r="P2" s="87"/>
    </row>
    <row r="3" spans="1:16" s="88" customFormat="1" ht="20.100000000000001" hidden="1" customHeight="1">
      <c r="A3" s="464" t="s">
        <v>371</v>
      </c>
      <c r="B3" s="463"/>
      <c r="C3" s="468"/>
      <c r="D3" s="769">
        <f ca="1">SUMIF($A$12:$O$1109,"定員×公演回数",OFFSET($A$12:$O$1109,0,2))</f>
        <v>0</v>
      </c>
      <c r="E3" s="770"/>
      <c r="F3" s="471"/>
      <c r="G3" s="86"/>
      <c r="H3" s="86"/>
      <c r="I3" s="86"/>
      <c r="J3" s="86"/>
      <c r="K3" s="86"/>
      <c r="L3" s="86"/>
      <c r="M3" s="86"/>
      <c r="N3" s="86"/>
      <c r="O3" s="86"/>
      <c r="P3" s="476" t="s">
        <v>406</v>
      </c>
    </row>
    <row r="4" spans="1:16" s="88" customFormat="1" ht="20.100000000000001" hidden="1" customHeight="1">
      <c r="A4" s="466" t="s">
        <v>372</v>
      </c>
      <c r="B4" s="467"/>
      <c r="C4" s="469"/>
      <c r="D4" s="771">
        <f ca="1">SUMIF($A$12:$O$1109,"その他×公演回数",OFFSET($A$12:$O$1109,0,2))</f>
        <v>0</v>
      </c>
      <c r="E4" s="772"/>
      <c r="F4" s="471"/>
      <c r="G4" s="86"/>
      <c r="H4" s="86"/>
      <c r="I4" s="86"/>
      <c r="J4" s="86"/>
      <c r="K4" s="86"/>
      <c r="L4" s="86"/>
      <c r="M4" s="86"/>
      <c r="N4" s="86"/>
      <c r="O4" s="86"/>
      <c r="P4" s="476" t="s">
        <v>396</v>
      </c>
    </row>
    <row r="5" spans="1:16" s="88" customFormat="1" ht="20.100000000000001" hidden="1" customHeight="1">
      <c r="A5" s="465" t="s">
        <v>373</v>
      </c>
      <c r="B5" s="462"/>
      <c r="C5" s="470"/>
      <c r="D5" s="773">
        <f ca="1">G8</f>
        <v>0</v>
      </c>
      <c r="E5" s="774"/>
      <c r="F5" s="471"/>
      <c r="G5" s="86"/>
      <c r="H5" s="86"/>
      <c r="I5" s="86"/>
      <c r="J5" s="86"/>
      <c r="K5" s="86"/>
      <c r="L5" s="86"/>
      <c r="M5" s="86"/>
      <c r="N5" s="86"/>
      <c r="O5" s="86"/>
      <c r="P5" s="476" t="s">
        <v>407</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27" t="s">
        <v>114</v>
      </c>
      <c r="B7" s="828"/>
      <c r="C7" s="828"/>
      <c r="D7" s="828"/>
      <c r="E7" s="829">
        <f ca="1">SUMIF($A$12:$O$1109,"合計",OFFSET($A$12:$O$1109,0,6))</f>
        <v>0</v>
      </c>
      <c r="F7" s="829"/>
      <c r="G7" s="830"/>
      <c r="H7" s="92"/>
      <c r="I7" s="831"/>
      <c r="J7" s="831"/>
      <c r="K7" s="831"/>
      <c r="L7" s="831"/>
      <c r="M7" s="831"/>
      <c r="N7" s="93"/>
      <c r="O7" s="94"/>
      <c r="P7" s="95"/>
    </row>
    <row r="8" spans="1:16" s="96" customFormat="1" ht="20.100000000000001" customHeight="1">
      <c r="A8" s="832" t="s">
        <v>115</v>
      </c>
      <c r="B8" s="833"/>
      <c r="C8" s="834">
        <f ca="1">SUMIF($A$12:$O$1109,"公演回数",OFFSET($A$12:$O$1109,0,2))</f>
        <v>0</v>
      </c>
      <c r="D8" s="835"/>
      <c r="E8" s="836" t="s">
        <v>116</v>
      </c>
      <c r="F8" s="837"/>
      <c r="G8" s="89">
        <f ca="1">SUMIF($A$12:$O$1109,"使用席数×公演回数(a)",OFFSET($A$12:$O$1109,0,2))</f>
        <v>0</v>
      </c>
      <c r="H8" s="97"/>
      <c r="I8" s="98"/>
      <c r="J8" s="98"/>
      <c r="K8" s="98"/>
      <c r="L8" s="98"/>
      <c r="M8" s="98"/>
      <c r="N8" s="93"/>
      <c r="O8" s="94"/>
      <c r="P8" s="95"/>
    </row>
    <row r="9" spans="1:16" s="96" customFormat="1" ht="20.100000000000001" customHeight="1">
      <c r="A9" s="827" t="s">
        <v>117</v>
      </c>
      <c r="B9" s="828"/>
      <c r="C9" s="842">
        <f ca="1">SUMIF($A$12:$O$1109,"販売枚数(b)",OFFSET($A$12:$O$1109,0,2))</f>
        <v>0</v>
      </c>
      <c r="D9" s="843"/>
      <c r="E9" s="844" t="s">
        <v>118</v>
      </c>
      <c r="F9" s="828"/>
      <c r="G9" s="90" t="str">
        <f ca="1">IFERROR(C9/G8,"")</f>
        <v/>
      </c>
      <c r="H9" s="99"/>
      <c r="I9" s="98"/>
      <c r="J9" s="98"/>
      <c r="K9" s="98"/>
      <c r="L9" s="98"/>
      <c r="M9" s="98"/>
      <c r="N9" s="93"/>
      <c r="O9" s="94"/>
      <c r="P9" s="95"/>
    </row>
    <row r="10" spans="1:16" s="96" customFormat="1" ht="20.100000000000001" customHeight="1">
      <c r="A10" s="845" t="s">
        <v>119</v>
      </c>
      <c r="B10" s="846"/>
      <c r="C10" s="847">
        <f ca="1">SUMIF($A$12:$O$1109,"総入場者数(c)",OFFSET($A$12:$O$1109,0,2))</f>
        <v>0</v>
      </c>
      <c r="D10" s="848"/>
      <c r="E10" s="849" t="s">
        <v>120</v>
      </c>
      <c r="F10" s="846"/>
      <c r="G10" s="91" t="str">
        <f ca="1">IFERROR(C10/G8,"")</f>
        <v/>
      </c>
      <c r="H10" s="99"/>
      <c r="I10" s="831"/>
      <c r="J10" s="831"/>
      <c r="K10" s="831"/>
      <c r="L10" s="831"/>
      <c r="M10" s="831"/>
      <c r="N10" s="831"/>
      <c r="O10" s="831"/>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38" t="s">
        <v>121</v>
      </c>
      <c r="B12" s="839"/>
      <c r="C12" s="840" t="str">
        <f>IF(活動毎の総表!C26="","",TEXT(活動毎の総表!C26,"yyyy/mm/dd")&amp;活動毎の総表!D26&amp;TEXT(活動毎の総表!E26,"yyyy/mm/dd"))</f>
        <v/>
      </c>
      <c r="D12" s="840"/>
      <c r="E12" s="840"/>
      <c r="F12" s="840"/>
      <c r="G12" s="841"/>
      <c r="H12" s="101"/>
      <c r="I12" s="838" t="s">
        <v>121</v>
      </c>
      <c r="J12" s="839"/>
      <c r="K12" s="840" t="str">
        <f>IF(活動毎の総表!C27="","",TEXT(活動毎の総表!C27,"yyyy/mm/dd")&amp;活動毎の総表!D27&amp;TEXT(活動毎の総表!E27,"yyyy/mm/dd"))</f>
        <v/>
      </c>
      <c r="L12" s="840"/>
      <c r="M12" s="840"/>
      <c r="N12" s="840"/>
      <c r="O12" s="841"/>
      <c r="P12" s="850" t="s">
        <v>122</v>
      </c>
    </row>
    <row r="13" spans="1:16" s="96" customFormat="1" ht="20.100000000000001" customHeight="1">
      <c r="A13" s="851" t="s">
        <v>123</v>
      </c>
      <c r="B13" s="852"/>
      <c r="C13" s="853" t="str">
        <f>IF(活動毎の総表!F26="","",活動毎の総表!F26)</f>
        <v/>
      </c>
      <c r="D13" s="853"/>
      <c r="E13" s="853"/>
      <c r="F13" s="853"/>
      <c r="G13" s="854"/>
      <c r="H13" s="101"/>
      <c r="I13" s="851" t="s">
        <v>123</v>
      </c>
      <c r="J13" s="852"/>
      <c r="K13" s="853" t="str">
        <f>IF(活動毎の総表!F27="","",活動毎の総表!F27)</f>
        <v/>
      </c>
      <c r="L13" s="853"/>
      <c r="M13" s="853"/>
      <c r="N13" s="853"/>
      <c r="O13" s="854"/>
      <c r="P13" s="850"/>
    </row>
    <row r="14" spans="1:16" s="96" customFormat="1" ht="20.100000000000001" customHeight="1">
      <c r="A14" s="855" t="s">
        <v>124</v>
      </c>
      <c r="B14" s="856"/>
      <c r="C14" s="857"/>
      <c r="D14" s="857"/>
      <c r="E14" s="858"/>
      <c r="F14" s="858"/>
      <c r="G14" s="859"/>
      <c r="H14" s="101"/>
      <c r="I14" s="855" t="s">
        <v>124</v>
      </c>
      <c r="J14" s="856"/>
      <c r="K14" s="857"/>
      <c r="L14" s="857"/>
      <c r="M14" s="858"/>
      <c r="N14" s="858"/>
      <c r="O14" s="859"/>
      <c r="P14" s="850"/>
    </row>
    <row r="15" spans="1:16" s="96" customFormat="1" ht="20.100000000000001" customHeight="1">
      <c r="A15" s="102" t="s">
        <v>125</v>
      </c>
      <c r="B15" s="821" t="s">
        <v>126</v>
      </c>
      <c r="C15" s="821"/>
      <c r="D15" s="860"/>
      <c r="E15" s="860"/>
      <c r="F15" s="103" t="s">
        <v>5</v>
      </c>
      <c r="G15" s="104"/>
      <c r="H15" s="105"/>
      <c r="I15" s="102" t="s">
        <v>125</v>
      </c>
      <c r="J15" s="821" t="s">
        <v>126</v>
      </c>
      <c r="K15" s="821"/>
      <c r="L15" s="860"/>
      <c r="M15" s="860"/>
      <c r="N15" s="103" t="s">
        <v>5</v>
      </c>
      <c r="O15" s="104"/>
      <c r="P15" s="850"/>
    </row>
    <row r="16" spans="1:16" s="96" customFormat="1" ht="20.100000000000001" customHeight="1">
      <c r="A16" s="838" t="s">
        <v>127</v>
      </c>
      <c r="B16" s="839"/>
      <c r="C16" s="861">
        <f>C14-D15-G15</f>
        <v>0</v>
      </c>
      <c r="D16" s="798"/>
      <c r="E16" s="800" t="s">
        <v>128</v>
      </c>
      <c r="F16" s="801"/>
      <c r="G16" s="106" t="str">
        <f>IF(C16*C17=0,"",C16*C17)</f>
        <v/>
      </c>
      <c r="H16" s="101"/>
      <c r="I16" s="838" t="s">
        <v>127</v>
      </c>
      <c r="J16" s="839"/>
      <c r="K16" s="861">
        <f>K14-L15-O15</f>
        <v>0</v>
      </c>
      <c r="L16" s="798"/>
      <c r="M16" s="800" t="s">
        <v>128</v>
      </c>
      <c r="N16" s="801"/>
      <c r="O16" s="106" t="str">
        <f>IF(K16*K17=0,"",K16*K17)</f>
        <v/>
      </c>
      <c r="P16" s="850"/>
    </row>
    <row r="17" spans="1:16" s="96" customFormat="1" ht="20.100000000000001" customHeight="1">
      <c r="A17" s="855" t="s">
        <v>129</v>
      </c>
      <c r="B17" s="856"/>
      <c r="C17" s="868"/>
      <c r="D17" s="788"/>
      <c r="E17" s="107"/>
      <c r="F17" s="108"/>
      <c r="G17" s="109"/>
      <c r="H17" s="101"/>
      <c r="I17" s="855" t="s">
        <v>129</v>
      </c>
      <c r="J17" s="856"/>
      <c r="K17" s="868"/>
      <c r="L17" s="788"/>
      <c r="M17" s="107"/>
      <c r="N17" s="108"/>
      <c r="O17" s="109"/>
      <c r="P17" s="850"/>
    </row>
    <row r="18" spans="1:16" s="96" customFormat="1" ht="20.100000000000001" hidden="1" customHeight="1">
      <c r="A18" s="820" t="s">
        <v>418</v>
      </c>
      <c r="B18" s="821"/>
      <c r="C18" s="822">
        <f>C14*C17</f>
        <v>0</v>
      </c>
      <c r="D18" s="822"/>
      <c r="E18" s="823" t="s">
        <v>419</v>
      </c>
      <c r="F18" s="823"/>
      <c r="G18" s="534">
        <f>G15*C17</f>
        <v>0</v>
      </c>
      <c r="H18" s="101"/>
      <c r="I18" s="820" t="s">
        <v>418</v>
      </c>
      <c r="J18" s="821"/>
      <c r="K18" s="822">
        <f>K14*K17</f>
        <v>0</v>
      </c>
      <c r="L18" s="822"/>
      <c r="M18" s="823" t="s">
        <v>419</v>
      </c>
      <c r="N18" s="823"/>
      <c r="O18" s="534">
        <f>O15*K17</f>
        <v>0</v>
      </c>
      <c r="P18" s="850"/>
    </row>
    <row r="19" spans="1:16" s="96" customFormat="1" ht="20.100000000000001" customHeight="1">
      <c r="A19" s="820" t="s">
        <v>130</v>
      </c>
      <c r="B19" s="821"/>
      <c r="C19" s="869" t="str">
        <f>IF(G16="","",SUM(F23:F32))</f>
        <v/>
      </c>
      <c r="D19" s="870"/>
      <c r="E19" s="779" t="s">
        <v>131</v>
      </c>
      <c r="F19" s="823"/>
      <c r="G19" s="110" t="str">
        <f>IF(G16="","",C19/G16)</f>
        <v/>
      </c>
      <c r="H19" s="101"/>
      <c r="I19" s="820" t="s">
        <v>130</v>
      </c>
      <c r="J19" s="821"/>
      <c r="K19" s="869" t="str">
        <f>IF(O16="","",SUM(N23:N32))</f>
        <v/>
      </c>
      <c r="L19" s="870"/>
      <c r="M19" s="779" t="s">
        <v>131</v>
      </c>
      <c r="N19" s="823"/>
      <c r="O19" s="110" t="str">
        <f>IF(O16="","",K19/O16)</f>
        <v/>
      </c>
      <c r="P19" s="850"/>
    </row>
    <row r="20" spans="1:16" s="96" customFormat="1" ht="20.100000000000001" customHeight="1">
      <c r="A20" s="862" t="s">
        <v>132</v>
      </c>
      <c r="B20" s="863"/>
      <c r="C20" s="864" t="str">
        <f>IF(G16="","",SUM(F23:F33))</f>
        <v/>
      </c>
      <c r="D20" s="865"/>
      <c r="E20" s="866" t="s">
        <v>133</v>
      </c>
      <c r="F20" s="867"/>
      <c r="G20" s="111" t="str">
        <f>IF(G16="","",C20/G16)</f>
        <v/>
      </c>
      <c r="H20" s="101"/>
      <c r="I20" s="862" t="s">
        <v>132</v>
      </c>
      <c r="J20" s="863"/>
      <c r="K20" s="864" t="str">
        <f>IF(O16="","",SUM(N23:N33))</f>
        <v/>
      </c>
      <c r="L20" s="865"/>
      <c r="M20" s="866" t="s">
        <v>133</v>
      </c>
      <c r="N20" s="867"/>
      <c r="O20" s="111" t="str">
        <f>IF(O16="","",K20/O16)</f>
        <v/>
      </c>
      <c r="P20" s="850"/>
    </row>
    <row r="21" spans="1:16" s="96" customFormat="1" ht="20.100000000000001" customHeight="1">
      <c r="A21" s="873" t="s">
        <v>134</v>
      </c>
      <c r="B21" s="874"/>
      <c r="C21" s="874"/>
      <c r="D21" s="874"/>
      <c r="E21" s="874"/>
      <c r="F21" s="874"/>
      <c r="G21" s="875"/>
      <c r="H21" s="101"/>
      <c r="I21" s="873" t="s">
        <v>134</v>
      </c>
      <c r="J21" s="874"/>
      <c r="K21" s="874"/>
      <c r="L21" s="874"/>
      <c r="M21" s="874"/>
      <c r="N21" s="874"/>
      <c r="O21" s="875"/>
      <c r="P21" s="850"/>
    </row>
    <row r="22" spans="1:16" s="96" customFormat="1" ht="20.100000000000001" customHeight="1">
      <c r="A22" s="820" t="s">
        <v>135</v>
      </c>
      <c r="B22" s="821"/>
      <c r="C22" s="821"/>
      <c r="D22" s="112" t="s">
        <v>66</v>
      </c>
      <c r="E22" s="112" t="s">
        <v>93</v>
      </c>
      <c r="F22" s="112" t="s">
        <v>136</v>
      </c>
      <c r="G22" s="113" t="s">
        <v>137</v>
      </c>
      <c r="H22" s="101"/>
      <c r="I22" s="820" t="s">
        <v>135</v>
      </c>
      <c r="J22" s="821"/>
      <c r="K22" s="821"/>
      <c r="L22" s="112" t="s">
        <v>66</v>
      </c>
      <c r="M22" s="112" t="s">
        <v>93</v>
      </c>
      <c r="N22" s="112" t="s">
        <v>136</v>
      </c>
      <c r="O22" s="113" t="s">
        <v>137</v>
      </c>
      <c r="P22" s="850"/>
    </row>
    <row r="23" spans="1:16" s="96" customFormat="1" ht="20.100000000000001" customHeight="1">
      <c r="A23" s="876"/>
      <c r="B23" s="877"/>
      <c r="C23" s="877"/>
      <c r="D23" s="114"/>
      <c r="E23" s="115" t="s">
        <v>93</v>
      </c>
      <c r="F23" s="116"/>
      <c r="G23" s="117">
        <f>D23*F23</f>
        <v>0</v>
      </c>
      <c r="H23" s="101"/>
      <c r="I23" s="876"/>
      <c r="J23" s="877"/>
      <c r="K23" s="877"/>
      <c r="L23" s="114"/>
      <c r="M23" s="115" t="s">
        <v>93</v>
      </c>
      <c r="N23" s="116"/>
      <c r="O23" s="117">
        <f>L23*N23</f>
        <v>0</v>
      </c>
      <c r="P23" s="850"/>
    </row>
    <row r="24" spans="1:16" s="96" customFormat="1" ht="20.100000000000001" customHeight="1">
      <c r="A24" s="871"/>
      <c r="B24" s="872"/>
      <c r="C24" s="872"/>
      <c r="D24" s="118"/>
      <c r="E24" s="119" t="s">
        <v>93</v>
      </c>
      <c r="F24" s="118"/>
      <c r="G24" s="120">
        <f t="shared" ref="G24:G32" si="0">D24*F24</f>
        <v>0</v>
      </c>
      <c r="H24" s="101"/>
      <c r="I24" s="871"/>
      <c r="J24" s="872"/>
      <c r="K24" s="872"/>
      <c r="L24" s="118"/>
      <c r="M24" s="119" t="s">
        <v>93</v>
      </c>
      <c r="N24" s="118"/>
      <c r="O24" s="120">
        <f t="shared" ref="O24:O32" si="1">L24*N24</f>
        <v>0</v>
      </c>
      <c r="P24" s="850"/>
    </row>
    <row r="25" spans="1:16" s="96" customFormat="1" ht="20.100000000000001" customHeight="1">
      <c r="A25" s="871"/>
      <c r="B25" s="872"/>
      <c r="C25" s="872"/>
      <c r="D25" s="118"/>
      <c r="E25" s="119" t="s">
        <v>93</v>
      </c>
      <c r="F25" s="118"/>
      <c r="G25" s="120">
        <f t="shared" si="0"/>
        <v>0</v>
      </c>
      <c r="H25" s="101"/>
      <c r="I25" s="871"/>
      <c r="J25" s="872"/>
      <c r="K25" s="872"/>
      <c r="L25" s="118"/>
      <c r="M25" s="119" t="s">
        <v>93</v>
      </c>
      <c r="N25" s="118"/>
      <c r="O25" s="120">
        <f t="shared" si="1"/>
        <v>0</v>
      </c>
      <c r="P25" s="850"/>
    </row>
    <row r="26" spans="1:16" s="96" customFormat="1" ht="20.100000000000001" customHeight="1">
      <c r="A26" s="871"/>
      <c r="B26" s="872"/>
      <c r="C26" s="872"/>
      <c r="D26" s="118"/>
      <c r="E26" s="119" t="s">
        <v>93</v>
      </c>
      <c r="F26" s="118"/>
      <c r="G26" s="120">
        <f t="shared" si="0"/>
        <v>0</v>
      </c>
      <c r="H26" s="101"/>
      <c r="I26" s="871"/>
      <c r="J26" s="872"/>
      <c r="K26" s="872"/>
      <c r="L26" s="118"/>
      <c r="M26" s="119" t="s">
        <v>93</v>
      </c>
      <c r="N26" s="118"/>
      <c r="O26" s="120">
        <f t="shared" si="1"/>
        <v>0</v>
      </c>
      <c r="P26" s="850"/>
    </row>
    <row r="27" spans="1:16" s="96" customFormat="1" ht="20.100000000000001" customHeight="1">
      <c r="A27" s="871"/>
      <c r="B27" s="872"/>
      <c r="C27" s="872"/>
      <c r="D27" s="118"/>
      <c r="E27" s="119" t="s">
        <v>93</v>
      </c>
      <c r="F27" s="118"/>
      <c r="G27" s="120">
        <f t="shared" si="0"/>
        <v>0</v>
      </c>
      <c r="H27" s="101"/>
      <c r="I27" s="871"/>
      <c r="J27" s="872"/>
      <c r="K27" s="872"/>
      <c r="L27" s="118"/>
      <c r="M27" s="119" t="s">
        <v>93</v>
      </c>
      <c r="N27" s="118"/>
      <c r="O27" s="120">
        <f t="shared" si="1"/>
        <v>0</v>
      </c>
      <c r="P27" s="850"/>
    </row>
    <row r="28" spans="1:16" s="96" customFormat="1" ht="20.100000000000001" customHeight="1">
      <c r="A28" s="871"/>
      <c r="B28" s="872"/>
      <c r="C28" s="872"/>
      <c r="D28" s="118"/>
      <c r="E28" s="119" t="s">
        <v>93</v>
      </c>
      <c r="F28" s="118"/>
      <c r="G28" s="120">
        <f t="shared" si="0"/>
        <v>0</v>
      </c>
      <c r="H28" s="101"/>
      <c r="I28" s="871"/>
      <c r="J28" s="872"/>
      <c r="K28" s="872"/>
      <c r="L28" s="118"/>
      <c r="M28" s="119" t="s">
        <v>93</v>
      </c>
      <c r="N28" s="118"/>
      <c r="O28" s="120">
        <f t="shared" si="1"/>
        <v>0</v>
      </c>
      <c r="P28" s="850"/>
    </row>
    <row r="29" spans="1:16" s="96" customFormat="1" ht="20.100000000000001" customHeight="1">
      <c r="A29" s="871"/>
      <c r="B29" s="872"/>
      <c r="C29" s="872"/>
      <c r="D29" s="118"/>
      <c r="E29" s="119" t="s">
        <v>93</v>
      </c>
      <c r="F29" s="118"/>
      <c r="G29" s="120">
        <f t="shared" si="0"/>
        <v>0</v>
      </c>
      <c r="H29" s="101"/>
      <c r="I29" s="871"/>
      <c r="J29" s="872"/>
      <c r="K29" s="872"/>
      <c r="L29" s="118"/>
      <c r="M29" s="119" t="s">
        <v>93</v>
      </c>
      <c r="N29" s="118"/>
      <c r="O29" s="120">
        <f t="shared" si="1"/>
        <v>0</v>
      </c>
      <c r="P29" s="850"/>
    </row>
    <row r="30" spans="1:16" s="96" customFormat="1" ht="20.100000000000001" customHeight="1">
      <c r="A30" s="871"/>
      <c r="B30" s="872"/>
      <c r="C30" s="872"/>
      <c r="D30" s="118"/>
      <c r="E30" s="119" t="s">
        <v>93</v>
      </c>
      <c r="F30" s="118"/>
      <c r="G30" s="120">
        <f t="shared" si="0"/>
        <v>0</v>
      </c>
      <c r="H30" s="101"/>
      <c r="I30" s="871"/>
      <c r="J30" s="872"/>
      <c r="K30" s="872"/>
      <c r="L30" s="118"/>
      <c r="M30" s="119" t="s">
        <v>93</v>
      </c>
      <c r="N30" s="118"/>
      <c r="O30" s="120">
        <f t="shared" si="1"/>
        <v>0</v>
      </c>
      <c r="P30" s="850"/>
    </row>
    <row r="31" spans="1:16" s="96" customFormat="1" ht="20.100000000000001" customHeight="1">
      <c r="A31" s="871"/>
      <c r="B31" s="872"/>
      <c r="C31" s="872"/>
      <c r="D31" s="118"/>
      <c r="E31" s="119" t="s">
        <v>93</v>
      </c>
      <c r="F31" s="118"/>
      <c r="G31" s="120">
        <f t="shared" si="0"/>
        <v>0</v>
      </c>
      <c r="H31" s="101"/>
      <c r="I31" s="871"/>
      <c r="J31" s="872"/>
      <c r="K31" s="872"/>
      <c r="L31" s="118"/>
      <c r="M31" s="119" t="s">
        <v>93</v>
      </c>
      <c r="N31" s="118"/>
      <c r="O31" s="120">
        <f t="shared" si="1"/>
        <v>0</v>
      </c>
      <c r="P31" s="850"/>
    </row>
    <row r="32" spans="1:16" s="96" customFormat="1" ht="20.100000000000001" customHeight="1">
      <c r="A32" s="871"/>
      <c r="B32" s="872"/>
      <c r="C32" s="872"/>
      <c r="D32" s="118"/>
      <c r="E32" s="119" t="s">
        <v>93</v>
      </c>
      <c r="F32" s="118"/>
      <c r="G32" s="120">
        <f t="shared" si="0"/>
        <v>0</v>
      </c>
      <c r="H32" s="101"/>
      <c r="I32" s="871"/>
      <c r="J32" s="872"/>
      <c r="K32" s="872"/>
      <c r="L32" s="118"/>
      <c r="M32" s="119" t="s">
        <v>93</v>
      </c>
      <c r="N32" s="118"/>
      <c r="O32" s="120">
        <f t="shared" si="1"/>
        <v>0</v>
      </c>
      <c r="P32" s="850"/>
    </row>
    <row r="33" spans="1:16" s="96" customFormat="1" ht="20.100000000000001" customHeight="1">
      <c r="A33" s="878" t="s">
        <v>138</v>
      </c>
      <c r="B33" s="879"/>
      <c r="C33" s="880"/>
      <c r="D33" s="121"/>
      <c r="E33" s="122" t="s">
        <v>93</v>
      </c>
      <c r="F33" s="123"/>
      <c r="G33" s="124">
        <f>D33*F33</f>
        <v>0</v>
      </c>
      <c r="H33" s="101"/>
      <c r="I33" s="878" t="s">
        <v>138</v>
      </c>
      <c r="J33" s="879"/>
      <c r="K33" s="880"/>
      <c r="L33" s="121"/>
      <c r="M33" s="122" t="s">
        <v>93</v>
      </c>
      <c r="N33" s="123"/>
      <c r="O33" s="124">
        <f>L33*N33</f>
        <v>0</v>
      </c>
      <c r="P33" s="850"/>
    </row>
    <row r="34" spans="1:16" s="96" customFormat="1" ht="20.100000000000001" customHeight="1">
      <c r="A34" s="780" t="s">
        <v>139</v>
      </c>
      <c r="B34" s="784"/>
      <c r="C34" s="784"/>
      <c r="D34" s="784"/>
      <c r="E34" s="784"/>
      <c r="F34" s="781"/>
      <c r="G34" s="125">
        <f>SUM(G23:G33)</f>
        <v>0</v>
      </c>
      <c r="H34" s="101"/>
      <c r="I34" s="780" t="s">
        <v>139</v>
      </c>
      <c r="J34" s="784"/>
      <c r="K34" s="784"/>
      <c r="L34" s="784"/>
      <c r="M34" s="784"/>
      <c r="N34" s="781"/>
      <c r="O34" s="125">
        <f>SUM(O23:O33)</f>
        <v>0</v>
      </c>
      <c r="P34" s="126"/>
    </row>
    <row r="35" spans="1:16" s="96" customFormat="1" ht="20.100000000000001" customHeight="1">
      <c r="A35" s="881" t="s">
        <v>259</v>
      </c>
      <c r="B35" s="882"/>
      <c r="C35" s="882"/>
      <c r="D35" s="882"/>
      <c r="E35" s="882"/>
      <c r="F35" s="882"/>
      <c r="G35" s="127"/>
      <c r="H35" s="101"/>
      <c r="I35" s="881" t="s">
        <v>259</v>
      </c>
      <c r="J35" s="882"/>
      <c r="K35" s="882"/>
      <c r="L35" s="882"/>
      <c r="M35" s="882"/>
      <c r="N35" s="882"/>
      <c r="O35" s="127"/>
      <c r="P35" s="126"/>
    </row>
    <row r="36" spans="1:16" s="96" customFormat="1" ht="20.100000000000001" customHeight="1">
      <c r="A36" s="820" t="s">
        <v>92</v>
      </c>
      <c r="B36" s="821"/>
      <c r="C36" s="821"/>
      <c r="D36" s="821"/>
      <c r="E36" s="821"/>
      <c r="F36" s="821"/>
      <c r="G36" s="125">
        <f>G34+G35</f>
        <v>0</v>
      </c>
      <c r="H36" s="101"/>
      <c r="I36" s="820" t="s">
        <v>92</v>
      </c>
      <c r="J36" s="821"/>
      <c r="K36" s="821"/>
      <c r="L36" s="821"/>
      <c r="M36" s="821"/>
      <c r="N36" s="821"/>
      <c r="O36" s="125">
        <f>O34+O35</f>
        <v>0</v>
      </c>
      <c r="P36" s="126"/>
    </row>
    <row r="37" spans="1:16" s="96" customFormat="1" ht="20.100000000000001" customHeight="1">
      <c r="A37" s="98"/>
      <c r="B37" s="98"/>
      <c r="C37" s="98"/>
      <c r="D37" s="98"/>
      <c r="E37" s="98"/>
      <c r="F37" s="93"/>
      <c r="G37" s="94"/>
      <c r="H37" s="94"/>
      <c r="I37" s="98"/>
      <c r="J37" s="98"/>
      <c r="K37" s="98"/>
      <c r="L37" s="98"/>
      <c r="M37" s="98"/>
      <c r="N37" s="93"/>
      <c r="O37" s="94"/>
      <c r="P37" s="128"/>
    </row>
    <row r="38" spans="1:16" s="96" customFormat="1" ht="20.100000000000001" customHeight="1">
      <c r="A38" s="796" t="s">
        <v>121</v>
      </c>
      <c r="B38" s="797"/>
      <c r="C38" s="883" t="str">
        <f>IF(活動毎の総表!C28="","",TEXT(活動毎の総表!C28,"yyyy/mm/dd")&amp;活動毎の総表!D28&amp;TEXT(活動毎の総表!E28,"yyyy/mm/dd"))</f>
        <v/>
      </c>
      <c r="D38" s="884"/>
      <c r="E38" s="884"/>
      <c r="F38" s="884"/>
      <c r="G38" s="885"/>
      <c r="H38" s="101"/>
      <c r="I38" s="796" t="s">
        <v>121</v>
      </c>
      <c r="J38" s="797"/>
      <c r="K38" s="883" t="str">
        <f>IF(活動毎の総表!C29="","",TEXT(活動毎の総表!C29,"yyyy/mm/dd")&amp;活動毎の総表!D29&amp;TEXT(活動毎の総表!E29,"yyyy/mm/dd"))</f>
        <v/>
      </c>
      <c r="L38" s="884"/>
      <c r="M38" s="884"/>
      <c r="N38" s="884"/>
      <c r="O38" s="885"/>
      <c r="P38" s="95"/>
    </row>
    <row r="39" spans="1:16" s="96" customFormat="1" ht="20.100000000000001" customHeight="1">
      <c r="A39" s="805" t="s">
        <v>123</v>
      </c>
      <c r="B39" s="806"/>
      <c r="C39" s="824" t="str">
        <f>IF(活動毎の総表!F28="","",活動毎の総表!F28)</f>
        <v/>
      </c>
      <c r="D39" s="825"/>
      <c r="E39" s="825"/>
      <c r="F39" s="825"/>
      <c r="G39" s="826"/>
      <c r="H39" s="101"/>
      <c r="I39" s="805" t="s">
        <v>123</v>
      </c>
      <c r="J39" s="806"/>
      <c r="K39" s="824" t="str">
        <f>IF(活動毎の総表!F29="","",活動毎の総表!F29)</f>
        <v/>
      </c>
      <c r="L39" s="825"/>
      <c r="M39" s="825"/>
      <c r="N39" s="825"/>
      <c r="O39" s="826"/>
      <c r="P39" s="95"/>
    </row>
    <row r="40" spans="1:16" s="96" customFormat="1" ht="20.100000000000001" customHeight="1">
      <c r="A40" s="786" t="s">
        <v>124</v>
      </c>
      <c r="B40" s="787"/>
      <c r="C40" s="810"/>
      <c r="D40" s="811"/>
      <c r="E40" s="812"/>
      <c r="F40" s="813"/>
      <c r="G40" s="814"/>
      <c r="H40" s="101"/>
      <c r="I40" s="786" t="s">
        <v>124</v>
      </c>
      <c r="J40" s="787"/>
      <c r="K40" s="810"/>
      <c r="L40" s="811"/>
      <c r="M40" s="812"/>
      <c r="N40" s="813"/>
      <c r="O40" s="814"/>
      <c r="P40" s="95"/>
    </row>
    <row r="41" spans="1:16" s="96" customFormat="1" ht="20.100000000000001" customHeight="1">
      <c r="A41" s="102" t="s">
        <v>125</v>
      </c>
      <c r="B41" s="793" t="s">
        <v>126</v>
      </c>
      <c r="C41" s="781"/>
      <c r="D41" s="794"/>
      <c r="E41" s="795"/>
      <c r="F41" s="103" t="s">
        <v>5</v>
      </c>
      <c r="G41" s="104"/>
      <c r="H41" s="105"/>
      <c r="I41" s="102" t="s">
        <v>125</v>
      </c>
      <c r="J41" s="793" t="s">
        <v>126</v>
      </c>
      <c r="K41" s="781"/>
      <c r="L41" s="794"/>
      <c r="M41" s="795"/>
      <c r="N41" s="103" t="s">
        <v>5</v>
      </c>
      <c r="O41" s="104"/>
      <c r="P41" s="95"/>
    </row>
    <row r="42" spans="1:16" s="96" customFormat="1" ht="20.100000000000001" customHeight="1">
      <c r="A42" s="796" t="s">
        <v>127</v>
      </c>
      <c r="B42" s="797"/>
      <c r="C42" s="798">
        <f>C40-D41-G41</f>
        <v>0</v>
      </c>
      <c r="D42" s="799"/>
      <c r="E42" s="800" t="s">
        <v>128</v>
      </c>
      <c r="F42" s="801"/>
      <c r="G42" s="106" t="str">
        <f>IF(C42*C43=0,"",C42*C43)</f>
        <v/>
      </c>
      <c r="H42" s="101"/>
      <c r="I42" s="796" t="s">
        <v>127</v>
      </c>
      <c r="J42" s="797"/>
      <c r="K42" s="798">
        <f>K40-L41-O41</f>
        <v>0</v>
      </c>
      <c r="L42" s="799"/>
      <c r="M42" s="800" t="s">
        <v>128</v>
      </c>
      <c r="N42" s="801"/>
      <c r="O42" s="106" t="str">
        <f>IF(K42*K43=0,"",K42*K43)</f>
        <v/>
      </c>
      <c r="P42" s="95"/>
    </row>
    <row r="43" spans="1:16" s="96" customFormat="1" ht="20.100000000000001" customHeight="1">
      <c r="A43" s="786" t="s">
        <v>129</v>
      </c>
      <c r="B43" s="787"/>
      <c r="C43" s="788"/>
      <c r="D43" s="789"/>
      <c r="E43" s="107"/>
      <c r="F43" s="108"/>
      <c r="G43" s="109"/>
      <c r="H43" s="101"/>
      <c r="I43" s="786" t="s">
        <v>129</v>
      </c>
      <c r="J43" s="787"/>
      <c r="K43" s="788"/>
      <c r="L43" s="789"/>
      <c r="M43" s="107"/>
      <c r="N43" s="108"/>
      <c r="O43" s="109"/>
      <c r="P43" s="95"/>
    </row>
    <row r="44" spans="1:16" s="96" customFormat="1" ht="20.100000000000001" hidden="1" customHeight="1">
      <c r="A44" s="820" t="s">
        <v>418</v>
      </c>
      <c r="B44" s="821"/>
      <c r="C44" s="822">
        <f>C40*C43</f>
        <v>0</v>
      </c>
      <c r="D44" s="822"/>
      <c r="E44" s="823" t="s">
        <v>419</v>
      </c>
      <c r="F44" s="823"/>
      <c r="G44" s="534">
        <f>G41*C43</f>
        <v>0</v>
      </c>
      <c r="H44" s="101"/>
      <c r="I44" s="820" t="s">
        <v>418</v>
      </c>
      <c r="J44" s="821"/>
      <c r="K44" s="822">
        <f>K40*K43</f>
        <v>0</v>
      </c>
      <c r="L44" s="822"/>
      <c r="M44" s="823" t="s">
        <v>419</v>
      </c>
      <c r="N44" s="823"/>
      <c r="O44" s="534">
        <f>O41*K43</f>
        <v>0</v>
      </c>
      <c r="P44" s="95"/>
    </row>
    <row r="45" spans="1:16" s="96" customFormat="1" ht="20.100000000000001" customHeight="1">
      <c r="A45" s="780" t="s">
        <v>130</v>
      </c>
      <c r="B45" s="781"/>
      <c r="C45" s="782" t="str">
        <f>IF(G42="","",SUM(F49:F58))</f>
        <v/>
      </c>
      <c r="D45" s="783"/>
      <c r="E45" s="778" t="s">
        <v>131</v>
      </c>
      <c r="F45" s="779"/>
      <c r="G45" s="110" t="str">
        <f>IF(G42="","",C45/G42)</f>
        <v/>
      </c>
      <c r="H45" s="101"/>
      <c r="I45" s="780" t="s">
        <v>130</v>
      </c>
      <c r="J45" s="781"/>
      <c r="K45" s="782" t="str">
        <f>IF(O42="","",SUM(N49:N58))</f>
        <v/>
      </c>
      <c r="L45" s="783"/>
      <c r="M45" s="778" t="s">
        <v>131</v>
      </c>
      <c r="N45" s="779"/>
      <c r="O45" s="110" t="str">
        <f>IF(O42="","",K45/O42)</f>
        <v/>
      </c>
      <c r="P45" s="95"/>
    </row>
    <row r="46" spans="1:16" s="96" customFormat="1" ht="20.100000000000001" customHeight="1">
      <c r="A46" s="780" t="s">
        <v>132</v>
      </c>
      <c r="B46" s="781"/>
      <c r="C46" s="782" t="str">
        <f>IF(G42="","",SUM(F49:F59))</f>
        <v/>
      </c>
      <c r="D46" s="783"/>
      <c r="E46" s="778" t="s">
        <v>133</v>
      </c>
      <c r="F46" s="779"/>
      <c r="G46" s="111" t="str">
        <f>IF(G42="","",C46/G42)</f>
        <v/>
      </c>
      <c r="H46" s="101"/>
      <c r="I46" s="780" t="s">
        <v>132</v>
      </c>
      <c r="J46" s="781"/>
      <c r="K46" s="782" t="str">
        <f>IF(O42="","",SUM(N49:N59))</f>
        <v/>
      </c>
      <c r="L46" s="783"/>
      <c r="M46" s="778" t="s">
        <v>133</v>
      </c>
      <c r="N46" s="779"/>
      <c r="O46" s="111" t="str">
        <f>IF(O42="","",K46/O42)</f>
        <v/>
      </c>
      <c r="P46" s="95"/>
    </row>
    <row r="47" spans="1:16" s="96" customFormat="1" ht="20.100000000000001" customHeight="1">
      <c r="A47" s="780" t="s">
        <v>134</v>
      </c>
      <c r="B47" s="784"/>
      <c r="C47" s="784"/>
      <c r="D47" s="784"/>
      <c r="E47" s="784"/>
      <c r="F47" s="784"/>
      <c r="G47" s="785"/>
      <c r="H47" s="101"/>
      <c r="I47" s="780" t="s">
        <v>134</v>
      </c>
      <c r="J47" s="784"/>
      <c r="K47" s="784"/>
      <c r="L47" s="784"/>
      <c r="M47" s="784"/>
      <c r="N47" s="784"/>
      <c r="O47" s="785"/>
      <c r="P47" s="95"/>
    </row>
    <row r="48" spans="1:16" s="96" customFormat="1" ht="20.100000000000001" customHeight="1">
      <c r="A48" s="780" t="s">
        <v>135</v>
      </c>
      <c r="B48" s="784"/>
      <c r="C48" s="781"/>
      <c r="D48" s="112" t="s">
        <v>66</v>
      </c>
      <c r="E48" s="112" t="s">
        <v>93</v>
      </c>
      <c r="F48" s="112" t="s">
        <v>136</v>
      </c>
      <c r="G48" s="113" t="s">
        <v>137</v>
      </c>
      <c r="H48" s="101"/>
      <c r="I48" s="780" t="s">
        <v>135</v>
      </c>
      <c r="J48" s="784"/>
      <c r="K48" s="781"/>
      <c r="L48" s="112" t="s">
        <v>66</v>
      </c>
      <c r="M48" s="112" t="s">
        <v>93</v>
      </c>
      <c r="N48" s="112" t="s">
        <v>136</v>
      </c>
      <c r="O48" s="113" t="s">
        <v>137</v>
      </c>
      <c r="P48" s="95"/>
    </row>
    <row r="49" spans="1:16" s="96" customFormat="1" ht="20.100000000000001" customHeight="1">
      <c r="A49" s="790"/>
      <c r="B49" s="791"/>
      <c r="C49" s="792"/>
      <c r="D49" s="114"/>
      <c r="E49" s="115" t="s">
        <v>93</v>
      </c>
      <c r="F49" s="116"/>
      <c r="G49" s="117">
        <f>D49*F49</f>
        <v>0</v>
      </c>
      <c r="H49" s="101"/>
      <c r="I49" s="790"/>
      <c r="J49" s="791"/>
      <c r="K49" s="792"/>
      <c r="L49" s="114"/>
      <c r="M49" s="115" t="s">
        <v>93</v>
      </c>
      <c r="N49" s="116"/>
      <c r="O49" s="117">
        <f>L49*N49</f>
        <v>0</v>
      </c>
      <c r="P49" s="95"/>
    </row>
    <row r="50" spans="1:16" s="96" customFormat="1" ht="20.100000000000001" customHeight="1">
      <c r="A50" s="775"/>
      <c r="B50" s="776"/>
      <c r="C50" s="777"/>
      <c r="D50" s="118"/>
      <c r="E50" s="119" t="s">
        <v>93</v>
      </c>
      <c r="F50" s="118"/>
      <c r="G50" s="120">
        <f t="shared" ref="G50:G58" si="2">D50*F50</f>
        <v>0</v>
      </c>
      <c r="H50" s="101"/>
      <c r="I50" s="775"/>
      <c r="J50" s="776"/>
      <c r="K50" s="777"/>
      <c r="L50" s="118"/>
      <c r="M50" s="119" t="s">
        <v>93</v>
      </c>
      <c r="N50" s="118"/>
      <c r="O50" s="120">
        <f t="shared" ref="O50:O58" si="3">L50*N50</f>
        <v>0</v>
      </c>
      <c r="P50" s="95"/>
    </row>
    <row r="51" spans="1:16" s="96" customFormat="1" ht="20.100000000000001" customHeight="1">
      <c r="A51" s="775"/>
      <c r="B51" s="776"/>
      <c r="C51" s="777"/>
      <c r="D51" s="118"/>
      <c r="E51" s="119" t="s">
        <v>93</v>
      </c>
      <c r="F51" s="118"/>
      <c r="G51" s="120">
        <f t="shared" si="2"/>
        <v>0</v>
      </c>
      <c r="H51" s="101"/>
      <c r="I51" s="775"/>
      <c r="J51" s="776"/>
      <c r="K51" s="777"/>
      <c r="L51" s="118"/>
      <c r="M51" s="119" t="s">
        <v>93</v>
      </c>
      <c r="N51" s="118"/>
      <c r="O51" s="120">
        <f t="shared" si="3"/>
        <v>0</v>
      </c>
      <c r="P51" s="95"/>
    </row>
    <row r="52" spans="1:16" s="96" customFormat="1" ht="20.100000000000001" customHeight="1">
      <c r="A52" s="775"/>
      <c r="B52" s="776"/>
      <c r="C52" s="777"/>
      <c r="D52" s="118"/>
      <c r="E52" s="119" t="s">
        <v>93</v>
      </c>
      <c r="F52" s="118"/>
      <c r="G52" s="120">
        <f t="shared" si="2"/>
        <v>0</v>
      </c>
      <c r="H52" s="101"/>
      <c r="I52" s="775"/>
      <c r="J52" s="776"/>
      <c r="K52" s="777"/>
      <c r="L52" s="118"/>
      <c r="M52" s="119" t="s">
        <v>93</v>
      </c>
      <c r="N52" s="118"/>
      <c r="O52" s="120">
        <f t="shared" si="3"/>
        <v>0</v>
      </c>
      <c r="P52" s="95"/>
    </row>
    <row r="53" spans="1:16" s="96" customFormat="1" ht="20.100000000000001" customHeight="1">
      <c r="A53" s="775"/>
      <c r="B53" s="776"/>
      <c r="C53" s="777"/>
      <c r="D53" s="118"/>
      <c r="E53" s="119" t="s">
        <v>93</v>
      </c>
      <c r="F53" s="118"/>
      <c r="G53" s="120">
        <f t="shared" si="2"/>
        <v>0</v>
      </c>
      <c r="H53" s="101"/>
      <c r="I53" s="775"/>
      <c r="J53" s="776"/>
      <c r="K53" s="777"/>
      <c r="L53" s="118"/>
      <c r="M53" s="119" t="s">
        <v>93</v>
      </c>
      <c r="N53" s="118"/>
      <c r="O53" s="120">
        <f t="shared" si="3"/>
        <v>0</v>
      </c>
      <c r="P53" s="95"/>
    </row>
    <row r="54" spans="1:16" s="96" customFormat="1" ht="20.100000000000001" customHeight="1">
      <c r="A54" s="775"/>
      <c r="B54" s="776"/>
      <c r="C54" s="777"/>
      <c r="D54" s="118"/>
      <c r="E54" s="119" t="s">
        <v>93</v>
      </c>
      <c r="F54" s="118"/>
      <c r="G54" s="120">
        <f t="shared" si="2"/>
        <v>0</v>
      </c>
      <c r="H54" s="101"/>
      <c r="I54" s="775"/>
      <c r="J54" s="776"/>
      <c r="K54" s="777"/>
      <c r="L54" s="118"/>
      <c r="M54" s="119" t="s">
        <v>93</v>
      </c>
      <c r="N54" s="118"/>
      <c r="O54" s="120">
        <f t="shared" si="3"/>
        <v>0</v>
      </c>
      <c r="P54" s="95"/>
    </row>
    <row r="55" spans="1:16" s="96" customFormat="1" ht="20.100000000000001" customHeight="1">
      <c r="A55" s="775"/>
      <c r="B55" s="776"/>
      <c r="C55" s="777"/>
      <c r="D55" s="118"/>
      <c r="E55" s="119" t="s">
        <v>93</v>
      </c>
      <c r="F55" s="118"/>
      <c r="G55" s="120">
        <f t="shared" si="2"/>
        <v>0</v>
      </c>
      <c r="H55" s="101"/>
      <c r="I55" s="775"/>
      <c r="J55" s="776"/>
      <c r="K55" s="777"/>
      <c r="L55" s="118"/>
      <c r="M55" s="119" t="s">
        <v>93</v>
      </c>
      <c r="N55" s="118"/>
      <c r="O55" s="120">
        <f t="shared" si="3"/>
        <v>0</v>
      </c>
      <c r="P55" s="95"/>
    </row>
    <row r="56" spans="1:16" s="96" customFormat="1" ht="20.100000000000001" customHeight="1">
      <c r="A56" s="775"/>
      <c r="B56" s="776"/>
      <c r="C56" s="777"/>
      <c r="D56" s="118"/>
      <c r="E56" s="119" t="s">
        <v>93</v>
      </c>
      <c r="F56" s="118"/>
      <c r="G56" s="120">
        <f t="shared" si="2"/>
        <v>0</v>
      </c>
      <c r="H56" s="101"/>
      <c r="I56" s="775"/>
      <c r="J56" s="776"/>
      <c r="K56" s="777"/>
      <c r="L56" s="118"/>
      <c r="M56" s="119" t="s">
        <v>93</v>
      </c>
      <c r="N56" s="118"/>
      <c r="O56" s="120">
        <f t="shared" si="3"/>
        <v>0</v>
      </c>
      <c r="P56" s="95"/>
    </row>
    <row r="57" spans="1:16" s="96" customFormat="1" ht="20.100000000000001" customHeight="1">
      <c r="A57" s="775"/>
      <c r="B57" s="776"/>
      <c r="C57" s="777"/>
      <c r="D57" s="118"/>
      <c r="E57" s="119" t="s">
        <v>93</v>
      </c>
      <c r="F57" s="118"/>
      <c r="G57" s="120">
        <f t="shared" si="2"/>
        <v>0</v>
      </c>
      <c r="H57" s="101"/>
      <c r="I57" s="775"/>
      <c r="J57" s="776"/>
      <c r="K57" s="777"/>
      <c r="L57" s="118"/>
      <c r="M57" s="119" t="s">
        <v>93</v>
      </c>
      <c r="N57" s="118"/>
      <c r="O57" s="120">
        <f t="shared" si="3"/>
        <v>0</v>
      </c>
      <c r="P57" s="95"/>
    </row>
    <row r="58" spans="1:16" s="96" customFormat="1" ht="20.100000000000001" customHeight="1">
      <c r="A58" s="775"/>
      <c r="B58" s="776"/>
      <c r="C58" s="777"/>
      <c r="D58" s="118"/>
      <c r="E58" s="119" t="s">
        <v>93</v>
      </c>
      <c r="F58" s="118"/>
      <c r="G58" s="120">
        <f t="shared" si="2"/>
        <v>0</v>
      </c>
      <c r="H58" s="101"/>
      <c r="I58" s="775"/>
      <c r="J58" s="776"/>
      <c r="K58" s="777"/>
      <c r="L58" s="118"/>
      <c r="M58" s="119" t="s">
        <v>93</v>
      </c>
      <c r="N58" s="118"/>
      <c r="O58" s="120">
        <f t="shared" si="3"/>
        <v>0</v>
      </c>
      <c r="P58" s="95"/>
    </row>
    <row r="59" spans="1:16" s="96" customFormat="1" ht="20.100000000000001" customHeight="1">
      <c r="A59" s="815" t="s">
        <v>138</v>
      </c>
      <c r="B59" s="816"/>
      <c r="C59" s="816"/>
      <c r="D59" s="121"/>
      <c r="E59" s="122" t="s">
        <v>93</v>
      </c>
      <c r="F59" s="123"/>
      <c r="G59" s="124">
        <f>D59*F59</f>
        <v>0</v>
      </c>
      <c r="H59" s="101"/>
      <c r="I59" s="815" t="s">
        <v>138</v>
      </c>
      <c r="J59" s="816"/>
      <c r="K59" s="816"/>
      <c r="L59" s="121"/>
      <c r="M59" s="122" t="s">
        <v>93</v>
      </c>
      <c r="N59" s="123"/>
      <c r="O59" s="124">
        <f>L59*N59</f>
        <v>0</v>
      </c>
      <c r="P59" s="95"/>
    </row>
    <row r="60" spans="1:16" s="96" customFormat="1" ht="20.100000000000001" customHeight="1">
      <c r="A60" s="780" t="s">
        <v>139</v>
      </c>
      <c r="B60" s="784"/>
      <c r="C60" s="784"/>
      <c r="D60" s="784"/>
      <c r="E60" s="784"/>
      <c r="F60" s="781"/>
      <c r="G60" s="125">
        <f>SUM(G49:G59)</f>
        <v>0</v>
      </c>
      <c r="H60" s="101"/>
      <c r="I60" s="780" t="s">
        <v>139</v>
      </c>
      <c r="J60" s="784"/>
      <c r="K60" s="784"/>
      <c r="L60" s="784"/>
      <c r="M60" s="784"/>
      <c r="N60" s="781"/>
      <c r="O60" s="125">
        <f>SUM(O49:O59)</f>
        <v>0</v>
      </c>
      <c r="P60" s="95"/>
    </row>
    <row r="61" spans="1:16" s="96" customFormat="1" ht="20.100000000000001" customHeight="1">
      <c r="A61" s="817" t="s">
        <v>259</v>
      </c>
      <c r="B61" s="818"/>
      <c r="C61" s="818"/>
      <c r="D61" s="818"/>
      <c r="E61" s="818"/>
      <c r="F61" s="819"/>
      <c r="G61" s="127"/>
      <c r="H61" s="101"/>
      <c r="I61" s="817" t="s">
        <v>259</v>
      </c>
      <c r="J61" s="818"/>
      <c r="K61" s="818"/>
      <c r="L61" s="818"/>
      <c r="M61" s="818"/>
      <c r="N61" s="819"/>
      <c r="O61" s="127"/>
      <c r="P61" s="95"/>
    </row>
    <row r="62" spans="1:16" s="96" customFormat="1" ht="20.100000000000001" customHeight="1">
      <c r="A62" s="780" t="s">
        <v>92</v>
      </c>
      <c r="B62" s="784"/>
      <c r="C62" s="784"/>
      <c r="D62" s="784"/>
      <c r="E62" s="784"/>
      <c r="F62" s="781"/>
      <c r="G62" s="125">
        <f>G60+G61</f>
        <v>0</v>
      </c>
      <c r="H62" s="101"/>
      <c r="I62" s="780" t="s">
        <v>92</v>
      </c>
      <c r="J62" s="784"/>
      <c r="K62" s="784"/>
      <c r="L62" s="784"/>
      <c r="M62" s="784"/>
      <c r="N62" s="781"/>
      <c r="O62" s="125">
        <f>O60+O61</f>
        <v>0</v>
      </c>
      <c r="P62" s="95"/>
    </row>
    <row r="63" spans="1:16" s="96" customFormat="1" ht="20.100000000000001" customHeight="1">
      <c r="A63" s="100"/>
      <c r="B63" s="100"/>
      <c r="C63" s="100"/>
      <c r="D63" s="100"/>
      <c r="E63" s="100"/>
      <c r="F63" s="100"/>
      <c r="G63" s="100"/>
      <c r="H63" s="95"/>
      <c r="I63" s="100"/>
      <c r="J63" s="100"/>
      <c r="K63" s="100"/>
      <c r="L63" s="100"/>
      <c r="M63" s="100"/>
      <c r="N63" s="100"/>
      <c r="O63" s="100"/>
      <c r="P63" s="95"/>
    </row>
    <row r="64" spans="1:16" s="96" customFormat="1" ht="20.100000000000001" customHeight="1">
      <c r="A64" s="796" t="s">
        <v>121</v>
      </c>
      <c r="B64" s="797"/>
      <c r="C64" s="883" t="str">
        <f>IF(活動毎の総表!C30="","",TEXT(活動毎の総表!C30,"yyyy/mm/dd")&amp;活動毎の総表!D30&amp;TEXT(活動毎の総表!E30,"yyyy/mm/dd"))</f>
        <v/>
      </c>
      <c r="D64" s="884"/>
      <c r="E64" s="884"/>
      <c r="F64" s="884"/>
      <c r="G64" s="885"/>
      <c r="H64" s="101"/>
      <c r="I64" s="796" t="s">
        <v>121</v>
      </c>
      <c r="J64" s="797"/>
      <c r="K64" s="883" t="str">
        <f>IF(活動毎の総表!C31="","",TEXT(活動毎の総表!C31,"yyyy/mm/dd")&amp;活動毎の総表!D31&amp;TEXT(活動毎の総表!E31,"yyyy/mm/dd"))</f>
        <v/>
      </c>
      <c r="L64" s="884"/>
      <c r="M64" s="884"/>
      <c r="N64" s="884"/>
      <c r="O64" s="885"/>
      <c r="P64" s="95"/>
    </row>
    <row r="65" spans="1:16" s="96" customFormat="1" ht="20.100000000000001" customHeight="1">
      <c r="A65" s="805" t="s">
        <v>123</v>
      </c>
      <c r="B65" s="806"/>
      <c r="C65" s="824" t="str">
        <f>IF(活動毎の総表!F30="","",活動毎の総表!F30)</f>
        <v/>
      </c>
      <c r="D65" s="825"/>
      <c r="E65" s="825"/>
      <c r="F65" s="825"/>
      <c r="G65" s="826"/>
      <c r="H65" s="101"/>
      <c r="I65" s="805" t="s">
        <v>123</v>
      </c>
      <c r="J65" s="806"/>
      <c r="K65" s="824" t="str">
        <f>IF(活動毎の総表!F31="","",活動毎の総表!F31)</f>
        <v/>
      </c>
      <c r="L65" s="825"/>
      <c r="M65" s="825"/>
      <c r="N65" s="825"/>
      <c r="O65" s="826"/>
      <c r="P65" s="95"/>
    </row>
    <row r="66" spans="1:16" s="96" customFormat="1" ht="20.100000000000001" customHeight="1">
      <c r="A66" s="786" t="s">
        <v>124</v>
      </c>
      <c r="B66" s="787"/>
      <c r="C66" s="810"/>
      <c r="D66" s="811"/>
      <c r="E66" s="812"/>
      <c r="F66" s="813"/>
      <c r="G66" s="814"/>
      <c r="H66" s="101"/>
      <c r="I66" s="786" t="s">
        <v>124</v>
      </c>
      <c r="J66" s="787"/>
      <c r="K66" s="810"/>
      <c r="L66" s="811"/>
      <c r="M66" s="812"/>
      <c r="N66" s="813"/>
      <c r="O66" s="814"/>
      <c r="P66" s="95"/>
    </row>
    <row r="67" spans="1:16" s="96" customFormat="1" ht="20.100000000000001" customHeight="1">
      <c r="A67" s="102" t="s">
        <v>125</v>
      </c>
      <c r="B67" s="793" t="s">
        <v>126</v>
      </c>
      <c r="C67" s="781"/>
      <c r="D67" s="794"/>
      <c r="E67" s="795"/>
      <c r="F67" s="103" t="s">
        <v>5</v>
      </c>
      <c r="G67" s="104"/>
      <c r="H67" s="105"/>
      <c r="I67" s="102" t="s">
        <v>125</v>
      </c>
      <c r="J67" s="793" t="s">
        <v>126</v>
      </c>
      <c r="K67" s="781"/>
      <c r="L67" s="794"/>
      <c r="M67" s="795"/>
      <c r="N67" s="103" t="s">
        <v>5</v>
      </c>
      <c r="O67" s="104"/>
      <c r="P67" s="95"/>
    </row>
    <row r="68" spans="1:16" s="96" customFormat="1" ht="20.100000000000001" customHeight="1">
      <c r="A68" s="796" t="s">
        <v>127</v>
      </c>
      <c r="B68" s="797"/>
      <c r="C68" s="798">
        <f>C66-D67-G67</f>
        <v>0</v>
      </c>
      <c r="D68" s="799"/>
      <c r="E68" s="800" t="s">
        <v>128</v>
      </c>
      <c r="F68" s="801"/>
      <c r="G68" s="106" t="str">
        <f>IF(C68*C69=0,"",C68*C69)</f>
        <v/>
      </c>
      <c r="H68" s="101"/>
      <c r="I68" s="796" t="s">
        <v>127</v>
      </c>
      <c r="J68" s="797"/>
      <c r="K68" s="798">
        <f>K66-L67-O67</f>
        <v>0</v>
      </c>
      <c r="L68" s="799"/>
      <c r="M68" s="800" t="s">
        <v>128</v>
      </c>
      <c r="N68" s="801"/>
      <c r="O68" s="106" t="str">
        <f>IF(K68*K69=0,"",K68*K69)</f>
        <v/>
      </c>
      <c r="P68" s="95"/>
    </row>
    <row r="69" spans="1:16" s="96" customFormat="1" ht="20.100000000000001" customHeight="1">
      <c r="A69" s="786" t="s">
        <v>129</v>
      </c>
      <c r="B69" s="787"/>
      <c r="C69" s="788"/>
      <c r="D69" s="789"/>
      <c r="E69" s="107"/>
      <c r="F69" s="108"/>
      <c r="G69" s="109"/>
      <c r="H69" s="101"/>
      <c r="I69" s="786" t="s">
        <v>129</v>
      </c>
      <c r="J69" s="787"/>
      <c r="K69" s="788"/>
      <c r="L69" s="789"/>
      <c r="M69" s="107"/>
      <c r="N69" s="108"/>
      <c r="O69" s="109"/>
      <c r="P69" s="95"/>
    </row>
    <row r="70" spans="1:16" s="96" customFormat="1" ht="20.100000000000001" hidden="1" customHeight="1">
      <c r="A70" s="820" t="s">
        <v>418</v>
      </c>
      <c r="B70" s="821"/>
      <c r="C70" s="822">
        <f>C66*C69</f>
        <v>0</v>
      </c>
      <c r="D70" s="822"/>
      <c r="E70" s="823" t="s">
        <v>419</v>
      </c>
      <c r="F70" s="823"/>
      <c r="G70" s="534">
        <f>G67*C69</f>
        <v>0</v>
      </c>
      <c r="H70" s="101"/>
      <c r="I70" s="820" t="s">
        <v>418</v>
      </c>
      <c r="J70" s="821"/>
      <c r="K70" s="822">
        <f>K66*K69</f>
        <v>0</v>
      </c>
      <c r="L70" s="822"/>
      <c r="M70" s="823" t="s">
        <v>419</v>
      </c>
      <c r="N70" s="823"/>
      <c r="O70" s="534">
        <f>O67*K69</f>
        <v>0</v>
      </c>
      <c r="P70" s="95"/>
    </row>
    <row r="71" spans="1:16" s="96" customFormat="1" ht="20.100000000000001" customHeight="1">
      <c r="A71" s="780" t="s">
        <v>130</v>
      </c>
      <c r="B71" s="781"/>
      <c r="C71" s="782" t="str">
        <f>IF(G68="","",SUM(F75:F84))</f>
        <v/>
      </c>
      <c r="D71" s="783"/>
      <c r="E71" s="778" t="s">
        <v>131</v>
      </c>
      <c r="F71" s="779"/>
      <c r="G71" s="110" t="str">
        <f>IF(G68="","",C71/G68)</f>
        <v/>
      </c>
      <c r="H71" s="101"/>
      <c r="I71" s="780" t="s">
        <v>130</v>
      </c>
      <c r="J71" s="781"/>
      <c r="K71" s="782" t="str">
        <f>IF(O68="","",SUM(N75:N84))</f>
        <v/>
      </c>
      <c r="L71" s="783"/>
      <c r="M71" s="778" t="s">
        <v>131</v>
      </c>
      <c r="N71" s="779"/>
      <c r="O71" s="110" t="str">
        <f>IF(O68="","",K71/O68)</f>
        <v/>
      </c>
      <c r="P71" s="95"/>
    </row>
    <row r="72" spans="1:16" s="96" customFormat="1" ht="20.100000000000001" customHeight="1">
      <c r="A72" s="780" t="s">
        <v>132</v>
      </c>
      <c r="B72" s="781"/>
      <c r="C72" s="782" t="str">
        <f>IF(G68="","",SUM(F75:F85))</f>
        <v/>
      </c>
      <c r="D72" s="783"/>
      <c r="E72" s="778" t="s">
        <v>133</v>
      </c>
      <c r="F72" s="779"/>
      <c r="G72" s="111" t="str">
        <f>IF(G68="","",C72/G68)</f>
        <v/>
      </c>
      <c r="H72" s="101"/>
      <c r="I72" s="780" t="s">
        <v>132</v>
      </c>
      <c r="J72" s="781"/>
      <c r="K72" s="782" t="str">
        <f>IF(O68="","",SUM(N75:N85))</f>
        <v/>
      </c>
      <c r="L72" s="783"/>
      <c r="M72" s="778" t="s">
        <v>133</v>
      </c>
      <c r="N72" s="779"/>
      <c r="O72" s="111" t="str">
        <f>IF(O68="","",K72/O68)</f>
        <v/>
      </c>
      <c r="P72" s="95"/>
    </row>
    <row r="73" spans="1:16" s="96" customFormat="1" ht="20.100000000000001" customHeight="1">
      <c r="A73" s="780" t="s">
        <v>134</v>
      </c>
      <c r="B73" s="784"/>
      <c r="C73" s="784"/>
      <c r="D73" s="784"/>
      <c r="E73" s="784"/>
      <c r="F73" s="784"/>
      <c r="G73" s="785"/>
      <c r="H73" s="101"/>
      <c r="I73" s="780" t="s">
        <v>134</v>
      </c>
      <c r="J73" s="784"/>
      <c r="K73" s="784"/>
      <c r="L73" s="784"/>
      <c r="M73" s="784"/>
      <c r="N73" s="784"/>
      <c r="O73" s="785"/>
      <c r="P73" s="95"/>
    </row>
    <row r="74" spans="1:16" s="96" customFormat="1" ht="20.100000000000001" customHeight="1">
      <c r="A74" s="780" t="s">
        <v>135</v>
      </c>
      <c r="B74" s="784"/>
      <c r="C74" s="781"/>
      <c r="D74" s="112" t="s">
        <v>66</v>
      </c>
      <c r="E74" s="112" t="s">
        <v>93</v>
      </c>
      <c r="F74" s="112" t="s">
        <v>136</v>
      </c>
      <c r="G74" s="113" t="s">
        <v>137</v>
      </c>
      <c r="H74" s="101"/>
      <c r="I74" s="780" t="s">
        <v>135</v>
      </c>
      <c r="J74" s="784"/>
      <c r="K74" s="781"/>
      <c r="L74" s="112" t="s">
        <v>66</v>
      </c>
      <c r="M74" s="112" t="s">
        <v>93</v>
      </c>
      <c r="N74" s="112" t="s">
        <v>136</v>
      </c>
      <c r="O74" s="113" t="s">
        <v>137</v>
      </c>
      <c r="P74" s="95"/>
    </row>
    <row r="75" spans="1:16" s="96" customFormat="1" ht="20.100000000000001" customHeight="1">
      <c r="A75" s="790"/>
      <c r="B75" s="791"/>
      <c r="C75" s="792"/>
      <c r="D75" s="114"/>
      <c r="E75" s="115" t="s">
        <v>93</v>
      </c>
      <c r="F75" s="116"/>
      <c r="G75" s="117">
        <f>D75*F75</f>
        <v>0</v>
      </c>
      <c r="H75" s="101"/>
      <c r="I75" s="790"/>
      <c r="J75" s="791"/>
      <c r="K75" s="792"/>
      <c r="L75" s="114"/>
      <c r="M75" s="115" t="s">
        <v>93</v>
      </c>
      <c r="N75" s="116"/>
      <c r="O75" s="117">
        <f>L75*N75</f>
        <v>0</v>
      </c>
      <c r="P75" s="95"/>
    </row>
    <row r="76" spans="1:16" s="96" customFormat="1" ht="20.100000000000001" customHeight="1">
      <c r="A76" s="775"/>
      <c r="B76" s="776"/>
      <c r="C76" s="777"/>
      <c r="D76" s="118"/>
      <c r="E76" s="119" t="s">
        <v>93</v>
      </c>
      <c r="F76" s="118"/>
      <c r="G76" s="120">
        <f t="shared" ref="G76:G84" si="4">D76*F76</f>
        <v>0</v>
      </c>
      <c r="H76" s="101"/>
      <c r="I76" s="775"/>
      <c r="J76" s="776"/>
      <c r="K76" s="777"/>
      <c r="L76" s="118"/>
      <c r="M76" s="119" t="s">
        <v>93</v>
      </c>
      <c r="N76" s="118"/>
      <c r="O76" s="120">
        <f t="shared" ref="O76:O84" si="5">L76*N76</f>
        <v>0</v>
      </c>
      <c r="P76" s="95"/>
    </row>
    <row r="77" spans="1:16" s="96" customFormat="1" ht="20.100000000000001" customHeight="1">
      <c r="A77" s="775"/>
      <c r="B77" s="776"/>
      <c r="C77" s="777"/>
      <c r="D77" s="118"/>
      <c r="E77" s="119" t="s">
        <v>93</v>
      </c>
      <c r="F77" s="118"/>
      <c r="G77" s="120">
        <f t="shared" si="4"/>
        <v>0</v>
      </c>
      <c r="H77" s="101"/>
      <c r="I77" s="775"/>
      <c r="J77" s="776"/>
      <c r="K77" s="777"/>
      <c r="L77" s="118"/>
      <c r="M77" s="119" t="s">
        <v>93</v>
      </c>
      <c r="N77" s="118"/>
      <c r="O77" s="120">
        <f t="shared" si="5"/>
        <v>0</v>
      </c>
      <c r="P77" s="95"/>
    </row>
    <row r="78" spans="1:16" s="96" customFormat="1" ht="20.100000000000001" customHeight="1">
      <c r="A78" s="775"/>
      <c r="B78" s="776"/>
      <c r="C78" s="777"/>
      <c r="D78" s="118"/>
      <c r="E78" s="119" t="s">
        <v>93</v>
      </c>
      <c r="F78" s="118"/>
      <c r="G78" s="120">
        <f t="shared" si="4"/>
        <v>0</v>
      </c>
      <c r="H78" s="101"/>
      <c r="I78" s="775"/>
      <c r="J78" s="776"/>
      <c r="K78" s="777"/>
      <c r="L78" s="118"/>
      <c r="M78" s="119" t="s">
        <v>93</v>
      </c>
      <c r="N78" s="118"/>
      <c r="O78" s="120">
        <f t="shared" si="5"/>
        <v>0</v>
      </c>
      <c r="P78" s="95"/>
    </row>
    <row r="79" spans="1:16" s="96" customFormat="1" ht="20.100000000000001" customHeight="1">
      <c r="A79" s="775"/>
      <c r="B79" s="776"/>
      <c r="C79" s="777"/>
      <c r="D79" s="118"/>
      <c r="E79" s="119" t="s">
        <v>93</v>
      </c>
      <c r="F79" s="118"/>
      <c r="G79" s="120">
        <f t="shared" si="4"/>
        <v>0</v>
      </c>
      <c r="H79" s="101"/>
      <c r="I79" s="775"/>
      <c r="J79" s="776"/>
      <c r="K79" s="777"/>
      <c r="L79" s="118"/>
      <c r="M79" s="119" t="s">
        <v>93</v>
      </c>
      <c r="N79" s="118"/>
      <c r="O79" s="120">
        <f t="shared" si="5"/>
        <v>0</v>
      </c>
      <c r="P79" s="95"/>
    </row>
    <row r="80" spans="1:16" s="96" customFormat="1" ht="20.100000000000001" customHeight="1">
      <c r="A80" s="775"/>
      <c r="B80" s="776"/>
      <c r="C80" s="777"/>
      <c r="D80" s="118"/>
      <c r="E80" s="119" t="s">
        <v>93</v>
      </c>
      <c r="F80" s="118"/>
      <c r="G80" s="120">
        <f t="shared" si="4"/>
        <v>0</v>
      </c>
      <c r="H80" s="101"/>
      <c r="I80" s="775"/>
      <c r="J80" s="776"/>
      <c r="K80" s="777"/>
      <c r="L80" s="118"/>
      <c r="M80" s="119" t="s">
        <v>93</v>
      </c>
      <c r="N80" s="118"/>
      <c r="O80" s="120">
        <f t="shared" si="5"/>
        <v>0</v>
      </c>
      <c r="P80" s="95"/>
    </row>
    <row r="81" spans="1:16" s="96" customFormat="1" ht="20.100000000000001" customHeight="1">
      <c r="A81" s="775"/>
      <c r="B81" s="776"/>
      <c r="C81" s="777"/>
      <c r="D81" s="118"/>
      <c r="E81" s="119" t="s">
        <v>93</v>
      </c>
      <c r="F81" s="118"/>
      <c r="G81" s="120">
        <f t="shared" si="4"/>
        <v>0</v>
      </c>
      <c r="H81" s="101"/>
      <c r="I81" s="775"/>
      <c r="J81" s="776"/>
      <c r="K81" s="777"/>
      <c r="L81" s="118"/>
      <c r="M81" s="119" t="s">
        <v>93</v>
      </c>
      <c r="N81" s="118"/>
      <c r="O81" s="120">
        <f t="shared" si="5"/>
        <v>0</v>
      </c>
      <c r="P81" s="95"/>
    </row>
    <row r="82" spans="1:16" s="96" customFormat="1" ht="20.100000000000001" customHeight="1">
      <c r="A82" s="775"/>
      <c r="B82" s="776"/>
      <c r="C82" s="777"/>
      <c r="D82" s="118"/>
      <c r="E82" s="119" t="s">
        <v>93</v>
      </c>
      <c r="F82" s="118"/>
      <c r="G82" s="120">
        <f t="shared" si="4"/>
        <v>0</v>
      </c>
      <c r="H82" s="101"/>
      <c r="I82" s="775"/>
      <c r="J82" s="776"/>
      <c r="K82" s="777"/>
      <c r="L82" s="118"/>
      <c r="M82" s="119" t="s">
        <v>93</v>
      </c>
      <c r="N82" s="118"/>
      <c r="O82" s="120">
        <f t="shared" si="5"/>
        <v>0</v>
      </c>
      <c r="P82" s="95"/>
    </row>
    <row r="83" spans="1:16" s="96" customFormat="1" ht="20.100000000000001" customHeight="1">
      <c r="A83" s="775"/>
      <c r="B83" s="776"/>
      <c r="C83" s="777"/>
      <c r="D83" s="118"/>
      <c r="E83" s="119" t="s">
        <v>93</v>
      </c>
      <c r="F83" s="118"/>
      <c r="G83" s="120">
        <f t="shared" si="4"/>
        <v>0</v>
      </c>
      <c r="H83" s="101"/>
      <c r="I83" s="775"/>
      <c r="J83" s="776"/>
      <c r="K83" s="777"/>
      <c r="L83" s="118"/>
      <c r="M83" s="119" t="s">
        <v>93</v>
      </c>
      <c r="N83" s="118"/>
      <c r="O83" s="120">
        <f t="shared" si="5"/>
        <v>0</v>
      </c>
      <c r="P83" s="95"/>
    </row>
    <row r="84" spans="1:16" s="96" customFormat="1" ht="20.100000000000001" customHeight="1">
      <c r="A84" s="775"/>
      <c r="B84" s="776"/>
      <c r="C84" s="777"/>
      <c r="D84" s="118"/>
      <c r="E84" s="119" t="s">
        <v>93</v>
      </c>
      <c r="F84" s="118"/>
      <c r="G84" s="120">
        <f t="shared" si="4"/>
        <v>0</v>
      </c>
      <c r="H84" s="101"/>
      <c r="I84" s="775"/>
      <c r="J84" s="776"/>
      <c r="K84" s="777"/>
      <c r="L84" s="118"/>
      <c r="M84" s="119" t="s">
        <v>93</v>
      </c>
      <c r="N84" s="118"/>
      <c r="O84" s="120">
        <f t="shared" si="5"/>
        <v>0</v>
      </c>
      <c r="P84" s="95"/>
    </row>
    <row r="85" spans="1:16" s="96" customFormat="1" ht="20.100000000000001" customHeight="1">
      <c r="A85" s="815" t="s">
        <v>138</v>
      </c>
      <c r="B85" s="816"/>
      <c r="C85" s="816"/>
      <c r="D85" s="121"/>
      <c r="E85" s="122" t="s">
        <v>93</v>
      </c>
      <c r="F85" s="123"/>
      <c r="G85" s="124">
        <f>D85*F85</f>
        <v>0</v>
      </c>
      <c r="H85" s="101"/>
      <c r="I85" s="815" t="s">
        <v>138</v>
      </c>
      <c r="J85" s="816"/>
      <c r="K85" s="816"/>
      <c r="L85" s="121"/>
      <c r="M85" s="122" t="s">
        <v>93</v>
      </c>
      <c r="N85" s="123"/>
      <c r="O85" s="124">
        <f>L85*N85</f>
        <v>0</v>
      </c>
      <c r="P85" s="95"/>
    </row>
    <row r="86" spans="1:16" s="96" customFormat="1" ht="20.100000000000001" customHeight="1">
      <c r="A86" s="780" t="s">
        <v>139</v>
      </c>
      <c r="B86" s="784"/>
      <c r="C86" s="784"/>
      <c r="D86" s="784"/>
      <c r="E86" s="784"/>
      <c r="F86" s="781"/>
      <c r="G86" s="125">
        <f>SUM(G75:G85)</f>
        <v>0</v>
      </c>
      <c r="H86" s="101"/>
      <c r="I86" s="780" t="s">
        <v>139</v>
      </c>
      <c r="J86" s="784"/>
      <c r="K86" s="784"/>
      <c r="L86" s="784"/>
      <c r="M86" s="784"/>
      <c r="N86" s="781"/>
      <c r="O86" s="125">
        <f>SUM(O75:O85)</f>
        <v>0</v>
      </c>
      <c r="P86" s="95"/>
    </row>
    <row r="87" spans="1:16" s="96" customFormat="1" ht="20.100000000000001" customHeight="1">
      <c r="A87" s="817" t="s">
        <v>259</v>
      </c>
      <c r="B87" s="818"/>
      <c r="C87" s="818"/>
      <c r="D87" s="818"/>
      <c r="E87" s="818"/>
      <c r="F87" s="819"/>
      <c r="G87" s="127"/>
      <c r="H87" s="101"/>
      <c r="I87" s="817" t="s">
        <v>259</v>
      </c>
      <c r="J87" s="818"/>
      <c r="K87" s="818"/>
      <c r="L87" s="818"/>
      <c r="M87" s="818"/>
      <c r="N87" s="819"/>
      <c r="O87" s="127"/>
      <c r="P87" s="95"/>
    </row>
    <row r="88" spans="1:16" s="96" customFormat="1" ht="20.100000000000001" customHeight="1">
      <c r="A88" s="780" t="s">
        <v>92</v>
      </c>
      <c r="B88" s="784"/>
      <c r="C88" s="784"/>
      <c r="D88" s="784"/>
      <c r="E88" s="784"/>
      <c r="F88" s="781"/>
      <c r="G88" s="125">
        <f>G86+G87</f>
        <v>0</v>
      </c>
      <c r="H88" s="101"/>
      <c r="I88" s="780" t="s">
        <v>92</v>
      </c>
      <c r="J88" s="784"/>
      <c r="K88" s="784"/>
      <c r="L88" s="784"/>
      <c r="M88" s="784"/>
      <c r="N88" s="781"/>
      <c r="O88" s="125">
        <f>O86+O87</f>
        <v>0</v>
      </c>
      <c r="P88" s="95"/>
    </row>
    <row r="89" spans="1:16" s="96" customFormat="1" ht="20.100000000000001" customHeight="1">
      <c r="A89" s="100"/>
      <c r="B89" s="100"/>
      <c r="C89" s="100"/>
      <c r="D89" s="100"/>
      <c r="E89" s="100"/>
      <c r="F89" s="100"/>
      <c r="G89" s="100"/>
      <c r="H89" s="95"/>
      <c r="I89" s="100"/>
      <c r="J89" s="100"/>
      <c r="K89" s="100"/>
      <c r="L89" s="100"/>
      <c r="M89" s="100"/>
      <c r="N89" s="100"/>
      <c r="O89" s="100"/>
      <c r="P89" s="95"/>
    </row>
    <row r="90" spans="1:16" s="96" customFormat="1" ht="20.100000000000001" customHeight="1">
      <c r="A90" s="796" t="s">
        <v>121</v>
      </c>
      <c r="B90" s="797"/>
      <c r="C90" s="883" t="str">
        <f>IF(活動毎の総表!C32="","",TEXT(活動毎の総表!C32,"yyyy/mm/dd")&amp;活動毎の総表!D32&amp;TEXT(活動毎の総表!E32,"yyyy/mm/dd"))</f>
        <v/>
      </c>
      <c r="D90" s="884"/>
      <c r="E90" s="884"/>
      <c r="F90" s="884"/>
      <c r="G90" s="885"/>
      <c r="H90" s="101"/>
      <c r="I90" s="796" t="s">
        <v>121</v>
      </c>
      <c r="J90" s="797"/>
      <c r="K90" s="883" t="str">
        <f>IF(活動毎の総表!C33="","",TEXT(活動毎の総表!C33,"yyyy/mm/dd")&amp;活動毎の総表!D33&amp;TEXT(活動毎の総表!E33,"yyyy/mm/dd"))</f>
        <v/>
      </c>
      <c r="L90" s="884"/>
      <c r="M90" s="884"/>
      <c r="N90" s="884"/>
      <c r="O90" s="885"/>
      <c r="P90" s="95"/>
    </row>
    <row r="91" spans="1:16" s="96" customFormat="1" ht="20.100000000000001" customHeight="1">
      <c r="A91" s="805" t="s">
        <v>123</v>
      </c>
      <c r="B91" s="806"/>
      <c r="C91" s="824" t="str">
        <f>IF(活動毎の総表!F32="","",活動毎の総表!F32)</f>
        <v/>
      </c>
      <c r="D91" s="825"/>
      <c r="E91" s="825"/>
      <c r="F91" s="825"/>
      <c r="G91" s="826"/>
      <c r="H91" s="101"/>
      <c r="I91" s="805" t="s">
        <v>123</v>
      </c>
      <c r="J91" s="806"/>
      <c r="K91" s="824" t="str">
        <f>IF(活動毎の総表!F33="","",活動毎の総表!F33)</f>
        <v/>
      </c>
      <c r="L91" s="825"/>
      <c r="M91" s="825"/>
      <c r="N91" s="825"/>
      <c r="O91" s="826"/>
      <c r="P91" s="95"/>
    </row>
    <row r="92" spans="1:16" s="96" customFormat="1" ht="20.100000000000001" customHeight="1">
      <c r="A92" s="786" t="s">
        <v>124</v>
      </c>
      <c r="B92" s="787"/>
      <c r="C92" s="810"/>
      <c r="D92" s="811"/>
      <c r="E92" s="812"/>
      <c r="F92" s="813"/>
      <c r="G92" s="814"/>
      <c r="H92" s="101"/>
      <c r="I92" s="786" t="s">
        <v>124</v>
      </c>
      <c r="J92" s="787"/>
      <c r="K92" s="810"/>
      <c r="L92" s="811"/>
      <c r="M92" s="812"/>
      <c r="N92" s="813"/>
      <c r="O92" s="814"/>
      <c r="P92" s="95"/>
    </row>
    <row r="93" spans="1:16" s="96" customFormat="1" ht="20.100000000000001" customHeight="1">
      <c r="A93" s="102" t="s">
        <v>125</v>
      </c>
      <c r="B93" s="793" t="s">
        <v>126</v>
      </c>
      <c r="C93" s="781"/>
      <c r="D93" s="794"/>
      <c r="E93" s="795"/>
      <c r="F93" s="103" t="s">
        <v>5</v>
      </c>
      <c r="G93" s="104"/>
      <c r="H93" s="105"/>
      <c r="I93" s="102" t="s">
        <v>125</v>
      </c>
      <c r="J93" s="793" t="s">
        <v>126</v>
      </c>
      <c r="K93" s="781"/>
      <c r="L93" s="794"/>
      <c r="M93" s="795"/>
      <c r="N93" s="103" t="s">
        <v>5</v>
      </c>
      <c r="O93" s="104"/>
      <c r="P93" s="95"/>
    </row>
    <row r="94" spans="1:16" s="96" customFormat="1" ht="20.100000000000001" customHeight="1">
      <c r="A94" s="796" t="s">
        <v>127</v>
      </c>
      <c r="B94" s="797"/>
      <c r="C94" s="798">
        <f>C92-D93-G93</f>
        <v>0</v>
      </c>
      <c r="D94" s="799"/>
      <c r="E94" s="800" t="s">
        <v>128</v>
      </c>
      <c r="F94" s="801"/>
      <c r="G94" s="106" t="str">
        <f>IF(C94*C95=0,"",C94*C95)</f>
        <v/>
      </c>
      <c r="H94" s="101"/>
      <c r="I94" s="796" t="s">
        <v>127</v>
      </c>
      <c r="J94" s="797"/>
      <c r="K94" s="798">
        <f>K92-L93-O93</f>
        <v>0</v>
      </c>
      <c r="L94" s="799"/>
      <c r="M94" s="800" t="s">
        <v>128</v>
      </c>
      <c r="N94" s="801"/>
      <c r="O94" s="106" t="str">
        <f>IF(K94*K95=0,"",K94*K95)</f>
        <v/>
      </c>
      <c r="P94" s="95"/>
    </row>
    <row r="95" spans="1:16" s="96" customFormat="1" ht="20.100000000000001" customHeight="1">
      <c r="A95" s="786" t="s">
        <v>129</v>
      </c>
      <c r="B95" s="787"/>
      <c r="C95" s="788"/>
      <c r="D95" s="789"/>
      <c r="E95" s="107"/>
      <c r="F95" s="108"/>
      <c r="G95" s="109"/>
      <c r="H95" s="101"/>
      <c r="I95" s="786" t="s">
        <v>129</v>
      </c>
      <c r="J95" s="787"/>
      <c r="K95" s="788"/>
      <c r="L95" s="789"/>
      <c r="M95" s="107"/>
      <c r="N95" s="108"/>
      <c r="O95" s="109"/>
      <c r="P95" s="95"/>
    </row>
    <row r="96" spans="1:16" s="96" customFormat="1" ht="20.100000000000001" hidden="1" customHeight="1">
      <c r="A96" s="820" t="s">
        <v>418</v>
      </c>
      <c r="B96" s="821"/>
      <c r="C96" s="822">
        <f>C92*C95</f>
        <v>0</v>
      </c>
      <c r="D96" s="822"/>
      <c r="E96" s="823" t="s">
        <v>419</v>
      </c>
      <c r="F96" s="823"/>
      <c r="G96" s="534">
        <f>G93*C95</f>
        <v>0</v>
      </c>
      <c r="H96" s="101"/>
      <c r="I96" s="820" t="s">
        <v>418</v>
      </c>
      <c r="J96" s="821"/>
      <c r="K96" s="822">
        <f>K92*K95</f>
        <v>0</v>
      </c>
      <c r="L96" s="822"/>
      <c r="M96" s="823" t="s">
        <v>419</v>
      </c>
      <c r="N96" s="823"/>
      <c r="O96" s="534">
        <f>O93*K95</f>
        <v>0</v>
      </c>
      <c r="P96" s="95"/>
    </row>
    <row r="97" spans="1:16" s="96" customFormat="1" ht="20.100000000000001" customHeight="1">
      <c r="A97" s="780" t="s">
        <v>130</v>
      </c>
      <c r="B97" s="781"/>
      <c r="C97" s="782" t="str">
        <f>IF(G94="","",SUM(F101:F110))</f>
        <v/>
      </c>
      <c r="D97" s="783"/>
      <c r="E97" s="778" t="s">
        <v>131</v>
      </c>
      <c r="F97" s="779"/>
      <c r="G97" s="110" t="str">
        <f>IF(G94="","",C97/G94)</f>
        <v/>
      </c>
      <c r="H97" s="101"/>
      <c r="I97" s="780" t="s">
        <v>130</v>
      </c>
      <c r="J97" s="781"/>
      <c r="K97" s="782" t="str">
        <f>IF(O94="","",SUM(N101:N110))</f>
        <v/>
      </c>
      <c r="L97" s="783"/>
      <c r="M97" s="778" t="s">
        <v>131</v>
      </c>
      <c r="N97" s="779"/>
      <c r="O97" s="110" t="str">
        <f>IF(O94="","",K97/O94)</f>
        <v/>
      </c>
      <c r="P97" s="95"/>
    </row>
    <row r="98" spans="1:16" s="96" customFormat="1" ht="20.100000000000001" customHeight="1">
      <c r="A98" s="780" t="s">
        <v>132</v>
      </c>
      <c r="B98" s="781"/>
      <c r="C98" s="782" t="str">
        <f>IF(G94="","",SUM(F101:F111))</f>
        <v/>
      </c>
      <c r="D98" s="783"/>
      <c r="E98" s="778" t="s">
        <v>133</v>
      </c>
      <c r="F98" s="779"/>
      <c r="G98" s="111" t="str">
        <f>IF(G94="","",C98/G94)</f>
        <v/>
      </c>
      <c r="H98" s="101"/>
      <c r="I98" s="780" t="s">
        <v>132</v>
      </c>
      <c r="J98" s="781"/>
      <c r="K98" s="782" t="str">
        <f>IF(O94="","",SUM(N101:N111))</f>
        <v/>
      </c>
      <c r="L98" s="783"/>
      <c r="M98" s="778" t="s">
        <v>133</v>
      </c>
      <c r="N98" s="779"/>
      <c r="O98" s="111" t="str">
        <f>IF(O94="","",K98/O94)</f>
        <v/>
      </c>
      <c r="P98" s="95"/>
    </row>
    <row r="99" spans="1:16" s="96" customFormat="1" ht="20.100000000000001" customHeight="1">
      <c r="A99" s="780" t="s">
        <v>134</v>
      </c>
      <c r="B99" s="784"/>
      <c r="C99" s="784"/>
      <c r="D99" s="784"/>
      <c r="E99" s="784"/>
      <c r="F99" s="784"/>
      <c r="G99" s="785"/>
      <c r="H99" s="101"/>
      <c r="I99" s="780" t="s">
        <v>134</v>
      </c>
      <c r="J99" s="784"/>
      <c r="K99" s="784"/>
      <c r="L99" s="784"/>
      <c r="M99" s="784"/>
      <c r="N99" s="784"/>
      <c r="O99" s="785"/>
      <c r="P99" s="95"/>
    </row>
    <row r="100" spans="1:16" s="96" customFormat="1" ht="20.100000000000001" customHeight="1">
      <c r="A100" s="780" t="s">
        <v>135</v>
      </c>
      <c r="B100" s="784"/>
      <c r="C100" s="781"/>
      <c r="D100" s="112" t="s">
        <v>66</v>
      </c>
      <c r="E100" s="112" t="s">
        <v>93</v>
      </c>
      <c r="F100" s="112" t="s">
        <v>136</v>
      </c>
      <c r="G100" s="113" t="s">
        <v>137</v>
      </c>
      <c r="H100" s="101"/>
      <c r="I100" s="780" t="s">
        <v>135</v>
      </c>
      <c r="J100" s="784"/>
      <c r="K100" s="781"/>
      <c r="L100" s="112" t="s">
        <v>66</v>
      </c>
      <c r="M100" s="112" t="s">
        <v>93</v>
      </c>
      <c r="N100" s="112" t="s">
        <v>136</v>
      </c>
      <c r="O100" s="113" t="s">
        <v>137</v>
      </c>
      <c r="P100" s="95"/>
    </row>
    <row r="101" spans="1:16" s="96" customFormat="1" ht="20.100000000000001" customHeight="1">
      <c r="A101" s="790"/>
      <c r="B101" s="791"/>
      <c r="C101" s="792"/>
      <c r="D101" s="114"/>
      <c r="E101" s="115" t="s">
        <v>93</v>
      </c>
      <c r="F101" s="116"/>
      <c r="G101" s="117">
        <f>D101*F101</f>
        <v>0</v>
      </c>
      <c r="H101" s="101"/>
      <c r="I101" s="790"/>
      <c r="J101" s="791"/>
      <c r="K101" s="792"/>
      <c r="L101" s="114"/>
      <c r="M101" s="115" t="s">
        <v>93</v>
      </c>
      <c r="N101" s="116"/>
      <c r="O101" s="117">
        <f>L101*N101</f>
        <v>0</v>
      </c>
      <c r="P101" s="95"/>
    </row>
    <row r="102" spans="1:16" s="96" customFormat="1" ht="20.100000000000001" customHeight="1">
      <c r="A102" s="775"/>
      <c r="B102" s="776"/>
      <c r="C102" s="777"/>
      <c r="D102" s="118"/>
      <c r="E102" s="119" t="s">
        <v>93</v>
      </c>
      <c r="F102" s="118"/>
      <c r="G102" s="120">
        <f t="shared" ref="G102:G110" si="6">D102*F102</f>
        <v>0</v>
      </c>
      <c r="H102" s="101"/>
      <c r="I102" s="775"/>
      <c r="J102" s="776"/>
      <c r="K102" s="777"/>
      <c r="L102" s="118"/>
      <c r="M102" s="119" t="s">
        <v>93</v>
      </c>
      <c r="N102" s="118"/>
      <c r="O102" s="120">
        <f t="shared" ref="O102:O110" si="7">L102*N102</f>
        <v>0</v>
      </c>
      <c r="P102" s="95"/>
    </row>
    <row r="103" spans="1:16" s="96" customFormat="1" ht="20.100000000000001" customHeight="1">
      <c r="A103" s="775"/>
      <c r="B103" s="776"/>
      <c r="C103" s="777"/>
      <c r="D103" s="118"/>
      <c r="E103" s="119" t="s">
        <v>93</v>
      </c>
      <c r="F103" s="118"/>
      <c r="G103" s="120">
        <f t="shared" si="6"/>
        <v>0</v>
      </c>
      <c r="H103" s="101"/>
      <c r="I103" s="775"/>
      <c r="J103" s="776"/>
      <c r="K103" s="777"/>
      <c r="L103" s="118"/>
      <c r="M103" s="119" t="s">
        <v>93</v>
      </c>
      <c r="N103" s="118"/>
      <c r="O103" s="120">
        <f t="shared" si="7"/>
        <v>0</v>
      </c>
      <c r="P103" s="95"/>
    </row>
    <row r="104" spans="1:16" s="96" customFormat="1" ht="20.100000000000001" customHeight="1">
      <c r="A104" s="775"/>
      <c r="B104" s="776"/>
      <c r="C104" s="777"/>
      <c r="D104" s="118"/>
      <c r="E104" s="119" t="s">
        <v>93</v>
      </c>
      <c r="F104" s="118"/>
      <c r="G104" s="120">
        <f t="shared" si="6"/>
        <v>0</v>
      </c>
      <c r="H104" s="101"/>
      <c r="I104" s="775"/>
      <c r="J104" s="776"/>
      <c r="K104" s="777"/>
      <c r="L104" s="118"/>
      <c r="M104" s="119" t="s">
        <v>93</v>
      </c>
      <c r="N104" s="118"/>
      <c r="O104" s="120">
        <f t="shared" si="7"/>
        <v>0</v>
      </c>
      <c r="P104" s="95"/>
    </row>
    <row r="105" spans="1:16" s="96" customFormat="1" ht="20.100000000000001" customHeight="1">
      <c r="A105" s="775"/>
      <c r="B105" s="776"/>
      <c r="C105" s="777"/>
      <c r="D105" s="118"/>
      <c r="E105" s="119" t="s">
        <v>93</v>
      </c>
      <c r="F105" s="118"/>
      <c r="G105" s="120">
        <f t="shared" si="6"/>
        <v>0</v>
      </c>
      <c r="H105" s="101"/>
      <c r="I105" s="775"/>
      <c r="J105" s="776"/>
      <c r="K105" s="777"/>
      <c r="L105" s="118"/>
      <c r="M105" s="119" t="s">
        <v>93</v>
      </c>
      <c r="N105" s="118"/>
      <c r="O105" s="120">
        <f t="shared" si="7"/>
        <v>0</v>
      </c>
      <c r="P105" s="95"/>
    </row>
    <row r="106" spans="1:16" s="96" customFormat="1" ht="20.100000000000001" customHeight="1">
      <c r="A106" s="775"/>
      <c r="B106" s="776"/>
      <c r="C106" s="777"/>
      <c r="D106" s="118"/>
      <c r="E106" s="119" t="s">
        <v>93</v>
      </c>
      <c r="F106" s="118"/>
      <c r="G106" s="120">
        <f t="shared" si="6"/>
        <v>0</v>
      </c>
      <c r="H106" s="101"/>
      <c r="I106" s="775"/>
      <c r="J106" s="776"/>
      <c r="K106" s="777"/>
      <c r="L106" s="118"/>
      <c r="M106" s="119" t="s">
        <v>93</v>
      </c>
      <c r="N106" s="118"/>
      <c r="O106" s="120">
        <f t="shared" si="7"/>
        <v>0</v>
      </c>
      <c r="P106" s="95"/>
    </row>
    <row r="107" spans="1:16" s="96" customFormat="1" ht="20.100000000000001" customHeight="1">
      <c r="A107" s="775"/>
      <c r="B107" s="776"/>
      <c r="C107" s="777"/>
      <c r="D107" s="118"/>
      <c r="E107" s="119" t="s">
        <v>93</v>
      </c>
      <c r="F107" s="118"/>
      <c r="G107" s="120">
        <f t="shared" si="6"/>
        <v>0</v>
      </c>
      <c r="H107" s="101"/>
      <c r="I107" s="775"/>
      <c r="J107" s="776"/>
      <c r="K107" s="777"/>
      <c r="L107" s="118"/>
      <c r="M107" s="119" t="s">
        <v>93</v>
      </c>
      <c r="N107" s="118"/>
      <c r="O107" s="120">
        <f t="shared" si="7"/>
        <v>0</v>
      </c>
      <c r="P107" s="95"/>
    </row>
    <row r="108" spans="1:16" s="96" customFormat="1" ht="20.100000000000001" customHeight="1">
      <c r="A108" s="775"/>
      <c r="B108" s="776"/>
      <c r="C108" s="777"/>
      <c r="D108" s="118"/>
      <c r="E108" s="119" t="s">
        <v>93</v>
      </c>
      <c r="F108" s="118"/>
      <c r="G108" s="120">
        <f t="shared" si="6"/>
        <v>0</v>
      </c>
      <c r="H108" s="101"/>
      <c r="I108" s="775"/>
      <c r="J108" s="776"/>
      <c r="K108" s="777"/>
      <c r="L108" s="118"/>
      <c r="M108" s="119" t="s">
        <v>93</v>
      </c>
      <c r="N108" s="118"/>
      <c r="O108" s="120">
        <f t="shared" si="7"/>
        <v>0</v>
      </c>
      <c r="P108" s="95"/>
    </row>
    <row r="109" spans="1:16" s="96" customFormat="1" ht="20.100000000000001" customHeight="1">
      <c r="A109" s="775"/>
      <c r="B109" s="776"/>
      <c r="C109" s="777"/>
      <c r="D109" s="118"/>
      <c r="E109" s="119" t="s">
        <v>93</v>
      </c>
      <c r="F109" s="118"/>
      <c r="G109" s="120">
        <f t="shared" si="6"/>
        <v>0</v>
      </c>
      <c r="H109" s="101"/>
      <c r="I109" s="775"/>
      <c r="J109" s="776"/>
      <c r="K109" s="777"/>
      <c r="L109" s="118"/>
      <c r="M109" s="119" t="s">
        <v>93</v>
      </c>
      <c r="N109" s="118"/>
      <c r="O109" s="120">
        <f t="shared" si="7"/>
        <v>0</v>
      </c>
      <c r="P109" s="95"/>
    </row>
    <row r="110" spans="1:16" s="96" customFormat="1" ht="20.100000000000001" customHeight="1">
      <c r="A110" s="775"/>
      <c r="B110" s="776"/>
      <c r="C110" s="777"/>
      <c r="D110" s="118"/>
      <c r="E110" s="119" t="s">
        <v>93</v>
      </c>
      <c r="F110" s="118"/>
      <c r="G110" s="120">
        <f t="shared" si="6"/>
        <v>0</v>
      </c>
      <c r="H110" s="101"/>
      <c r="I110" s="775"/>
      <c r="J110" s="776"/>
      <c r="K110" s="777"/>
      <c r="L110" s="118"/>
      <c r="M110" s="119" t="s">
        <v>93</v>
      </c>
      <c r="N110" s="118"/>
      <c r="O110" s="120">
        <f t="shared" si="7"/>
        <v>0</v>
      </c>
      <c r="P110" s="95"/>
    </row>
    <row r="111" spans="1:16" s="96" customFormat="1" ht="20.100000000000001" customHeight="1">
      <c r="A111" s="815" t="s">
        <v>138</v>
      </c>
      <c r="B111" s="816"/>
      <c r="C111" s="816"/>
      <c r="D111" s="121"/>
      <c r="E111" s="122" t="s">
        <v>93</v>
      </c>
      <c r="F111" s="123"/>
      <c r="G111" s="124">
        <f>D111*F111</f>
        <v>0</v>
      </c>
      <c r="H111" s="101"/>
      <c r="I111" s="815" t="s">
        <v>138</v>
      </c>
      <c r="J111" s="816"/>
      <c r="K111" s="816"/>
      <c r="L111" s="121"/>
      <c r="M111" s="122" t="s">
        <v>93</v>
      </c>
      <c r="N111" s="123"/>
      <c r="O111" s="124">
        <f>L111*N111</f>
        <v>0</v>
      </c>
      <c r="P111" s="95"/>
    </row>
    <row r="112" spans="1:16" s="96" customFormat="1" ht="20.100000000000001" customHeight="1">
      <c r="A112" s="780" t="s">
        <v>139</v>
      </c>
      <c r="B112" s="784"/>
      <c r="C112" s="784"/>
      <c r="D112" s="784"/>
      <c r="E112" s="784"/>
      <c r="F112" s="781"/>
      <c r="G112" s="125">
        <f>SUM(G101:G111)</f>
        <v>0</v>
      </c>
      <c r="H112" s="101"/>
      <c r="I112" s="780" t="s">
        <v>139</v>
      </c>
      <c r="J112" s="784"/>
      <c r="K112" s="784"/>
      <c r="L112" s="784"/>
      <c r="M112" s="784"/>
      <c r="N112" s="781"/>
      <c r="O112" s="125">
        <f>SUM(O101:O111)</f>
        <v>0</v>
      </c>
      <c r="P112" s="95"/>
    </row>
    <row r="113" spans="1:16" s="96" customFormat="1" ht="20.100000000000001" customHeight="1">
      <c r="A113" s="817" t="s">
        <v>259</v>
      </c>
      <c r="B113" s="818"/>
      <c r="C113" s="818"/>
      <c r="D113" s="818"/>
      <c r="E113" s="818"/>
      <c r="F113" s="819"/>
      <c r="G113" s="127"/>
      <c r="H113" s="101"/>
      <c r="I113" s="817" t="s">
        <v>259</v>
      </c>
      <c r="J113" s="818"/>
      <c r="K113" s="818"/>
      <c r="L113" s="818"/>
      <c r="M113" s="818"/>
      <c r="N113" s="819"/>
      <c r="O113" s="127"/>
      <c r="P113" s="95"/>
    </row>
    <row r="114" spans="1:16" s="96" customFormat="1" ht="20.100000000000001" customHeight="1">
      <c r="A114" s="780" t="s">
        <v>92</v>
      </c>
      <c r="B114" s="784"/>
      <c r="C114" s="784"/>
      <c r="D114" s="784"/>
      <c r="E114" s="784"/>
      <c r="F114" s="781"/>
      <c r="G114" s="125">
        <f>G112+G113</f>
        <v>0</v>
      </c>
      <c r="H114" s="101"/>
      <c r="I114" s="780" t="s">
        <v>92</v>
      </c>
      <c r="J114" s="784"/>
      <c r="K114" s="784"/>
      <c r="L114" s="784"/>
      <c r="M114" s="784"/>
      <c r="N114" s="781"/>
      <c r="O114" s="125">
        <f>O112+O113</f>
        <v>0</v>
      </c>
      <c r="P114" s="95"/>
    </row>
    <row r="115" spans="1:16" s="96" customFormat="1" ht="20.100000000000001" customHeight="1">
      <c r="A115" s="100"/>
      <c r="B115" s="100"/>
      <c r="C115" s="100"/>
      <c r="D115" s="100"/>
      <c r="E115" s="100"/>
      <c r="F115" s="100"/>
      <c r="G115" s="100"/>
      <c r="H115" s="95"/>
      <c r="I115" s="100"/>
      <c r="J115" s="100"/>
      <c r="K115" s="100"/>
      <c r="L115" s="100"/>
      <c r="M115" s="100"/>
      <c r="N115" s="100"/>
      <c r="O115" s="100"/>
      <c r="P115" s="95"/>
    </row>
    <row r="116" spans="1:16" s="96" customFormat="1" ht="20.100000000000001" customHeight="1">
      <c r="A116" s="796" t="s">
        <v>121</v>
      </c>
      <c r="B116" s="797"/>
      <c r="C116" s="883" t="str">
        <f>IF(活動毎の総表!C34="","",TEXT(活動毎の総表!C34,"yyyy/mm/dd")&amp;活動毎の総表!D34&amp;TEXT(活動毎の総表!E34,"yyyy/mm/dd"))</f>
        <v/>
      </c>
      <c r="D116" s="884"/>
      <c r="E116" s="884"/>
      <c r="F116" s="884"/>
      <c r="G116" s="885"/>
      <c r="H116" s="101"/>
      <c r="I116" s="796" t="s">
        <v>121</v>
      </c>
      <c r="J116" s="797"/>
      <c r="K116" s="883" t="str">
        <f>IF(活動毎の総表!C35="","",TEXT(活動毎の総表!C35,"yyyy/mm/dd")&amp;活動毎の総表!D35&amp;TEXT(活動毎の総表!E35,"yyyy/mm/dd"))</f>
        <v/>
      </c>
      <c r="L116" s="884"/>
      <c r="M116" s="884"/>
      <c r="N116" s="884"/>
      <c r="O116" s="885"/>
      <c r="P116" s="95"/>
    </row>
    <row r="117" spans="1:16" s="96" customFormat="1" ht="20.100000000000001" customHeight="1">
      <c r="A117" s="805" t="s">
        <v>123</v>
      </c>
      <c r="B117" s="806"/>
      <c r="C117" s="824" t="str">
        <f>IF(活動毎の総表!F34="","",活動毎の総表!F34)</f>
        <v/>
      </c>
      <c r="D117" s="825"/>
      <c r="E117" s="825"/>
      <c r="F117" s="825"/>
      <c r="G117" s="826"/>
      <c r="H117" s="101"/>
      <c r="I117" s="805" t="s">
        <v>123</v>
      </c>
      <c r="J117" s="806"/>
      <c r="K117" s="824" t="str">
        <f>IF(活動毎の総表!F35="","",活動毎の総表!F35)</f>
        <v/>
      </c>
      <c r="L117" s="825"/>
      <c r="M117" s="825"/>
      <c r="N117" s="825"/>
      <c r="O117" s="826"/>
      <c r="P117" s="95"/>
    </row>
    <row r="118" spans="1:16" s="96" customFormat="1" ht="20.100000000000001" customHeight="1">
      <c r="A118" s="786" t="s">
        <v>124</v>
      </c>
      <c r="B118" s="787"/>
      <c r="C118" s="810"/>
      <c r="D118" s="811"/>
      <c r="E118" s="812"/>
      <c r="F118" s="813"/>
      <c r="G118" s="814"/>
      <c r="H118" s="101"/>
      <c r="I118" s="786" t="s">
        <v>124</v>
      </c>
      <c r="J118" s="787"/>
      <c r="K118" s="810"/>
      <c r="L118" s="811"/>
      <c r="M118" s="812"/>
      <c r="N118" s="813"/>
      <c r="O118" s="814"/>
      <c r="P118" s="95"/>
    </row>
    <row r="119" spans="1:16" s="96" customFormat="1" ht="20.100000000000001" customHeight="1">
      <c r="A119" s="102" t="s">
        <v>125</v>
      </c>
      <c r="B119" s="793" t="s">
        <v>126</v>
      </c>
      <c r="C119" s="781"/>
      <c r="D119" s="794"/>
      <c r="E119" s="795"/>
      <c r="F119" s="103" t="s">
        <v>5</v>
      </c>
      <c r="G119" s="104"/>
      <c r="H119" s="105"/>
      <c r="I119" s="102" t="s">
        <v>125</v>
      </c>
      <c r="J119" s="793" t="s">
        <v>126</v>
      </c>
      <c r="K119" s="781"/>
      <c r="L119" s="794"/>
      <c r="M119" s="795"/>
      <c r="N119" s="103" t="s">
        <v>5</v>
      </c>
      <c r="O119" s="104"/>
      <c r="P119" s="95"/>
    </row>
    <row r="120" spans="1:16" s="96" customFormat="1" ht="20.100000000000001" customHeight="1">
      <c r="A120" s="796" t="s">
        <v>127</v>
      </c>
      <c r="B120" s="797"/>
      <c r="C120" s="798">
        <f>C118-D119-G119</f>
        <v>0</v>
      </c>
      <c r="D120" s="799"/>
      <c r="E120" s="800" t="s">
        <v>128</v>
      </c>
      <c r="F120" s="801"/>
      <c r="G120" s="106" t="str">
        <f>IF(C120*C121=0,"",C120*C121)</f>
        <v/>
      </c>
      <c r="H120" s="101"/>
      <c r="I120" s="796" t="s">
        <v>127</v>
      </c>
      <c r="J120" s="797"/>
      <c r="K120" s="798">
        <f>K118-L119-O119</f>
        <v>0</v>
      </c>
      <c r="L120" s="799"/>
      <c r="M120" s="800" t="s">
        <v>128</v>
      </c>
      <c r="N120" s="801"/>
      <c r="O120" s="106" t="str">
        <f>IF(K120*K121=0,"",K120*K121)</f>
        <v/>
      </c>
      <c r="P120" s="95"/>
    </row>
    <row r="121" spans="1:16" s="96" customFormat="1" ht="20.100000000000001" customHeight="1">
      <c r="A121" s="786" t="s">
        <v>129</v>
      </c>
      <c r="B121" s="787"/>
      <c r="C121" s="788"/>
      <c r="D121" s="789"/>
      <c r="E121" s="107"/>
      <c r="F121" s="108"/>
      <c r="G121" s="109"/>
      <c r="H121" s="101"/>
      <c r="I121" s="786" t="s">
        <v>129</v>
      </c>
      <c r="J121" s="787"/>
      <c r="K121" s="788"/>
      <c r="L121" s="789"/>
      <c r="M121" s="107"/>
      <c r="N121" s="108"/>
      <c r="O121" s="109"/>
      <c r="P121" s="95"/>
    </row>
    <row r="122" spans="1:16" s="96" customFormat="1" ht="20.100000000000001" hidden="1" customHeight="1">
      <c r="A122" s="820" t="s">
        <v>418</v>
      </c>
      <c r="B122" s="821"/>
      <c r="C122" s="822">
        <f>C118*C121</f>
        <v>0</v>
      </c>
      <c r="D122" s="822"/>
      <c r="E122" s="823" t="s">
        <v>419</v>
      </c>
      <c r="F122" s="823"/>
      <c r="G122" s="534">
        <f>G119*C121</f>
        <v>0</v>
      </c>
      <c r="H122" s="101"/>
      <c r="I122" s="820" t="s">
        <v>418</v>
      </c>
      <c r="J122" s="821"/>
      <c r="K122" s="822">
        <f>K118*K121</f>
        <v>0</v>
      </c>
      <c r="L122" s="822"/>
      <c r="M122" s="823" t="s">
        <v>419</v>
      </c>
      <c r="N122" s="823"/>
      <c r="O122" s="534">
        <f>O119*K121</f>
        <v>0</v>
      </c>
      <c r="P122" s="95"/>
    </row>
    <row r="123" spans="1:16" s="96" customFormat="1" ht="20.100000000000001" customHeight="1">
      <c r="A123" s="780" t="s">
        <v>130</v>
      </c>
      <c r="B123" s="781"/>
      <c r="C123" s="782" t="str">
        <f>IF(G120="","",SUM(F127:F136))</f>
        <v/>
      </c>
      <c r="D123" s="783"/>
      <c r="E123" s="778" t="s">
        <v>131</v>
      </c>
      <c r="F123" s="779"/>
      <c r="G123" s="110" t="str">
        <f>IF(G120="","",C123/G120)</f>
        <v/>
      </c>
      <c r="H123" s="101"/>
      <c r="I123" s="780" t="s">
        <v>130</v>
      </c>
      <c r="J123" s="781"/>
      <c r="K123" s="782" t="str">
        <f>IF(O120="","",SUM(N127:N136))</f>
        <v/>
      </c>
      <c r="L123" s="783"/>
      <c r="M123" s="778" t="s">
        <v>131</v>
      </c>
      <c r="N123" s="779"/>
      <c r="O123" s="110" t="str">
        <f>IF(O120="","",K123/O120)</f>
        <v/>
      </c>
      <c r="P123" s="95"/>
    </row>
    <row r="124" spans="1:16" s="96" customFormat="1" ht="20.100000000000001" customHeight="1">
      <c r="A124" s="780" t="s">
        <v>132</v>
      </c>
      <c r="B124" s="781"/>
      <c r="C124" s="782" t="str">
        <f>IF(G120="","",SUM(F127:F137))</f>
        <v/>
      </c>
      <c r="D124" s="783"/>
      <c r="E124" s="778" t="s">
        <v>133</v>
      </c>
      <c r="F124" s="779"/>
      <c r="G124" s="111" t="str">
        <f>IF(G120="","",C124/G120)</f>
        <v/>
      </c>
      <c r="H124" s="101"/>
      <c r="I124" s="780" t="s">
        <v>132</v>
      </c>
      <c r="J124" s="781"/>
      <c r="K124" s="782" t="str">
        <f>IF(O120="","",SUM(N127:N137))</f>
        <v/>
      </c>
      <c r="L124" s="783"/>
      <c r="M124" s="778" t="s">
        <v>133</v>
      </c>
      <c r="N124" s="779"/>
      <c r="O124" s="111" t="str">
        <f>IF(O120="","",K124/O120)</f>
        <v/>
      </c>
      <c r="P124" s="95"/>
    </row>
    <row r="125" spans="1:16" s="96" customFormat="1" ht="20.100000000000001" customHeight="1">
      <c r="A125" s="780" t="s">
        <v>134</v>
      </c>
      <c r="B125" s="784"/>
      <c r="C125" s="784"/>
      <c r="D125" s="784"/>
      <c r="E125" s="784"/>
      <c r="F125" s="784"/>
      <c r="G125" s="785"/>
      <c r="H125" s="101"/>
      <c r="I125" s="780" t="s">
        <v>134</v>
      </c>
      <c r="J125" s="784"/>
      <c r="K125" s="784"/>
      <c r="L125" s="784"/>
      <c r="M125" s="784"/>
      <c r="N125" s="784"/>
      <c r="O125" s="785"/>
      <c r="P125" s="95"/>
    </row>
    <row r="126" spans="1:16" s="96" customFormat="1" ht="20.100000000000001" customHeight="1">
      <c r="A126" s="780" t="s">
        <v>135</v>
      </c>
      <c r="B126" s="784"/>
      <c r="C126" s="781"/>
      <c r="D126" s="112" t="s">
        <v>66</v>
      </c>
      <c r="E126" s="112" t="s">
        <v>93</v>
      </c>
      <c r="F126" s="112" t="s">
        <v>136</v>
      </c>
      <c r="G126" s="113" t="s">
        <v>137</v>
      </c>
      <c r="H126" s="101"/>
      <c r="I126" s="780" t="s">
        <v>135</v>
      </c>
      <c r="J126" s="784"/>
      <c r="K126" s="781"/>
      <c r="L126" s="112" t="s">
        <v>66</v>
      </c>
      <c r="M126" s="112" t="s">
        <v>93</v>
      </c>
      <c r="N126" s="112" t="s">
        <v>136</v>
      </c>
      <c r="O126" s="113" t="s">
        <v>137</v>
      </c>
      <c r="P126" s="95"/>
    </row>
    <row r="127" spans="1:16" s="96" customFormat="1" ht="20.100000000000001" customHeight="1">
      <c r="A127" s="790"/>
      <c r="B127" s="791"/>
      <c r="C127" s="792"/>
      <c r="D127" s="114"/>
      <c r="E127" s="115" t="s">
        <v>93</v>
      </c>
      <c r="F127" s="116"/>
      <c r="G127" s="117">
        <f>D127*F127</f>
        <v>0</v>
      </c>
      <c r="H127" s="101"/>
      <c r="I127" s="790"/>
      <c r="J127" s="791"/>
      <c r="K127" s="792"/>
      <c r="L127" s="114"/>
      <c r="M127" s="115" t="s">
        <v>93</v>
      </c>
      <c r="N127" s="116"/>
      <c r="O127" s="117">
        <f>L127*N127</f>
        <v>0</v>
      </c>
      <c r="P127" s="95"/>
    </row>
    <row r="128" spans="1:16" s="96" customFormat="1" ht="20.100000000000001" customHeight="1">
      <c r="A128" s="775"/>
      <c r="B128" s="776"/>
      <c r="C128" s="777"/>
      <c r="D128" s="118"/>
      <c r="E128" s="119" t="s">
        <v>93</v>
      </c>
      <c r="F128" s="118"/>
      <c r="G128" s="120">
        <f t="shared" ref="G128:G136" si="8">D128*F128</f>
        <v>0</v>
      </c>
      <c r="H128" s="101"/>
      <c r="I128" s="775"/>
      <c r="J128" s="776"/>
      <c r="K128" s="777"/>
      <c r="L128" s="118"/>
      <c r="M128" s="119" t="s">
        <v>93</v>
      </c>
      <c r="N128" s="118"/>
      <c r="O128" s="120">
        <f t="shared" ref="O128:O136" si="9">L128*N128</f>
        <v>0</v>
      </c>
      <c r="P128" s="95"/>
    </row>
    <row r="129" spans="1:16" s="96" customFormat="1" ht="20.100000000000001" customHeight="1">
      <c r="A129" s="775"/>
      <c r="B129" s="776"/>
      <c r="C129" s="777"/>
      <c r="D129" s="118"/>
      <c r="E129" s="119" t="s">
        <v>93</v>
      </c>
      <c r="F129" s="118"/>
      <c r="G129" s="120">
        <f t="shared" si="8"/>
        <v>0</v>
      </c>
      <c r="H129" s="101"/>
      <c r="I129" s="775"/>
      <c r="J129" s="776"/>
      <c r="K129" s="777"/>
      <c r="L129" s="118"/>
      <c r="M129" s="119" t="s">
        <v>93</v>
      </c>
      <c r="N129" s="118"/>
      <c r="O129" s="120">
        <f t="shared" si="9"/>
        <v>0</v>
      </c>
      <c r="P129" s="95"/>
    </row>
    <row r="130" spans="1:16" s="96" customFormat="1" ht="20.100000000000001" customHeight="1">
      <c r="A130" s="775"/>
      <c r="B130" s="776"/>
      <c r="C130" s="777"/>
      <c r="D130" s="118"/>
      <c r="E130" s="119" t="s">
        <v>93</v>
      </c>
      <c r="F130" s="118"/>
      <c r="G130" s="120">
        <f t="shared" si="8"/>
        <v>0</v>
      </c>
      <c r="H130" s="101"/>
      <c r="I130" s="775"/>
      <c r="J130" s="776"/>
      <c r="K130" s="777"/>
      <c r="L130" s="118"/>
      <c r="M130" s="119" t="s">
        <v>93</v>
      </c>
      <c r="N130" s="118"/>
      <c r="O130" s="120">
        <f t="shared" si="9"/>
        <v>0</v>
      </c>
      <c r="P130" s="95"/>
    </row>
    <row r="131" spans="1:16" s="96" customFormat="1" ht="20.100000000000001" customHeight="1">
      <c r="A131" s="775"/>
      <c r="B131" s="776"/>
      <c r="C131" s="777"/>
      <c r="D131" s="118"/>
      <c r="E131" s="119" t="s">
        <v>93</v>
      </c>
      <c r="F131" s="118"/>
      <c r="G131" s="120">
        <f t="shared" si="8"/>
        <v>0</v>
      </c>
      <c r="H131" s="101"/>
      <c r="I131" s="775"/>
      <c r="J131" s="776"/>
      <c r="K131" s="777"/>
      <c r="L131" s="118"/>
      <c r="M131" s="119" t="s">
        <v>93</v>
      </c>
      <c r="N131" s="118"/>
      <c r="O131" s="120">
        <f t="shared" si="9"/>
        <v>0</v>
      </c>
      <c r="P131" s="95"/>
    </row>
    <row r="132" spans="1:16" s="96" customFormat="1" ht="20.100000000000001" customHeight="1">
      <c r="A132" s="775"/>
      <c r="B132" s="776"/>
      <c r="C132" s="777"/>
      <c r="D132" s="118"/>
      <c r="E132" s="119" t="s">
        <v>93</v>
      </c>
      <c r="F132" s="118"/>
      <c r="G132" s="120">
        <f t="shared" si="8"/>
        <v>0</v>
      </c>
      <c r="H132" s="101"/>
      <c r="I132" s="775"/>
      <c r="J132" s="776"/>
      <c r="K132" s="777"/>
      <c r="L132" s="118"/>
      <c r="M132" s="119" t="s">
        <v>93</v>
      </c>
      <c r="N132" s="118"/>
      <c r="O132" s="120">
        <f t="shared" si="9"/>
        <v>0</v>
      </c>
      <c r="P132" s="95"/>
    </row>
    <row r="133" spans="1:16" s="96" customFormat="1" ht="20.100000000000001" customHeight="1">
      <c r="A133" s="775"/>
      <c r="B133" s="776"/>
      <c r="C133" s="777"/>
      <c r="D133" s="118"/>
      <c r="E133" s="119" t="s">
        <v>93</v>
      </c>
      <c r="F133" s="118"/>
      <c r="G133" s="120">
        <f t="shared" si="8"/>
        <v>0</v>
      </c>
      <c r="H133" s="101"/>
      <c r="I133" s="775"/>
      <c r="J133" s="776"/>
      <c r="K133" s="777"/>
      <c r="L133" s="118"/>
      <c r="M133" s="119" t="s">
        <v>93</v>
      </c>
      <c r="N133" s="118"/>
      <c r="O133" s="120">
        <f t="shared" si="9"/>
        <v>0</v>
      </c>
      <c r="P133" s="95"/>
    </row>
    <row r="134" spans="1:16" s="96" customFormat="1" ht="20.100000000000001" customHeight="1">
      <c r="A134" s="775"/>
      <c r="B134" s="776"/>
      <c r="C134" s="777"/>
      <c r="D134" s="118"/>
      <c r="E134" s="119" t="s">
        <v>93</v>
      </c>
      <c r="F134" s="118"/>
      <c r="G134" s="120">
        <f t="shared" si="8"/>
        <v>0</v>
      </c>
      <c r="H134" s="101"/>
      <c r="I134" s="775"/>
      <c r="J134" s="776"/>
      <c r="K134" s="777"/>
      <c r="L134" s="118"/>
      <c r="M134" s="119" t="s">
        <v>93</v>
      </c>
      <c r="N134" s="118"/>
      <c r="O134" s="120">
        <f t="shared" si="9"/>
        <v>0</v>
      </c>
      <c r="P134" s="95"/>
    </row>
    <row r="135" spans="1:16" s="96" customFormat="1" ht="20.100000000000001" customHeight="1">
      <c r="A135" s="775"/>
      <c r="B135" s="776"/>
      <c r="C135" s="777"/>
      <c r="D135" s="118"/>
      <c r="E135" s="119" t="s">
        <v>93</v>
      </c>
      <c r="F135" s="118"/>
      <c r="G135" s="120">
        <f t="shared" si="8"/>
        <v>0</v>
      </c>
      <c r="H135" s="101"/>
      <c r="I135" s="775"/>
      <c r="J135" s="776"/>
      <c r="K135" s="777"/>
      <c r="L135" s="118"/>
      <c r="M135" s="119" t="s">
        <v>93</v>
      </c>
      <c r="N135" s="118"/>
      <c r="O135" s="120">
        <f t="shared" si="9"/>
        <v>0</v>
      </c>
      <c r="P135" s="95"/>
    </row>
    <row r="136" spans="1:16" s="96" customFormat="1" ht="20.100000000000001" customHeight="1">
      <c r="A136" s="775"/>
      <c r="B136" s="776"/>
      <c r="C136" s="777"/>
      <c r="D136" s="118"/>
      <c r="E136" s="119" t="s">
        <v>93</v>
      </c>
      <c r="F136" s="118"/>
      <c r="G136" s="120">
        <f t="shared" si="8"/>
        <v>0</v>
      </c>
      <c r="H136" s="101"/>
      <c r="I136" s="775"/>
      <c r="J136" s="776"/>
      <c r="K136" s="777"/>
      <c r="L136" s="118"/>
      <c r="M136" s="119" t="s">
        <v>93</v>
      </c>
      <c r="N136" s="118"/>
      <c r="O136" s="120">
        <f t="shared" si="9"/>
        <v>0</v>
      </c>
      <c r="P136" s="95"/>
    </row>
    <row r="137" spans="1:16" s="96" customFormat="1" ht="20.100000000000001" customHeight="1">
      <c r="A137" s="815" t="s">
        <v>138</v>
      </c>
      <c r="B137" s="816"/>
      <c r="C137" s="816"/>
      <c r="D137" s="121"/>
      <c r="E137" s="122" t="s">
        <v>93</v>
      </c>
      <c r="F137" s="123"/>
      <c r="G137" s="124">
        <f>D137*F137</f>
        <v>0</v>
      </c>
      <c r="H137" s="101"/>
      <c r="I137" s="815" t="s">
        <v>138</v>
      </c>
      <c r="J137" s="816"/>
      <c r="K137" s="816"/>
      <c r="L137" s="121"/>
      <c r="M137" s="122" t="s">
        <v>93</v>
      </c>
      <c r="N137" s="123"/>
      <c r="O137" s="124">
        <f>L137*N137</f>
        <v>0</v>
      </c>
      <c r="P137" s="95"/>
    </row>
    <row r="138" spans="1:16" s="96" customFormat="1" ht="20.100000000000001" customHeight="1">
      <c r="A138" s="780" t="s">
        <v>139</v>
      </c>
      <c r="B138" s="784"/>
      <c r="C138" s="784"/>
      <c r="D138" s="784"/>
      <c r="E138" s="784"/>
      <c r="F138" s="781"/>
      <c r="G138" s="125">
        <f>SUM(G127:G137)</f>
        <v>0</v>
      </c>
      <c r="H138" s="101"/>
      <c r="I138" s="780" t="s">
        <v>139</v>
      </c>
      <c r="J138" s="784"/>
      <c r="K138" s="784"/>
      <c r="L138" s="784"/>
      <c r="M138" s="784"/>
      <c r="N138" s="781"/>
      <c r="O138" s="125">
        <f>SUM(O127:O137)</f>
        <v>0</v>
      </c>
      <c r="P138" s="95"/>
    </row>
    <row r="139" spans="1:16" s="96" customFormat="1" ht="20.100000000000001" customHeight="1">
      <c r="A139" s="817" t="s">
        <v>259</v>
      </c>
      <c r="B139" s="818"/>
      <c r="C139" s="818"/>
      <c r="D139" s="818"/>
      <c r="E139" s="818"/>
      <c r="F139" s="819"/>
      <c r="G139" s="127"/>
      <c r="H139" s="101"/>
      <c r="I139" s="817" t="s">
        <v>259</v>
      </c>
      <c r="J139" s="818"/>
      <c r="K139" s="818"/>
      <c r="L139" s="818"/>
      <c r="M139" s="818"/>
      <c r="N139" s="819"/>
      <c r="O139" s="127"/>
      <c r="P139" s="95"/>
    </row>
    <row r="140" spans="1:16" s="96" customFormat="1" ht="20.100000000000001" customHeight="1">
      <c r="A140" s="780" t="s">
        <v>92</v>
      </c>
      <c r="B140" s="784"/>
      <c r="C140" s="784"/>
      <c r="D140" s="784"/>
      <c r="E140" s="784"/>
      <c r="F140" s="781"/>
      <c r="G140" s="125">
        <f>G138+G139</f>
        <v>0</v>
      </c>
      <c r="H140" s="101"/>
      <c r="I140" s="780" t="s">
        <v>92</v>
      </c>
      <c r="J140" s="784"/>
      <c r="K140" s="784"/>
      <c r="L140" s="784"/>
      <c r="M140" s="784"/>
      <c r="N140" s="781"/>
      <c r="O140" s="125">
        <f>O138+O139</f>
        <v>0</v>
      </c>
      <c r="P140" s="95"/>
    </row>
    <row r="141" spans="1:16" s="96" customFormat="1" ht="20.100000000000001" customHeight="1">
      <c r="A141" s="100"/>
      <c r="B141" s="100"/>
      <c r="C141" s="100"/>
      <c r="D141" s="100"/>
      <c r="E141" s="100"/>
      <c r="F141" s="100"/>
      <c r="G141" s="100"/>
      <c r="H141" s="95"/>
      <c r="I141" s="100"/>
      <c r="J141" s="100"/>
      <c r="K141" s="100"/>
      <c r="L141" s="100"/>
      <c r="M141" s="100"/>
      <c r="N141" s="100"/>
      <c r="O141" s="100"/>
      <c r="P141" s="95"/>
    </row>
    <row r="142" spans="1:16" s="96" customFormat="1" ht="20.100000000000001" customHeight="1">
      <c r="A142" s="796" t="s">
        <v>121</v>
      </c>
      <c r="B142" s="797"/>
      <c r="C142" s="883" t="str">
        <f>IF(活動毎の総表!C36="","",TEXT(活動毎の総表!C36,"yyyy/mm/dd")&amp;活動毎の総表!D36&amp;TEXT(活動毎の総表!E36,"yyyy/mm/dd"))</f>
        <v/>
      </c>
      <c r="D142" s="884"/>
      <c r="E142" s="884"/>
      <c r="F142" s="884"/>
      <c r="G142" s="885"/>
      <c r="H142" s="101"/>
      <c r="I142" s="796" t="s">
        <v>121</v>
      </c>
      <c r="J142" s="797"/>
      <c r="K142" s="883" t="str">
        <f>IF(活動毎の総表!C37="","",TEXT(活動毎の総表!C37,"yyyy/mm/dd")&amp;活動毎の総表!D37&amp;TEXT(活動毎の総表!E37,"yyyy/mm/dd"))</f>
        <v/>
      </c>
      <c r="L142" s="884"/>
      <c r="M142" s="884"/>
      <c r="N142" s="884"/>
      <c r="O142" s="885"/>
      <c r="P142" s="95"/>
    </row>
    <row r="143" spans="1:16" s="96" customFormat="1" ht="20.100000000000001" customHeight="1">
      <c r="A143" s="805" t="s">
        <v>123</v>
      </c>
      <c r="B143" s="806"/>
      <c r="C143" s="824" t="str">
        <f>IF(活動毎の総表!F36="","",活動毎の総表!F36)</f>
        <v/>
      </c>
      <c r="D143" s="825"/>
      <c r="E143" s="825"/>
      <c r="F143" s="825"/>
      <c r="G143" s="826"/>
      <c r="H143" s="101"/>
      <c r="I143" s="805" t="s">
        <v>123</v>
      </c>
      <c r="J143" s="806"/>
      <c r="K143" s="824" t="str">
        <f>IF(活動毎の総表!F37="","",活動毎の総表!F37)</f>
        <v/>
      </c>
      <c r="L143" s="825"/>
      <c r="M143" s="825"/>
      <c r="N143" s="825"/>
      <c r="O143" s="826"/>
      <c r="P143" s="95"/>
    </row>
    <row r="144" spans="1:16" s="96" customFormat="1" ht="20.100000000000001" customHeight="1">
      <c r="A144" s="786" t="s">
        <v>124</v>
      </c>
      <c r="B144" s="787"/>
      <c r="C144" s="810"/>
      <c r="D144" s="811"/>
      <c r="E144" s="812"/>
      <c r="F144" s="813"/>
      <c r="G144" s="814"/>
      <c r="H144" s="101"/>
      <c r="I144" s="786" t="s">
        <v>124</v>
      </c>
      <c r="J144" s="787"/>
      <c r="K144" s="810"/>
      <c r="L144" s="811"/>
      <c r="M144" s="812"/>
      <c r="N144" s="813"/>
      <c r="O144" s="814"/>
      <c r="P144" s="95"/>
    </row>
    <row r="145" spans="1:16" s="96" customFormat="1" ht="20.100000000000001" customHeight="1">
      <c r="A145" s="102" t="s">
        <v>125</v>
      </c>
      <c r="B145" s="793" t="s">
        <v>126</v>
      </c>
      <c r="C145" s="781"/>
      <c r="D145" s="794"/>
      <c r="E145" s="795"/>
      <c r="F145" s="103" t="s">
        <v>5</v>
      </c>
      <c r="G145" s="104"/>
      <c r="H145" s="105"/>
      <c r="I145" s="102" t="s">
        <v>125</v>
      </c>
      <c r="J145" s="793" t="s">
        <v>126</v>
      </c>
      <c r="K145" s="781"/>
      <c r="L145" s="794"/>
      <c r="M145" s="795"/>
      <c r="N145" s="103" t="s">
        <v>5</v>
      </c>
      <c r="O145" s="104"/>
      <c r="P145" s="95"/>
    </row>
    <row r="146" spans="1:16" s="96" customFormat="1" ht="20.100000000000001" customHeight="1">
      <c r="A146" s="796" t="s">
        <v>127</v>
      </c>
      <c r="B146" s="797"/>
      <c r="C146" s="798">
        <f>C144-D145-G145</f>
        <v>0</v>
      </c>
      <c r="D146" s="799"/>
      <c r="E146" s="800" t="s">
        <v>128</v>
      </c>
      <c r="F146" s="801"/>
      <c r="G146" s="106" t="str">
        <f>IF(C146*C147=0,"",C146*C147)</f>
        <v/>
      </c>
      <c r="H146" s="101"/>
      <c r="I146" s="796" t="s">
        <v>127</v>
      </c>
      <c r="J146" s="797"/>
      <c r="K146" s="798">
        <f>K144-L145-O145</f>
        <v>0</v>
      </c>
      <c r="L146" s="799"/>
      <c r="M146" s="800" t="s">
        <v>128</v>
      </c>
      <c r="N146" s="801"/>
      <c r="O146" s="106" t="str">
        <f>IF(K146*K147=0,"",K146*K147)</f>
        <v/>
      </c>
      <c r="P146" s="95"/>
    </row>
    <row r="147" spans="1:16" s="96" customFormat="1" ht="20.100000000000001" customHeight="1">
      <c r="A147" s="786" t="s">
        <v>129</v>
      </c>
      <c r="B147" s="787"/>
      <c r="C147" s="788"/>
      <c r="D147" s="789"/>
      <c r="E147" s="107"/>
      <c r="F147" s="108"/>
      <c r="G147" s="109"/>
      <c r="H147" s="101"/>
      <c r="I147" s="786" t="s">
        <v>129</v>
      </c>
      <c r="J147" s="787"/>
      <c r="K147" s="788"/>
      <c r="L147" s="789"/>
      <c r="M147" s="107"/>
      <c r="N147" s="108"/>
      <c r="O147" s="109"/>
      <c r="P147" s="95"/>
    </row>
    <row r="148" spans="1:16" s="96" customFormat="1" ht="20.100000000000001" hidden="1" customHeight="1">
      <c r="A148" s="820" t="s">
        <v>418</v>
      </c>
      <c r="B148" s="821"/>
      <c r="C148" s="822">
        <f>C144*C147</f>
        <v>0</v>
      </c>
      <c r="D148" s="822"/>
      <c r="E148" s="823" t="s">
        <v>419</v>
      </c>
      <c r="F148" s="823"/>
      <c r="G148" s="534">
        <f>G145*C147</f>
        <v>0</v>
      </c>
      <c r="H148" s="101"/>
      <c r="I148" s="820" t="s">
        <v>418</v>
      </c>
      <c r="J148" s="821"/>
      <c r="K148" s="822">
        <f>K144*K147</f>
        <v>0</v>
      </c>
      <c r="L148" s="822"/>
      <c r="M148" s="823" t="s">
        <v>419</v>
      </c>
      <c r="N148" s="823"/>
      <c r="O148" s="534">
        <f>O145*K147</f>
        <v>0</v>
      </c>
      <c r="P148" s="95"/>
    </row>
    <row r="149" spans="1:16" s="96" customFormat="1" ht="20.100000000000001" customHeight="1">
      <c r="A149" s="780" t="s">
        <v>130</v>
      </c>
      <c r="B149" s="781"/>
      <c r="C149" s="782" t="str">
        <f>IF(G146="","",SUM(F153:F162))</f>
        <v/>
      </c>
      <c r="D149" s="783"/>
      <c r="E149" s="778" t="s">
        <v>131</v>
      </c>
      <c r="F149" s="779"/>
      <c r="G149" s="110" t="str">
        <f>IF(G146="","",C149/G146)</f>
        <v/>
      </c>
      <c r="H149" s="101"/>
      <c r="I149" s="780" t="s">
        <v>130</v>
      </c>
      <c r="J149" s="781"/>
      <c r="K149" s="782" t="str">
        <f>IF(O146="","",SUM(N153:N162))</f>
        <v/>
      </c>
      <c r="L149" s="783"/>
      <c r="M149" s="778" t="s">
        <v>131</v>
      </c>
      <c r="N149" s="779"/>
      <c r="O149" s="110" t="str">
        <f>IF(O146="","",K149/O146)</f>
        <v/>
      </c>
      <c r="P149" s="95"/>
    </row>
    <row r="150" spans="1:16" s="96" customFormat="1" ht="20.100000000000001" customHeight="1">
      <c r="A150" s="780" t="s">
        <v>132</v>
      </c>
      <c r="B150" s="781"/>
      <c r="C150" s="782" t="str">
        <f>IF(G146="","",SUM(F153:F163))</f>
        <v/>
      </c>
      <c r="D150" s="783"/>
      <c r="E150" s="778" t="s">
        <v>133</v>
      </c>
      <c r="F150" s="779"/>
      <c r="G150" s="111" t="str">
        <f>IF(G146="","",C150/G146)</f>
        <v/>
      </c>
      <c r="H150" s="101"/>
      <c r="I150" s="780" t="s">
        <v>132</v>
      </c>
      <c r="J150" s="781"/>
      <c r="K150" s="782" t="str">
        <f>IF(O146="","",SUM(N153:N163))</f>
        <v/>
      </c>
      <c r="L150" s="783"/>
      <c r="M150" s="778" t="s">
        <v>133</v>
      </c>
      <c r="N150" s="779"/>
      <c r="O150" s="111" t="str">
        <f>IF(O146="","",K150/O146)</f>
        <v/>
      </c>
      <c r="P150" s="95"/>
    </row>
    <row r="151" spans="1:16" s="96" customFormat="1" ht="20.100000000000001" customHeight="1">
      <c r="A151" s="780" t="s">
        <v>134</v>
      </c>
      <c r="B151" s="784"/>
      <c r="C151" s="784"/>
      <c r="D151" s="784"/>
      <c r="E151" s="784"/>
      <c r="F151" s="784"/>
      <c r="G151" s="785"/>
      <c r="H151" s="101"/>
      <c r="I151" s="780" t="s">
        <v>134</v>
      </c>
      <c r="J151" s="784"/>
      <c r="K151" s="784"/>
      <c r="L151" s="784"/>
      <c r="M151" s="784"/>
      <c r="N151" s="784"/>
      <c r="O151" s="785"/>
      <c r="P151" s="95"/>
    </row>
    <row r="152" spans="1:16" s="96" customFormat="1" ht="20.100000000000001" customHeight="1">
      <c r="A152" s="780" t="s">
        <v>135</v>
      </c>
      <c r="B152" s="784"/>
      <c r="C152" s="781"/>
      <c r="D152" s="112" t="s">
        <v>66</v>
      </c>
      <c r="E152" s="112" t="s">
        <v>93</v>
      </c>
      <c r="F152" s="112" t="s">
        <v>136</v>
      </c>
      <c r="G152" s="113" t="s">
        <v>137</v>
      </c>
      <c r="H152" s="101"/>
      <c r="I152" s="780" t="s">
        <v>135</v>
      </c>
      <c r="J152" s="784"/>
      <c r="K152" s="781"/>
      <c r="L152" s="112" t="s">
        <v>66</v>
      </c>
      <c r="M152" s="112" t="s">
        <v>93</v>
      </c>
      <c r="N152" s="112" t="s">
        <v>136</v>
      </c>
      <c r="O152" s="113" t="s">
        <v>137</v>
      </c>
      <c r="P152" s="95"/>
    </row>
    <row r="153" spans="1:16" s="96" customFormat="1" ht="20.100000000000001" customHeight="1">
      <c r="A153" s="790"/>
      <c r="B153" s="791"/>
      <c r="C153" s="792"/>
      <c r="D153" s="114"/>
      <c r="E153" s="115" t="s">
        <v>93</v>
      </c>
      <c r="F153" s="116"/>
      <c r="G153" s="117">
        <f>D153*F153</f>
        <v>0</v>
      </c>
      <c r="H153" s="101"/>
      <c r="I153" s="790"/>
      <c r="J153" s="791"/>
      <c r="K153" s="792"/>
      <c r="L153" s="114"/>
      <c r="M153" s="115" t="s">
        <v>93</v>
      </c>
      <c r="N153" s="116"/>
      <c r="O153" s="117">
        <f>L153*N153</f>
        <v>0</v>
      </c>
      <c r="P153" s="95"/>
    </row>
    <row r="154" spans="1:16" s="96" customFormat="1" ht="20.100000000000001" customHeight="1">
      <c r="A154" s="775"/>
      <c r="B154" s="776"/>
      <c r="C154" s="777"/>
      <c r="D154" s="118"/>
      <c r="E154" s="119" t="s">
        <v>93</v>
      </c>
      <c r="F154" s="118"/>
      <c r="G154" s="120">
        <f t="shared" ref="G154:G162" si="10">D154*F154</f>
        <v>0</v>
      </c>
      <c r="H154" s="101"/>
      <c r="I154" s="775"/>
      <c r="J154" s="776"/>
      <c r="K154" s="777"/>
      <c r="L154" s="118"/>
      <c r="M154" s="119" t="s">
        <v>93</v>
      </c>
      <c r="N154" s="118"/>
      <c r="O154" s="120">
        <f t="shared" ref="O154:O162" si="11">L154*N154</f>
        <v>0</v>
      </c>
      <c r="P154" s="95"/>
    </row>
    <row r="155" spans="1:16" s="96" customFormat="1" ht="20.100000000000001" customHeight="1">
      <c r="A155" s="775"/>
      <c r="B155" s="776"/>
      <c r="C155" s="777"/>
      <c r="D155" s="118"/>
      <c r="E155" s="119" t="s">
        <v>93</v>
      </c>
      <c r="F155" s="118"/>
      <c r="G155" s="120">
        <f t="shared" si="10"/>
        <v>0</v>
      </c>
      <c r="H155" s="101"/>
      <c r="I155" s="775"/>
      <c r="J155" s="776"/>
      <c r="K155" s="777"/>
      <c r="L155" s="118"/>
      <c r="M155" s="119" t="s">
        <v>93</v>
      </c>
      <c r="N155" s="118"/>
      <c r="O155" s="120">
        <f t="shared" si="11"/>
        <v>0</v>
      </c>
      <c r="P155" s="95"/>
    </row>
    <row r="156" spans="1:16" s="96" customFormat="1" ht="20.100000000000001" customHeight="1">
      <c r="A156" s="775"/>
      <c r="B156" s="776"/>
      <c r="C156" s="777"/>
      <c r="D156" s="118"/>
      <c r="E156" s="119" t="s">
        <v>93</v>
      </c>
      <c r="F156" s="118"/>
      <c r="G156" s="120">
        <f t="shared" si="10"/>
        <v>0</v>
      </c>
      <c r="H156" s="101"/>
      <c r="I156" s="775"/>
      <c r="J156" s="776"/>
      <c r="K156" s="777"/>
      <c r="L156" s="118"/>
      <c r="M156" s="119" t="s">
        <v>93</v>
      </c>
      <c r="N156" s="118"/>
      <c r="O156" s="120">
        <f t="shared" si="11"/>
        <v>0</v>
      </c>
      <c r="P156" s="95"/>
    </row>
    <row r="157" spans="1:16" s="96" customFormat="1" ht="20.100000000000001" customHeight="1">
      <c r="A157" s="775"/>
      <c r="B157" s="776"/>
      <c r="C157" s="777"/>
      <c r="D157" s="118"/>
      <c r="E157" s="119" t="s">
        <v>93</v>
      </c>
      <c r="F157" s="118"/>
      <c r="G157" s="120">
        <f t="shared" si="10"/>
        <v>0</v>
      </c>
      <c r="H157" s="101"/>
      <c r="I157" s="775"/>
      <c r="J157" s="776"/>
      <c r="K157" s="777"/>
      <c r="L157" s="118"/>
      <c r="M157" s="119" t="s">
        <v>93</v>
      </c>
      <c r="N157" s="118"/>
      <c r="O157" s="120">
        <f t="shared" si="11"/>
        <v>0</v>
      </c>
      <c r="P157" s="95"/>
    </row>
    <row r="158" spans="1:16" s="96" customFormat="1" ht="20.100000000000001" customHeight="1">
      <c r="A158" s="775"/>
      <c r="B158" s="776"/>
      <c r="C158" s="777"/>
      <c r="D158" s="118"/>
      <c r="E158" s="119" t="s">
        <v>93</v>
      </c>
      <c r="F158" s="118"/>
      <c r="G158" s="120">
        <f t="shared" si="10"/>
        <v>0</v>
      </c>
      <c r="H158" s="101"/>
      <c r="I158" s="775"/>
      <c r="J158" s="776"/>
      <c r="K158" s="777"/>
      <c r="L158" s="118"/>
      <c r="M158" s="119" t="s">
        <v>93</v>
      </c>
      <c r="N158" s="118"/>
      <c r="O158" s="120">
        <f t="shared" si="11"/>
        <v>0</v>
      </c>
      <c r="P158" s="95"/>
    </row>
    <row r="159" spans="1:16" s="96" customFormat="1" ht="20.100000000000001" customHeight="1">
      <c r="A159" s="775"/>
      <c r="B159" s="776"/>
      <c r="C159" s="777"/>
      <c r="D159" s="118"/>
      <c r="E159" s="119" t="s">
        <v>93</v>
      </c>
      <c r="F159" s="118"/>
      <c r="G159" s="120">
        <f t="shared" si="10"/>
        <v>0</v>
      </c>
      <c r="H159" s="101"/>
      <c r="I159" s="775"/>
      <c r="J159" s="776"/>
      <c r="K159" s="777"/>
      <c r="L159" s="118"/>
      <c r="M159" s="119" t="s">
        <v>93</v>
      </c>
      <c r="N159" s="118"/>
      <c r="O159" s="120">
        <f t="shared" si="11"/>
        <v>0</v>
      </c>
      <c r="P159" s="95"/>
    </row>
    <row r="160" spans="1:16" s="96" customFormat="1" ht="20.100000000000001" customHeight="1">
      <c r="A160" s="775"/>
      <c r="B160" s="776"/>
      <c r="C160" s="777"/>
      <c r="D160" s="118"/>
      <c r="E160" s="119" t="s">
        <v>93</v>
      </c>
      <c r="F160" s="118"/>
      <c r="G160" s="120">
        <f t="shared" si="10"/>
        <v>0</v>
      </c>
      <c r="H160" s="101"/>
      <c r="I160" s="775"/>
      <c r="J160" s="776"/>
      <c r="K160" s="777"/>
      <c r="L160" s="118"/>
      <c r="M160" s="119" t="s">
        <v>93</v>
      </c>
      <c r="N160" s="118"/>
      <c r="O160" s="120">
        <f t="shared" si="11"/>
        <v>0</v>
      </c>
      <c r="P160" s="95"/>
    </row>
    <row r="161" spans="1:16" s="96" customFormat="1" ht="20.100000000000001" customHeight="1">
      <c r="A161" s="775"/>
      <c r="B161" s="776"/>
      <c r="C161" s="777"/>
      <c r="D161" s="118"/>
      <c r="E161" s="119" t="s">
        <v>93</v>
      </c>
      <c r="F161" s="118"/>
      <c r="G161" s="120">
        <f t="shared" si="10"/>
        <v>0</v>
      </c>
      <c r="H161" s="101"/>
      <c r="I161" s="775"/>
      <c r="J161" s="776"/>
      <c r="K161" s="777"/>
      <c r="L161" s="118"/>
      <c r="M161" s="119" t="s">
        <v>93</v>
      </c>
      <c r="N161" s="118"/>
      <c r="O161" s="120">
        <f t="shared" si="11"/>
        <v>0</v>
      </c>
      <c r="P161" s="95"/>
    </row>
    <row r="162" spans="1:16" s="96" customFormat="1" ht="20.100000000000001" customHeight="1">
      <c r="A162" s="775"/>
      <c r="B162" s="776"/>
      <c r="C162" s="777"/>
      <c r="D162" s="118"/>
      <c r="E162" s="119" t="s">
        <v>93</v>
      </c>
      <c r="F162" s="118"/>
      <c r="G162" s="120">
        <f t="shared" si="10"/>
        <v>0</v>
      </c>
      <c r="H162" s="101"/>
      <c r="I162" s="775"/>
      <c r="J162" s="776"/>
      <c r="K162" s="777"/>
      <c r="L162" s="118"/>
      <c r="M162" s="119" t="s">
        <v>93</v>
      </c>
      <c r="N162" s="118"/>
      <c r="O162" s="120">
        <f t="shared" si="11"/>
        <v>0</v>
      </c>
      <c r="P162" s="95"/>
    </row>
    <row r="163" spans="1:16" s="96" customFormat="1" ht="20.100000000000001" customHeight="1">
      <c r="A163" s="815" t="s">
        <v>138</v>
      </c>
      <c r="B163" s="816"/>
      <c r="C163" s="816"/>
      <c r="D163" s="121"/>
      <c r="E163" s="122" t="s">
        <v>93</v>
      </c>
      <c r="F163" s="123"/>
      <c r="G163" s="124">
        <f>D163*F163</f>
        <v>0</v>
      </c>
      <c r="H163" s="101"/>
      <c r="I163" s="815" t="s">
        <v>138</v>
      </c>
      <c r="J163" s="816"/>
      <c r="K163" s="816"/>
      <c r="L163" s="121"/>
      <c r="M163" s="122" t="s">
        <v>93</v>
      </c>
      <c r="N163" s="123"/>
      <c r="O163" s="124">
        <f>L163*N163</f>
        <v>0</v>
      </c>
      <c r="P163" s="95"/>
    </row>
    <row r="164" spans="1:16" s="96" customFormat="1" ht="20.100000000000001" customHeight="1">
      <c r="A164" s="780" t="s">
        <v>139</v>
      </c>
      <c r="B164" s="784"/>
      <c r="C164" s="784"/>
      <c r="D164" s="784"/>
      <c r="E164" s="784"/>
      <c r="F164" s="781"/>
      <c r="G164" s="125">
        <f>SUM(G153:G163)</f>
        <v>0</v>
      </c>
      <c r="H164" s="101"/>
      <c r="I164" s="780" t="s">
        <v>139</v>
      </c>
      <c r="J164" s="784"/>
      <c r="K164" s="784"/>
      <c r="L164" s="784"/>
      <c r="M164" s="784"/>
      <c r="N164" s="781"/>
      <c r="O164" s="125">
        <f>SUM(O153:O163)</f>
        <v>0</v>
      </c>
      <c r="P164" s="95"/>
    </row>
    <row r="165" spans="1:16" s="96" customFormat="1" ht="20.100000000000001" customHeight="1">
      <c r="A165" s="817" t="s">
        <v>259</v>
      </c>
      <c r="B165" s="818"/>
      <c r="C165" s="818"/>
      <c r="D165" s="818"/>
      <c r="E165" s="818"/>
      <c r="F165" s="819"/>
      <c r="G165" s="127"/>
      <c r="H165" s="101"/>
      <c r="I165" s="817" t="s">
        <v>259</v>
      </c>
      <c r="J165" s="818"/>
      <c r="K165" s="818"/>
      <c r="L165" s="818"/>
      <c r="M165" s="818"/>
      <c r="N165" s="819"/>
      <c r="O165" s="127"/>
      <c r="P165" s="95"/>
    </row>
    <row r="166" spans="1:16" s="96" customFormat="1" ht="20.100000000000001" customHeight="1">
      <c r="A166" s="780" t="s">
        <v>92</v>
      </c>
      <c r="B166" s="784"/>
      <c r="C166" s="784"/>
      <c r="D166" s="784"/>
      <c r="E166" s="784"/>
      <c r="F166" s="781"/>
      <c r="G166" s="125">
        <f>G164+G165</f>
        <v>0</v>
      </c>
      <c r="H166" s="101"/>
      <c r="I166" s="780" t="s">
        <v>92</v>
      </c>
      <c r="J166" s="784"/>
      <c r="K166" s="784"/>
      <c r="L166" s="784"/>
      <c r="M166" s="784"/>
      <c r="N166" s="781"/>
      <c r="O166" s="125">
        <f>O164+O165</f>
        <v>0</v>
      </c>
      <c r="P166" s="95"/>
    </row>
    <row r="167" spans="1:16" s="96" customFormat="1" ht="20.100000000000001" customHeight="1">
      <c r="A167" s="100"/>
      <c r="B167" s="100"/>
      <c r="C167" s="100"/>
      <c r="D167" s="100"/>
      <c r="E167" s="100"/>
      <c r="F167" s="100"/>
      <c r="G167" s="100"/>
      <c r="H167" s="95"/>
      <c r="I167" s="100"/>
      <c r="J167" s="100"/>
      <c r="K167" s="100"/>
      <c r="L167" s="100"/>
      <c r="M167" s="100"/>
      <c r="N167" s="100"/>
      <c r="O167" s="100"/>
      <c r="P167" s="95"/>
    </row>
    <row r="168" spans="1:16" s="96" customFormat="1" ht="20.100000000000001" customHeight="1">
      <c r="A168" s="796" t="s">
        <v>121</v>
      </c>
      <c r="B168" s="797"/>
      <c r="C168" s="802"/>
      <c r="D168" s="803"/>
      <c r="E168" s="803"/>
      <c r="F168" s="803"/>
      <c r="G168" s="804"/>
      <c r="H168" s="101"/>
      <c r="I168" s="796" t="s">
        <v>121</v>
      </c>
      <c r="J168" s="797"/>
      <c r="K168" s="802"/>
      <c r="L168" s="803"/>
      <c r="M168" s="803"/>
      <c r="N168" s="803"/>
      <c r="O168" s="804"/>
      <c r="P168" s="95"/>
    </row>
    <row r="169" spans="1:16" s="96" customFormat="1" ht="20.100000000000001" customHeight="1">
      <c r="A169" s="805" t="s">
        <v>123</v>
      </c>
      <c r="B169" s="806"/>
      <c r="C169" s="807"/>
      <c r="D169" s="808"/>
      <c r="E169" s="808"/>
      <c r="F169" s="808"/>
      <c r="G169" s="809"/>
      <c r="H169" s="101"/>
      <c r="I169" s="805" t="s">
        <v>123</v>
      </c>
      <c r="J169" s="806"/>
      <c r="K169" s="807"/>
      <c r="L169" s="808"/>
      <c r="M169" s="808"/>
      <c r="N169" s="808"/>
      <c r="O169" s="809"/>
      <c r="P169" s="95"/>
    </row>
    <row r="170" spans="1:16" s="96" customFormat="1" ht="20.100000000000001" customHeight="1">
      <c r="A170" s="786" t="s">
        <v>124</v>
      </c>
      <c r="B170" s="787"/>
      <c r="C170" s="810"/>
      <c r="D170" s="811"/>
      <c r="E170" s="812"/>
      <c r="F170" s="813"/>
      <c r="G170" s="814"/>
      <c r="H170" s="101"/>
      <c r="I170" s="786" t="s">
        <v>124</v>
      </c>
      <c r="J170" s="787"/>
      <c r="K170" s="810"/>
      <c r="L170" s="811"/>
      <c r="M170" s="812"/>
      <c r="N170" s="813"/>
      <c r="O170" s="814"/>
      <c r="P170" s="95"/>
    </row>
    <row r="171" spans="1:16" s="96" customFormat="1" ht="20.100000000000001" customHeight="1">
      <c r="A171" s="102" t="s">
        <v>125</v>
      </c>
      <c r="B171" s="793" t="s">
        <v>126</v>
      </c>
      <c r="C171" s="781"/>
      <c r="D171" s="794"/>
      <c r="E171" s="795"/>
      <c r="F171" s="103" t="s">
        <v>5</v>
      </c>
      <c r="G171" s="104"/>
      <c r="H171" s="105"/>
      <c r="I171" s="102" t="s">
        <v>125</v>
      </c>
      <c r="J171" s="793" t="s">
        <v>126</v>
      </c>
      <c r="K171" s="781"/>
      <c r="L171" s="794"/>
      <c r="M171" s="795"/>
      <c r="N171" s="103" t="s">
        <v>5</v>
      </c>
      <c r="O171" s="104"/>
      <c r="P171" s="95"/>
    </row>
    <row r="172" spans="1:16" s="96" customFormat="1" ht="20.100000000000001" customHeight="1">
      <c r="A172" s="796" t="s">
        <v>127</v>
      </c>
      <c r="B172" s="797"/>
      <c r="C172" s="798">
        <f>C170-D171-G171</f>
        <v>0</v>
      </c>
      <c r="D172" s="799"/>
      <c r="E172" s="800" t="s">
        <v>128</v>
      </c>
      <c r="F172" s="801"/>
      <c r="G172" s="106" t="str">
        <f>IF(C172*C173=0,"",C172*C173)</f>
        <v/>
      </c>
      <c r="H172" s="101"/>
      <c r="I172" s="796" t="s">
        <v>127</v>
      </c>
      <c r="J172" s="797"/>
      <c r="K172" s="798">
        <f>K170-L171-O171</f>
        <v>0</v>
      </c>
      <c r="L172" s="799"/>
      <c r="M172" s="800" t="s">
        <v>128</v>
      </c>
      <c r="N172" s="801"/>
      <c r="O172" s="106" t="str">
        <f>IF(K172*K173=0,"",K172*K173)</f>
        <v/>
      </c>
      <c r="P172" s="95"/>
    </row>
    <row r="173" spans="1:16" s="96" customFormat="1" ht="19.5" customHeight="1">
      <c r="A173" s="786" t="s">
        <v>129</v>
      </c>
      <c r="B173" s="787"/>
      <c r="C173" s="788"/>
      <c r="D173" s="789"/>
      <c r="E173" s="107"/>
      <c r="F173" s="108"/>
      <c r="G173" s="109"/>
      <c r="H173" s="101"/>
      <c r="I173" s="786" t="s">
        <v>129</v>
      </c>
      <c r="J173" s="787"/>
      <c r="K173" s="788"/>
      <c r="L173" s="789"/>
      <c r="M173" s="107"/>
      <c r="N173" s="108"/>
      <c r="O173" s="109"/>
      <c r="P173" s="95"/>
    </row>
    <row r="174" spans="1:16" s="96" customFormat="1" ht="20.100000000000001" hidden="1" customHeight="1">
      <c r="A174" s="820" t="s">
        <v>418</v>
      </c>
      <c r="B174" s="821"/>
      <c r="C174" s="822">
        <f>C170*C173</f>
        <v>0</v>
      </c>
      <c r="D174" s="822"/>
      <c r="E174" s="823" t="s">
        <v>419</v>
      </c>
      <c r="F174" s="823"/>
      <c r="G174" s="534">
        <f>G171*C173</f>
        <v>0</v>
      </c>
      <c r="H174" s="101"/>
      <c r="I174" s="820" t="s">
        <v>418</v>
      </c>
      <c r="J174" s="821"/>
      <c r="K174" s="822">
        <f>K170*K173</f>
        <v>0</v>
      </c>
      <c r="L174" s="822"/>
      <c r="M174" s="823" t="s">
        <v>419</v>
      </c>
      <c r="N174" s="823"/>
      <c r="O174" s="534">
        <f>O171*K173</f>
        <v>0</v>
      </c>
      <c r="P174" s="95"/>
    </row>
    <row r="175" spans="1:16" s="96" customFormat="1" ht="20.100000000000001" customHeight="1">
      <c r="A175" s="780" t="s">
        <v>130</v>
      </c>
      <c r="B175" s="781"/>
      <c r="C175" s="782" t="str">
        <f>IF(G172="","",SUM(F179:F188))</f>
        <v/>
      </c>
      <c r="D175" s="783"/>
      <c r="E175" s="778" t="s">
        <v>131</v>
      </c>
      <c r="F175" s="779"/>
      <c r="G175" s="110" t="str">
        <f>IF(G172="","",C175/G172)</f>
        <v/>
      </c>
      <c r="H175" s="101"/>
      <c r="I175" s="780" t="s">
        <v>130</v>
      </c>
      <c r="J175" s="781"/>
      <c r="K175" s="782" t="str">
        <f>IF(O172="","",SUM(N179:N188))</f>
        <v/>
      </c>
      <c r="L175" s="783"/>
      <c r="M175" s="778" t="s">
        <v>131</v>
      </c>
      <c r="N175" s="779"/>
      <c r="O175" s="110" t="str">
        <f>IF(O172="","",K175/O172)</f>
        <v/>
      </c>
      <c r="P175" s="95"/>
    </row>
    <row r="176" spans="1:16" s="96" customFormat="1" ht="20.100000000000001" customHeight="1">
      <c r="A176" s="780" t="s">
        <v>132</v>
      </c>
      <c r="B176" s="781"/>
      <c r="C176" s="782" t="str">
        <f>IF(G172="","",SUM(F179:F189))</f>
        <v/>
      </c>
      <c r="D176" s="783"/>
      <c r="E176" s="778" t="s">
        <v>133</v>
      </c>
      <c r="F176" s="779"/>
      <c r="G176" s="111" t="str">
        <f>IF(G172="","",C176/G172)</f>
        <v/>
      </c>
      <c r="H176" s="101"/>
      <c r="I176" s="780" t="s">
        <v>132</v>
      </c>
      <c r="J176" s="781"/>
      <c r="K176" s="782" t="str">
        <f>IF(O172="","",SUM(N179:N189))</f>
        <v/>
      </c>
      <c r="L176" s="783"/>
      <c r="M176" s="778" t="s">
        <v>133</v>
      </c>
      <c r="N176" s="779"/>
      <c r="O176" s="111" t="str">
        <f>IF(O172="","",K176/O172)</f>
        <v/>
      </c>
      <c r="P176" s="95"/>
    </row>
    <row r="177" spans="1:16" s="96" customFormat="1" ht="20.100000000000001" customHeight="1">
      <c r="A177" s="780" t="s">
        <v>134</v>
      </c>
      <c r="B177" s="784"/>
      <c r="C177" s="784"/>
      <c r="D177" s="784"/>
      <c r="E177" s="784"/>
      <c r="F177" s="784"/>
      <c r="G177" s="785"/>
      <c r="H177" s="101"/>
      <c r="I177" s="780" t="s">
        <v>134</v>
      </c>
      <c r="J177" s="784"/>
      <c r="K177" s="784"/>
      <c r="L177" s="784"/>
      <c r="M177" s="784"/>
      <c r="N177" s="784"/>
      <c r="O177" s="785"/>
      <c r="P177" s="95"/>
    </row>
    <row r="178" spans="1:16" s="96" customFormat="1" ht="20.100000000000001" customHeight="1">
      <c r="A178" s="780" t="s">
        <v>135</v>
      </c>
      <c r="B178" s="784"/>
      <c r="C178" s="781"/>
      <c r="D178" s="112" t="s">
        <v>66</v>
      </c>
      <c r="E178" s="112" t="s">
        <v>93</v>
      </c>
      <c r="F178" s="112" t="s">
        <v>136</v>
      </c>
      <c r="G178" s="113" t="s">
        <v>137</v>
      </c>
      <c r="H178" s="101"/>
      <c r="I178" s="780" t="s">
        <v>135</v>
      </c>
      <c r="J178" s="784"/>
      <c r="K178" s="781"/>
      <c r="L178" s="112" t="s">
        <v>66</v>
      </c>
      <c r="M178" s="112" t="s">
        <v>93</v>
      </c>
      <c r="N178" s="112" t="s">
        <v>136</v>
      </c>
      <c r="O178" s="113" t="s">
        <v>137</v>
      </c>
      <c r="P178" s="95"/>
    </row>
    <row r="179" spans="1:16" s="96" customFormat="1" ht="20.100000000000001" customHeight="1">
      <c r="A179" s="790"/>
      <c r="B179" s="791"/>
      <c r="C179" s="792"/>
      <c r="D179" s="114"/>
      <c r="E179" s="115" t="s">
        <v>93</v>
      </c>
      <c r="F179" s="116"/>
      <c r="G179" s="117">
        <f>D179*F179</f>
        <v>0</v>
      </c>
      <c r="H179" s="101"/>
      <c r="I179" s="790"/>
      <c r="J179" s="791"/>
      <c r="K179" s="792"/>
      <c r="L179" s="114"/>
      <c r="M179" s="115" t="s">
        <v>93</v>
      </c>
      <c r="N179" s="116"/>
      <c r="O179" s="117">
        <f>L179*N179</f>
        <v>0</v>
      </c>
      <c r="P179" s="95"/>
    </row>
    <row r="180" spans="1:16" s="96" customFormat="1" ht="20.100000000000001" customHeight="1">
      <c r="A180" s="775"/>
      <c r="B180" s="776"/>
      <c r="C180" s="777"/>
      <c r="D180" s="118"/>
      <c r="E180" s="119" t="s">
        <v>93</v>
      </c>
      <c r="F180" s="118"/>
      <c r="G180" s="120">
        <f t="shared" ref="G180:G188" si="12">D180*F180</f>
        <v>0</v>
      </c>
      <c r="H180" s="101"/>
      <c r="I180" s="775"/>
      <c r="J180" s="776"/>
      <c r="K180" s="777"/>
      <c r="L180" s="118"/>
      <c r="M180" s="119" t="s">
        <v>93</v>
      </c>
      <c r="N180" s="118"/>
      <c r="O180" s="120">
        <f t="shared" ref="O180:O188" si="13">L180*N180</f>
        <v>0</v>
      </c>
      <c r="P180" s="95"/>
    </row>
    <row r="181" spans="1:16" s="96" customFormat="1" ht="20.100000000000001" customHeight="1">
      <c r="A181" s="775"/>
      <c r="B181" s="776"/>
      <c r="C181" s="777"/>
      <c r="D181" s="118"/>
      <c r="E181" s="119" t="s">
        <v>93</v>
      </c>
      <c r="F181" s="118"/>
      <c r="G181" s="120">
        <f t="shared" si="12"/>
        <v>0</v>
      </c>
      <c r="H181" s="101"/>
      <c r="I181" s="775"/>
      <c r="J181" s="776"/>
      <c r="K181" s="777"/>
      <c r="L181" s="118"/>
      <c r="M181" s="119" t="s">
        <v>93</v>
      </c>
      <c r="N181" s="118"/>
      <c r="O181" s="120">
        <f t="shared" si="13"/>
        <v>0</v>
      </c>
      <c r="P181" s="95"/>
    </row>
    <row r="182" spans="1:16" s="96" customFormat="1" ht="20.100000000000001" customHeight="1">
      <c r="A182" s="775"/>
      <c r="B182" s="776"/>
      <c r="C182" s="777"/>
      <c r="D182" s="118"/>
      <c r="E182" s="119" t="s">
        <v>93</v>
      </c>
      <c r="F182" s="118"/>
      <c r="G182" s="120">
        <f t="shared" si="12"/>
        <v>0</v>
      </c>
      <c r="H182" s="101"/>
      <c r="I182" s="775"/>
      <c r="J182" s="776"/>
      <c r="K182" s="777"/>
      <c r="L182" s="118"/>
      <c r="M182" s="119" t="s">
        <v>93</v>
      </c>
      <c r="N182" s="118"/>
      <c r="O182" s="120">
        <f t="shared" si="13"/>
        <v>0</v>
      </c>
      <c r="P182" s="95"/>
    </row>
    <row r="183" spans="1:16" s="96" customFormat="1" ht="20.100000000000001" customHeight="1">
      <c r="A183" s="775"/>
      <c r="B183" s="776"/>
      <c r="C183" s="777"/>
      <c r="D183" s="118"/>
      <c r="E183" s="119" t="s">
        <v>93</v>
      </c>
      <c r="F183" s="118"/>
      <c r="G183" s="120">
        <f t="shared" si="12"/>
        <v>0</v>
      </c>
      <c r="H183" s="101"/>
      <c r="I183" s="775"/>
      <c r="J183" s="776"/>
      <c r="K183" s="777"/>
      <c r="L183" s="118"/>
      <c r="M183" s="119" t="s">
        <v>93</v>
      </c>
      <c r="N183" s="118"/>
      <c r="O183" s="120">
        <f t="shared" si="13"/>
        <v>0</v>
      </c>
      <c r="P183" s="95"/>
    </row>
    <row r="184" spans="1:16" s="96" customFormat="1" ht="20.100000000000001" customHeight="1">
      <c r="A184" s="775"/>
      <c r="B184" s="776"/>
      <c r="C184" s="777"/>
      <c r="D184" s="118"/>
      <c r="E184" s="119" t="s">
        <v>93</v>
      </c>
      <c r="F184" s="118"/>
      <c r="G184" s="120">
        <f t="shared" si="12"/>
        <v>0</v>
      </c>
      <c r="H184" s="101"/>
      <c r="I184" s="775"/>
      <c r="J184" s="776"/>
      <c r="K184" s="777"/>
      <c r="L184" s="118"/>
      <c r="M184" s="119" t="s">
        <v>93</v>
      </c>
      <c r="N184" s="118"/>
      <c r="O184" s="120">
        <f t="shared" si="13"/>
        <v>0</v>
      </c>
      <c r="P184" s="95"/>
    </row>
    <row r="185" spans="1:16" s="96" customFormat="1" ht="20.100000000000001" customHeight="1">
      <c r="A185" s="775"/>
      <c r="B185" s="776"/>
      <c r="C185" s="777"/>
      <c r="D185" s="118"/>
      <c r="E185" s="119" t="s">
        <v>93</v>
      </c>
      <c r="F185" s="118"/>
      <c r="G185" s="120">
        <f t="shared" si="12"/>
        <v>0</v>
      </c>
      <c r="H185" s="101"/>
      <c r="I185" s="775"/>
      <c r="J185" s="776"/>
      <c r="K185" s="777"/>
      <c r="L185" s="118"/>
      <c r="M185" s="119" t="s">
        <v>93</v>
      </c>
      <c r="N185" s="118"/>
      <c r="O185" s="120">
        <f t="shared" si="13"/>
        <v>0</v>
      </c>
      <c r="P185" s="95"/>
    </row>
    <row r="186" spans="1:16" s="96" customFormat="1" ht="20.100000000000001" customHeight="1">
      <c r="A186" s="775"/>
      <c r="B186" s="776"/>
      <c r="C186" s="777"/>
      <c r="D186" s="118"/>
      <c r="E186" s="119" t="s">
        <v>93</v>
      </c>
      <c r="F186" s="118"/>
      <c r="G186" s="120">
        <f t="shared" si="12"/>
        <v>0</v>
      </c>
      <c r="H186" s="101"/>
      <c r="I186" s="775"/>
      <c r="J186" s="776"/>
      <c r="K186" s="777"/>
      <c r="L186" s="118"/>
      <c r="M186" s="119" t="s">
        <v>93</v>
      </c>
      <c r="N186" s="118"/>
      <c r="O186" s="120">
        <f t="shared" si="13"/>
        <v>0</v>
      </c>
      <c r="P186" s="95"/>
    </row>
    <row r="187" spans="1:16" s="96" customFormat="1" ht="20.100000000000001" customHeight="1">
      <c r="A187" s="775"/>
      <c r="B187" s="776"/>
      <c r="C187" s="777"/>
      <c r="D187" s="118"/>
      <c r="E187" s="119" t="s">
        <v>93</v>
      </c>
      <c r="F187" s="118"/>
      <c r="G187" s="120">
        <f t="shared" si="12"/>
        <v>0</v>
      </c>
      <c r="H187" s="101"/>
      <c r="I187" s="775"/>
      <c r="J187" s="776"/>
      <c r="K187" s="777"/>
      <c r="L187" s="118"/>
      <c r="M187" s="119" t="s">
        <v>93</v>
      </c>
      <c r="N187" s="118"/>
      <c r="O187" s="120">
        <f t="shared" si="13"/>
        <v>0</v>
      </c>
      <c r="P187" s="95"/>
    </row>
    <row r="188" spans="1:16" s="96" customFormat="1" ht="20.100000000000001" customHeight="1">
      <c r="A188" s="775"/>
      <c r="B188" s="776"/>
      <c r="C188" s="777"/>
      <c r="D188" s="118"/>
      <c r="E188" s="119" t="s">
        <v>93</v>
      </c>
      <c r="F188" s="118"/>
      <c r="G188" s="120">
        <f t="shared" si="12"/>
        <v>0</v>
      </c>
      <c r="H188" s="101"/>
      <c r="I188" s="775"/>
      <c r="J188" s="776"/>
      <c r="K188" s="777"/>
      <c r="L188" s="118"/>
      <c r="M188" s="119" t="s">
        <v>93</v>
      </c>
      <c r="N188" s="118"/>
      <c r="O188" s="120">
        <f t="shared" si="13"/>
        <v>0</v>
      </c>
      <c r="P188" s="95"/>
    </row>
    <row r="189" spans="1:16" s="96" customFormat="1" ht="20.100000000000001" customHeight="1">
      <c r="A189" s="815" t="s">
        <v>138</v>
      </c>
      <c r="B189" s="816"/>
      <c r="C189" s="816"/>
      <c r="D189" s="121"/>
      <c r="E189" s="122" t="s">
        <v>93</v>
      </c>
      <c r="F189" s="123"/>
      <c r="G189" s="124">
        <f>D189*F189</f>
        <v>0</v>
      </c>
      <c r="H189" s="101"/>
      <c r="I189" s="815" t="s">
        <v>138</v>
      </c>
      <c r="J189" s="816"/>
      <c r="K189" s="816"/>
      <c r="L189" s="121"/>
      <c r="M189" s="122" t="s">
        <v>93</v>
      </c>
      <c r="N189" s="123"/>
      <c r="O189" s="124">
        <f>L189*N189</f>
        <v>0</v>
      </c>
      <c r="P189" s="95"/>
    </row>
    <row r="190" spans="1:16" s="96" customFormat="1" ht="20.100000000000001" customHeight="1">
      <c r="A190" s="780" t="s">
        <v>139</v>
      </c>
      <c r="B190" s="784"/>
      <c r="C190" s="784"/>
      <c r="D190" s="784"/>
      <c r="E190" s="784"/>
      <c r="F190" s="781"/>
      <c r="G190" s="125">
        <f>SUM(G179:G189)</f>
        <v>0</v>
      </c>
      <c r="H190" s="101"/>
      <c r="I190" s="780" t="s">
        <v>139</v>
      </c>
      <c r="J190" s="784"/>
      <c r="K190" s="784"/>
      <c r="L190" s="784"/>
      <c r="M190" s="784"/>
      <c r="N190" s="781"/>
      <c r="O190" s="125">
        <f>SUM(O179:O189)</f>
        <v>0</v>
      </c>
      <c r="P190" s="95"/>
    </row>
    <row r="191" spans="1:16" s="96" customFormat="1" ht="20.100000000000001" customHeight="1">
      <c r="A191" s="817" t="s">
        <v>259</v>
      </c>
      <c r="B191" s="818"/>
      <c r="C191" s="818"/>
      <c r="D191" s="818"/>
      <c r="E191" s="818"/>
      <c r="F191" s="819"/>
      <c r="G191" s="127"/>
      <c r="H191" s="101"/>
      <c r="I191" s="817" t="s">
        <v>259</v>
      </c>
      <c r="J191" s="818"/>
      <c r="K191" s="818"/>
      <c r="L191" s="818"/>
      <c r="M191" s="818"/>
      <c r="N191" s="819"/>
      <c r="O191" s="127"/>
      <c r="P191" s="95"/>
    </row>
    <row r="192" spans="1:16" s="96" customFormat="1" ht="20.100000000000001" customHeight="1">
      <c r="A192" s="780" t="s">
        <v>92</v>
      </c>
      <c r="B192" s="784"/>
      <c r="C192" s="784"/>
      <c r="D192" s="784"/>
      <c r="E192" s="784"/>
      <c r="F192" s="781"/>
      <c r="G192" s="125">
        <f>G190+G191</f>
        <v>0</v>
      </c>
      <c r="H192" s="101"/>
      <c r="I192" s="780" t="s">
        <v>92</v>
      </c>
      <c r="J192" s="784"/>
      <c r="K192" s="784"/>
      <c r="L192" s="784"/>
      <c r="M192" s="784"/>
      <c r="N192" s="781"/>
      <c r="O192" s="125">
        <f>O190+O191</f>
        <v>0</v>
      </c>
      <c r="P192" s="95"/>
    </row>
    <row r="193" spans="1:16" s="96" customFormat="1" ht="20.100000000000001" customHeight="1">
      <c r="A193" s="100"/>
      <c r="B193" s="100"/>
      <c r="C193" s="100"/>
      <c r="D193" s="100"/>
      <c r="E193" s="100"/>
      <c r="F193" s="100"/>
      <c r="G193" s="100"/>
      <c r="H193" s="95"/>
      <c r="I193" s="100"/>
      <c r="J193" s="100"/>
      <c r="K193" s="100"/>
      <c r="L193" s="100"/>
      <c r="M193" s="100"/>
      <c r="N193" s="100"/>
      <c r="O193" s="100"/>
      <c r="P193" s="95"/>
    </row>
    <row r="194" spans="1:16" s="96" customFormat="1" ht="20.100000000000001" customHeight="1">
      <c r="A194" s="796" t="s">
        <v>121</v>
      </c>
      <c r="B194" s="797"/>
      <c r="C194" s="802"/>
      <c r="D194" s="803"/>
      <c r="E194" s="803"/>
      <c r="F194" s="803"/>
      <c r="G194" s="804"/>
      <c r="H194" s="101"/>
      <c r="I194" s="796" t="s">
        <v>121</v>
      </c>
      <c r="J194" s="797"/>
      <c r="K194" s="802"/>
      <c r="L194" s="803"/>
      <c r="M194" s="803"/>
      <c r="N194" s="803"/>
      <c r="O194" s="804"/>
      <c r="P194" s="95"/>
    </row>
    <row r="195" spans="1:16" s="96" customFormat="1" ht="20.100000000000001" customHeight="1">
      <c r="A195" s="805" t="s">
        <v>123</v>
      </c>
      <c r="B195" s="806"/>
      <c r="C195" s="807"/>
      <c r="D195" s="808"/>
      <c r="E195" s="808"/>
      <c r="F195" s="808"/>
      <c r="G195" s="809"/>
      <c r="H195" s="101"/>
      <c r="I195" s="805" t="s">
        <v>123</v>
      </c>
      <c r="J195" s="806"/>
      <c r="K195" s="807"/>
      <c r="L195" s="808"/>
      <c r="M195" s="808"/>
      <c r="N195" s="808"/>
      <c r="O195" s="809"/>
      <c r="P195" s="95"/>
    </row>
    <row r="196" spans="1:16" s="96" customFormat="1" ht="20.100000000000001" customHeight="1">
      <c r="A196" s="786" t="s">
        <v>124</v>
      </c>
      <c r="B196" s="787"/>
      <c r="C196" s="810"/>
      <c r="D196" s="811"/>
      <c r="E196" s="812"/>
      <c r="F196" s="813"/>
      <c r="G196" s="814"/>
      <c r="H196" s="101"/>
      <c r="I196" s="786" t="s">
        <v>124</v>
      </c>
      <c r="J196" s="787"/>
      <c r="K196" s="810"/>
      <c r="L196" s="811"/>
      <c r="M196" s="812"/>
      <c r="N196" s="813"/>
      <c r="O196" s="814"/>
      <c r="P196" s="95"/>
    </row>
    <row r="197" spans="1:16" s="96" customFormat="1" ht="20.100000000000001" customHeight="1">
      <c r="A197" s="102" t="s">
        <v>125</v>
      </c>
      <c r="B197" s="793" t="s">
        <v>126</v>
      </c>
      <c r="C197" s="781"/>
      <c r="D197" s="794"/>
      <c r="E197" s="795"/>
      <c r="F197" s="103" t="s">
        <v>5</v>
      </c>
      <c r="G197" s="104"/>
      <c r="H197" s="105"/>
      <c r="I197" s="102" t="s">
        <v>125</v>
      </c>
      <c r="J197" s="793" t="s">
        <v>126</v>
      </c>
      <c r="K197" s="781"/>
      <c r="L197" s="794"/>
      <c r="M197" s="795"/>
      <c r="N197" s="103" t="s">
        <v>5</v>
      </c>
      <c r="O197" s="104"/>
      <c r="P197" s="95"/>
    </row>
    <row r="198" spans="1:16" s="96" customFormat="1" ht="20.100000000000001" customHeight="1">
      <c r="A198" s="796" t="s">
        <v>127</v>
      </c>
      <c r="B198" s="797"/>
      <c r="C198" s="798">
        <f>C196-D197-G197</f>
        <v>0</v>
      </c>
      <c r="D198" s="799"/>
      <c r="E198" s="800" t="s">
        <v>128</v>
      </c>
      <c r="F198" s="801"/>
      <c r="G198" s="106" t="str">
        <f>IF(C198*C199=0,"",C198*C199)</f>
        <v/>
      </c>
      <c r="H198" s="101"/>
      <c r="I198" s="796" t="s">
        <v>127</v>
      </c>
      <c r="J198" s="797"/>
      <c r="K198" s="798">
        <f>K196-L197-O197</f>
        <v>0</v>
      </c>
      <c r="L198" s="799"/>
      <c r="M198" s="800" t="s">
        <v>128</v>
      </c>
      <c r="N198" s="801"/>
      <c r="O198" s="106" t="str">
        <f>IF(K198*K199=0,"",K198*K199)</f>
        <v/>
      </c>
      <c r="P198" s="95"/>
    </row>
    <row r="199" spans="1:16" s="96" customFormat="1" ht="20.100000000000001" customHeight="1">
      <c r="A199" s="786" t="s">
        <v>129</v>
      </c>
      <c r="B199" s="787"/>
      <c r="C199" s="788"/>
      <c r="D199" s="789"/>
      <c r="E199" s="107"/>
      <c r="F199" s="108"/>
      <c r="G199" s="109"/>
      <c r="H199" s="101"/>
      <c r="I199" s="786" t="s">
        <v>129</v>
      </c>
      <c r="J199" s="787"/>
      <c r="K199" s="788"/>
      <c r="L199" s="789"/>
      <c r="M199" s="107"/>
      <c r="N199" s="108"/>
      <c r="O199" s="109"/>
      <c r="P199" s="95"/>
    </row>
    <row r="200" spans="1:16" s="96" customFormat="1" ht="20.100000000000001" hidden="1" customHeight="1">
      <c r="A200" s="820" t="s">
        <v>418</v>
      </c>
      <c r="B200" s="821"/>
      <c r="C200" s="822">
        <f>C196*C199</f>
        <v>0</v>
      </c>
      <c r="D200" s="822"/>
      <c r="E200" s="823" t="s">
        <v>419</v>
      </c>
      <c r="F200" s="823"/>
      <c r="G200" s="534">
        <f>G197*C199</f>
        <v>0</v>
      </c>
      <c r="H200" s="101"/>
      <c r="I200" s="820" t="s">
        <v>418</v>
      </c>
      <c r="J200" s="821"/>
      <c r="K200" s="822">
        <f>K196*K199</f>
        <v>0</v>
      </c>
      <c r="L200" s="822"/>
      <c r="M200" s="823" t="s">
        <v>419</v>
      </c>
      <c r="N200" s="823"/>
      <c r="O200" s="534">
        <f>O197*K199</f>
        <v>0</v>
      </c>
      <c r="P200" s="95"/>
    </row>
    <row r="201" spans="1:16" s="96" customFormat="1" ht="20.100000000000001" customHeight="1">
      <c r="A201" s="780" t="s">
        <v>130</v>
      </c>
      <c r="B201" s="781"/>
      <c r="C201" s="782" t="str">
        <f>IF(G198="","",SUM(F205:F214))</f>
        <v/>
      </c>
      <c r="D201" s="783"/>
      <c r="E201" s="778" t="s">
        <v>131</v>
      </c>
      <c r="F201" s="779"/>
      <c r="G201" s="110" t="str">
        <f>IF(G198="","",C201/G198)</f>
        <v/>
      </c>
      <c r="H201" s="101"/>
      <c r="I201" s="780" t="s">
        <v>130</v>
      </c>
      <c r="J201" s="781"/>
      <c r="K201" s="782" t="str">
        <f>IF(O198="","",SUM(N205:N214))</f>
        <v/>
      </c>
      <c r="L201" s="783"/>
      <c r="M201" s="778" t="s">
        <v>131</v>
      </c>
      <c r="N201" s="779"/>
      <c r="O201" s="110" t="str">
        <f>IF(O198="","",K201/O198)</f>
        <v/>
      </c>
      <c r="P201" s="95"/>
    </row>
    <row r="202" spans="1:16" s="96" customFormat="1" ht="20.100000000000001" customHeight="1">
      <c r="A202" s="780" t="s">
        <v>132</v>
      </c>
      <c r="B202" s="781"/>
      <c r="C202" s="782" t="str">
        <f>IF(G198="","",SUM(F205:F215))</f>
        <v/>
      </c>
      <c r="D202" s="783"/>
      <c r="E202" s="778" t="s">
        <v>133</v>
      </c>
      <c r="F202" s="779"/>
      <c r="G202" s="111" t="str">
        <f>IF(G198="","",C202/G198)</f>
        <v/>
      </c>
      <c r="H202" s="101"/>
      <c r="I202" s="780" t="s">
        <v>132</v>
      </c>
      <c r="J202" s="781"/>
      <c r="K202" s="782" t="str">
        <f>IF(O198="","",SUM(N205:N215))</f>
        <v/>
      </c>
      <c r="L202" s="783"/>
      <c r="M202" s="778" t="s">
        <v>133</v>
      </c>
      <c r="N202" s="779"/>
      <c r="O202" s="111" t="str">
        <f>IF(O198="","",K202/O198)</f>
        <v/>
      </c>
      <c r="P202" s="95"/>
    </row>
    <row r="203" spans="1:16" s="96" customFormat="1" ht="20.100000000000001" customHeight="1">
      <c r="A203" s="780" t="s">
        <v>134</v>
      </c>
      <c r="B203" s="784"/>
      <c r="C203" s="784"/>
      <c r="D203" s="784"/>
      <c r="E203" s="784"/>
      <c r="F203" s="784"/>
      <c r="G203" s="785"/>
      <c r="H203" s="101"/>
      <c r="I203" s="780" t="s">
        <v>134</v>
      </c>
      <c r="J203" s="784"/>
      <c r="K203" s="784"/>
      <c r="L203" s="784"/>
      <c r="M203" s="784"/>
      <c r="N203" s="784"/>
      <c r="O203" s="785"/>
      <c r="P203" s="95"/>
    </row>
    <row r="204" spans="1:16" s="96" customFormat="1" ht="20.100000000000001" customHeight="1">
      <c r="A204" s="780" t="s">
        <v>135</v>
      </c>
      <c r="B204" s="784"/>
      <c r="C204" s="781"/>
      <c r="D204" s="112" t="s">
        <v>66</v>
      </c>
      <c r="E204" s="112" t="s">
        <v>93</v>
      </c>
      <c r="F204" s="112" t="s">
        <v>136</v>
      </c>
      <c r="G204" s="113" t="s">
        <v>137</v>
      </c>
      <c r="H204" s="101"/>
      <c r="I204" s="780" t="s">
        <v>135</v>
      </c>
      <c r="J204" s="784"/>
      <c r="K204" s="781"/>
      <c r="L204" s="112" t="s">
        <v>66</v>
      </c>
      <c r="M204" s="112" t="s">
        <v>93</v>
      </c>
      <c r="N204" s="112" t="s">
        <v>136</v>
      </c>
      <c r="O204" s="113" t="s">
        <v>137</v>
      </c>
      <c r="P204" s="95"/>
    </row>
    <row r="205" spans="1:16" s="96" customFormat="1" ht="20.100000000000001" customHeight="1">
      <c r="A205" s="790"/>
      <c r="B205" s="791"/>
      <c r="C205" s="792"/>
      <c r="D205" s="114"/>
      <c r="E205" s="115" t="s">
        <v>93</v>
      </c>
      <c r="F205" s="116"/>
      <c r="G205" s="117">
        <f>D205*F205</f>
        <v>0</v>
      </c>
      <c r="H205" s="101"/>
      <c r="I205" s="790"/>
      <c r="J205" s="791"/>
      <c r="K205" s="792"/>
      <c r="L205" s="114"/>
      <c r="M205" s="115" t="s">
        <v>93</v>
      </c>
      <c r="N205" s="116"/>
      <c r="O205" s="117">
        <f>L205*N205</f>
        <v>0</v>
      </c>
      <c r="P205" s="95"/>
    </row>
    <row r="206" spans="1:16" s="96" customFormat="1" ht="20.100000000000001" customHeight="1">
      <c r="A206" s="775"/>
      <c r="B206" s="776"/>
      <c r="C206" s="777"/>
      <c r="D206" s="118"/>
      <c r="E206" s="119" t="s">
        <v>93</v>
      </c>
      <c r="F206" s="118"/>
      <c r="G206" s="120">
        <f t="shared" ref="G206:G214" si="14">D206*F206</f>
        <v>0</v>
      </c>
      <c r="H206" s="101"/>
      <c r="I206" s="775"/>
      <c r="J206" s="776"/>
      <c r="K206" s="777"/>
      <c r="L206" s="118"/>
      <c r="M206" s="119" t="s">
        <v>93</v>
      </c>
      <c r="N206" s="118"/>
      <c r="O206" s="120">
        <f t="shared" ref="O206:O214" si="15">L206*N206</f>
        <v>0</v>
      </c>
      <c r="P206" s="95"/>
    </row>
    <row r="207" spans="1:16" s="96" customFormat="1" ht="20.100000000000001" customHeight="1">
      <c r="A207" s="775"/>
      <c r="B207" s="776"/>
      <c r="C207" s="777"/>
      <c r="D207" s="118"/>
      <c r="E207" s="119" t="s">
        <v>93</v>
      </c>
      <c r="F207" s="118"/>
      <c r="G207" s="120">
        <f t="shared" si="14"/>
        <v>0</v>
      </c>
      <c r="H207" s="101"/>
      <c r="I207" s="775"/>
      <c r="J207" s="776"/>
      <c r="K207" s="777"/>
      <c r="L207" s="118"/>
      <c r="M207" s="119" t="s">
        <v>93</v>
      </c>
      <c r="N207" s="118"/>
      <c r="O207" s="120">
        <f t="shared" si="15"/>
        <v>0</v>
      </c>
      <c r="P207" s="95"/>
    </row>
    <row r="208" spans="1:16" s="96" customFormat="1" ht="20.100000000000001" customHeight="1">
      <c r="A208" s="775"/>
      <c r="B208" s="776"/>
      <c r="C208" s="777"/>
      <c r="D208" s="118"/>
      <c r="E208" s="119" t="s">
        <v>93</v>
      </c>
      <c r="F208" s="118"/>
      <c r="G208" s="120">
        <f t="shared" si="14"/>
        <v>0</v>
      </c>
      <c r="H208" s="101"/>
      <c r="I208" s="775"/>
      <c r="J208" s="776"/>
      <c r="K208" s="777"/>
      <c r="L208" s="118"/>
      <c r="M208" s="119" t="s">
        <v>93</v>
      </c>
      <c r="N208" s="118"/>
      <c r="O208" s="120">
        <f t="shared" si="15"/>
        <v>0</v>
      </c>
      <c r="P208" s="95"/>
    </row>
    <row r="209" spans="1:16" s="96" customFormat="1" ht="20.100000000000001" customHeight="1">
      <c r="A209" s="775"/>
      <c r="B209" s="776"/>
      <c r="C209" s="777"/>
      <c r="D209" s="118"/>
      <c r="E209" s="119" t="s">
        <v>93</v>
      </c>
      <c r="F209" s="118"/>
      <c r="G209" s="120">
        <f t="shared" si="14"/>
        <v>0</v>
      </c>
      <c r="H209" s="101"/>
      <c r="I209" s="775"/>
      <c r="J209" s="776"/>
      <c r="K209" s="777"/>
      <c r="L209" s="118"/>
      <c r="M209" s="119" t="s">
        <v>93</v>
      </c>
      <c r="N209" s="118"/>
      <c r="O209" s="120">
        <f t="shared" si="15"/>
        <v>0</v>
      </c>
      <c r="P209" s="95"/>
    </row>
    <row r="210" spans="1:16" s="96" customFormat="1" ht="20.100000000000001" customHeight="1">
      <c r="A210" s="775"/>
      <c r="B210" s="776"/>
      <c r="C210" s="777"/>
      <c r="D210" s="118"/>
      <c r="E210" s="119" t="s">
        <v>93</v>
      </c>
      <c r="F210" s="118"/>
      <c r="G210" s="120">
        <f t="shared" si="14"/>
        <v>0</v>
      </c>
      <c r="H210" s="101"/>
      <c r="I210" s="775"/>
      <c r="J210" s="776"/>
      <c r="K210" s="777"/>
      <c r="L210" s="118"/>
      <c r="M210" s="119" t="s">
        <v>93</v>
      </c>
      <c r="N210" s="118"/>
      <c r="O210" s="120">
        <f t="shared" si="15"/>
        <v>0</v>
      </c>
      <c r="P210" s="95"/>
    </row>
    <row r="211" spans="1:16" s="96" customFormat="1" ht="20.100000000000001" customHeight="1">
      <c r="A211" s="775"/>
      <c r="B211" s="776"/>
      <c r="C211" s="777"/>
      <c r="D211" s="118"/>
      <c r="E211" s="119" t="s">
        <v>93</v>
      </c>
      <c r="F211" s="118"/>
      <c r="G211" s="120">
        <f t="shared" si="14"/>
        <v>0</v>
      </c>
      <c r="H211" s="101"/>
      <c r="I211" s="775"/>
      <c r="J211" s="776"/>
      <c r="K211" s="777"/>
      <c r="L211" s="118"/>
      <c r="M211" s="119" t="s">
        <v>93</v>
      </c>
      <c r="N211" s="118"/>
      <c r="O211" s="120">
        <f t="shared" si="15"/>
        <v>0</v>
      </c>
      <c r="P211" s="95"/>
    </row>
    <row r="212" spans="1:16" s="96" customFormat="1" ht="20.100000000000001" customHeight="1">
      <c r="A212" s="775"/>
      <c r="B212" s="776"/>
      <c r="C212" s="777"/>
      <c r="D212" s="118"/>
      <c r="E212" s="119" t="s">
        <v>93</v>
      </c>
      <c r="F212" s="118"/>
      <c r="G212" s="120">
        <f t="shared" si="14"/>
        <v>0</v>
      </c>
      <c r="H212" s="101"/>
      <c r="I212" s="775"/>
      <c r="J212" s="776"/>
      <c r="K212" s="777"/>
      <c r="L212" s="118"/>
      <c r="M212" s="119" t="s">
        <v>93</v>
      </c>
      <c r="N212" s="118"/>
      <c r="O212" s="120">
        <f t="shared" si="15"/>
        <v>0</v>
      </c>
      <c r="P212" s="95"/>
    </row>
    <row r="213" spans="1:16" s="96" customFormat="1" ht="20.100000000000001" customHeight="1">
      <c r="A213" s="775"/>
      <c r="B213" s="776"/>
      <c r="C213" s="777"/>
      <c r="D213" s="118"/>
      <c r="E213" s="119" t="s">
        <v>93</v>
      </c>
      <c r="F213" s="118"/>
      <c r="G213" s="120">
        <f t="shared" si="14"/>
        <v>0</v>
      </c>
      <c r="H213" s="101"/>
      <c r="I213" s="775"/>
      <c r="J213" s="776"/>
      <c r="K213" s="777"/>
      <c r="L213" s="118"/>
      <c r="M213" s="119" t="s">
        <v>93</v>
      </c>
      <c r="N213" s="118"/>
      <c r="O213" s="120">
        <f t="shared" si="15"/>
        <v>0</v>
      </c>
      <c r="P213" s="95"/>
    </row>
    <row r="214" spans="1:16" s="96" customFormat="1" ht="20.100000000000001" customHeight="1">
      <c r="A214" s="775"/>
      <c r="B214" s="776"/>
      <c r="C214" s="777"/>
      <c r="D214" s="118"/>
      <c r="E214" s="119" t="s">
        <v>93</v>
      </c>
      <c r="F214" s="118"/>
      <c r="G214" s="120">
        <f t="shared" si="14"/>
        <v>0</v>
      </c>
      <c r="H214" s="101"/>
      <c r="I214" s="775"/>
      <c r="J214" s="776"/>
      <c r="K214" s="777"/>
      <c r="L214" s="118"/>
      <c r="M214" s="119" t="s">
        <v>93</v>
      </c>
      <c r="N214" s="118"/>
      <c r="O214" s="120">
        <f t="shared" si="15"/>
        <v>0</v>
      </c>
      <c r="P214" s="95"/>
    </row>
    <row r="215" spans="1:16" s="96" customFormat="1" ht="20.100000000000001" customHeight="1">
      <c r="A215" s="815" t="s">
        <v>138</v>
      </c>
      <c r="B215" s="816"/>
      <c r="C215" s="816"/>
      <c r="D215" s="121"/>
      <c r="E215" s="122" t="s">
        <v>93</v>
      </c>
      <c r="F215" s="123"/>
      <c r="G215" s="124">
        <f>D215*F215</f>
        <v>0</v>
      </c>
      <c r="H215" s="101"/>
      <c r="I215" s="815" t="s">
        <v>138</v>
      </c>
      <c r="J215" s="816"/>
      <c r="K215" s="816"/>
      <c r="L215" s="121"/>
      <c r="M215" s="122" t="s">
        <v>93</v>
      </c>
      <c r="N215" s="123"/>
      <c r="O215" s="124">
        <f>L215*N215</f>
        <v>0</v>
      </c>
      <c r="P215" s="95"/>
    </row>
    <row r="216" spans="1:16" s="96" customFormat="1" ht="20.100000000000001" customHeight="1">
      <c r="A216" s="780" t="s">
        <v>139</v>
      </c>
      <c r="B216" s="784"/>
      <c r="C216" s="784"/>
      <c r="D216" s="784"/>
      <c r="E216" s="784"/>
      <c r="F216" s="781"/>
      <c r="G216" s="125">
        <f>SUM(G205:G215)</f>
        <v>0</v>
      </c>
      <c r="H216" s="101"/>
      <c r="I216" s="780" t="s">
        <v>139</v>
      </c>
      <c r="J216" s="784"/>
      <c r="K216" s="784"/>
      <c r="L216" s="784"/>
      <c r="M216" s="784"/>
      <c r="N216" s="781"/>
      <c r="O216" s="125">
        <f>SUM(O205:O215)</f>
        <v>0</v>
      </c>
      <c r="P216" s="95"/>
    </row>
    <row r="217" spans="1:16" s="96" customFormat="1" ht="20.100000000000001" customHeight="1">
      <c r="A217" s="817" t="s">
        <v>259</v>
      </c>
      <c r="B217" s="818"/>
      <c r="C217" s="818"/>
      <c r="D217" s="818"/>
      <c r="E217" s="818"/>
      <c r="F217" s="819"/>
      <c r="G217" s="127"/>
      <c r="H217" s="101"/>
      <c r="I217" s="817" t="s">
        <v>259</v>
      </c>
      <c r="J217" s="818"/>
      <c r="K217" s="818"/>
      <c r="L217" s="818"/>
      <c r="M217" s="818"/>
      <c r="N217" s="819"/>
      <c r="O217" s="127"/>
      <c r="P217" s="95"/>
    </row>
    <row r="218" spans="1:16" s="96" customFormat="1" ht="20.100000000000001" customHeight="1">
      <c r="A218" s="780" t="s">
        <v>92</v>
      </c>
      <c r="B218" s="784"/>
      <c r="C218" s="784"/>
      <c r="D218" s="784"/>
      <c r="E218" s="784"/>
      <c r="F218" s="781"/>
      <c r="G218" s="125">
        <f>G216+G217</f>
        <v>0</v>
      </c>
      <c r="H218" s="101"/>
      <c r="I218" s="780" t="s">
        <v>92</v>
      </c>
      <c r="J218" s="784"/>
      <c r="K218" s="784"/>
      <c r="L218" s="784"/>
      <c r="M218" s="784"/>
      <c r="N218" s="781"/>
      <c r="O218" s="125">
        <f>O216+O217</f>
        <v>0</v>
      </c>
      <c r="P218" s="95"/>
    </row>
    <row r="219" spans="1:16" s="96" customFormat="1" ht="20.100000000000001" customHeight="1">
      <c r="A219" s="100"/>
      <c r="B219" s="100"/>
      <c r="C219" s="100"/>
      <c r="D219" s="100"/>
      <c r="E219" s="100"/>
      <c r="F219" s="100"/>
      <c r="G219" s="100"/>
      <c r="H219" s="95"/>
      <c r="I219" s="100"/>
      <c r="J219" s="100"/>
      <c r="K219" s="100"/>
      <c r="L219" s="100"/>
      <c r="M219" s="100"/>
      <c r="N219" s="100"/>
      <c r="O219" s="100"/>
      <c r="P219" s="95"/>
    </row>
    <row r="220" spans="1:16" s="96" customFormat="1" ht="20.100000000000001" customHeight="1">
      <c r="A220" s="796" t="s">
        <v>121</v>
      </c>
      <c r="B220" s="797"/>
      <c r="C220" s="802"/>
      <c r="D220" s="803"/>
      <c r="E220" s="803"/>
      <c r="F220" s="803"/>
      <c r="G220" s="804"/>
      <c r="H220" s="101"/>
      <c r="I220" s="796" t="s">
        <v>121</v>
      </c>
      <c r="J220" s="797"/>
      <c r="K220" s="802"/>
      <c r="L220" s="803"/>
      <c r="M220" s="803"/>
      <c r="N220" s="803"/>
      <c r="O220" s="804"/>
      <c r="P220" s="95"/>
    </row>
    <row r="221" spans="1:16" s="96" customFormat="1" ht="20.100000000000001" customHeight="1">
      <c r="A221" s="805" t="s">
        <v>123</v>
      </c>
      <c r="B221" s="806"/>
      <c r="C221" s="807"/>
      <c r="D221" s="808"/>
      <c r="E221" s="808"/>
      <c r="F221" s="808"/>
      <c r="G221" s="809"/>
      <c r="H221" s="101"/>
      <c r="I221" s="805" t="s">
        <v>123</v>
      </c>
      <c r="J221" s="806"/>
      <c r="K221" s="807"/>
      <c r="L221" s="808"/>
      <c r="M221" s="808"/>
      <c r="N221" s="808"/>
      <c r="O221" s="809"/>
      <c r="P221" s="95"/>
    </row>
    <row r="222" spans="1:16" s="96" customFormat="1" ht="20.100000000000001" customHeight="1">
      <c r="A222" s="786" t="s">
        <v>124</v>
      </c>
      <c r="B222" s="787"/>
      <c r="C222" s="810"/>
      <c r="D222" s="811"/>
      <c r="E222" s="812"/>
      <c r="F222" s="813"/>
      <c r="G222" s="814"/>
      <c r="H222" s="101"/>
      <c r="I222" s="786" t="s">
        <v>124</v>
      </c>
      <c r="J222" s="787"/>
      <c r="K222" s="810"/>
      <c r="L222" s="811"/>
      <c r="M222" s="812"/>
      <c r="N222" s="813"/>
      <c r="O222" s="814"/>
      <c r="P222" s="95"/>
    </row>
    <row r="223" spans="1:16" s="96" customFormat="1" ht="20.100000000000001" customHeight="1">
      <c r="A223" s="102" t="s">
        <v>125</v>
      </c>
      <c r="B223" s="793" t="s">
        <v>126</v>
      </c>
      <c r="C223" s="781"/>
      <c r="D223" s="794"/>
      <c r="E223" s="795"/>
      <c r="F223" s="103" t="s">
        <v>5</v>
      </c>
      <c r="G223" s="104"/>
      <c r="H223" s="105"/>
      <c r="I223" s="102" t="s">
        <v>125</v>
      </c>
      <c r="J223" s="793" t="s">
        <v>126</v>
      </c>
      <c r="K223" s="781"/>
      <c r="L223" s="794"/>
      <c r="M223" s="795"/>
      <c r="N223" s="103" t="s">
        <v>5</v>
      </c>
      <c r="O223" s="104"/>
      <c r="P223" s="95"/>
    </row>
    <row r="224" spans="1:16" s="96" customFormat="1" ht="20.100000000000001" customHeight="1">
      <c r="A224" s="796" t="s">
        <v>127</v>
      </c>
      <c r="B224" s="797"/>
      <c r="C224" s="798">
        <f>C222-D223-G223</f>
        <v>0</v>
      </c>
      <c r="D224" s="799"/>
      <c r="E224" s="800" t="s">
        <v>128</v>
      </c>
      <c r="F224" s="801"/>
      <c r="G224" s="106" t="str">
        <f>IF(C224*C225=0,"",C224*C225)</f>
        <v/>
      </c>
      <c r="H224" s="101"/>
      <c r="I224" s="796" t="s">
        <v>127</v>
      </c>
      <c r="J224" s="797"/>
      <c r="K224" s="798">
        <f>K222-L223-O223</f>
        <v>0</v>
      </c>
      <c r="L224" s="799"/>
      <c r="M224" s="800" t="s">
        <v>128</v>
      </c>
      <c r="N224" s="801"/>
      <c r="O224" s="106" t="str">
        <f>IF(K224*K225=0,"",K224*K225)</f>
        <v/>
      </c>
      <c r="P224" s="95"/>
    </row>
    <row r="225" spans="1:16" s="96" customFormat="1" ht="20.100000000000001" customHeight="1">
      <c r="A225" s="786" t="s">
        <v>129</v>
      </c>
      <c r="B225" s="787"/>
      <c r="C225" s="788"/>
      <c r="D225" s="789"/>
      <c r="E225" s="107"/>
      <c r="F225" s="108"/>
      <c r="G225" s="109"/>
      <c r="H225" s="101"/>
      <c r="I225" s="786" t="s">
        <v>129</v>
      </c>
      <c r="J225" s="787"/>
      <c r="K225" s="788"/>
      <c r="L225" s="789"/>
      <c r="M225" s="107"/>
      <c r="N225" s="108"/>
      <c r="O225" s="109"/>
      <c r="P225" s="95"/>
    </row>
    <row r="226" spans="1:16" s="96" customFormat="1" ht="20.100000000000001" hidden="1" customHeight="1">
      <c r="A226" s="820" t="s">
        <v>418</v>
      </c>
      <c r="B226" s="821"/>
      <c r="C226" s="822">
        <f>C222*C225</f>
        <v>0</v>
      </c>
      <c r="D226" s="822"/>
      <c r="E226" s="823" t="s">
        <v>419</v>
      </c>
      <c r="F226" s="823"/>
      <c r="G226" s="534">
        <f>G223*C225</f>
        <v>0</v>
      </c>
      <c r="H226" s="101"/>
      <c r="I226" s="820" t="s">
        <v>418</v>
      </c>
      <c r="J226" s="821"/>
      <c r="K226" s="822">
        <f>K222*K225</f>
        <v>0</v>
      </c>
      <c r="L226" s="822"/>
      <c r="M226" s="823" t="s">
        <v>419</v>
      </c>
      <c r="N226" s="823"/>
      <c r="O226" s="534">
        <f>O223*K225</f>
        <v>0</v>
      </c>
      <c r="P226" s="95"/>
    </row>
    <row r="227" spans="1:16" s="96" customFormat="1" ht="20.100000000000001" customHeight="1">
      <c r="A227" s="780" t="s">
        <v>130</v>
      </c>
      <c r="B227" s="781"/>
      <c r="C227" s="782" t="str">
        <f>IF(G224="","",SUM(F231:F240))</f>
        <v/>
      </c>
      <c r="D227" s="783"/>
      <c r="E227" s="778" t="s">
        <v>131</v>
      </c>
      <c r="F227" s="779"/>
      <c r="G227" s="110" t="str">
        <f>IF(G224="","",C227/G224)</f>
        <v/>
      </c>
      <c r="H227" s="101"/>
      <c r="I227" s="780" t="s">
        <v>130</v>
      </c>
      <c r="J227" s="781"/>
      <c r="K227" s="782" t="str">
        <f>IF(O224="","",SUM(N231:N240))</f>
        <v/>
      </c>
      <c r="L227" s="783"/>
      <c r="M227" s="778" t="s">
        <v>131</v>
      </c>
      <c r="N227" s="779"/>
      <c r="O227" s="110" t="str">
        <f>IF(O224="","",K227/O224)</f>
        <v/>
      </c>
      <c r="P227" s="95"/>
    </row>
    <row r="228" spans="1:16" s="96" customFormat="1" ht="20.100000000000001" customHeight="1">
      <c r="A228" s="780" t="s">
        <v>132</v>
      </c>
      <c r="B228" s="781"/>
      <c r="C228" s="782" t="str">
        <f>IF(G224="","",SUM(F231:F241))</f>
        <v/>
      </c>
      <c r="D228" s="783"/>
      <c r="E228" s="778" t="s">
        <v>133</v>
      </c>
      <c r="F228" s="779"/>
      <c r="G228" s="111" t="str">
        <f>IF(G224="","",C228/G224)</f>
        <v/>
      </c>
      <c r="H228" s="101"/>
      <c r="I228" s="780" t="s">
        <v>132</v>
      </c>
      <c r="J228" s="781"/>
      <c r="K228" s="782" t="str">
        <f>IF(O224="","",SUM(N231:N241))</f>
        <v/>
      </c>
      <c r="L228" s="783"/>
      <c r="M228" s="778" t="s">
        <v>133</v>
      </c>
      <c r="N228" s="779"/>
      <c r="O228" s="111" t="str">
        <f>IF(O224="","",K228/O224)</f>
        <v/>
      </c>
      <c r="P228" s="95"/>
    </row>
    <row r="229" spans="1:16" s="96" customFormat="1" ht="20.100000000000001" customHeight="1">
      <c r="A229" s="780" t="s">
        <v>134</v>
      </c>
      <c r="B229" s="784"/>
      <c r="C229" s="784"/>
      <c r="D229" s="784"/>
      <c r="E229" s="784"/>
      <c r="F229" s="784"/>
      <c r="G229" s="785"/>
      <c r="H229" s="101"/>
      <c r="I229" s="780" t="s">
        <v>134</v>
      </c>
      <c r="J229" s="784"/>
      <c r="K229" s="784"/>
      <c r="L229" s="784"/>
      <c r="M229" s="784"/>
      <c r="N229" s="784"/>
      <c r="O229" s="785"/>
      <c r="P229" s="95"/>
    </row>
    <row r="230" spans="1:16" s="96" customFormat="1" ht="20.100000000000001" customHeight="1">
      <c r="A230" s="780" t="s">
        <v>135</v>
      </c>
      <c r="B230" s="784"/>
      <c r="C230" s="781"/>
      <c r="D230" s="112" t="s">
        <v>66</v>
      </c>
      <c r="E230" s="112" t="s">
        <v>93</v>
      </c>
      <c r="F230" s="112" t="s">
        <v>136</v>
      </c>
      <c r="G230" s="113" t="s">
        <v>137</v>
      </c>
      <c r="H230" s="101"/>
      <c r="I230" s="780" t="s">
        <v>135</v>
      </c>
      <c r="J230" s="784"/>
      <c r="K230" s="781"/>
      <c r="L230" s="112" t="s">
        <v>66</v>
      </c>
      <c r="M230" s="112" t="s">
        <v>93</v>
      </c>
      <c r="N230" s="112" t="s">
        <v>136</v>
      </c>
      <c r="O230" s="113" t="s">
        <v>137</v>
      </c>
      <c r="P230" s="95"/>
    </row>
    <row r="231" spans="1:16" s="96" customFormat="1" ht="20.100000000000001" customHeight="1">
      <c r="A231" s="790"/>
      <c r="B231" s="791"/>
      <c r="C231" s="792"/>
      <c r="D231" s="114"/>
      <c r="E231" s="115" t="s">
        <v>93</v>
      </c>
      <c r="F231" s="116"/>
      <c r="G231" s="117">
        <f>D231*F231</f>
        <v>0</v>
      </c>
      <c r="H231" s="101"/>
      <c r="I231" s="790"/>
      <c r="J231" s="791"/>
      <c r="K231" s="792"/>
      <c r="L231" s="114"/>
      <c r="M231" s="115" t="s">
        <v>93</v>
      </c>
      <c r="N231" s="116"/>
      <c r="O231" s="117">
        <f>L231*N231</f>
        <v>0</v>
      </c>
      <c r="P231" s="95"/>
    </row>
    <row r="232" spans="1:16" s="96" customFormat="1" ht="20.100000000000001" customHeight="1">
      <c r="A232" s="775"/>
      <c r="B232" s="776"/>
      <c r="C232" s="777"/>
      <c r="D232" s="118"/>
      <c r="E232" s="119" t="s">
        <v>93</v>
      </c>
      <c r="F232" s="118"/>
      <c r="G232" s="120">
        <f t="shared" ref="G232:G240" si="16">D232*F232</f>
        <v>0</v>
      </c>
      <c r="H232" s="101"/>
      <c r="I232" s="775"/>
      <c r="J232" s="776"/>
      <c r="K232" s="777"/>
      <c r="L232" s="118"/>
      <c r="M232" s="119" t="s">
        <v>93</v>
      </c>
      <c r="N232" s="118"/>
      <c r="O232" s="120">
        <f t="shared" ref="O232:O240" si="17">L232*N232</f>
        <v>0</v>
      </c>
      <c r="P232" s="95"/>
    </row>
    <row r="233" spans="1:16" s="96" customFormat="1" ht="20.100000000000001" customHeight="1">
      <c r="A233" s="775"/>
      <c r="B233" s="776"/>
      <c r="C233" s="777"/>
      <c r="D233" s="118"/>
      <c r="E233" s="119" t="s">
        <v>93</v>
      </c>
      <c r="F233" s="118"/>
      <c r="G233" s="120">
        <f t="shared" si="16"/>
        <v>0</v>
      </c>
      <c r="H233" s="101"/>
      <c r="I233" s="775"/>
      <c r="J233" s="776"/>
      <c r="K233" s="777"/>
      <c r="L233" s="118"/>
      <c r="M233" s="119" t="s">
        <v>93</v>
      </c>
      <c r="N233" s="118"/>
      <c r="O233" s="120">
        <f t="shared" si="17"/>
        <v>0</v>
      </c>
      <c r="P233" s="95"/>
    </row>
    <row r="234" spans="1:16" s="96" customFormat="1" ht="20.100000000000001" customHeight="1">
      <c r="A234" s="775"/>
      <c r="B234" s="776"/>
      <c r="C234" s="777"/>
      <c r="D234" s="118"/>
      <c r="E234" s="119" t="s">
        <v>93</v>
      </c>
      <c r="F234" s="118"/>
      <c r="G234" s="120">
        <f t="shared" si="16"/>
        <v>0</v>
      </c>
      <c r="H234" s="101"/>
      <c r="I234" s="775"/>
      <c r="J234" s="776"/>
      <c r="K234" s="777"/>
      <c r="L234" s="118"/>
      <c r="M234" s="119" t="s">
        <v>93</v>
      </c>
      <c r="N234" s="118"/>
      <c r="O234" s="120">
        <f t="shared" si="17"/>
        <v>0</v>
      </c>
      <c r="P234" s="95"/>
    </row>
    <row r="235" spans="1:16" s="96" customFormat="1" ht="20.100000000000001" customHeight="1">
      <c r="A235" s="775"/>
      <c r="B235" s="776"/>
      <c r="C235" s="777"/>
      <c r="D235" s="118"/>
      <c r="E235" s="119" t="s">
        <v>93</v>
      </c>
      <c r="F235" s="118"/>
      <c r="G235" s="120">
        <f t="shared" si="16"/>
        <v>0</v>
      </c>
      <c r="H235" s="101"/>
      <c r="I235" s="775"/>
      <c r="J235" s="776"/>
      <c r="K235" s="777"/>
      <c r="L235" s="118"/>
      <c r="M235" s="119" t="s">
        <v>93</v>
      </c>
      <c r="N235" s="118"/>
      <c r="O235" s="120">
        <f t="shared" si="17"/>
        <v>0</v>
      </c>
      <c r="P235" s="95"/>
    </row>
    <row r="236" spans="1:16" s="96" customFormat="1" ht="20.100000000000001" customHeight="1">
      <c r="A236" s="775"/>
      <c r="B236" s="776"/>
      <c r="C236" s="777"/>
      <c r="D236" s="118"/>
      <c r="E236" s="119" t="s">
        <v>93</v>
      </c>
      <c r="F236" s="118"/>
      <c r="G236" s="120">
        <f t="shared" si="16"/>
        <v>0</v>
      </c>
      <c r="H236" s="101"/>
      <c r="I236" s="775"/>
      <c r="J236" s="776"/>
      <c r="K236" s="777"/>
      <c r="L236" s="118"/>
      <c r="M236" s="119" t="s">
        <v>93</v>
      </c>
      <c r="N236" s="118"/>
      <c r="O236" s="120">
        <f t="shared" si="17"/>
        <v>0</v>
      </c>
      <c r="P236" s="95"/>
    </row>
    <row r="237" spans="1:16" s="96" customFormat="1" ht="20.100000000000001" customHeight="1">
      <c r="A237" s="775"/>
      <c r="B237" s="776"/>
      <c r="C237" s="777"/>
      <c r="D237" s="118"/>
      <c r="E237" s="119" t="s">
        <v>93</v>
      </c>
      <c r="F237" s="118"/>
      <c r="G237" s="120">
        <f t="shared" si="16"/>
        <v>0</v>
      </c>
      <c r="H237" s="101"/>
      <c r="I237" s="775"/>
      <c r="J237" s="776"/>
      <c r="K237" s="777"/>
      <c r="L237" s="118"/>
      <c r="M237" s="119" t="s">
        <v>93</v>
      </c>
      <c r="N237" s="118"/>
      <c r="O237" s="120">
        <f t="shared" si="17"/>
        <v>0</v>
      </c>
      <c r="P237" s="95"/>
    </row>
    <row r="238" spans="1:16" s="96" customFormat="1" ht="20.100000000000001" customHeight="1">
      <c r="A238" s="775"/>
      <c r="B238" s="776"/>
      <c r="C238" s="777"/>
      <c r="D238" s="118"/>
      <c r="E238" s="119" t="s">
        <v>93</v>
      </c>
      <c r="F238" s="118"/>
      <c r="G238" s="120">
        <f t="shared" si="16"/>
        <v>0</v>
      </c>
      <c r="H238" s="101"/>
      <c r="I238" s="775"/>
      <c r="J238" s="776"/>
      <c r="K238" s="777"/>
      <c r="L238" s="118"/>
      <c r="M238" s="119" t="s">
        <v>93</v>
      </c>
      <c r="N238" s="118"/>
      <c r="O238" s="120">
        <f t="shared" si="17"/>
        <v>0</v>
      </c>
      <c r="P238" s="95"/>
    </row>
    <row r="239" spans="1:16" s="96" customFormat="1" ht="20.100000000000001" customHeight="1">
      <c r="A239" s="775"/>
      <c r="B239" s="776"/>
      <c r="C239" s="777"/>
      <c r="D239" s="118"/>
      <c r="E239" s="119" t="s">
        <v>93</v>
      </c>
      <c r="F239" s="118"/>
      <c r="G239" s="120">
        <f t="shared" si="16"/>
        <v>0</v>
      </c>
      <c r="H239" s="101"/>
      <c r="I239" s="775"/>
      <c r="J239" s="776"/>
      <c r="K239" s="777"/>
      <c r="L239" s="118"/>
      <c r="M239" s="119" t="s">
        <v>93</v>
      </c>
      <c r="N239" s="118"/>
      <c r="O239" s="120">
        <f t="shared" si="17"/>
        <v>0</v>
      </c>
      <c r="P239" s="95"/>
    </row>
    <row r="240" spans="1:16" s="96" customFormat="1" ht="20.100000000000001" customHeight="1">
      <c r="A240" s="775"/>
      <c r="B240" s="776"/>
      <c r="C240" s="777"/>
      <c r="D240" s="118"/>
      <c r="E240" s="119" t="s">
        <v>93</v>
      </c>
      <c r="F240" s="118"/>
      <c r="G240" s="120">
        <f t="shared" si="16"/>
        <v>0</v>
      </c>
      <c r="H240" s="101"/>
      <c r="I240" s="775"/>
      <c r="J240" s="776"/>
      <c r="K240" s="777"/>
      <c r="L240" s="118"/>
      <c r="M240" s="119" t="s">
        <v>93</v>
      </c>
      <c r="N240" s="118"/>
      <c r="O240" s="120">
        <f t="shared" si="17"/>
        <v>0</v>
      </c>
      <c r="P240" s="95"/>
    </row>
    <row r="241" spans="1:16" s="96" customFormat="1" ht="20.100000000000001" customHeight="1">
      <c r="A241" s="815" t="s">
        <v>138</v>
      </c>
      <c r="B241" s="816"/>
      <c r="C241" s="816"/>
      <c r="D241" s="121"/>
      <c r="E241" s="122" t="s">
        <v>93</v>
      </c>
      <c r="F241" s="123"/>
      <c r="G241" s="124">
        <f>D241*F241</f>
        <v>0</v>
      </c>
      <c r="H241" s="101"/>
      <c r="I241" s="815" t="s">
        <v>138</v>
      </c>
      <c r="J241" s="816"/>
      <c r="K241" s="816"/>
      <c r="L241" s="121"/>
      <c r="M241" s="122" t="s">
        <v>93</v>
      </c>
      <c r="N241" s="123"/>
      <c r="O241" s="124">
        <f>L241*N241</f>
        <v>0</v>
      </c>
      <c r="P241" s="95"/>
    </row>
    <row r="242" spans="1:16" s="96" customFormat="1" ht="20.100000000000001" customHeight="1">
      <c r="A242" s="780" t="s">
        <v>139</v>
      </c>
      <c r="B242" s="784"/>
      <c r="C242" s="784"/>
      <c r="D242" s="784"/>
      <c r="E242" s="784"/>
      <c r="F242" s="781"/>
      <c r="G242" s="125">
        <f>SUM(G231:G241)</f>
        <v>0</v>
      </c>
      <c r="H242" s="101"/>
      <c r="I242" s="780" t="s">
        <v>139</v>
      </c>
      <c r="J242" s="784"/>
      <c r="K242" s="784"/>
      <c r="L242" s="784"/>
      <c r="M242" s="784"/>
      <c r="N242" s="781"/>
      <c r="O242" s="125">
        <f>SUM(O231:O241)</f>
        <v>0</v>
      </c>
      <c r="P242" s="95"/>
    </row>
    <row r="243" spans="1:16" s="96" customFormat="1" ht="20.100000000000001" customHeight="1">
      <c r="A243" s="817" t="s">
        <v>259</v>
      </c>
      <c r="B243" s="818"/>
      <c r="C243" s="818"/>
      <c r="D243" s="818"/>
      <c r="E243" s="818"/>
      <c r="F243" s="819"/>
      <c r="G243" s="127"/>
      <c r="H243" s="101"/>
      <c r="I243" s="817" t="s">
        <v>259</v>
      </c>
      <c r="J243" s="818"/>
      <c r="K243" s="818"/>
      <c r="L243" s="818"/>
      <c r="M243" s="818"/>
      <c r="N243" s="819"/>
      <c r="O243" s="127"/>
      <c r="P243" s="95"/>
    </row>
    <row r="244" spans="1:16" s="96" customFormat="1" ht="20.100000000000001" customHeight="1">
      <c r="A244" s="780" t="s">
        <v>92</v>
      </c>
      <c r="B244" s="784"/>
      <c r="C244" s="784"/>
      <c r="D244" s="784"/>
      <c r="E244" s="784"/>
      <c r="F244" s="781"/>
      <c r="G244" s="125">
        <f>G242+G243</f>
        <v>0</v>
      </c>
      <c r="H244" s="101"/>
      <c r="I244" s="780" t="s">
        <v>92</v>
      </c>
      <c r="J244" s="784"/>
      <c r="K244" s="784"/>
      <c r="L244" s="784"/>
      <c r="M244" s="784"/>
      <c r="N244" s="781"/>
      <c r="O244" s="125">
        <f>O242+O243</f>
        <v>0</v>
      </c>
      <c r="P244" s="95"/>
    </row>
    <row r="245" spans="1:16" s="96" customFormat="1" ht="20.100000000000001" customHeight="1">
      <c r="A245" s="100"/>
      <c r="B245" s="100"/>
      <c r="C245" s="100"/>
      <c r="D245" s="100"/>
      <c r="E245" s="100"/>
      <c r="F245" s="100"/>
      <c r="G245" s="100"/>
      <c r="H245" s="95"/>
      <c r="I245" s="100"/>
      <c r="J245" s="100"/>
      <c r="K245" s="100"/>
      <c r="L245" s="100"/>
      <c r="M245" s="100"/>
      <c r="N245" s="100"/>
      <c r="O245" s="100"/>
      <c r="P245" s="95"/>
    </row>
    <row r="246" spans="1:16" s="96" customFormat="1" ht="20.100000000000001" customHeight="1">
      <c r="A246" s="796" t="s">
        <v>121</v>
      </c>
      <c r="B246" s="797"/>
      <c r="C246" s="802"/>
      <c r="D246" s="803"/>
      <c r="E246" s="803"/>
      <c r="F246" s="803"/>
      <c r="G246" s="804"/>
      <c r="H246" s="101"/>
      <c r="I246" s="796" t="s">
        <v>121</v>
      </c>
      <c r="J246" s="797"/>
      <c r="K246" s="802"/>
      <c r="L246" s="803"/>
      <c r="M246" s="803"/>
      <c r="N246" s="803"/>
      <c r="O246" s="804"/>
      <c r="P246" s="95"/>
    </row>
    <row r="247" spans="1:16" s="96" customFormat="1" ht="20.100000000000001" customHeight="1">
      <c r="A247" s="805" t="s">
        <v>123</v>
      </c>
      <c r="B247" s="806"/>
      <c r="C247" s="807"/>
      <c r="D247" s="808"/>
      <c r="E247" s="808"/>
      <c r="F247" s="808"/>
      <c r="G247" s="809"/>
      <c r="H247" s="101"/>
      <c r="I247" s="805" t="s">
        <v>123</v>
      </c>
      <c r="J247" s="806"/>
      <c r="K247" s="807"/>
      <c r="L247" s="808"/>
      <c r="M247" s="808"/>
      <c r="N247" s="808"/>
      <c r="O247" s="809"/>
      <c r="P247" s="95"/>
    </row>
    <row r="248" spans="1:16" s="96" customFormat="1" ht="20.100000000000001" customHeight="1">
      <c r="A248" s="786" t="s">
        <v>124</v>
      </c>
      <c r="B248" s="787"/>
      <c r="C248" s="810"/>
      <c r="D248" s="811"/>
      <c r="E248" s="812"/>
      <c r="F248" s="813"/>
      <c r="G248" s="814"/>
      <c r="H248" s="101"/>
      <c r="I248" s="786" t="s">
        <v>124</v>
      </c>
      <c r="J248" s="787"/>
      <c r="K248" s="810"/>
      <c r="L248" s="811"/>
      <c r="M248" s="812"/>
      <c r="N248" s="813"/>
      <c r="O248" s="814"/>
      <c r="P248" s="95"/>
    </row>
    <row r="249" spans="1:16" s="96" customFormat="1" ht="20.100000000000001" customHeight="1">
      <c r="A249" s="102" t="s">
        <v>125</v>
      </c>
      <c r="B249" s="793" t="s">
        <v>126</v>
      </c>
      <c r="C249" s="781"/>
      <c r="D249" s="794"/>
      <c r="E249" s="795"/>
      <c r="F249" s="103" t="s">
        <v>5</v>
      </c>
      <c r="G249" s="104"/>
      <c r="H249" s="105"/>
      <c r="I249" s="102" t="s">
        <v>125</v>
      </c>
      <c r="J249" s="793" t="s">
        <v>126</v>
      </c>
      <c r="K249" s="781"/>
      <c r="L249" s="794"/>
      <c r="M249" s="795"/>
      <c r="N249" s="103" t="s">
        <v>5</v>
      </c>
      <c r="O249" s="104"/>
      <c r="P249" s="95"/>
    </row>
    <row r="250" spans="1:16" s="96" customFormat="1" ht="20.100000000000001" customHeight="1">
      <c r="A250" s="796" t="s">
        <v>127</v>
      </c>
      <c r="B250" s="797"/>
      <c r="C250" s="798">
        <f>C248-D249-G249</f>
        <v>0</v>
      </c>
      <c r="D250" s="799"/>
      <c r="E250" s="800" t="s">
        <v>128</v>
      </c>
      <c r="F250" s="801"/>
      <c r="G250" s="106" t="str">
        <f>IF(C250*C251=0,"",C250*C251)</f>
        <v/>
      </c>
      <c r="H250" s="101"/>
      <c r="I250" s="796" t="s">
        <v>127</v>
      </c>
      <c r="J250" s="797"/>
      <c r="K250" s="798">
        <f>K248-L249-O249</f>
        <v>0</v>
      </c>
      <c r="L250" s="799"/>
      <c r="M250" s="800" t="s">
        <v>128</v>
      </c>
      <c r="N250" s="801"/>
      <c r="O250" s="106" t="str">
        <f>IF(K250*K251=0,"",K250*K251)</f>
        <v/>
      </c>
      <c r="P250" s="95"/>
    </row>
    <row r="251" spans="1:16" s="96" customFormat="1" ht="20.100000000000001" customHeight="1">
      <c r="A251" s="786" t="s">
        <v>129</v>
      </c>
      <c r="B251" s="787"/>
      <c r="C251" s="788"/>
      <c r="D251" s="789"/>
      <c r="E251" s="107"/>
      <c r="F251" s="108"/>
      <c r="G251" s="109"/>
      <c r="H251" s="101"/>
      <c r="I251" s="786" t="s">
        <v>129</v>
      </c>
      <c r="J251" s="787"/>
      <c r="K251" s="788"/>
      <c r="L251" s="789"/>
      <c r="M251" s="107"/>
      <c r="N251" s="108"/>
      <c r="O251" s="109"/>
      <c r="P251" s="95"/>
    </row>
    <row r="252" spans="1:16" s="96" customFormat="1" ht="20.100000000000001" hidden="1" customHeight="1">
      <c r="A252" s="820" t="s">
        <v>418</v>
      </c>
      <c r="B252" s="821"/>
      <c r="C252" s="822">
        <f>C248*C251</f>
        <v>0</v>
      </c>
      <c r="D252" s="822"/>
      <c r="E252" s="823" t="s">
        <v>419</v>
      </c>
      <c r="F252" s="823"/>
      <c r="G252" s="534">
        <f>G249*C251</f>
        <v>0</v>
      </c>
      <c r="H252" s="101"/>
      <c r="I252" s="820" t="s">
        <v>418</v>
      </c>
      <c r="J252" s="821"/>
      <c r="K252" s="822">
        <f>K248*K251</f>
        <v>0</v>
      </c>
      <c r="L252" s="822"/>
      <c r="M252" s="823" t="s">
        <v>419</v>
      </c>
      <c r="N252" s="823"/>
      <c r="O252" s="534">
        <f>O249*K251</f>
        <v>0</v>
      </c>
      <c r="P252" s="95"/>
    </row>
    <row r="253" spans="1:16" s="96" customFormat="1" ht="20.100000000000001" customHeight="1">
      <c r="A253" s="780" t="s">
        <v>130</v>
      </c>
      <c r="B253" s="781"/>
      <c r="C253" s="782" t="str">
        <f>IF(G250="","",SUM(F257:F266))</f>
        <v/>
      </c>
      <c r="D253" s="783"/>
      <c r="E253" s="778" t="s">
        <v>131</v>
      </c>
      <c r="F253" s="779"/>
      <c r="G253" s="110" t="str">
        <f>IF(G250="","",C253/G250)</f>
        <v/>
      </c>
      <c r="H253" s="101"/>
      <c r="I253" s="780" t="s">
        <v>130</v>
      </c>
      <c r="J253" s="781"/>
      <c r="K253" s="782" t="str">
        <f>IF(O250="","",SUM(N257:N266))</f>
        <v/>
      </c>
      <c r="L253" s="783"/>
      <c r="M253" s="778" t="s">
        <v>131</v>
      </c>
      <c r="N253" s="779"/>
      <c r="O253" s="110" t="str">
        <f>IF(O250="","",K253/O250)</f>
        <v/>
      </c>
      <c r="P253" s="95"/>
    </row>
    <row r="254" spans="1:16" s="96" customFormat="1" ht="20.100000000000001" customHeight="1">
      <c r="A254" s="780" t="s">
        <v>132</v>
      </c>
      <c r="B254" s="781"/>
      <c r="C254" s="782" t="str">
        <f>IF(G250="","",SUM(F257:F267))</f>
        <v/>
      </c>
      <c r="D254" s="783"/>
      <c r="E254" s="778" t="s">
        <v>133</v>
      </c>
      <c r="F254" s="779"/>
      <c r="G254" s="111" t="str">
        <f>IF(G250="","",C254/G250)</f>
        <v/>
      </c>
      <c r="H254" s="101"/>
      <c r="I254" s="780" t="s">
        <v>132</v>
      </c>
      <c r="J254" s="781"/>
      <c r="K254" s="782" t="str">
        <f>IF(O250="","",SUM(N257:N267))</f>
        <v/>
      </c>
      <c r="L254" s="783"/>
      <c r="M254" s="778" t="s">
        <v>133</v>
      </c>
      <c r="N254" s="779"/>
      <c r="O254" s="111" t="str">
        <f>IF(O250="","",K254/O250)</f>
        <v/>
      </c>
      <c r="P254" s="95"/>
    </row>
    <row r="255" spans="1:16" s="96" customFormat="1" ht="20.100000000000001" customHeight="1">
      <c r="A255" s="780" t="s">
        <v>134</v>
      </c>
      <c r="B255" s="784"/>
      <c r="C255" s="784"/>
      <c r="D255" s="784"/>
      <c r="E255" s="784"/>
      <c r="F255" s="784"/>
      <c r="G255" s="785"/>
      <c r="H255" s="101"/>
      <c r="I255" s="780" t="s">
        <v>134</v>
      </c>
      <c r="J255" s="784"/>
      <c r="K255" s="784"/>
      <c r="L255" s="784"/>
      <c r="M255" s="784"/>
      <c r="N255" s="784"/>
      <c r="O255" s="785"/>
      <c r="P255" s="95"/>
    </row>
    <row r="256" spans="1:16" s="96" customFormat="1" ht="20.100000000000001" customHeight="1">
      <c r="A256" s="780" t="s">
        <v>135</v>
      </c>
      <c r="B256" s="784"/>
      <c r="C256" s="781"/>
      <c r="D256" s="112" t="s">
        <v>66</v>
      </c>
      <c r="E256" s="112" t="s">
        <v>93</v>
      </c>
      <c r="F256" s="112" t="s">
        <v>136</v>
      </c>
      <c r="G256" s="113" t="s">
        <v>137</v>
      </c>
      <c r="H256" s="101"/>
      <c r="I256" s="780" t="s">
        <v>135</v>
      </c>
      <c r="J256" s="784"/>
      <c r="K256" s="781"/>
      <c r="L256" s="112" t="s">
        <v>66</v>
      </c>
      <c r="M256" s="112" t="s">
        <v>93</v>
      </c>
      <c r="N256" s="112" t="s">
        <v>136</v>
      </c>
      <c r="O256" s="113" t="s">
        <v>137</v>
      </c>
      <c r="P256" s="95"/>
    </row>
    <row r="257" spans="1:16" s="96" customFormat="1" ht="20.100000000000001" customHeight="1">
      <c r="A257" s="790"/>
      <c r="B257" s="791"/>
      <c r="C257" s="792"/>
      <c r="D257" s="114"/>
      <c r="E257" s="115" t="s">
        <v>93</v>
      </c>
      <c r="F257" s="116"/>
      <c r="G257" s="117">
        <f>D257*F257</f>
        <v>0</v>
      </c>
      <c r="H257" s="101"/>
      <c r="I257" s="790"/>
      <c r="J257" s="791"/>
      <c r="K257" s="792"/>
      <c r="L257" s="114"/>
      <c r="M257" s="115" t="s">
        <v>93</v>
      </c>
      <c r="N257" s="116"/>
      <c r="O257" s="117">
        <f>L257*N257</f>
        <v>0</v>
      </c>
      <c r="P257" s="95"/>
    </row>
    <row r="258" spans="1:16" s="96" customFormat="1" ht="20.100000000000001" customHeight="1">
      <c r="A258" s="775"/>
      <c r="B258" s="776"/>
      <c r="C258" s="777"/>
      <c r="D258" s="118"/>
      <c r="E258" s="119" t="s">
        <v>93</v>
      </c>
      <c r="F258" s="118"/>
      <c r="G258" s="120">
        <f t="shared" ref="G258:G266" si="18">D258*F258</f>
        <v>0</v>
      </c>
      <c r="H258" s="101"/>
      <c r="I258" s="775"/>
      <c r="J258" s="776"/>
      <c r="K258" s="777"/>
      <c r="L258" s="118"/>
      <c r="M258" s="119" t="s">
        <v>93</v>
      </c>
      <c r="N258" s="118"/>
      <c r="O258" s="120">
        <f t="shared" ref="O258:O266" si="19">L258*N258</f>
        <v>0</v>
      </c>
      <c r="P258" s="95"/>
    </row>
    <row r="259" spans="1:16" s="96" customFormat="1" ht="20.100000000000001" customHeight="1">
      <c r="A259" s="775"/>
      <c r="B259" s="776"/>
      <c r="C259" s="777"/>
      <c r="D259" s="118"/>
      <c r="E259" s="119" t="s">
        <v>93</v>
      </c>
      <c r="F259" s="118"/>
      <c r="G259" s="120">
        <f t="shared" si="18"/>
        <v>0</v>
      </c>
      <c r="H259" s="101"/>
      <c r="I259" s="775"/>
      <c r="J259" s="776"/>
      <c r="K259" s="777"/>
      <c r="L259" s="118"/>
      <c r="M259" s="119" t="s">
        <v>93</v>
      </c>
      <c r="N259" s="118"/>
      <c r="O259" s="120">
        <f t="shared" si="19"/>
        <v>0</v>
      </c>
      <c r="P259" s="95"/>
    </row>
    <row r="260" spans="1:16" s="96" customFormat="1" ht="20.100000000000001" customHeight="1">
      <c r="A260" s="775"/>
      <c r="B260" s="776"/>
      <c r="C260" s="777"/>
      <c r="D260" s="118"/>
      <c r="E260" s="119" t="s">
        <v>93</v>
      </c>
      <c r="F260" s="118"/>
      <c r="G260" s="120">
        <f t="shared" si="18"/>
        <v>0</v>
      </c>
      <c r="H260" s="101"/>
      <c r="I260" s="775"/>
      <c r="J260" s="776"/>
      <c r="K260" s="777"/>
      <c r="L260" s="118"/>
      <c r="M260" s="119" t="s">
        <v>93</v>
      </c>
      <c r="N260" s="118"/>
      <c r="O260" s="120">
        <f t="shared" si="19"/>
        <v>0</v>
      </c>
      <c r="P260" s="95"/>
    </row>
    <row r="261" spans="1:16" s="96" customFormat="1" ht="20.100000000000001" customHeight="1">
      <c r="A261" s="775"/>
      <c r="B261" s="776"/>
      <c r="C261" s="777"/>
      <c r="D261" s="118"/>
      <c r="E261" s="119" t="s">
        <v>93</v>
      </c>
      <c r="F261" s="118"/>
      <c r="G261" s="120">
        <f t="shared" si="18"/>
        <v>0</v>
      </c>
      <c r="H261" s="101"/>
      <c r="I261" s="775"/>
      <c r="J261" s="776"/>
      <c r="K261" s="777"/>
      <c r="L261" s="118"/>
      <c r="M261" s="119" t="s">
        <v>93</v>
      </c>
      <c r="N261" s="118"/>
      <c r="O261" s="120">
        <f t="shared" si="19"/>
        <v>0</v>
      </c>
      <c r="P261" s="95"/>
    </row>
    <row r="262" spans="1:16" s="96" customFormat="1" ht="20.100000000000001" customHeight="1">
      <c r="A262" s="775"/>
      <c r="B262" s="776"/>
      <c r="C262" s="777"/>
      <c r="D262" s="118"/>
      <c r="E262" s="119" t="s">
        <v>93</v>
      </c>
      <c r="F262" s="118"/>
      <c r="G262" s="120">
        <f t="shared" si="18"/>
        <v>0</v>
      </c>
      <c r="H262" s="101"/>
      <c r="I262" s="775"/>
      <c r="J262" s="776"/>
      <c r="K262" s="777"/>
      <c r="L262" s="118"/>
      <c r="M262" s="119" t="s">
        <v>93</v>
      </c>
      <c r="N262" s="118"/>
      <c r="O262" s="120">
        <f t="shared" si="19"/>
        <v>0</v>
      </c>
      <c r="P262" s="95"/>
    </row>
    <row r="263" spans="1:16" s="96" customFormat="1" ht="20.100000000000001" customHeight="1">
      <c r="A263" s="775"/>
      <c r="B263" s="776"/>
      <c r="C263" s="777"/>
      <c r="D263" s="118"/>
      <c r="E263" s="119" t="s">
        <v>93</v>
      </c>
      <c r="F263" s="118"/>
      <c r="G263" s="120">
        <f t="shared" si="18"/>
        <v>0</v>
      </c>
      <c r="H263" s="101"/>
      <c r="I263" s="775"/>
      <c r="J263" s="776"/>
      <c r="K263" s="777"/>
      <c r="L263" s="118"/>
      <c r="M263" s="119" t="s">
        <v>93</v>
      </c>
      <c r="N263" s="118"/>
      <c r="O263" s="120">
        <f t="shared" si="19"/>
        <v>0</v>
      </c>
      <c r="P263" s="95"/>
    </row>
    <row r="264" spans="1:16" s="96" customFormat="1" ht="20.100000000000001" customHeight="1">
      <c r="A264" s="775"/>
      <c r="B264" s="776"/>
      <c r="C264" s="777"/>
      <c r="D264" s="118"/>
      <c r="E264" s="119" t="s">
        <v>93</v>
      </c>
      <c r="F264" s="118"/>
      <c r="G264" s="120">
        <f t="shared" si="18"/>
        <v>0</v>
      </c>
      <c r="H264" s="101"/>
      <c r="I264" s="775"/>
      <c r="J264" s="776"/>
      <c r="K264" s="777"/>
      <c r="L264" s="118"/>
      <c r="M264" s="119" t="s">
        <v>93</v>
      </c>
      <c r="N264" s="118"/>
      <c r="O264" s="120">
        <f t="shared" si="19"/>
        <v>0</v>
      </c>
      <c r="P264" s="95"/>
    </row>
    <row r="265" spans="1:16" s="96" customFormat="1" ht="20.100000000000001" customHeight="1">
      <c r="A265" s="775"/>
      <c r="B265" s="776"/>
      <c r="C265" s="777"/>
      <c r="D265" s="118"/>
      <c r="E265" s="119" t="s">
        <v>93</v>
      </c>
      <c r="F265" s="118"/>
      <c r="G265" s="120">
        <f t="shared" si="18"/>
        <v>0</v>
      </c>
      <c r="H265" s="101"/>
      <c r="I265" s="775"/>
      <c r="J265" s="776"/>
      <c r="K265" s="777"/>
      <c r="L265" s="118"/>
      <c r="M265" s="119" t="s">
        <v>93</v>
      </c>
      <c r="N265" s="118"/>
      <c r="O265" s="120">
        <f t="shared" si="19"/>
        <v>0</v>
      </c>
      <c r="P265" s="95"/>
    </row>
    <row r="266" spans="1:16" s="96" customFormat="1" ht="20.100000000000001" customHeight="1">
      <c r="A266" s="775"/>
      <c r="B266" s="776"/>
      <c r="C266" s="777"/>
      <c r="D266" s="118"/>
      <c r="E266" s="119" t="s">
        <v>93</v>
      </c>
      <c r="F266" s="118"/>
      <c r="G266" s="120">
        <f t="shared" si="18"/>
        <v>0</v>
      </c>
      <c r="H266" s="101"/>
      <c r="I266" s="775"/>
      <c r="J266" s="776"/>
      <c r="K266" s="777"/>
      <c r="L266" s="118"/>
      <c r="M266" s="119" t="s">
        <v>93</v>
      </c>
      <c r="N266" s="118"/>
      <c r="O266" s="120">
        <f t="shared" si="19"/>
        <v>0</v>
      </c>
      <c r="P266" s="95"/>
    </row>
    <row r="267" spans="1:16" s="96" customFormat="1" ht="20.100000000000001" customHeight="1">
      <c r="A267" s="815" t="s">
        <v>138</v>
      </c>
      <c r="B267" s="816"/>
      <c r="C267" s="816"/>
      <c r="D267" s="121"/>
      <c r="E267" s="122" t="s">
        <v>93</v>
      </c>
      <c r="F267" s="123"/>
      <c r="G267" s="124">
        <f>D267*F267</f>
        <v>0</v>
      </c>
      <c r="H267" s="101"/>
      <c r="I267" s="815" t="s">
        <v>138</v>
      </c>
      <c r="J267" s="816"/>
      <c r="K267" s="816"/>
      <c r="L267" s="121"/>
      <c r="M267" s="122" t="s">
        <v>93</v>
      </c>
      <c r="N267" s="123"/>
      <c r="O267" s="124">
        <f>L267*N267</f>
        <v>0</v>
      </c>
      <c r="P267" s="95"/>
    </row>
    <row r="268" spans="1:16" s="96" customFormat="1" ht="20.100000000000001" customHeight="1">
      <c r="A268" s="780" t="s">
        <v>139</v>
      </c>
      <c r="B268" s="784"/>
      <c r="C268" s="784"/>
      <c r="D268" s="784"/>
      <c r="E268" s="784"/>
      <c r="F268" s="781"/>
      <c r="G268" s="125">
        <f>SUM(G257:G267)</f>
        <v>0</v>
      </c>
      <c r="H268" s="101"/>
      <c r="I268" s="780" t="s">
        <v>139</v>
      </c>
      <c r="J268" s="784"/>
      <c r="K268" s="784"/>
      <c r="L268" s="784"/>
      <c r="M268" s="784"/>
      <c r="N268" s="781"/>
      <c r="O268" s="125">
        <f>SUM(O257:O267)</f>
        <v>0</v>
      </c>
      <c r="P268" s="95"/>
    </row>
    <row r="269" spans="1:16" s="96" customFormat="1" ht="20.100000000000001" customHeight="1">
      <c r="A269" s="817" t="s">
        <v>259</v>
      </c>
      <c r="B269" s="818"/>
      <c r="C269" s="818"/>
      <c r="D269" s="818"/>
      <c r="E269" s="818"/>
      <c r="F269" s="819"/>
      <c r="G269" s="127"/>
      <c r="H269" s="101"/>
      <c r="I269" s="817" t="s">
        <v>259</v>
      </c>
      <c r="J269" s="818"/>
      <c r="K269" s="818"/>
      <c r="L269" s="818"/>
      <c r="M269" s="818"/>
      <c r="N269" s="819"/>
      <c r="O269" s="127"/>
      <c r="P269" s="95"/>
    </row>
    <row r="270" spans="1:16" s="96" customFormat="1" ht="20.100000000000001" customHeight="1">
      <c r="A270" s="780" t="s">
        <v>92</v>
      </c>
      <c r="B270" s="784"/>
      <c r="C270" s="784"/>
      <c r="D270" s="784"/>
      <c r="E270" s="784"/>
      <c r="F270" s="781"/>
      <c r="G270" s="125">
        <f>G268+G269</f>
        <v>0</v>
      </c>
      <c r="H270" s="101"/>
      <c r="I270" s="780" t="s">
        <v>92</v>
      </c>
      <c r="J270" s="784"/>
      <c r="K270" s="784"/>
      <c r="L270" s="784"/>
      <c r="M270" s="784"/>
      <c r="N270" s="781"/>
      <c r="O270" s="125">
        <f>O268+O269</f>
        <v>0</v>
      </c>
      <c r="P270" s="95"/>
    </row>
    <row r="271" spans="1:16" s="96" customFormat="1" ht="20.100000000000001" customHeight="1">
      <c r="A271" s="100"/>
      <c r="B271" s="100"/>
      <c r="C271" s="100"/>
      <c r="D271" s="100"/>
      <c r="E271" s="100"/>
      <c r="F271" s="100"/>
      <c r="G271" s="100"/>
      <c r="H271" s="95"/>
      <c r="I271" s="100"/>
      <c r="J271" s="100"/>
      <c r="K271" s="100"/>
      <c r="L271" s="100"/>
      <c r="M271" s="100"/>
      <c r="N271" s="100"/>
      <c r="O271" s="100"/>
      <c r="P271" s="95"/>
    </row>
    <row r="272" spans="1:16" s="96" customFormat="1" ht="20.100000000000001" customHeight="1">
      <c r="A272" s="796" t="s">
        <v>121</v>
      </c>
      <c r="B272" s="797"/>
      <c r="C272" s="802"/>
      <c r="D272" s="803"/>
      <c r="E272" s="803"/>
      <c r="F272" s="803"/>
      <c r="G272" s="804"/>
      <c r="H272" s="101"/>
      <c r="I272" s="796" t="s">
        <v>121</v>
      </c>
      <c r="J272" s="797"/>
      <c r="K272" s="802"/>
      <c r="L272" s="803"/>
      <c r="M272" s="803"/>
      <c r="N272" s="803"/>
      <c r="O272" s="804"/>
      <c r="P272" s="95"/>
    </row>
    <row r="273" spans="1:16" s="96" customFormat="1" ht="20.100000000000001" customHeight="1">
      <c r="A273" s="805" t="s">
        <v>123</v>
      </c>
      <c r="B273" s="806"/>
      <c r="C273" s="807"/>
      <c r="D273" s="808"/>
      <c r="E273" s="808"/>
      <c r="F273" s="808"/>
      <c r="G273" s="809"/>
      <c r="H273" s="101"/>
      <c r="I273" s="805" t="s">
        <v>123</v>
      </c>
      <c r="J273" s="806"/>
      <c r="K273" s="807"/>
      <c r="L273" s="808"/>
      <c r="M273" s="808"/>
      <c r="N273" s="808"/>
      <c r="O273" s="809"/>
      <c r="P273" s="95"/>
    </row>
    <row r="274" spans="1:16" s="96" customFormat="1" ht="20.100000000000001" customHeight="1">
      <c r="A274" s="786" t="s">
        <v>124</v>
      </c>
      <c r="B274" s="787"/>
      <c r="C274" s="810"/>
      <c r="D274" s="811"/>
      <c r="E274" s="812"/>
      <c r="F274" s="813"/>
      <c r="G274" s="814"/>
      <c r="H274" s="101"/>
      <c r="I274" s="786" t="s">
        <v>124</v>
      </c>
      <c r="J274" s="787"/>
      <c r="K274" s="810"/>
      <c r="L274" s="811"/>
      <c r="M274" s="812"/>
      <c r="N274" s="813"/>
      <c r="O274" s="814"/>
      <c r="P274" s="95"/>
    </row>
    <row r="275" spans="1:16" s="96" customFormat="1" ht="20.100000000000001" customHeight="1">
      <c r="A275" s="102" t="s">
        <v>125</v>
      </c>
      <c r="B275" s="793" t="s">
        <v>126</v>
      </c>
      <c r="C275" s="781"/>
      <c r="D275" s="794"/>
      <c r="E275" s="795"/>
      <c r="F275" s="103" t="s">
        <v>5</v>
      </c>
      <c r="G275" s="104"/>
      <c r="H275" s="105"/>
      <c r="I275" s="102" t="s">
        <v>125</v>
      </c>
      <c r="J275" s="793" t="s">
        <v>126</v>
      </c>
      <c r="K275" s="781"/>
      <c r="L275" s="794"/>
      <c r="M275" s="795"/>
      <c r="N275" s="103" t="s">
        <v>5</v>
      </c>
      <c r="O275" s="104"/>
      <c r="P275" s="95"/>
    </row>
    <row r="276" spans="1:16" s="96" customFormat="1" ht="20.100000000000001" customHeight="1">
      <c r="A276" s="796" t="s">
        <v>127</v>
      </c>
      <c r="B276" s="797"/>
      <c r="C276" s="798">
        <f>C274-D275-G275</f>
        <v>0</v>
      </c>
      <c r="D276" s="799"/>
      <c r="E276" s="800" t="s">
        <v>128</v>
      </c>
      <c r="F276" s="801"/>
      <c r="G276" s="106" t="str">
        <f>IF(C276*C277=0,"",C276*C277)</f>
        <v/>
      </c>
      <c r="H276" s="101"/>
      <c r="I276" s="796" t="s">
        <v>127</v>
      </c>
      <c r="J276" s="797"/>
      <c r="K276" s="798">
        <f>K274-L275-O275</f>
        <v>0</v>
      </c>
      <c r="L276" s="799"/>
      <c r="M276" s="800" t="s">
        <v>128</v>
      </c>
      <c r="N276" s="801"/>
      <c r="O276" s="106" t="str">
        <f>IF(K276*K277=0,"",K276*K277)</f>
        <v/>
      </c>
      <c r="P276" s="95"/>
    </row>
    <row r="277" spans="1:16" s="96" customFormat="1" ht="20.100000000000001" customHeight="1">
      <c r="A277" s="786" t="s">
        <v>129</v>
      </c>
      <c r="B277" s="787"/>
      <c r="C277" s="788"/>
      <c r="D277" s="789"/>
      <c r="E277" s="107"/>
      <c r="F277" s="108"/>
      <c r="G277" s="109"/>
      <c r="H277" s="101"/>
      <c r="I277" s="786" t="s">
        <v>129</v>
      </c>
      <c r="J277" s="787"/>
      <c r="K277" s="788"/>
      <c r="L277" s="789"/>
      <c r="M277" s="107"/>
      <c r="N277" s="108"/>
      <c r="O277" s="109"/>
      <c r="P277" s="95"/>
    </row>
    <row r="278" spans="1:16" s="96" customFormat="1" ht="20.100000000000001" hidden="1" customHeight="1">
      <c r="A278" s="820" t="s">
        <v>418</v>
      </c>
      <c r="B278" s="821"/>
      <c r="C278" s="822">
        <f>C274*C277</f>
        <v>0</v>
      </c>
      <c r="D278" s="822"/>
      <c r="E278" s="823" t="s">
        <v>419</v>
      </c>
      <c r="F278" s="823"/>
      <c r="G278" s="534">
        <f>G275*C277</f>
        <v>0</v>
      </c>
      <c r="H278" s="101"/>
      <c r="I278" s="820" t="s">
        <v>418</v>
      </c>
      <c r="J278" s="821"/>
      <c r="K278" s="822">
        <f>K274*K277</f>
        <v>0</v>
      </c>
      <c r="L278" s="822"/>
      <c r="M278" s="823" t="s">
        <v>419</v>
      </c>
      <c r="N278" s="823"/>
      <c r="O278" s="534">
        <f>O275*K277</f>
        <v>0</v>
      </c>
      <c r="P278" s="95"/>
    </row>
    <row r="279" spans="1:16" s="96" customFormat="1" ht="20.100000000000001" customHeight="1">
      <c r="A279" s="780" t="s">
        <v>130</v>
      </c>
      <c r="B279" s="781"/>
      <c r="C279" s="782" t="str">
        <f>IF(G276="","",SUM(F283:F292))</f>
        <v/>
      </c>
      <c r="D279" s="783"/>
      <c r="E279" s="778" t="s">
        <v>131</v>
      </c>
      <c r="F279" s="779"/>
      <c r="G279" s="110" t="str">
        <f>IF(G276="","",C279/G276)</f>
        <v/>
      </c>
      <c r="H279" s="101"/>
      <c r="I279" s="780" t="s">
        <v>130</v>
      </c>
      <c r="J279" s="781"/>
      <c r="K279" s="782" t="str">
        <f>IF(O276="","",SUM(N283:N292))</f>
        <v/>
      </c>
      <c r="L279" s="783"/>
      <c r="M279" s="778" t="s">
        <v>131</v>
      </c>
      <c r="N279" s="779"/>
      <c r="O279" s="110" t="str">
        <f>IF(O276="","",K279/O276)</f>
        <v/>
      </c>
      <c r="P279" s="95"/>
    </row>
    <row r="280" spans="1:16" s="96" customFormat="1" ht="20.100000000000001" customHeight="1">
      <c r="A280" s="780" t="s">
        <v>132</v>
      </c>
      <c r="B280" s="781"/>
      <c r="C280" s="782" t="str">
        <f>IF(G276="","",SUM(F283:F293))</f>
        <v/>
      </c>
      <c r="D280" s="783"/>
      <c r="E280" s="778" t="s">
        <v>133</v>
      </c>
      <c r="F280" s="779"/>
      <c r="G280" s="111" t="str">
        <f>IF(G276="","",C280/G276)</f>
        <v/>
      </c>
      <c r="H280" s="101"/>
      <c r="I280" s="780" t="s">
        <v>132</v>
      </c>
      <c r="J280" s="781"/>
      <c r="K280" s="782" t="str">
        <f>IF(O276="","",SUM(N283:N293))</f>
        <v/>
      </c>
      <c r="L280" s="783"/>
      <c r="M280" s="778" t="s">
        <v>133</v>
      </c>
      <c r="N280" s="779"/>
      <c r="O280" s="111" t="str">
        <f>IF(O276="","",K280/O276)</f>
        <v/>
      </c>
      <c r="P280" s="95"/>
    </row>
    <row r="281" spans="1:16" s="96" customFormat="1" ht="20.100000000000001" customHeight="1">
      <c r="A281" s="780" t="s">
        <v>134</v>
      </c>
      <c r="B281" s="784"/>
      <c r="C281" s="784"/>
      <c r="D281" s="784"/>
      <c r="E281" s="784"/>
      <c r="F281" s="784"/>
      <c r="G281" s="785"/>
      <c r="H281" s="101"/>
      <c r="I281" s="780" t="s">
        <v>134</v>
      </c>
      <c r="J281" s="784"/>
      <c r="K281" s="784"/>
      <c r="L281" s="784"/>
      <c r="M281" s="784"/>
      <c r="N281" s="784"/>
      <c r="O281" s="785"/>
      <c r="P281" s="95"/>
    </row>
    <row r="282" spans="1:16" s="96" customFormat="1" ht="20.100000000000001" customHeight="1">
      <c r="A282" s="780" t="s">
        <v>135</v>
      </c>
      <c r="B282" s="784"/>
      <c r="C282" s="781"/>
      <c r="D282" s="112" t="s">
        <v>66</v>
      </c>
      <c r="E282" s="112" t="s">
        <v>93</v>
      </c>
      <c r="F282" s="112" t="s">
        <v>136</v>
      </c>
      <c r="G282" s="113" t="s">
        <v>137</v>
      </c>
      <c r="H282" s="101"/>
      <c r="I282" s="780" t="s">
        <v>135</v>
      </c>
      <c r="J282" s="784"/>
      <c r="K282" s="781"/>
      <c r="L282" s="112" t="s">
        <v>66</v>
      </c>
      <c r="M282" s="112" t="s">
        <v>93</v>
      </c>
      <c r="N282" s="112" t="s">
        <v>136</v>
      </c>
      <c r="O282" s="113" t="s">
        <v>137</v>
      </c>
      <c r="P282" s="95"/>
    </row>
    <row r="283" spans="1:16" s="96" customFormat="1" ht="20.100000000000001" customHeight="1">
      <c r="A283" s="790"/>
      <c r="B283" s="791"/>
      <c r="C283" s="792"/>
      <c r="D283" s="114"/>
      <c r="E283" s="115" t="s">
        <v>93</v>
      </c>
      <c r="F283" s="116"/>
      <c r="G283" s="117">
        <f>D283*F283</f>
        <v>0</v>
      </c>
      <c r="H283" s="101"/>
      <c r="I283" s="790"/>
      <c r="J283" s="791"/>
      <c r="K283" s="792"/>
      <c r="L283" s="114"/>
      <c r="M283" s="115" t="s">
        <v>93</v>
      </c>
      <c r="N283" s="116"/>
      <c r="O283" s="117">
        <f>L283*N283</f>
        <v>0</v>
      </c>
      <c r="P283" s="95"/>
    </row>
    <row r="284" spans="1:16" s="96" customFormat="1" ht="20.100000000000001" customHeight="1">
      <c r="A284" s="775"/>
      <c r="B284" s="776"/>
      <c r="C284" s="777"/>
      <c r="D284" s="118"/>
      <c r="E284" s="119" t="s">
        <v>93</v>
      </c>
      <c r="F284" s="118"/>
      <c r="G284" s="120">
        <f t="shared" ref="G284:G292" si="20">D284*F284</f>
        <v>0</v>
      </c>
      <c r="H284" s="101"/>
      <c r="I284" s="775"/>
      <c r="J284" s="776"/>
      <c r="K284" s="777"/>
      <c r="L284" s="118"/>
      <c r="M284" s="119" t="s">
        <v>93</v>
      </c>
      <c r="N284" s="118"/>
      <c r="O284" s="120">
        <f t="shared" ref="O284:O292" si="21">L284*N284</f>
        <v>0</v>
      </c>
      <c r="P284" s="95"/>
    </row>
    <row r="285" spans="1:16" s="96" customFormat="1" ht="20.100000000000001" customHeight="1">
      <c r="A285" s="775"/>
      <c r="B285" s="776"/>
      <c r="C285" s="777"/>
      <c r="D285" s="118"/>
      <c r="E285" s="119" t="s">
        <v>93</v>
      </c>
      <c r="F285" s="118"/>
      <c r="G285" s="120">
        <f t="shared" si="20"/>
        <v>0</v>
      </c>
      <c r="H285" s="101"/>
      <c r="I285" s="775"/>
      <c r="J285" s="776"/>
      <c r="K285" s="777"/>
      <c r="L285" s="118"/>
      <c r="M285" s="119" t="s">
        <v>93</v>
      </c>
      <c r="N285" s="118"/>
      <c r="O285" s="120">
        <f t="shared" si="21"/>
        <v>0</v>
      </c>
      <c r="P285" s="95"/>
    </row>
    <row r="286" spans="1:16" s="96" customFormat="1" ht="20.100000000000001" customHeight="1">
      <c r="A286" s="775"/>
      <c r="B286" s="776"/>
      <c r="C286" s="777"/>
      <c r="D286" s="118"/>
      <c r="E286" s="119" t="s">
        <v>93</v>
      </c>
      <c r="F286" s="118"/>
      <c r="G286" s="120">
        <f t="shared" si="20"/>
        <v>0</v>
      </c>
      <c r="H286" s="101"/>
      <c r="I286" s="775"/>
      <c r="J286" s="776"/>
      <c r="K286" s="777"/>
      <c r="L286" s="118"/>
      <c r="M286" s="119" t="s">
        <v>93</v>
      </c>
      <c r="N286" s="118"/>
      <c r="O286" s="120">
        <f t="shared" si="21"/>
        <v>0</v>
      </c>
      <c r="P286" s="95"/>
    </row>
    <row r="287" spans="1:16" s="96" customFormat="1" ht="20.100000000000001" customHeight="1">
      <c r="A287" s="775"/>
      <c r="B287" s="776"/>
      <c r="C287" s="777"/>
      <c r="D287" s="118"/>
      <c r="E287" s="119" t="s">
        <v>93</v>
      </c>
      <c r="F287" s="118"/>
      <c r="G287" s="120">
        <f t="shared" si="20"/>
        <v>0</v>
      </c>
      <c r="H287" s="101"/>
      <c r="I287" s="775"/>
      <c r="J287" s="776"/>
      <c r="K287" s="777"/>
      <c r="L287" s="118"/>
      <c r="M287" s="119" t="s">
        <v>93</v>
      </c>
      <c r="N287" s="118"/>
      <c r="O287" s="120">
        <f t="shared" si="21"/>
        <v>0</v>
      </c>
      <c r="P287" s="95"/>
    </row>
    <row r="288" spans="1:16" s="96" customFormat="1" ht="20.100000000000001" customHeight="1">
      <c r="A288" s="775"/>
      <c r="B288" s="776"/>
      <c r="C288" s="777"/>
      <c r="D288" s="118"/>
      <c r="E288" s="119" t="s">
        <v>93</v>
      </c>
      <c r="F288" s="118"/>
      <c r="G288" s="120">
        <f t="shared" si="20"/>
        <v>0</v>
      </c>
      <c r="H288" s="101"/>
      <c r="I288" s="775"/>
      <c r="J288" s="776"/>
      <c r="K288" s="777"/>
      <c r="L288" s="118"/>
      <c r="M288" s="119" t="s">
        <v>93</v>
      </c>
      <c r="N288" s="118"/>
      <c r="O288" s="120">
        <f t="shared" si="21"/>
        <v>0</v>
      </c>
      <c r="P288" s="95"/>
    </row>
    <row r="289" spans="1:16" s="96" customFormat="1" ht="20.100000000000001" customHeight="1">
      <c r="A289" s="775"/>
      <c r="B289" s="776"/>
      <c r="C289" s="777"/>
      <c r="D289" s="118"/>
      <c r="E289" s="119" t="s">
        <v>93</v>
      </c>
      <c r="F289" s="118"/>
      <c r="G289" s="120">
        <f t="shared" si="20"/>
        <v>0</v>
      </c>
      <c r="H289" s="101"/>
      <c r="I289" s="775"/>
      <c r="J289" s="776"/>
      <c r="K289" s="777"/>
      <c r="L289" s="118"/>
      <c r="M289" s="119" t="s">
        <v>93</v>
      </c>
      <c r="N289" s="118"/>
      <c r="O289" s="120">
        <f t="shared" si="21"/>
        <v>0</v>
      </c>
      <c r="P289" s="95"/>
    </row>
    <row r="290" spans="1:16" s="96" customFormat="1" ht="20.100000000000001" customHeight="1">
      <c r="A290" s="775"/>
      <c r="B290" s="776"/>
      <c r="C290" s="777"/>
      <c r="D290" s="118"/>
      <c r="E290" s="119" t="s">
        <v>93</v>
      </c>
      <c r="F290" s="118"/>
      <c r="G290" s="120">
        <f t="shared" si="20"/>
        <v>0</v>
      </c>
      <c r="H290" s="101"/>
      <c r="I290" s="775"/>
      <c r="J290" s="776"/>
      <c r="K290" s="777"/>
      <c r="L290" s="118"/>
      <c r="M290" s="119" t="s">
        <v>93</v>
      </c>
      <c r="N290" s="118"/>
      <c r="O290" s="120">
        <f t="shared" si="21"/>
        <v>0</v>
      </c>
      <c r="P290" s="95"/>
    </row>
    <row r="291" spans="1:16" s="96" customFormat="1" ht="20.100000000000001" customHeight="1">
      <c r="A291" s="775"/>
      <c r="B291" s="776"/>
      <c r="C291" s="777"/>
      <c r="D291" s="118"/>
      <c r="E291" s="119" t="s">
        <v>93</v>
      </c>
      <c r="F291" s="118"/>
      <c r="G291" s="120">
        <f t="shared" si="20"/>
        <v>0</v>
      </c>
      <c r="H291" s="101"/>
      <c r="I291" s="775"/>
      <c r="J291" s="776"/>
      <c r="K291" s="777"/>
      <c r="L291" s="118"/>
      <c r="M291" s="119" t="s">
        <v>93</v>
      </c>
      <c r="N291" s="118"/>
      <c r="O291" s="120">
        <f t="shared" si="21"/>
        <v>0</v>
      </c>
      <c r="P291" s="95"/>
    </row>
    <row r="292" spans="1:16" s="96" customFormat="1" ht="20.100000000000001" customHeight="1">
      <c r="A292" s="775"/>
      <c r="B292" s="776"/>
      <c r="C292" s="777"/>
      <c r="D292" s="118"/>
      <c r="E292" s="119" t="s">
        <v>93</v>
      </c>
      <c r="F292" s="118"/>
      <c r="G292" s="120">
        <f t="shared" si="20"/>
        <v>0</v>
      </c>
      <c r="H292" s="101"/>
      <c r="I292" s="775"/>
      <c r="J292" s="776"/>
      <c r="K292" s="777"/>
      <c r="L292" s="118"/>
      <c r="M292" s="119" t="s">
        <v>93</v>
      </c>
      <c r="N292" s="118"/>
      <c r="O292" s="120">
        <f t="shared" si="21"/>
        <v>0</v>
      </c>
      <c r="P292" s="95"/>
    </row>
    <row r="293" spans="1:16" s="96" customFormat="1" ht="20.100000000000001" customHeight="1">
      <c r="A293" s="815" t="s">
        <v>138</v>
      </c>
      <c r="B293" s="816"/>
      <c r="C293" s="816"/>
      <c r="D293" s="121"/>
      <c r="E293" s="122" t="s">
        <v>93</v>
      </c>
      <c r="F293" s="123"/>
      <c r="G293" s="124">
        <f>D293*F293</f>
        <v>0</v>
      </c>
      <c r="H293" s="101"/>
      <c r="I293" s="815" t="s">
        <v>138</v>
      </c>
      <c r="J293" s="816"/>
      <c r="K293" s="816"/>
      <c r="L293" s="121"/>
      <c r="M293" s="122" t="s">
        <v>93</v>
      </c>
      <c r="N293" s="123"/>
      <c r="O293" s="124">
        <f>L293*N293</f>
        <v>0</v>
      </c>
      <c r="P293" s="95"/>
    </row>
    <row r="294" spans="1:16" s="96" customFormat="1" ht="20.100000000000001" customHeight="1">
      <c r="A294" s="780" t="s">
        <v>139</v>
      </c>
      <c r="B294" s="784"/>
      <c r="C294" s="784"/>
      <c r="D294" s="784"/>
      <c r="E294" s="784"/>
      <c r="F294" s="781"/>
      <c r="G294" s="125">
        <f>SUM(G283:G293)</f>
        <v>0</v>
      </c>
      <c r="H294" s="101"/>
      <c r="I294" s="780" t="s">
        <v>139</v>
      </c>
      <c r="J294" s="784"/>
      <c r="K294" s="784"/>
      <c r="L294" s="784"/>
      <c r="M294" s="784"/>
      <c r="N294" s="781"/>
      <c r="O294" s="125">
        <f>SUM(O283:O293)</f>
        <v>0</v>
      </c>
      <c r="P294" s="95"/>
    </row>
    <row r="295" spans="1:16" s="96" customFormat="1" ht="20.100000000000001" customHeight="1">
      <c r="A295" s="817" t="s">
        <v>259</v>
      </c>
      <c r="B295" s="818"/>
      <c r="C295" s="818"/>
      <c r="D295" s="818"/>
      <c r="E295" s="818"/>
      <c r="F295" s="819"/>
      <c r="G295" s="127"/>
      <c r="H295" s="101"/>
      <c r="I295" s="817" t="s">
        <v>259</v>
      </c>
      <c r="J295" s="818"/>
      <c r="K295" s="818"/>
      <c r="L295" s="818"/>
      <c r="M295" s="818"/>
      <c r="N295" s="819"/>
      <c r="O295" s="127"/>
      <c r="P295" s="95"/>
    </row>
    <row r="296" spans="1:16" s="96" customFormat="1" ht="20.100000000000001" customHeight="1">
      <c r="A296" s="780" t="s">
        <v>92</v>
      </c>
      <c r="B296" s="784"/>
      <c r="C296" s="784"/>
      <c r="D296" s="784"/>
      <c r="E296" s="784"/>
      <c r="F296" s="781"/>
      <c r="G296" s="125">
        <f>G294+G295</f>
        <v>0</v>
      </c>
      <c r="H296" s="101"/>
      <c r="I296" s="780" t="s">
        <v>92</v>
      </c>
      <c r="J296" s="784"/>
      <c r="K296" s="784"/>
      <c r="L296" s="784"/>
      <c r="M296" s="784"/>
      <c r="N296" s="781"/>
      <c r="O296" s="125">
        <f>O294+O295</f>
        <v>0</v>
      </c>
      <c r="P296" s="95"/>
    </row>
    <row r="297" spans="1:16" s="96" customFormat="1" ht="20.100000000000001" customHeight="1">
      <c r="A297" s="100"/>
      <c r="B297" s="100"/>
      <c r="C297" s="100"/>
      <c r="D297" s="100"/>
      <c r="E297" s="100"/>
      <c r="F297" s="100"/>
      <c r="G297" s="100"/>
      <c r="H297" s="95"/>
      <c r="I297" s="100"/>
      <c r="J297" s="100"/>
      <c r="K297" s="100"/>
      <c r="L297" s="100"/>
      <c r="M297" s="100"/>
      <c r="N297" s="100"/>
      <c r="O297" s="100"/>
      <c r="P297" s="95"/>
    </row>
    <row r="298" spans="1:16" s="96" customFormat="1" ht="20.100000000000001" customHeight="1">
      <c r="A298" s="796" t="s">
        <v>121</v>
      </c>
      <c r="B298" s="797"/>
      <c r="C298" s="802"/>
      <c r="D298" s="803"/>
      <c r="E298" s="803"/>
      <c r="F298" s="803"/>
      <c r="G298" s="804"/>
      <c r="H298" s="101"/>
      <c r="I298" s="796" t="s">
        <v>121</v>
      </c>
      <c r="J298" s="797"/>
      <c r="K298" s="802"/>
      <c r="L298" s="803"/>
      <c r="M298" s="803"/>
      <c r="N298" s="803"/>
      <c r="O298" s="804"/>
      <c r="P298" s="95"/>
    </row>
    <row r="299" spans="1:16" s="96" customFormat="1" ht="20.100000000000001" customHeight="1">
      <c r="A299" s="805" t="s">
        <v>123</v>
      </c>
      <c r="B299" s="806"/>
      <c r="C299" s="807"/>
      <c r="D299" s="808"/>
      <c r="E299" s="808"/>
      <c r="F299" s="808"/>
      <c r="G299" s="809"/>
      <c r="H299" s="101"/>
      <c r="I299" s="805" t="s">
        <v>123</v>
      </c>
      <c r="J299" s="806"/>
      <c r="K299" s="807"/>
      <c r="L299" s="808"/>
      <c r="M299" s="808"/>
      <c r="N299" s="808"/>
      <c r="O299" s="809"/>
      <c r="P299" s="95"/>
    </row>
    <row r="300" spans="1:16" s="96" customFormat="1" ht="20.100000000000001" customHeight="1">
      <c r="A300" s="786" t="s">
        <v>124</v>
      </c>
      <c r="B300" s="787"/>
      <c r="C300" s="810"/>
      <c r="D300" s="811"/>
      <c r="E300" s="812"/>
      <c r="F300" s="813"/>
      <c r="G300" s="814"/>
      <c r="H300" s="101"/>
      <c r="I300" s="786" t="s">
        <v>124</v>
      </c>
      <c r="J300" s="787"/>
      <c r="K300" s="810"/>
      <c r="L300" s="811"/>
      <c r="M300" s="812"/>
      <c r="N300" s="813"/>
      <c r="O300" s="814"/>
      <c r="P300" s="95"/>
    </row>
    <row r="301" spans="1:16" s="96" customFormat="1" ht="20.100000000000001" customHeight="1">
      <c r="A301" s="102" t="s">
        <v>125</v>
      </c>
      <c r="B301" s="793" t="s">
        <v>126</v>
      </c>
      <c r="C301" s="781"/>
      <c r="D301" s="794"/>
      <c r="E301" s="795"/>
      <c r="F301" s="103" t="s">
        <v>5</v>
      </c>
      <c r="G301" s="104"/>
      <c r="H301" s="105"/>
      <c r="I301" s="102" t="s">
        <v>125</v>
      </c>
      <c r="J301" s="793" t="s">
        <v>126</v>
      </c>
      <c r="K301" s="781"/>
      <c r="L301" s="794"/>
      <c r="M301" s="795"/>
      <c r="N301" s="103" t="s">
        <v>5</v>
      </c>
      <c r="O301" s="104"/>
      <c r="P301" s="95"/>
    </row>
    <row r="302" spans="1:16" s="96" customFormat="1" ht="20.100000000000001" customHeight="1">
      <c r="A302" s="796" t="s">
        <v>127</v>
      </c>
      <c r="B302" s="797"/>
      <c r="C302" s="798">
        <f>C300-D301-G301</f>
        <v>0</v>
      </c>
      <c r="D302" s="799"/>
      <c r="E302" s="800" t="s">
        <v>128</v>
      </c>
      <c r="F302" s="801"/>
      <c r="G302" s="106" t="str">
        <f>IF(C302*C303=0,"",C302*C303)</f>
        <v/>
      </c>
      <c r="H302" s="101"/>
      <c r="I302" s="796" t="s">
        <v>127</v>
      </c>
      <c r="J302" s="797"/>
      <c r="K302" s="798">
        <f>K300-L301-O301</f>
        <v>0</v>
      </c>
      <c r="L302" s="799"/>
      <c r="M302" s="800" t="s">
        <v>128</v>
      </c>
      <c r="N302" s="801"/>
      <c r="O302" s="106" t="str">
        <f>IF(K302*K303=0,"",K302*K303)</f>
        <v/>
      </c>
      <c r="P302" s="95"/>
    </row>
    <row r="303" spans="1:16" s="96" customFormat="1" ht="20.100000000000001" customHeight="1">
      <c r="A303" s="786" t="s">
        <v>129</v>
      </c>
      <c r="B303" s="787"/>
      <c r="C303" s="788"/>
      <c r="D303" s="789"/>
      <c r="E303" s="107"/>
      <c r="F303" s="108"/>
      <c r="G303" s="109"/>
      <c r="H303" s="101"/>
      <c r="I303" s="786" t="s">
        <v>129</v>
      </c>
      <c r="J303" s="787"/>
      <c r="K303" s="788"/>
      <c r="L303" s="789"/>
      <c r="M303" s="107"/>
      <c r="N303" s="108"/>
      <c r="O303" s="109"/>
      <c r="P303" s="95"/>
    </row>
    <row r="304" spans="1:16" s="96" customFormat="1" ht="20.100000000000001" hidden="1" customHeight="1">
      <c r="A304" s="820" t="s">
        <v>418</v>
      </c>
      <c r="B304" s="821"/>
      <c r="C304" s="822">
        <f>C300*C303</f>
        <v>0</v>
      </c>
      <c r="D304" s="822"/>
      <c r="E304" s="823" t="s">
        <v>419</v>
      </c>
      <c r="F304" s="823"/>
      <c r="G304" s="534">
        <f>G301*C303</f>
        <v>0</v>
      </c>
      <c r="H304" s="101"/>
      <c r="I304" s="820" t="s">
        <v>418</v>
      </c>
      <c r="J304" s="821"/>
      <c r="K304" s="822">
        <f>K300*K303</f>
        <v>0</v>
      </c>
      <c r="L304" s="822"/>
      <c r="M304" s="823" t="s">
        <v>419</v>
      </c>
      <c r="N304" s="823"/>
      <c r="O304" s="534">
        <f>O301*K303</f>
        <v>0</v>
      </c>
      <c r="P304" s="95"/>
    </row>
    <row r="305" spans="1:16" s="96" customFormat="1" ht="20.100000000000001" customHeight="1">
      <c r="A305" s="780" t="s">
        <v>130</v>
      </c>
      <c r="B305" s="781"/>
      <c r="C305" s="782" t="str">
        <f>IF(G302="","",SUM(F309:F318))</f>
        <v/>
      </c>
      <c r="D305" s="783"/>
      <c r="E305" s="778" t="s">
        <v>131</v>
      </c>
      <c r="F305" s="779"/>
      <c r="G305" s="110" t="str">
        <f>IF(G302="","",C305/G302)</f>
        <v/>
      </c>
      <c r="H305" s="101"/>
      <c r="I305" s="780" t="s">
        <v>130</v>
      </c>
      <c r="J305" s="781"/>
      <c r="K305" s="782" t="str">
        <f>IF(O302="","",SUM(N309:N318))</f>
        <v/>
      </c>
      <c r="L305" s="783"/>
      <c r="M305" s="778" t="s">
        <v>131</v>
      </c>
      <c r="N305" s="779"/>
      <c r="O305" s="110" t="str">
        <f>IF(O302="","",K305/O302)</f>
        <v/>
      </c>
      <c r="P305" s="95"/>
    </row>
    <row r="306" spans="1:16" s="96" customFormat="1" ht="20.100000000000001" customHeight="1">
      <c r="A306" s="780" t="s">
        <v>132</v>
      </c>
      <c r="B306" s="781"/>
      <c r="C306" s="782" t="str">
        <f>IF(G302="","",SUM(F309:F319))</f>
        <v/>
      </c>
      <c r="D306" s="783"/>
      <c r="E306" s="778" t="s">
        <v>133</v>
      </c>
      <c r="F306" s="779"/>
      <c r="G306" s="111" t="str">
        <f>IF(G302="","",C306/G302)</f>
        <v/>
      </c>
      <c r="H306" s="101"/>
      <c r="I306" s="780" t="s">
        <v>132</v>
      </c>
      <c r="J306" s="781"/>
      <c r="K306" s="782" t="str">
        <f>IF(O302="","",SUM(N309:N319))</f>
        <v/>
      </c>
      <c r="L306" s="783"/>
      <c r="M306" s="778" t="s">
        <v>133</v>
      </c>
      <c r="N306" s="779"/>
      <c r="O306" s="111" t="str">
        <f>IF(O302="","",K306/O302)</f>
        <v/>
      </c>
      <c r="P306" s="95"/>
    </row>
    <row r="307" spans="1:16" s="96" customFormat="1" ht="20.100000000000001" customHeight="1">
      <c r="A307" s="780" t="s">
        <v>134</v>
      </c>
      <c r="B307" s="784"/>
      <c r="C307" s="784"/>
      <c r="D307" s="784"/>
      <c r="E307" s="784"/>
      <c r="F307" s="784"/>
      <c r="G307" s="785"/>
      <c r="H307" s="101"/>
      <c r="I307" s="780" t="s">
        <v>134</v>
      </c>
      <c r="J307" s="784"/>
      <c r="K307" s="784"/>
      <c r="L307" s="784"/>
      <c r="M307" s="784"/>
      <c r="N307" s="784"/>
      <c r="O307" s="785"/>
      <c r="P307" s="95"/>
    </row>
    <row r="308" spans="1:16" s="96" customFormat="1" ht="20.100000000000001" customHeight="1">
      <c r="A308" s="780" t="s">
        <v>135</v>
      </c>
      <c r="B308" s="784"/>
      <c r="C308" s="781"/>
      <c r="D308" s="112" t="s">
        <v>66</v>
      </c>
      <c r="E308" s="112" t="s">
        <v>93</v>
      </c>
      <c r="F308" s="112" t="s">
        <v>136</v>
      </c>
      <c r="G308" s="113" t="s">
        <v>137</v>
      </c>
      <c r="H308" s="101"/>
      <c r="I308" s="780" t="s">
        <v>135</v>
      </c>
      <c r="J308" s="784"/>
      <c r="K308" s="781"/>
      <c r="L308" s="112" t="s">
        <v>66</v>
      </c>
      <c r="M308" s="112" t="s">
        <v>93</v>
      </c>
      <c r="N308" s="112" t="s">
        <v>136</v>
      </c>
      <c r="O308" s="113" t="s">
        <v>137</v>
      </c>
      <c r="P308" s="95"/>
    </row>
    <row r="309" spans="1:16" s="96" customFormat="1" ht="20.100000000000001" customHeight="1">
      <c r="A309" s="790"/>
      <c r="B309" s="791"/>
      <c r="C309" s="792"/>
      <c r="D309" s="114"/>
      <c r="E309" s="115" t="s">
        <v>93</v>
      </c>
      <c r="F309" s="116"/>
      <c r="G309" s="117">
        <f>D309*F309</f>
        <v>0</v>
      </c>
      <c r="H309" s="101"/>
      <c r="I309" s="790"/>
      <c r="J309" s="791"/>
      <c r="K309" s="792"/>
      <c r="L309" s="114"/>
      <c r="M309" s="115" t="s">
        <v>93</v>
      </c>
      <c r="N309" s="116"/>
      <c r="O309" s="117">
        <f>L309*N309</f>
        <v>0</v>
      </c>
      <c r="P309" s="95"/>
    </row>
    <row r="310" spans="1:16" s="96" customFormat="1" ht="20.100000000000001" customHeight="1">
      <c r="A310" s="775"/>
      <c r="B310" s="776"/>
      <c r="C310" s="777"/>
      <c r="D310" s="118"/>
      <c r="E310" s="119" t="s">
        <v>93</v>
      </c>
      <c r="F310" s="118"/>
      <c r="G310" s="120">
        <f t="shared" ref="G310:G318" si="22">D310*F310</f>
        <v>0</v>
      </c>
      <c r="H310" s="101"/>
      <c r="I310" s="775"/>
      <c r="J310" s="776"/>
      <c r="K310" s="777"/>
      <c r="L310" s="118"/>
      <c r="M310" s="119" t="s">
        <v>93</v>
      </c>
      <c r="N310" s="118"/>
      <c r="O310" s="120">
        <f t="shared" ref="O310:O318" si="23">L310*N310</f>
        <v>0</v>
      </c>
      <c r="P310" s="95"/>
    </row>
    <row r="311" spans="1:16" s="96" customFormat="1" ht="20.100000000000001" customHeight="1">
      <c r="A311" s="775"/>
      <c r="B311" s="776"/>
      <c r="C311" s="777"/>
      <c r="D311" s="118"/>
      <c r="E311" s="119" t="s">
        <v>93</v>
      </c>
      <c r="F311" s="118"/>
      <c r="G311" s="120">
        <f t="shared" si="22"/>
        <v>0</v>
      </c>
      <c r="H311" s="101"/>
      <c r="I311" s="775"/>
      <c r="J311" s="776"/>
      <c r="K311" s="777"/>
      <c r="L311" s="118"/>
      <c r="M311" s="119" t="s">
        <v>93</v>
      </c>
      <c r="N311" s="118"/>
      <c r="O311" s="120">
        <f t="shared" si="23"/>
        <v>0</v>
      </c>
      <c r="P311" s="95"/>
    </row>
    <row r="312" spans="1:16" s="96" customFormat="1" ht="20.100000000000001" customHeight="1">
      <c r="A312" s="775"/>
      <c r="B312" s="776"/>
      <c r="C312" s="777"/>
      <c r="D312" s="118"/>
      <c r="E312" s="119" t="s">
        <v>93</v>
      </c>
      <c r="F312" s="118"/>
      <c r="G312" s="120">
        <f t="shared" si="22"/>
        <v>0</v>
      </c>
      <c r="H312" s="101"/>
      <c r="I312" s="775"/>
      <c r="J312" s="776"/>
      <c r="K312" s="777"/>
      <c r="L312" s="118"/>
      <c r="M312" s="119" t="s">
        <v>93</v>
      </c>
      <c r="N312" s="118"/>
      <c r="O312" s="120">
        <f t="shared" si="23"/>
        <v>0</v>
      </c>
      <c r="P312" s="95"/>
    </row>
    <row r="313" spans="1:16" s="96" customFormat="1" ht="20.100000000000001" customHeight="1">
      <c r="A313" s="775"/>
      <c r="B313" s="776"/>
      <c r="C313" s="777"/>
      <c r="D313" s="118"/>
      <c r="E313" s="119" t="s">
        <v>93</v>
      </c>
      <c r="F313" s="118"/>
      <c r="G313" s="120">
        <f t="shared" si="22"/>
        <v>0</v>
      </c>
      <c r="H313" s="101"/>
      <c r="I313" s="775"/>
      <c r="J313" s="776"/>
      <c r="K313" s="777"/>
      <c r="L313" s="118"/>
      <c r="M313" s="119" t="s">
        <v>93</v>
      </c>
      <c r="N313" s="118"/>
      <c r="O313" s="120">
        <f t="shared" si="23"/>
        <v>0</v>
      </c>
      <c r="P313" s="95"/>
    </row>
    <row r="314" spans="1:16" s="96" customFormat="1" ht="20.100000000000001" customHeight="1">
      <c r="A314" s="775"/>
      <c r="B314" s="776"/>
      <c r="C314" s="777"/>
      <c r="D314" s="118"/>
      <c r="E314" s="119" t="s">
        <v>93</v>
      </c>
      <c r="F314" s="118"/>
      <c r="G314" s="120">
        <f t="shared" si="22"/>
        <v>0</v>
      </c>
      <c r="H314" s="101"/>
      <c r="I314" s="775"/>
      <c r="J314" s="776"/>
      <c r="K314" s="777"/>
      <c r="L314" s="118"/>
      <c r="M314" s="119" t="s">
        <v>93</v>
      </c>
      <c r="N314" s="118"/>
      <c r="O314" s="120">
        <f t="shared" si="23"/>
        <v>0</v>
      </c>
      <c r="P314" s="95"/>
    </row>
    <row r="315" spans="1:16" s="96" customFormat="1" ht="20.100000000000001" customHeight="1">
      <c r="A315" s="775"/>
      <c r="B315" s="776"/>
      <c r="C315" s="777"/>
      <c r="D315" s="118"/>
      <c r="E315" s="119" t="s">
        <v>93</v>
      </c>
      <c r="F315" s="118"/>
      <c r="G315" s="120">
        <f t="shared" si="22"/>
        <v>0</v>
      </c>
      <c r="H315" s="101"/>
      <c r="I315" s="775"/>
      <c r="J315" s="776"/>
      <c r="K315" s="777"/>
      <c r="L315" s="118"/>
      <c r="M315" s="119" t="s">
        <v>93</v>
      </c>
      <c r="N315" s="118"/>
      <c r="O315" s="120">
        <f t="shared" si="23"/>
        <v>0</v>
      </c>
      <c r="P315" s="95"/>
    </row>
    <row r="316" spans="1:16" s="96" customFormat="1" ht="20.100000000000001" customHeight="1">
      <c r="A316" s="775"/>
      <c r="B316" s="776"/>
      <c r="C316" s="777"/>
      <c r="D316" s="118"/>
      <c r="E316" s="119" t="s">
        <v>93</v>
      </c>
      <c r="F316" s="118"/>
      <c r="G316" s="120">
        <f t="shared" si="22"/>
        <v>0</v>
      </c>
      <c r="H316" s="101"/>
      <c r="I316" s="775"/>
      <c r="J316" s="776"/>
      <c r="K316" s="777"/>
      <c r="L316" s="118"/>
      <c r="M316" s="119" t="s">
        <v>93</v>
      </c>
      <c r="N316" s="118"/>
      <c r="O316" s="120">
        <f t="shared" si="23"/>
        <v>0</v>
      </c>
      <c r="P316" s="95"/>
    </row>
    <row r="317" spans="1:16" s="96" customFormat="1" ht="20.100000000000001" customHeight="1">
      <c r="A317" s="775"/>
      <c r="B317" s="776"/>
      <c r="C317" s="777"/>
      <c r="D317" s="118"/>
      <c r="E317" s="119" t="s">
        <v>93</v>
      </c>
      <c r="F317" s="118"/>
      <c r="G317" s="120">
        <f t="shared" si="22"/>
        <v>0</v>
      </c>
      <c r="H317" s="101"/>
      <c r="I317" s="775"/>
      <c r="J317" s="776"/>
      <c r="K317" s="777"/>
      <c r="L317" s="118"/>
      <c r="M317" s="119" t="s">
        <v>93</v>
      </c>
      <c r="N317" s="118"/>
      <c r="O317" s="120">
        <f t="shared" si="23"/>
        <v>0</v>
      </c>
      <c r="P317" s="95"/>
    </row>
    <row r="318" spans="1:16" s="96" customFormat="1" ht="20.100000000000001" customHeight="1">
      <c r="A318" s="775"/>
      <c r="B318" s="776"/>
      <c r="C318" s="777"/>
      <c r="D318" s="118"/>
      <c r="E318" s="119" t="s">
        <v>93</v>
      </c>
      <c r="F318" s="118"/>
      <c r="G318" s="120">
        <f t="shared" si="22"/>
        <v>0</v>
      </c>
      <c r="H318" s="101"/>
      <c r="I318" s="775"/>
      <c r="J318" s="776"/>
      <c r="K318" s="777"/>
      <c r="L318" s="118"/>
      <c r="M318" s="119" t="s">
        <v>93</v>
      </c>
      <c r="N318" s="118"/>
      <c r="O318" s="120">
        <f t="shared" si="23"/>
        <v>0</v>
      </c>
      <c r="P318" s="95"/>
    </row>
    <row r="319" spans="1:16" s="96" customFormat="1" ht="20.100000000000001" customHeight="1">
      <c r="A319" s="815" t="s">
        <v>138</v>
      </c>
      <c r="B319" s="816"/>
      <c r="C319" s="816"/>
      <c r="D319" s="121"/>
      <c r="E319" s="122" t="s">
        <v>93</v>
      </c>
      <c r="F319" s="123"/>
      <c r="G319" s="124">
        <f>D319*F319</f>
        <v>0</v>
      </c>
      <c r="H319" s="101"/>
      <c r="I319" s="815" t="s">
        <v>138</v>
      </c>
      <c r="J319" s="816"/>
      <c r="K319" s="816"/>
      <c r="L319" s="121"/>
      <c r="M319" s="122" t="s">
        <v>93</v>
      </c>
      <c r="N319" s="123"/>
      <c r="O319" s="124">
        <f>L319*N319</f>
        <v>0</v>
      </c>
      <c r="P319" s="95"/>
    </row>
    <row r="320" spans="1:16" s="96" customFormat="1" ht="20.100000000000001" customHeight="1">
      <c r="A320" s="780" t="s">
        <v>139</v>
      </c>
      <c r="B320" s="784"/>
      <c r="C320" s="784"/>
      <c r="D320" s="784"/>
      <c r="E320" s="784"/>
      <c r="F320" s="781"/>
      <c r="G320" s="125">
        <f>SUM(G309:G319)</f>
        <v>0</v>
      </c>
      <c r="H320" s="101"/>
      <c r="I320" s="780" t="s">
        <v>139</v>
      </c>
      <c r="J320" s="784"/>
      <c r="K320" s="784"/>
      <c r="L320" s="784"/>
      <c r="M320" s="784"/>
      <c r="N320" s="781"/>
      <c r="O320" s="125">
        <f>SUM(O309:O319)</f>
        <v>0</v>
      </c>
      <c r="P320" s="95"/>
    </row>
    <row r="321" spans="1:16" s="96" customFormat="1" ht="20.100000000000001" customHeight="1">
      <c r="A321" s="817" t="s">
        <v>259</v>
      </c>
      <c r="B321" s="818"/>
      <c r="C321" s="818"/>
      <c r="D321" s="818"/>
      <c r="E321" s="818"/>
      <c r="F321" s="819"/>
      <c r="G321" s="127"/>
      <c r="H321" s="101"/>
      <c r="I321" s="817" t="s">
        <v>259</v>
      </c>
      <c r="J321" s="818"/>
      <c r="K321" s="818"/>
      <c r="L321" s="818"/>
      <c r="M321" s="818"/>
      <c r="N321" s="819"/>
      <c r="O321" s="127"/>
      <c r="P321" s="95"/>
    </row>
    <row r="322" spans="1:16" s="96" customFormat="1" ht="20.100000000000001" customHeight="1">
      <c r="A322" s="780" t="s">
        <v>92</v>
      </c>
      <c r="B322" s="784"/>
      <c r="C322" s="784"/>
      <c r="D322" s="784"/>
      <c r="E322" s="784"/>
      <c r="F322" s="781"/>
      <c r="G322" s="125">
        <f>G320+G321</f>
        <v>0</v>
      </c>
      <c r="H322" s="101"/>
      <c r="I322" s="780" t="s">
        <v>92</v>
      </c>
      <c r="J322" s="784"/>
      <c r="K322" s="784"/>
      <c r="L322" s="784"/>
      <c r="M322" s="784"/>
      <c r="N322" s="781"/>
      <c r="O322" s="125">
        <f>O320+O321</f>
        <v>0</v>
      </c>
      <c r="P322" s="95"/>
    </row>
    <row r="323" spans="1:16" s="96" customFormat="1" ht="20.100000000000001" customHeight="1">
      <c r="A323" s="100"/>
      <c r="B323" s="100"/>
      <c r="C323" s="100"/>
      <c r="D323" s="100"/>
      <c r="E323" s="100"/>
      <c r="F323" s="100"/>
      <c r="G323" s="100"/>
      <c r="H323" s="95"/>
      <c r="I323" s="100"/>
      <c r="J323" s="100"/>
      <c r="K323" s="100"/>
      <c r="L323" s="100"/>
      <c r="M323" s="100"/>
      <c r="N323" s="100"/>
      <c r="O323" s="100"/>
      <c r="P323" s="95"/>
    </row>
    <row r="324" spans="1:16" s="96" customFormat="1" ht="20.100000000000001" customHeight="1">
      <c r="A324" s="796" t="s">
        <v>121</v>
      </c>
      <c r="B324" s="797"/>
      <c r="C324" s="802"/>
      <c r="D324" s="803"/>
      <c r="E324" s="803"/>
      <c r="F324" s="803"/>
      <c r="G324" s="804"/>
      <c r="H324" s="101"/>
      <c r="I324" s="796" t="s">
        <v>121</v>
      </c>
      <c r="J324" s="797"/>
      <c r="K324" s="802"/>
      <c r="L324" s="803"/>
      <c r="M324" s="803"/>
      <c r="N324" s="803"/>
      <c r="O324" s="804"/>
      <c r="P324" s="95"/>
    </row>
    <row r="325" spans="1:16" s="96" customFormat="1" ht="20.100000000000001" customHeight="1">
      <c r="A325" s="805" t="s">
        <v>123</v>
      </c>
      <c r="B325" s="806"/>
      <c r="C325" s="807"/>
      <c r="D325" s="808"/>
      <c r="E325" s="808"/>
      <c r="F325" s="808"/>
      <c r="G325" s="809"/>
      <c r="H325" s="101"/>
      <c r="I325" s="805" t="s">
        <v>123</v>
      </c>
      <c r="J325" s="806"/>
      <c r="K325" s="807"/>
      <c r="L325" s="808"/>
      <c r="M325" s="808"/>
      <c r="N325" s="808"/>
      <c r="O325" s="809"/>
      <c r="P325" s="95"/>
    </row>
    <row r="326" spans="1:16" s="96" customFormat="1" ht="20.100000000000001" customHeight="1">
      <c r="A326" s="786" t="s">
        <v>124</v>
      </c>
      <c r="B326" s="787"/>
      <c r="C326" s="810"/>
      <c r="D326" s="811"/>
      <c r="E326" s="812"/>
      <c r="F326" s="813"/>
      <c r="G326" s="814"/>
      <c r="H326" s="101"/>
      <c r="I326" s="786" t="s">
        <v>124</v>
      </c>
      <c r="J326" s="787"/>
      <c r="K326" s="810"/>
      <c r="L326" s="811"/>
      <c r="M326" s="812"/>
      <c r="N326" s="813"/>
      <c r="O326" s="814"/>
      <c r="P326" s="95"/>
    </row>
    <row r="327" spans="1:16" s="96" customFormat="1" ht="20.100000000000001" customHeight="1">
      <c r="A327" s="102" t="s">
        <v>125</v>
      </c>
      <c r="B327" s="793" t="s">
        <v>126</v>
      </c>
      <c r="C327" s="781"/>
      <c r="D327" s="794"/>
      <c r="E327" s="795"/>
      <c r="F327" s="103" t="s">
        <v>5</v>
      </c>
      <c r="G327" s="104"/>
      <c r="H327" s="105"/>
      <c r="I327" s="102" t="s">
        <v>125</v>
      </c>
      <c r="J327" s="793" t="s">
        <v>126</v>
      </c>
      <c r="K327" s="781"/>
      <c r="L327" s="794"/>
      <c r="M327" s="795"/>
      <c r="N327" s="103" t="s">
        <v>5</v>
      </c>
      <c r="O327" s="104"/>
      <c r="P327" s="95"/>
    </row>
    <row r="328" spans="1:16" s="96" customFormat="1" ht="20.100000000000001" customHeight="1">
      <c r="A328" s="796" t="s">
        <v>127</v>
      </c>
      <c r="B328" s="797"/>
      <c r="C328" s="798">
        <f>C326-D327-G327</f>
        <v>0</v>
      </c>
      <c r="D328" s="799"/>
      <c r="E328" s="800" t="s">
        <v>128</v>
      </c>
      <c r="F328" s="801"/>
      <c r="G328" s="106" t="str">
        <f>IF(C328*C329=0,"",C328*C329)</f>
        <v/>
      </c>
      <c r="H328" s="101"/>
      <c r="I328" s="796" t="s">
        <v>127</v>
      </c>
      <c r="J328" s="797"/>
      <c r="K328" s="798">
        <f>K326-L327-O327</f>
        <v>0</v>
      </c>
      <c r="L328" s="799"/>
      <c r="M328" s="800" t="s">
        <v>128</v>
      </c>
      <c r="N328" s="801"/>
      <c r="O328" s="106" t="str">
        <f>IF(K328*K329=0,"",K328*K329)</f>
        <v/>
      </c>
      <c r="P328" s="95"/>
    </row>
    <row r="329" spans="1:16" s="96" customFormat="1" ht="20.100000000000001" customHeight="1">
      <c r="A329" s="786" t="s">
        <v>129</v>
      </c>
      <c r="B329" s="787"/>
      <c r="C329" s="788"/>
      <c r="D329" s="789"/>
      <c r="E329" s="107"/>
      <c r="F329" s="108"/>
      <c r="G329" s="109"/>
      <c r="H329" s="101"/>
      <c r="I329" s="786" t="s">
        <v>129</v>
      </c>
      <c r="J329" s="787"/>
      <c r="K329" s="788"/>
      <c r="L329" s="789"/>
      <c r="M329" s="107"/>
      <c r="N329" s="108"/>
      <c r="O329" s="109"/>
      <c r="P329" s="95"/>
    </row>
    <row r="330" spans="1:16" s="96" customFormat="1" ht="20.100000000000001" hidden="1" customHeight="1">
      <c r="A330" s="820" t="s">
        <v>418</v>
      </c>
      <c r="B330" s="821"/>
      <c r="C330" s="822">
        <f>C326*C329</f>
        <v>0</v>
      </c>
      <c r="D330" s="822"/>
      <c r="E330" s="823" t="s">
        <v>419</v>
      </c>
      <c r="F330" s="823"/>
      <c r="G330" s="534">
        <f>G327*C329</f>
        <v>0</v>
      </c>
      <c r="H330" s="101"/>
      <c r="I330" s="820" t="s">
        <v>418</v>
      </c>
      <c r="J330" s="821"/>
      <c r="K330" s="822">
        <f>K326*K329</f>
        <v>0</v>
      </c>
      <c r="L330" s="822"/>
      <c r="M330" s="823" t="s">
        <v>419</v>
      </c>
      <c r="N330" s="823"/>
      <c r="O330" s="534">
        <f>O327*K329</f>
        <v>0</v>
      </c>
      <c r="P330" s="95"/>
    </row>
    <row r="331" spans="1:16" s="96" customFormat="1" ht="20.100000000000001" customHeight="1">
      <c r="A331" s="780" t="s">
        <v>130</v>
      </c>
      <c r="B331" s="781"/>
      <c r="C331" s="782" t="str">
        <f>IF(G328="","",SUM(F335:F344))</f>
        <v/>
      </c>
      <c r="D331" s="783"/>
      <c r="E331" s="778" t="s">
        <v>131</v>
      </c>
      <c r="F331" s="779"/>
      <c r="G331" s="110" t="str">
        <f>IF(G328="","",C331/G328)</f>
        <v/>
      </c>
      <c r="H331" s="101"/>
      <c r="I331" s="780" t="s">
        <v>130</v>
      </c>
      <c r="J331" s="781"/>
      <c r="K331" s="782" t="str">
        <f>IF(O328="","",SUM(N335:N344))</f>
        <v/>
      </c>
      <c r="L331" s="783"/>
      <c r="M331" s="778" t="s">
        <v>131</v>
      </c>
      <c r="N331" s="779"/>
      <c r="O331" s="110" t="str">
        <f>IF(O328="","",K331/O328)</f>
        <v/>
      </c>
      <c r="P331" s="95"/>
    </row>
    <row r="332" spans="1:16" s="96" customFormat="1" ht="20.100000000000001" customHeight="1">
      <c r="A332" s="780" t="s">
        <v>132</v>
      </c>
      <c r="B332" s="781"/>
      <c r="C332" s="782" t="str">
        <f>IF(G328="","",SUM(F335:F345))</f>
        <v/>
      </c>
      <c r="D332" s="783"/>
      <c r="E332" s="778" t="s">
        <v>133</v>
      </c>
      <c r="F332" s="779"/>
      <c r="G332" s="111" t="str">
        <f>IF(G328="","",C332/G328)</f>
        <v/>
      </c>
      <c r="H332" s="101"/>
      <c r="I332" s="780" t="s">
        <v>132</v>
      </c>
      <c r="J332" s="781"/>
      <c r="K332" s="782" t="str">
        <f>IF(O328="","",SUM(N335:N345))</f>
        <v/>
      </c>
      <c r="L332" s="783"/>
      <c r="M332" s="778" t="s">
        <v>133</v>
      </c>
      <c r="N332" s="779"/>
      <c r="O332" s="111" t="str">
        <f>IF(O328="","",K332/O328)</f>
        <v/>
      </c>
      <c r="P332" s="95"/>
    </row>
    <row r="333" spans="1:16" s="96" customFormat="1" ht="20.100000000000001" customHeight="1">
      <c r="A333" s="780" t="s">
        <v>134</v>
      </c>
      <c r="B333" s="784"/>
      <c r="C333" s="784"/>
      <c r="D333" s="784"/>
      <c r="E333" s="784"/>
      <c r="F333" s="784"/>
      <c r="G333" s="785"/>
      <c r="H333" s="101"/>
      <c r="I333" s="780" t="s">
        <v>134</v>
      </c>
      <c r="J333" s="784"/>
      <c r="K333" s="784"/>
      <c r="L333" s="784"/>
      <c r="M333" s="784"/>
      <c r="N333" s="784"/>
      <c r="O333" s="785"/>
      <c r="P333" s="95"/>
    </row>
    <row r="334" spans="1:16" s="96" customFormat="1" ht="20.100000000000001" customHeight="1">
      <c r="A334" s="780" t="s">
        <v>135</v>
      </c>
      <c r="B334" s="784"/>
      <c r="C334" s="781"/>
      <c r="D334" s="112" t="s">
        <v>66</v>
      </c>
      <c r="E334" s="112" t="s">
        <v>93</v>
      </c>
      <c r="F334" s="112" t="s">
        <v>136</v>
      </c>
      <c r="G334" s="113" t="s">
        <v>137</v>
      </c>
      <c r="H334" s="101"/>
      <c r="I334" s="780" t="s">
        <v>135</v>
      </c>
      <c r="J334" s="784"/>
      <c r="K334" s="781"/>
      <c r="L334" s="112" t="s">
        <v>66</v>
      </c>
      <c r="M334" s="112" t="s">
        <v>93</v>
      </c>
      <c r="N334" s="112" t="s">
        <v>136</v>
      </c>
      <c r="O334" s="113" t="s">
        <v>137</v>
      </c>
      <c r="P334" s="95"/>
    </row>
    <row r="335" spans="1:16" s="96" customFormat="1" ht="20.100000000000001" customHeight="1">
      <c r="A335" s="790"/>
      <c r="B335" s="791"/>
      <c r="C335" s="792"/>
      <c r="D335" s="114"/>
      <c r="E335" s="115" t="s">
        <v>93</v>
      </c>
      <c r="F335" s="116"/>
      <c r="G335" s="117">
        <f>D335*F335</f>
        <v>0</v>
      </c>
      <c r="H335" s="101"/>
      <c r="I335" s="790"/>
      <c r="J335" s="791"/>
      <c r="K335" s="792"/>
      <c r="L335" s="114"/>
      <c r="M335" s="115" t="s">
        <v>93</v>
      </c>
      <c r="N335" s="116"/>
      <c r="O335" s="117">
        <f>L335*N335</f>
        <v>0</v>
      </c>
      <c r="P335" s="95"/>
    </row>
    <row r="336" spans="1:16" s="96" customFormat="1" ht="20.100000000000001" customHeight="1">
      <c r="A336" s="775"/>
      <c r="B336" s="776"/>
      <c r="C336" s="777"/>
      <c r="D336" s="118"/>
      <c r="E336" s="119" t="s">
        <v>93</v>
      </c>
      <c r="F336" s="118"/>
      <c r="G336" s="120">
        <f t="shared" ref="G336:G344" si="24">D336*F336</f>
        <v>0</v>
      </c>
      <c r="H336" s="101"/>
      <c r="I336" s="775"/>
      <c r="J336" s="776"/>
      <c r="K336" s="777"/>
      <c r="L336" s="118"/>
      <c r="M336" s="119" t="s">
        <v>93</v>
      </c>
      <c r="N336" s="118"/>
      <c r="O336" s="120">
        <f t="shared" ref="O336:O344" si="25">L336*N336</f>
        <v>0</v>
      </c>
      <c r="P336" s="95"/>
    </row>
    <row r="337" spans="1:16" s="96" customFormat="1" ht="20.100000000000001" customHeight="1">
      <c r="A337" s="775"/>
      <c r="B337" s="776"/>
      <c r="C337" s="777"/>
      <c r="D337" s="118"/>
      <c r="E337" s="119" t="s">
        <v>93</v>
      </c>
      <c r="F337" s="118"/>
      <c r="G337" s="120">
        <f t="shared" si="24"/>
        <v>0</v>
      </c>
      <c r="H337" s="101"/>
      <c r="I337" s="775"/>
      <c r="J337" s="776"/>
      <c r="K337" s="777"/>
      <c r="L337" s="118"/>
      <c r="M337" s="119" t="s">
        <v>93</v>
      </c>
      <c r="N337" s="118"/>
      <c r="O337" s="120">
        <f t="shared" si="25"/>
        <v>0</v>
      </c>
      <c r="P337" s="95"/>
    </row>
    <row r="338" spans="1:16" s="96" customFormat="1" ht="20.100000000000001" customHeight="1">
      <c r="A338" s="775"/>
      <c r="B338" s="776"/>
      <c r="C338" s="777"/>
      <c r="D338" s="118"/>
      <c r="E338" s="119" t="s">
        <v>93</v>
      </c>
      <c r="F338" s="118"/>
      <c r="G338" s="120">
        <f t="shared" si="24"/>
        <v>0</v>
      </c>
      <c r="H338" s="101"/>
      <c r="I338" s="775"/>
      <c r="J338" s="776"/>
      <c r="K338" s="777"/>
      <c r="L338" s="118"/>
      <c r="M338" s="119" t="s">
        <v>93</v>
      </c>
      <c r="N338" s="118"/>
      <c r="O338" s="120">
        <f t="shared" si="25"/>
        <v>0</v>
      </c>
      <c r="P338" s="95"/>
    </row>
    <row r="339" spans="1:16" s="96" customFormat="1" ht="20.100000000000001" customHeight="1">
      <c r="A339" s="775"/>
      <c r="B339" s="776"/>
      <c r="C339" s="777"/>
      <c r="D339" s="118"/>
      <c r="E339" s="119" t="s">
        <v>93</v>
      </c>
      <c r="F339" s="118"/>
      <c r="G339" s="120">
        <f t="shared" si="24"/>
        <v>0</v>
      </c>
      <c r="H339" s="101"/>
      <c r="I339" s="775"/>
      <c r="J339" s="776"/>
      <c r="K339" s="777"/>
      <c r="L339" s="118"/>
      <c r="M339" s="119" t="s">
        <v>93</v>
      </c>
      <c r="N339" s="118"/>
      <c r="O339" s="120">
        <f t="shared" si="25"/>
        <v>0</v>
      </c>
      <c r="P339" s="95"/>
    </row>
    <row r="340" spans="1:16" s="96" customFormat="1" ht="20.100000000000001" customHeight="1">
      <c r="A340" s="775"/>
      <c r="B340" s="776"/>
      <c r="C340" s="777"/>
      <c r="D340" s="118"/>
      <c r="E340" s="119" t="s">
        <v>93</v>
      </c>
      <c r="F340" s="118"/>
      <c r="G340" s="120">
        <f t="shared" si="24"/>
        <v>0</v>
      </c>
      <c r="H340" s="101"/>
      <c r="I340" s="775"/>
      <c r="J340" s="776"/>
      <c r="K340" s="777"/>
      <c r="L340" s="118"/>
      <c r="M340" s="119" t="s">
        <v>93</v>
      </c>
      <c r="N340" s="118"/>
      <c r="O340" s="120">
        <f t="shared" si="25"/>
        <v>0</v>
      </c>
      <c r="P340" s="95"/>
    </row>
    <row r="341" spans="1:16" s="96" customFormat="1" ht="20.100000000000001" customHeight="1">
      <c r="A341" s="775"/>
      <c r="B341" s="776"/>
      <c r="C341" s="777"/>
      <c r="D341" s="118"/>
      <c r="E341" s="119" t="s">
        <v>93</v>
      </c>
      <c r="F341" s="118"/>
      <c r="G341" s="120">
        <f t="shared" si="24"/>
        <v>0</v>
      </c>
      <c r="H341" s="101"/>
      <c r="I341" s="775"/>
      <c r="J341" s="776"/>
      <c r="K341" s="777"/>
      <c r="L341" s="118"/>
      <c r="M341" s="119" t="s">
        <v>93</v>
      </c>
      <c r="N341" s="118"/>
      <c r="O341" s="120">
        <f t="shared" si="25"/>
        <v>0</v>
      </c>
      <c r="P341" s="95"/>
    </row>
    <row r="342" spans="1:16" s="96" customFormat="1" ht="20.100000000000001" customHeight="1">
      <c r="A342" s="775"/>
      <c r="B342" s="776"/>
      <c r="C342" s="777"/>
      <c r="D342" s="118"/>
      <c r="E342" s="119" t="s">
        <v>93</v>
      </c>
      <c r="F342" s="118"/>
      <c r="G342" s="120">
        <f t="shared" si="24"/>
        <v>0</v>
      </c>
      <c r="H342" s="101"/>
      <c r="I342" s="775"/>
      <c r="J342" s="776"/>
      <c r="K342" s="777"/>
      <c r="L342" s="118"/>
      <c r="M342" s="119" t="s">
        <v>93</v>
      </c>
      <c r="N342" s="118"/>
      <c r="O342" s="120">
        <f t="shared" si="25"/>
        <v>0</v>
      </c>
      <c r="P342" s="95"/>
    </row>
    <row r="343" spans="1:16" s="96" customFormat="1" ht="20.100000000000001" customHeight="1">
      <c r="A343" s="775"/>
      <c r="B343" s="776"/>
      <c r="C343" s="777"/>
      <c r="D343" s="118"/>
      <c r="E343" s="119" t="s">
        <v>93</v>
      </c>
      <c r="F343" s="118"/>
      <c r="G343" s="120">
        <f t="shared" si="24"/>
        <v>0</v>
      </c>
      <c r="H343" s="101"/>
      <c r="I343" s="775"/>
      <c r="J343" s="776"/>
      <c r="K343" s="777"/>
      <c r="L343" s="118"/>
      <c r="M343" s="119" t="s">
        <v>93</v>
      </c>
      <c r="N343" s="118"/>
      <c r="O343" s="120">
        <f t="shared" si="25"/>
        <v>0</v>
      </c>
      <c r="P343" s="95"/>
    </row>
    <row r="344" spans="1:16" s="96" customFormat="1" ht="20.100000000000001" customHeight="1">
      <c r="A344" s="775"/>
      <c r="B344" s="776"/>
      <c r="C344" s="777"/>
      <c r="D344" s="118"/>
      <c r="E344" s="119" t="s">
        <v>93</v>
      </c>
      <c r="F344" s="118"/>
      <c r="G344" s="120">
        <f t="shared" si="24"/>
        <v>0</v>
      </c>
      <c r="H344" s="101"/>
      <c r="I344" s="775"/>
      <c r="J344" s="776"/>
      <c r="K344" s="777"/>
      <c r="L344" s="118"/>
      <c r="M344" s="119" t="s">
        <v>93</v>
      </c>
      <c r="N344" s="118"/>
      <c r="O344" s="120">
        <f t="shared" si="25"/>
        <v>0</v>
      </c>
      <c r="P344" s="95"/>
    </row>
    <row r="345" spans="1:16" s="96" customFormat="1" ht="20.100000000000001" customHeight="1">
      <c r="A345" s="815" t="s">
        <v>138</v>
      </c>
      <c r="B345" s="816"/>
      <c r="C345" s="816"/>
      <c r="D345" s="121"/>
      <c r="E345" s="122" t="s">
        <v>93</v>
      </c>
      <c r="F345" s="123"/>
      <c r="G345" s="124">
        <f>D345*F345</f>
        <v>0</v>
      </c>
      <c r="H345" s="101"/>
      <c r="I345" s="815" t="s">
        <v>138</v>
      </c>
      <c r="J345" s="816"/>
      <c r="K345" s="816"/>
      <c r="L345" s="121"/>
      <c r="M345" s="122" t="s">
        <v>93</v>
      </c>
      <c r="N345" s="123"/>
      <c r="O345" s="124">
        <f>L345*N345</f>
        <v>0</v>
      </c>
      <c r="P345" s="95"/>
    </row>
    <row r="346" spans="1:16" s="96" customFormat="1" ht="20.100000000000001" customHeight="1">
      <c r="A346" s="780" t="s">
        <v>139</v>
      </c>
      <c r="B346" s="784"/>
      <c r="C346" s="784"/>
      <c r="D346" s="784"/>
      <c r="E346" s="784"/>
      <c r="F346" s="781"/>
      <c r="G346" s="125">
        <f>SUM(G335:G345)</f>
        <v>0</v>
      </c>
      <c r="H346" s="101"/>
      <c r="I346" s="780" t="s">
        <v>139</v>
      </c>
      <c r="J346" s="784"/>
      <c r="K346" s="784"/>
      <c r="L346" s="784"/>
      <c r="M346" s="784"/>
      <c r="N346" s="781"/>
      <c r="O346" s="125">
        <f>SUM(O335:O345)</f>
        <v>0</v>
      </c>
      <c r="P346" s="95"/>
    </row>
    <row r="347" spans="1:16" s="96" customFormat="1" ht="20.100000000000001" customHeight="1">
      <c r="A347" s="817" t="s">
        <v>259</v>
      </c>
      <c r="B347" s="818"/>
      <c r="C347" s="818"/>
      <c r="D347" s="818"/>
      <c r="E347" s="818"/>
      <c r="F347" s="819"/>
      <c r="G347" s="127"/>
      <c r="H347" s="101"/>
      <c r="I347" s="817" t="s">
        <v>259</v>
      </c>
      <c r="J347" s="818"/>
      <c r="K347" s="818"/>
      <c r="L347" s="818"/>
      <c r="M347" s="818"/>
      <c r="N347" s="819"/>
      <c r="O347" s="127"/>
      <c r="P347" s="95"/>
    </row>
    <row r="348" spans="1:16" s="96" customFormat="1" ht="20.100000000000001" customHeight="1">
      <c r="A348" s="780" t="s">
        <v>92</v>
      </c>
      <c r="B348" s="784"/>
      <c r="C348" s="784"/>
      <c r="D348" s="784"/>
      <c r="E348" s="784"/>
      <c r="F348" s="781"/>
      <c r="G348" s="125">
        <f>G346+G347</f>
        <v>0</v>
      </c>
      <c r="H348" s="101"/>
      <c r="I348" s="780" t="s">
        <v>92</v>
      </c>
      <c r="J348" s="784"/>
      <c r="K348" s="784"/>
      <c r="L348" s="784"/>
      <c r="M348" s="784"/>
      <c r="N348" s="781"/>
      <c r="O348" s="125">
        <f>O346+O347</f>
        <v>0</v>
      </c>
      <c r="P348" s="95"/>
    </row>
    <row r="349" spans="1:16" s="96" customFormat="1" ht="20.100000000000001" customHeight="1">
      <c r="A349" s="100"/>
      <c r="B349" s="100"/>
      <c r="C349" s="100"/>
      <c r="D349" s="100"/>
      <c r="E349" s="100"/>
      <c r="F349" s="100"/>
      <c r="G349" s="100"/>
      <c r="H349" s="95"/>
      <c r="I349" s="100"/>
      <c r="J349" s="100"/>
      <c r="K349" s="100"/>
      <c r="L349" s="100"/>
      <c r="M349" s="100"/>
      <c r="N349" s="100"/>
      <c r="O349" s="100"/>
      <c r="P349" s="95"/>
    </row>
    <row r="350" spans="1:16" s="96" customFormat="1" ht="20.100000000000001" customHeight="1">
      <c r="A350" s="796" t="s">
        <v>121</v>
      </c>
      <c r="B350" s="797"/>
      <c r="C350" s="802"/>
      <c r="D350" s="803"/>
      <c r="E350" s="803"/>
      <c r="F350" s="803"/>
      <c r="G350" s="804"/>
      <c r="H350" s="101"/>
      <c r="I350" s="796" t="s">
        <v>121</v>
      </c>
      <c r="J350" s="797"/>
      <c r="K350" s="802"/>
      <c r="L350" s="803"/>
      <c r="M350" s="803"/>
      <c r="N350" s="803"/>
      <c r="O350" s="804"/>
      <c r="P350" s="95"/>
    </row>
    <row r="351" spans="1:16" s="96" customFormat="1" ht="20.100000000000001" customHeight="1">
      <c r="A351" s="805" t="s">
        <v>123</v>
      </c>
      <c r="B351" s="806"/>
      <c r="C351" s="807"/>
      <c r="D351" s="808"/>
      <c r="E351" s="808"/>
      <c r="F351" s="808"/>
      <c r="G351" s="809"/>
      <c r="H351" s="101"/>
      <c r="I351" s="805" t="s">
        <v>123</v>
      </c>
      <c r="J351" s="806"/>
      <c r="K351" s="807"/>
      <c r="L351" s="808"/>
      <c r="M351" s="808"/>
      <c r="N351" s="808"/>
      <c r="O351" s="809"/>
      <c r="P351" s="95"/>
    </row>
    <row r="352" spans="1:16" s="96" customFormat="1" ht="20.100000000000001" customHeight="1">
      <c r="A352" s="786" t="s">
        <v>124</v>
      </c>
      <c r="B352" s="787"/>
      <c r="C352" s="810"/>
      <c r="D352" s="811"/>
      <c r="E352" s="812"/>
      <c r="F352" s="813"/>
      <c r="G352" s="814"/>
      <c r="H352" s="101"/>
      <c r="I352" s="786" t="s">
        <v>124</v>
      </c>
      <c r="J352" s="787"/>
      <c r="K352" s="810"/>
      <c r="L352" s="811"/>
      <c r="M352" s="812"/>
      <c r="N352" s="813"/>
      <c r="O352" s="814"/>
      <c r="P352" s="95"/>
    </row>
    <row r="353" spans="1:16" s="96" customFormat="1" ht="20.100000000000001" customHeight="1">
      <c r="A353" s="102" t="s">
        <v>125</v>
      </c>
      <c r="B353" s="793" t="s">
        <v>126</v>
      </c>
      <c r="C353" s="781"/>
      <c r="D353" s="794"/>
      <c r="E353" s="795"/>
      <c r="F353" s="103" t="s">
        <v>5</v>
      </c>
      <c r="G353" s="104"/>
      <c r="H353" s="105"/>
      <c r="I353" s="102" t="s">
        <v>125</v>
      </c>
      <c r="J353" s="793" t="s">
        <v>126</v>
      </c>
      <c r="K353" s="781"/>
      <c r="L353" s="794"/>
      <c r="M353" s="795"/>
      <c r="N353" s="103" t="s">
        <v>5</v>
      </c>
      <c r="O353" s="104"/>
      <c r="P353" s="95"/>
    </row>
    <row r="354" spans="1:16" s="96" customFormat="1" ht="20.100000000000001" customHeight="1">
      <c r="A354" s="796" t="s">
        <v>127</v>
      </c>
      <c r="B354" s="797"/>
      <c r="C354" s="798">
        <f>C352-D353-G353</f>
        <v>0</v>
      </c>
      <c r="D354" s="799"/>
      <c r="E354" s="800" t="s">
        <v>128</v>
      </c>
      <c r="F354" s="801"/>
      <c r="G354" s="106" t="str">
        <f>IF(C354*C355=0,"",C354*C355)</f>
        <v/>
      </c>
      <c r="H354" s="101"/>
      <c r="I354" s="796" t="s">
        <v>127</v>
      </c>
      <c r="J354" s="797"/>
      <c r="K354" s="798">
        <f>K352-L353-O353</f>
        <v>0</v>
      </c>
      <c r="L354" s="799"/>
      <c r="M354" s="800" t="s">
        <v>128</v>
      </c>
      <c r="N354" s="801"/>
      <c r="O354" s="106" t="str">
        <f>IF(K354*K355=0,"",K354*K355)</f>
        <v/>
      </c>
      <c r="P354" s="95"/>
    </row>
    <row r="355" spans="1:16" s="96" customFormat="1" ht="20.100000000000001" customHeight="1">
      <c r="A355" s="786" t="s">
        <v>129</v>
      </c>
      <c r="B355" s="787"/>
      <c r="C355" s="788"/>
      <c r="D355" s="789"/>
      <c r="E355" s="107"/>
      <c r="F355" s="108"/>
      <c r="G355" s="109"/>
      <c r="H355" s="101"/>
      <c r="I355" s="786" t="s">
        <v>129</v>
      </c>
      <c r="J355" s="787"/>
      <c r="K355" s="788"/>
      <c r="L355" s="789"/>
      <c r="M355" s="107"/>
      <c r="N355" s="108"/>
      <c r="O355" s="109"/>
      <c r="P355" s="95"/>
    </row>
    <row r="356" spans="1:16" s="96" customFormat="1" ht="20.100000000000001" hidden="1" customHeight="1">
      <c r="A356" s="820" t="s">
        <v>418</v>
      </c>
      <c r="B356" s="821"/>
      <c r="C356" s="822">
        <f>C352*C355</f>
        <v>0</v>
      </c>
      <c r="D356" s="822"/>
      <c r="E356" s="823" t="s">
        <v>419</v>
      </c>
      <c r="F356" s="823"/>
      <c r="G356" s="534">
        <f>G353*C355</f>
        <v>0</v>
      </c>
      <c r="H356" s="101"/>
      <c r="I356" s="820" t="s">
        <v>418</v>
      </c>
      <c r="J356" s="821"/>
      <c r="K356" s="822">
        <f>K352*K355</f>
        <v>0</v>
      </c>
      <c r="L356" s="822"/>
      <c r="M356" s="823" t="s">
        <v>419</v>
      </c>
      <c r="N356" s="823"/>
      <c r="O356" s="534">
        <f>O353*K355</f>
        <v>0</v>
      </c>
      <c r="P356" s="95"/>
    </row>
    <row r="357" spans="1:16" s="96" customFormat="1" ht="20.100000000000001" customHeight="1">
      <c r="A357" s="780" t="s">
        <v>130</v>
      </c>
      <c r="B357" s="781"/>
      <c r="C357" s="782" t="str">
        <f>IF(G354="","",SUM(F361:F370))</f>
        <v/>
      </c>
      <c r="D357" s="783"/>
      <c r="E357" s="778" t="s">
        <v>131</v>
      </c>
      <c r="F357" s="779"/>
      <c r="G357" s="110" t="str">
        <f>IF(G354="","",C357/G354)</f>
        <v/>
      </c>
      <c r="H357" s="101"/>
      <c r="I357" s="780" t="s">
        <v>130</v>
      </c>
      <c r="J357" s="781"/>
      <c r="K357" s="782" t="str">
        <f>IF(O354="","",SUM(N361:N370))</f>
        <v/>
      </c>
      <c r="L357" s="783"/>
      <c r="M357" s="778" t="s">
        <v>131</v>
      </c>
      <c r="N357" s="779"/>
      <c r="O357" s="110" t="str">
        <f>IF(O354="","",K357/O354)</f>
        <v/>
      </c>
      <c r="P357" s="95"/>
    </row>
    <row r="358" spans="1:16" s="96" customFormat="1" ht="20.100000000000001" customHeight="1">
      <c r="A358" s="780" t="s">
        <v>132</v>
      </c>
      <c r="B358" s="781"/>
      <c r="C358" s="782" t="str">
        <f>IF(G354="","",SUM(F361:F371))</f>
        <v/>
      </c>
      <c r="D358" s="783"/>
      <c r="E358" s="778" t="s">
        <v>133</v>
      </c>
      <c r="F358" s="779"/>
      <c r="G358" s="111" t="str">
        <f>IF(G354="","",C358/G354)</f>
        <v/>
      </c>
      <c r="H358" s="101"/>
      <c r="I358" s="780" t="s">
        <v>132</v>
      </c>
      <c r="J358" s="781"/>
      <c r="K358" s="782" t="str">
        <f>IF(O354="","",SUM(N361:N371))</f>
        <v/>
      </c>
      <c r="L358" s="783"/>
      <c r="M358" s="778" t="s">
        <v>133</v>
      </c>
      <c r="N358" s="779"/>
      <c r="O358" s="111" t="str">
        <f>IF(O354="","",K358/O354)</f>
        <v/>
      </c>
      <c r="P358" s="95"/>
    </row>
    <row r="359" spans="1:16" s="96" customFormat="1" ht="20.100000000000001" customHeight="1">
      <c r="A359" s="780" t="s">
        <v>134</v>
      </c>
      <c r="B359" s="784"/>
      <c r="C359" s="784"/>
      <c r="D359" s="784"/>
      <c r="E359" s="784"/>
      <c r="F359" s="784"/>
      <c r="G359" s="785"/>
      <c r="H359" s="101"/>
      <c r="I359" s="780" t="s">
        <v>134</v>
      </c>
      <c r="J359" s="784"/>
      <c r="K359" s="784"/>
      <c r="L359" s="784"/>
      <c r="M359" s="784"/>
      <c r="N359" s="784"/>
      <c r="O359" s="785"/>
      <c r="P359" s="95"/>
    </row>
    <row r="360" spans="1:16" s="96" customFormat="1" ht="20.100000000000001" customHeight="1">
      <c r="A360" s="780" t="s">
        <v>135</v>
      </c>
      <c r="B360" s="784"/>
      <c r="C360" s="781"/>
      <c r="D360" s="112" t="s">
        <v>66</v>
      </c>
      <c r="E360" s="112" t="s">
        <v>93</v>
      </c>
      <c r="F360" s="112" t="s">
        <v>136</v>
      </c>
      <c r="G360" s="113" t="s">
        <v>137</v>
      </c>
      <c r="H360" s="101"/>
      <c r="I360" s="780" t="s">
        <v>135</v>
      </c>
      <c r="J360" s="784"/>
      <c r="K360" s="781"/>
      <c r="L360" s="112" t="s">
        <v>66</v>
      </c>
      <c r="M360" s="112" t="s">
        <v>93</v>
      </c>
      <c r="N360" s="112" t="s">
        <v>136</v>
      </c>
      <c r="O360" s="113" t="s">
        <v>137</v>
      </c>
      <c r="P360" s="95"/>
    </row>
    <row r="361" spans="1:16" s="96" customFormat="1" ht="20.100000000000001" customHeight="1">
      <c r="A361" s="790"/>
      <c r="B361" s="791"/>
      <c r="C361" s="792"/>
      <c r="D361" s="114"/>
      <c r="E361" s="115" t="s">
        <v>93</v>
      </c>
      <c r="F361" s="116"/>
      <c r="G361" s="117">
        <f>D361*F361</f>
        <v>0</v>
      </c>
      <c r="H361" s="101"/>
      <c r="I361" s="790"/>
      <c r="J361" s="791"/>
      <c r="K361" s="792"/>
      <c r="L361" s="114"/>
      <c r="M361" s="115" t="s">
        <v>93</v>
      </c>
      <c r="N361" s="116"/>
      <c r="O361" s="117">
        <f>L361*N361</f>
        <v>0</v>
      </c>
      <c r="P361" s="95"/>
    </row>
    <row r="362" spans="1:16" s="96" customFormat="1" ht="20.100000000000001" customHeight="1">
      <c r="A362" s="775"/>
      <c r="B362" s="776"/>
      <c r="C362" s="777"/>
      <c r="D362" s="118"/>
      <c r="E362" s="119" t="s">
        <v>93</v>
      </c>
      <c r="F362" s="118"/>
      <c r="G362" s="120">
        <f t="shared" ref="G362:G370" si="26">D362*F362</f>
        <v>0</v>
      </c>
      <c r="H362" s="101"/>
      <c r="I362" s="775"/>
      <c r="J362" s="776"/>
      <c r="K362" s="777"/>
      <c r="L362" s="118"/>
      <c r="M362" s="119" t="s">
        <v>93</v>
      </c>
      <c r="N362" s="118"/>
      <c r="O362" s="120">
        <f t="shared" ref="O362:O370" si="27">L362*N362</f>
        <v>0</v>
      </c>
      <c r="P362" s="95"/>
    </row>
    <row r="363" spans="1:16" s="96" customFormat="1" ht="20.100000000000001" customHeight="1">
      <c r="A363" s="775"/>
      <c r="B363" s="776"/>
      <c r="C363" s="777"/>
      <c r="D363" s="118"/>
      <c r="E363" s="119" t="s">
        <v>93</v>
      </c>
      <c r="F363" s="118"/>
      <c r="G363" s="120">
        <f t="shared" si="26"/>
        <v>0</v>
      </c>
      <c r="H363" s="101"/>
      <c r="I363" s="775"/>
      <c r="J363" s="776"/>
      <c r="K363" s="777"/>
      <c r="L363" s="118"/>
      <c r="M363" s="119" t="s">
        <v>93</v>
      </c>
      <c r="N363" s="118"/>
      <c r="O363" s="120">
        <f t="shared" si="27"/>
        <v>0</v>
      </c>
      <c r="P363" s="95"/>
    </row>
    <row r="364" spans="1:16" s="96" customFormat="1" ht="20.100000000000001" customHeight="1">
      <c r="A364" s="775"/>
      <c r="B364" s="776"/>
      <c r="C364" s="777"/>
      <c r="D364" s="118"/>
      <c r="E364" s="119" t="s">
        <v>93</v>
      </c>
      <c r="F364" s="118"/>
      <c r="G364" s="120">
        <f t="shared" si="26"/>
        <v>0</v>
      </c>
      <c r="H364" s="101"/>
      <c r="I364" s="775"/>
      <c r="J364" s="776"/>
      <c r="K364" s="777"/>
      <c r="L364" s="118"/>
      <c r="M364" s="119" t="s">
        <v>93</v>
      </c>
      <c r="N364" s="118"/>
      <c r="O364" s="120">
        <f t="shared" si="27"/>
        <v>0</v>
      </c>
      <c r="P364" s="95"/>
    </row>
    <row r="365" spans="1:16" s="96" customFormat="1" ht="20.100000000000001" customHeight="1">
      <c r="A365" s="775"/>
      <c r="B365" s="776"/>
      <c r="C365" s="777"/>
      <c r="D365" s="118"/>
      <c r="E365" s="119" t="s">
        <v>93</v>
      </c>
      <c r="F365" s="118"/>
      <c r="G365" s="120">
        <f t="shared" si="26"/>
        <v>0</v>
      </c>
      <c r="H365" s="101"/>
      <c r="I365" s="775"/>
      <c r="J365" s="776"/>
      <c r="K365" s="777"/>
      <c r="L365" s="118"/>
      <c r="M365" s="119" t="s">
        <v>93</v>
      </c>
      <c r="N365" s="118"/>
      <c r="O365" s="120">
        <f t="shared" si="27"/>
        <v>0</v>
      </c>
      <c r="P365" s="95"/>
    </row>
    <row r="366" spans="1:16" s="96" customFormat="1" ht="20.100000000000001" customHeight="1">
      <c r="A366" s="775"/>
      <c r="B366" s="776"/>
      <c r="C366" s="777"/>
      <c r="D366" s="118"/>
      <c r="E366" s="119" t="s">
        <v>93</v>
      </c>
      <c r="F366" s="118"/>
      <c r="G366" s="120">
        <f t="shared" si="26"/>
        <v>0</v>
      </c>
      <c r="H366" s="101"/>
      <c r="I366" s="775"/>
      <c r="J366" s="776"/>
      <c r="K366" s="777"/>
      <c r="L366" s="118"/>
      <c r="M366" s="119" t="s">
        <v>93</v>
      </c>
      <c r="N366" s="118"/>
      <c r="O366" s="120">
        <f t="shared" si="27"/>
        <v>0</v>
      </c>
      <c r="P366" s="95"/>
    </row>
    <row r="367" spans="1:16" s="96" customFormat="1" ht="20.100000000000001" customHeight="1">
      <c r="A367" s="775"/>
      <c r="B367" s="776"/>
      <c r="C367" s="777"/>
      <c r="D367" s="118"/>
      <c r="E367" s="119" t="s">
        <v>93</v>
      </c>
      <c r="F367" s="118"/>
      <c r="G367" s="120">
        <f t="shared" si="26"/>
        <v>0</v>
      </c>
      <c r="H367" s="101"/>
      <c r="I367" s="775"/>
      <c r="J367" s="776"/>
      <c r="K367" s="777"/>
      <c r="L367" s="118"/>
      <c r="M367" s="119" t="s">
        <v>93</v>
      </c>
      <c r="N367" s="118"/>
      <c r="O367" s="120">
        <f t="shared" si="27"/>
        <v>0</v>
      </c>
      <c r="P367" s="95"/>
    </row>
    <row r="368" spans="1:16" s="96" customFormat="1" ht="20.100000000000001" customHeight="1">
      <c r="A368" s="775"/>
      <c r="B368" s="776"/>
      <c r="C368" s="777"/>
      <c r="D368" s="118"/>
      <c r="E368" s="119" t="s">
        <v>93</v>
      </c>
      <c r="F368" s="118"/>
      <c r="G368" s="120">
        <f t="shared" si="26"/>
        <v>0</v>
      </c>
      <c r="H368" s="101"/>
      <c r="I368" s="775"/>
      <c r="J368" s="776"/>
      <c r="K368" s="777"/>
      <c r="L368" s="118"/>
      <c r="M368" s="119" t="s">
        <v>93</v>
      </c>
      <c r="N368" s="118"/>
      <c r="O368" s="120">
        <f t="shared" si="27"/>
        <v>0</v>
      </c>
      <c r="P368" s="95"/>
    </row>
    <row r="369" spans="1:16" s="96" customFormat="1" ht="20.100000000000001" customHeight="1">
      <c r="A369" s="775"/>
      <c r="B369" s="776"/>
      <c r="C369" s="777"/>
      <c r="D369" s="118"/>
      <c r="E369" s="119" t="s">
        <v>93</v>
      </c>
      <c r="F369" s="118"/>
      <c r="G369" s="120">
        <f t="shared" si="26"/>
        <v>0</v>
      </c>
      <c r="H369" s="101"/>
      <c r="I369" s="775"/>
      <c r="J369" s="776"/>
      <c r="K369" s="777"/>
      <c r="L369" s="118"/>
      <c r="M369" s="119" t="s">
        <v>93</v>
      </c>
      <c r="N369" s="118"/>
      <c r="O369" s="120">
        <f t="shared" si="27"/>
        <v>0</v>
      </c>
      <c r="P369" s="95"/>
    </row>
    <row r="370" spans="1:16" s="96" customFormat="1" ht="20.100000000000001" customHeight="1">
      <c r="A370" s="775"/>
      <c r="B370" s="776"/>
      <c r="C370" s="777"/>
      <c r="D370" s="118"/>
      <c r="E370" s="119" t="s">
        <v>93</v>
      </c>
      <c r="F370" s="118"/>
      <c r="G370" s="120">
        <f t="shared" si="26"/>
        <v>0</v>
      </c>
      <c r="H370" s="101"/>
      <c r="I370" s="775"/>
      <c r="J370" s="776"/>
      <c r="K370" s="777"/>
      <c r="L370" s="118"/>
      <c r="M370" s="119" t="s">
        <v>93</v>
      </c>
      <c r="N370" s="118"/>
      <c r="O370" s="120">
        <f t="shared" si="27"/>
        <v>0</v>
      </c>
      <c r="P370" s="95"/>
    </row>
    <row r="371" spans="1:16" s="96" customFormat="1" ht="20.100000000000001" customHeight="1">
      <c r="A371" s="815" t="s">
        <v>138</v>
      </c>
      <c r="B371" s="816"/>
      <c r="C371" s="816"/>
      <c r="D371" s="121"/>
      <c r="E371" s="122" t="s">
        <v>93</v>
      </c>
      <c r="F371" s="123"/>
      <c r="G371" s="124">
        <f>D371*F371</f>
        <v>0</v>
      </c>
      <c r="H371" s="101"/>
      <c r="I371" s="815" t="s">
        <v>138</v>
      </c>
      <c r="J371" s="816"/>
      <c r="K371" s="816"/>
      <c r="L371" s="121"/>
      <c r="M371" s="122" t="s">
        <v>93</v>
      </c>
      <c r="N371" s="123"/>
      <c r="O371" s="124">
        <f>L371*N371</f>
        <v>0</v>
      </c>
      <c r="P371" s="95"/>
    </row>
    <row r="372" spans="1:16" s="96" customFormat="1" ht="20.100000000000001" customHeight="1">
      <c r="A372" s="780" t="s">
        <v>139</v>
      </c>
      <c r="B372" s="784"/>
      <c r="C372" s="784"/>
      <c r="D372" s="784"/>
      <c r="E372" s="784"/>
      <c r="F372" s="781"/>
      <c r="G372" s="125">
        <f>SUM(G361:G371)</f>
        <v>0</v>
      </c>
      <c r="H372" s="101"/>
      <c r="I372" s="780" t="s">
        <v>139</v>
      </c>
      <c r="J372" s="784"/>
      <c r="K372" s="784"/>
      <c r="L372" s="784"/>
      <c r="M372" s="784"/>
      <c r="N372" s="781"/>
      <c r="O372" s="125">
        <f>SUM(O361:O371)</f>
        <v>0</v>
      </c>
      <c r="P372" s="95"/>
    </row>
    <row r="373" spans="1:16" s="96" customFormat="1" ht="20.100000000000001" customHeight="1">
      <c r="A373" s="817" t="s">
        <v>259</v>
      </c>
      <c r="B373" s="818"/>
      <c r="C373" s="818"/>
      <c r="D373" s="818"/>
      <c r="E373" s="818"/>
      <c r="F373" s="819"/>
      <c r="G373" s="127"/>
      <c r="H373" s="101"/>
      <c r="I373" s="817" t="s">
        <v>259</v>
      </c>
      <c r="J373" s="818"/>
      <c r="K373" s="818"/>
      <c r="L373" s="818"/>
      <c r="M373" s="818"/>
      <c r="N373" s="819"/>
      <c r="O373" s="127"/>
      <c r="P373" s="95"/>
    </row>
    <row r="374" spans="1:16" s="96" customFormat="1" ht="20.100000000000001" customHeight="1">
      <c r="A374" s="780" t="s">
        <v>92</v>
      </c>
      <c r="B374" s="784"/>
      <c r="C374" s="784"/>
      <c r="D374" s="784"/>
      <c r="E374" s="784"/>
      <c r="F374" s="781"/>
      <c r="G374" s="125">
        <f>G372+G373</f>
        <v>0</v>
      </c>
      <c r="H374" s="101"/>
      <c r="I374" s="780" t="s">
        <v>92</v>
      </c>
      <c r="J374" s="784"/>
      <c r="K374" s="784"/>
      <c r="L374" s="784"/>
      <c r="M374" s="784"/>
      <c r="N374" s="781"/>
      <c r="O374" s="125">
        <f>O372+O373</f>
        <v>0</v>
      </c>
      <c r="P374" s="95"/>
    </row>
    <row r="375" spans="1:16" s="96" customFormat="1" ht="20.100000000000001" customHeight="1">
      <c r="A375" s="100"/>
      <c r="B375" s="100"/>
      <c r="C375" s="100"/>
      <c r="D375" s="100"/>
      <c r="E375" s="100"/>
      <c r="F375" s="100"/>
      <c r="G375" s="100"/>
      <c r="H375" s="95"/>
      <c r="I375" s="100"/>
      <c r="J375" s="100"/>
      <c r="K375" s="100"/>
      <c r="L375" s="100"/>
      <c r="M375" s="100"/>
      <c r="N375" s="100"/>
      <c r="O375" s="100"/>
      <c r="P375" s="95"/>
    </row>
    <row r="376" spans="1:16" s="96" customFormat="1" ht="20.100000000000001" customHeight="1">
      <c r="A376" s="796" t="s">
        <v>121</v>
      </c>
      <c r="B376" s="797"/>
      <c r="C376" s="802"/>
      <c r="D376" s="803"/>
      <c r="E376" s="803"/>
      <c r="F376" s="803"/>
      <c r="G376" s="804"/>
      <c r="H376" s="101"/>
      <c r="I376" s="796" t="s">
        <v>121</v>
      </c>
      <c r="J376" s="797"/>
      <c r="K376" s="802"/>
      <c r="L376" s="803"/>
      <c r="M376" s="803"/>
      <c r="N376" s="803"/>
      <c r="O376" s="804"/>
      <c r="P376" s="95"/>
    </row>
    <row r="377" spans="1:16" s="96" customFormat="1" ht="20.100000000000001" customHeight="1">
      <c r="A377" s="805" t="s">
        <v>123</v>
      </c>
      <c r="B377" s="806"/>
      <c r="C377" s="807"/>
      <c r="D377" s="808"/>
      <c r="E377" s="808"/>
      <c r="F377" s="808"/>
      <c r="G377" s="809"/>
      <c r="H377" s="101"/>
      <c r="I377" s="805" t="s">
        <v>123</v>
      </c>
      <c r="J377" s="806"/>
      <c r="K377" s="807"/>
      <c r="L377" s="808"/>
      <c r="M377" s="808"/>
      <c r="N377" s="808"/>
      <c r="O377" s="809"/>
      <c r="P377" s="95"/>
    </row>
    <row r="378" spans="1:16" s="96" customFormat="1" ht="20.100000000000001" customHeight="1">
      <c r="A378" s="786" t="s">
        <v>124</v>
      </c>
      <c r="B378" s="787"/>
      <c r="C378" s="810"/>
      <c r="D378" s="811"/>
      <c r="E378" s="812"/>
      <c r="F378" s="813"/>
      <c r="G378" s="814"/>
      <c r="H378" s="101"/>
      <c r="I378" s="786" t="s">
        <v>124</v>
      </c>
      <c r="J378" s="787"/>
      <c r="K378" s="810"/>
      <c r="L378" s="811"/>
      <c r="M378" s="812"/>
      <c r="N378" s="813"/>
      <c r="O378" s="814"/>
      <c r="P378" s="95"/>
    </row>
    <row r="379" spans="1:16" s="96" customFormat="1" ht="20.100000000000001" customHeight="1">
      <c r="A379" s="102" t="s">
        <v>125</v>
      </c>
      <c r="B379" s="793" t="s">
        <v>126</v>
      </c>
      <c r="C379" s="781"/>
      <c r="D379" s="794"/>
      <c r="E379" s="795"/>
      <c r="F379" s="103" t="s">
        <v>5</v>
      </c>
      <c r="G379" s="104"/>
      <c r="H379" s="105"/>
      <c r="I379" s="102" t="s">
        <v>125</v>
      </c>
      <c r="J379" s="793" t="s">
        <v>126</v>
      </c>
      <c r="K379" s="781"/>
      <c r="L379" s="794"/>
      <c r="M379" s="795"/>
      <c r="N379" s="103" t="s">
        <v>5</v>
      </c>
      <c r="O379" s="104"/>
      <c r="P379" s="95"/>
    </row>
    <row r="380" spans="1:16" s="96" customFormat="1" ht="20.100000000000001" customHeight="1">
      <c r="A380" s="796" t="s">
        <v>127</v>
      </c>
      <c r="B380" s="797"/>
      <c r="C380" s="798">
        <f>C378-D379-G379</f>
        <v>0</v>
      </c>
      <c r="D380" s="799"/>
      <c r="E380" s="800" t="s">
        <v>128</v>
      </c>
      <c r="F380" s="801"/>
      <c r="G380" s="106" t="str">
        <f>IF(C380*C381=0,"",C380*C381)</f>
        <v/>
      </c>
      <c r="H380" s="101"/>
      <c r="I380" s="796" t="s">
        <v>127</v>
      </c>
      <c r="J380" s="797"/>
      <c r="K380" s="798">
        <f>K378-L379-O379</f>
        <v>0</v>
      </c>
      <c r="L380" s="799"/>
      <c r="M380" s="800" t="s">
        <v>128</v>
      </c>
      <c r="N380" s="801"/>
      <c r="O380" s="106" t="str">
        <f>IF(K380*K381=0,"",K380*K381)</f>
        <v/>
      </c>
      <c r="P380" s="95"/>
    </row>
    <row r="381" spans="1:16" s="96" customFormat="1" ht="20.100000000000001" customHeight="1">
      <c r="A381" s="786" t="s">
        <v>129</v>
      </c>
      <c r="B381" s="787"/>
      <c r="C381" s="788"/>
      <c r="D381" s="789"/>
      <c r="E381" s="107"/>
      <c r="F381" s="108"/>
      <c r="G381" s="109"/>
      <c r="H381" s="101"/>
      <c r="I381" s="786" t="s">
        <v>129</v>
      </c>
      <c r="J381" s="787"/>
      <c r="K381" s="788"/>
      <c r="L381" s="789"/>
      <c r="M381" s="107"/>
      <c r="N381" s="108"/>
      <c r="O381" s="109"/>
      <c r="P381" s="95"/>
    </row>
    <row r="382" spans="1:16" s="96" customFormat="1" ht="20.100000000000001" hidden="1" customHeight="1">
      <c r="A382" s="820" t="s">
        <v>418</v>
      </c>
      <c r="B382" s="821"/>
      <c r="C382" s="822">
        <f>C378*C381</f>
        <v>0</v>
      </c>
      <c r="D382" s="822"/>
      <c r="E382" s="823" t="s">
        <v>419</v>
      </c>
      <c r="F382" s="823"/>
      <c r="G382" s="534">
        <f>G379*C381</f>
        <v>0</v>
      </c>
      <c r="H382" s="101"/>
      <c r="I382" s="820" t="s">
        <v>418</v>
      </c>
      <c r="J382" s="821"/>
      <c r="K382" s="822">
        <f>K378*K381</f>
        <v>0</v>
      </c>
      <c r="L382" s="822"/>
      <c r="M382" s="823" t="s">
        <v>419</v>
      </c>
      <c r="N382" s="823"/>
      <c r="O382" s="534">
        <f>O379*K381</f>
        <v>0</v>
      </c>
      <c r="P382" s="95"/>
    </row>
    <row r="383" spans="1:16" s="96" customFormat="1" ht="20.100000000000001" customHeight="1">
      <c r="A383" s="780" t="s">
        <v>130</v>
      </c>
      <c r="B383" s="781"/>
      <c r="C383" s="782" t="str">
        <f>IF(G380="","",SUM(F387:F396))</f>
        <v/>
      </c>
      <c r="D383" s="783"/>
      <c r="E383" s="778" t="s">
        <v>131</v>
      </c>
      <c r="F383" s="779"/>
      <c r="G383" s="110" t="str">
        <f>IF(G380="","",C383/G380)</f>
        <v/>
      </c>
      <c r="H383" s="101"/>
      <c r="I383" s="780" t="s">
        <v>130</v>
      </c>
      <c r="J383" s="781"/>
      <c r="K383" s="782" t="str">
        <f>IF(O380="","",SUM(N387:N396))</f>
        <v/>
      </c>
      <c r="L383" s="783"/>
      <c r="M383" s="778" t="s">
        <v>131</v>
      </c>
      <c r="N383" s="779"/>
      <c r="O383" s="110" t="str">
        <f>IF(O380="","",K383/O380)</f>
        <v/>
      </c>
      <c r="P383" s="95"/>
    </row>
    <row r="384" spans="1:16" s="96" customFormat="1" ht="20.100000000000001" customHeight="1">
      <c r="A384" s="780" t="s">
        <v>132</v>
      </c>
      <c r="B384" s="781"/>
      <c r="C384" s="782" t="str">
        <f>IF(G380="","",SUM(F387:F397))</f>
        <v/>
      </c>
      <c r="D384" s="783"/>
      <c r="E384" s="778" t="s">
        <v>133</v>
      </c>
      <c r="F384" s="779"/>
      <c r="G384" s="111" t="str">
        <f>IF(G380="","",C384/G380)</f>
        <v/>
      </c>
      <c r="H384" s="101"/>
      <c r="I384" s="780" t="s">
        <v>132</v>
      </c>
      <c r="J384" s="781"/>
      <c r="K384" s="782" t="str">
        <f>IF(O380="","",SUM(N387:N397))</f>
        <v/>
      </c>
      <c r="L384" s="783"/>
      <c r="M384" s="778" t="s">
        <v>133</v>
      </c>
      <c r="N384" s="779"/>
      <c r="O384" s="111" t="str">
        <f>IF(O380="","",K384/O380)</f>
        <v/>
      </c>
      <c r="P384" s="95"/>
    </row>
    <row r="385" spans="1:16" s="96" customFormat="1" ht="20.100000000000001" customHeight="1">
      <c r="A385" s="780" t="s">
        <v>134</v>
      </c>
      <c r="B385" s="784"/>
      <c r="C385" s="784"/>
      <c r="D385" s="784"/>
      <c r="E385" s="784"/>
      <c r="F385" s="784"/>
      <c r="G385" s="785"/>
      <c r="H385" s="101"/>
      <c r="I385" s="780" t="s">
        <v>134</v>
      </c>
      <c r="J385" s="784"/>
      <c r="K385" s="784"/>
      <c r="L385" s="784"/>
      <c r="M385" s="784"/>
      <c r="N385" s="784"/>
      <c r="O385" s="785"/>
      <c r="P385" s="95"/>
    </row>
    <row r="386" spans="1:16" s="96" customFormat="1" ht="20.100000000000001" customHeight="1">
      <c r="A386" s="780" t="s">
        <v>135</v>
      </c>
      <c r="B386" s="784"/>
      <c r="C386" s="781"/>
      <c r="D386" s="112" t="s">
        <v>66</v>
      </c>
      <c r="E386" s="112" t="s">
        <v>93</v>
      </c>
      <c r="F386" s="112" t="s">
        <v>136</v>
      </c>
      <c r="G386" s="113" t="s">
        <v>137</v>
      </c>
      <c r="H386" s="101"/>
      <c r="I386" s="780" t="s">
        <v>135</v>
      </c>
      <c r="J386" s="784"/>
      <c r="K386" s="781"/>
      <c r="L386" s="112" t="s">
        <v>66</v>
      </c>
      <c r="M386" s="112" t="s">
        <v>93</v>
      </c>
      <c r="N386" s="112" t="s">
        <v>136</v>
      </c>
      <c r="O386" s="113" t="s">
        <v>137</v>
      </c>
      <c r="P386" s="95"/>
    </row>
    <row r="387" spans="1:16" s="96" customFormat="1" ht="20.100000000000001" customHeight="1">
      <c r="A387" s="790"/>
      <c r="B387" s="791"/>
      <c r="C387" s="792"/>
      <c r="D387" s="114"/>
      <c r="E387" s="115" t="s">
        <v>93</v>
      </c>
      <c r="F387" s="116"/>
      <c r="G387" s="117">
        <f>D387*F387</f>
        <v>0</v>
      </c>
      <c r="H387" s="101"/>
      <c r="I387" s="790"/>
      <c r="J387" s="791"/>
      <c r="K387" s="792"/>
      <c r="L387" s="114"/>
      <c r="M387" s="115" t="s">
        <v>93</v>
      </c>
      <c r="N387" s="116"/>
      <c r="O387" s="117">
        <f>L387*N387</f>
        <v>0</v>
      </c>
      <c r="P387" s="95"/>
    </row>
    <row r="388" spans="1:16" s="96" customFormat="1" ht="20.100000000000001" customHeight="1">
      <c r="A388" s="775"/>
      <c r="B388" s="776"/>
      <c r="C388" s="777"/>
      <c r="D388" s="118"/>
      <c r="E388" s="119" t="s">
        <v>93</v>
      </c>
      <c r="F388" s="118"/>
      <c r="G388" s="120">
        <f t="shared" ref="G388:G396" si="28">D388*F388</f>
        <v>0</v>
      </c>
      <c r="H388" s="101"/>
      <c r="I388" s="775"/>
      <c r="J388" s="776"/>
      <c r="K388" s="777"/>
      <c r="L388" s="118"/>
      <c r="M388" s="119" t="s">
        <v>93</v>
      </c>
      <c r="N388" s="118"/>
      <c r="O388" s="120">
        <f t="shared" ref="O388:O396" si="29">L388*N388</f>
        <v>0</v>
      </c>
      <c r="P388" s="95"/>
    </row>
    <row r="389" spans="1:16" s="96" customFormat="1" ht="20.100000000000001" customHeight="1">
      <c r="A389" s="775"/>
      <c r="B389" s="776"/>
      <c r="C389" s="777"/>
      <c r="D389" s="118"/>
      <c r="E389" s="119" t="s">
        <v>93</v>
      </c>
      <c r="F389" s="118"/>
      <c r="G389" s="120">
        <f t="shared" si="28"/>
        <v>0</v>
      </c>
      <c r="H389" s="101"/>
      <c r="I389" s="775"/>
      <c r="J389" s="776"/>
      <c r="K389" s="777"/>
      <c r="L389" s="118"/>
      <c r="M389" s="119" t="s">
        <v>93</v>
      </c>
      <c r="N389" s="118"/>
      <c r="O389" s="120">
        <f t="shared" si="29"/>
        <v>0</v>
      </c>
      <c r="P389" s="95"/>
    </row>
    <row r="390" spans="1:16" s="96" customFormat="1" ht="20.100000000000001" customHeight="1">
      <c r="A390" s="775"/>
      <c r="B390" s="776"/>
      <c r="C390" s="777"/>
      <c r="D390" s="118"/>
      <c r="E390" s="119" t="s">
        <v>93</v>
      </c>
      <c r="F390" s="118"/>
      <c r="G390" s="120">
        <f t="shared" si="28"/>
        <v>0</v>
      </c>
      <c r="H390" s="101"/>
      <c r="I390" s="775"/>
      <c r="J390" s="776"/>
      <c r="K390" s="777"/>
      <c r="L390" s="118"/>
      <c r="M390" s="119" t="s">
        <v>93</v>
      </c>
      <c r="N390" s="118"/>
      <c r="O390" s="120">
        <f t="shared" si="29"/>
        <v>0</v>
      </c>
      <c r="P390" s="95"/>
    </row>
    <row r="391" spans="1:16" s="96" customFormat="1" ht="20.100000000000001" customHeight="1">
      <c r="A391" s="775"/>
      <c r="B391" s="776"/>
      <c r="C391" s="777"/>
      <c r="D391" s="118"/>
      <c r="E391" s="119" t="s">
        <v>93</v>
      </c>
      <c r="F391" s="118"/>
      <c r="G391" s="120">
        <f t="shared" si="28"/>
        <v>0</v>
      </c>
      <c r="H391" s="101"/>
      <c r="I391" s="775"/>
      <c r="J391" s="776"/>
      <c r="K391" s="777"/>
      <c r="L391" s="118"/>
      <c r="M391" s="119" t="s">
        <v>93</v>
      </c>
      <c r="N391" s="118"/>
      <c r="O391" s="120">
        <f t="shared" si="29"/>
        <v>0</v>
      </c>
      <c r="P391" s="95"/>
    </row>
    <row r="392" spans="1:16" s="96" customFormat="1" ht="20.100000000000001" customHeight="1">
      <c r="A392" s="775"/>
      <c r="B392" s="776"/>
      <c r="C392" s="777"/>
      <c r="D392" s="118"/>
      <c r="E392" s="119" t="s">
        <v>93</v>
      </c>
      <c r="F392" s="118"/>
      <c r="G392" s="120">
        <f t="shared" si="28"/>
        <v>0</v>
      </c>
      <c r="H392" s="101"/>
      <c r="I392" s="775"/>
      <c r="J392" s="776"/>
      <c r="K392" s="777"/>
      <c r="L392" s="118"/>
      <c r="M392" s="119" t="s">
        <v>93</v>
      </c>
      <c r="N392" s="118"/>
      <c r="O392" s="120">
        <f t="shared" si="29"/>
        <v>0</v>
      </c>
      <c r="P392" s="95"/>
    </row>
    <row r="393" spans="1:16" s="96" customFormat="1" ht="20.100000000000001" customHeight="1">
      <c r="A393" s="775"/>
      <c r="B393" s="776"/>
      <c r="C393" s="777"/>
      <c r="D393" s="118"/>
      <c r="E393" s="119" t="s">
        <v>93</v>
      </c>
      <c r="F393" s="118"/>
      <c r="G393" s="120">
        <f t="shared" si="28"/>
        <v>0</v>
      </c>
      <c r="H393" s="101"/>
      <c r="I393" s="775"/>
      <c r="J393" s="776"/>
      <c r="K393" s="777"/>
      <c r="L393" s="118"/>
      <c r="M393" s="119" t="s">
        <v>93</v>
      </c>
      <c r="N393" s="118"/>
      <c r="O393" s="120">
        <f t="shared" si="29"/>
        <v>0</v>
      </c>
      <c r="P393" s="95"/>
    </row>
    <row r="394" spans="1:16" s="96" customFormat="1" ht="20.100000000000001" customHeight="1">
      <c r="A394" s="775"/>
      <c r="B394" s="776"/>
      <c r="C394" s="777"/>
      <c r="D394" s="118"/>
      <c r="E394" s="119" t="s">
        <v>93</v>
      </c>
      <c r="F394" s="118"/>
      <c r="G394" s="120">
        <f t="shared" si="28"/>
        <v>0</v>
      </c>
      <c r="H394" s="101"/>
      <c r="I394" s="775"/>
      <c r="J394" s="776"/>
      <c r="K394" s="777"/>
      <c r="L394" s="118"/>
      <c r="M394" s="119" t="s">
        <v>93</v>
      </c>
      <c r="N394" s="118"/>
      <c r="O394" s="120">
        <f t="shared" si="29"/>
        <v>0</v>
      </c>
      <c r="P394" s="95"/>
    </row>
    <row r="395" spans="1:16" s="96" customFormat="1" ht="20.100000000000001" customHeight="1">
      <c r="A395" s="775"/>
      <c r="B395" s="776"/>
      <c r="C395" s="777"/>
      <c r="D395" s="118"/>
      <c r="E395" s="119" t="s">
        <v>93</v>
      </c>
      <c r="F395" s="118"/>
      <c r="G395" s="120">
        <f t="shared" si="28"/>
        <v>0</v>
      </c>
      <c r="H395" s="101"/>
      <c r="I395" s="775"/>
      <c r="J395" s="776"/>
      <c r="K395" s="777"/>
      <c r="L395" s="118"/>
      <c r="M395" s="119" t="s">
        <v>93</v>
      </c>
      <c r="N395" s="118"/>
      <c r="O395" s="120">
        <f t="shared" si="29"/>
        <v>0</v>
      </c>
      <c r="P395" s="95"/>
    </row>
    <row r="396" spans="1:16" s="96" customFormat="1" ht="20.100000000000001" customHeight="1">
      <c r="A396" s="775"/>
      <c r="B396" s="776"/>
      <c r="C396" s="777"/>
      <c r="D396" s="118"/>
      <c r="E396" s="119" t="s">
        <v>93</v>
      </c>
      <c r="F396" s="118"/>
      <c r="G396" s="120">
        <f t="shared" si="28"/>
        <v>0</v>
      </c>
      <c r="H396" s="101"/>
      <c r="I396" s="775"/>
      <c r="J396" s="776"/>
      <c r="K396" s="777"/>
      <c r="L396" s="118"/>
      <c r="M396" s="119" t="s">
        <v>93</v>
      </c>
      <c r="N396" s="118"/>
      <c r="O396" s="120">
        <f t="shared" si="29"/>
        <v>0</v>
      </c>
      <c r="P396" s="95"/>
    </row>
    <row r="397" spans="1:16" s="96" customFormat="1" ht="20.100000000000001" customHeight="1">
      <c r="A397" s="815" t="s">
        <v>138</v>
      </c>
      <c r="B397" s="816"/>
      <c r="C397" s="816"/>
      <c r="D397" s="121"/>
      <c r="E397" s="122" t="s">
        <v>93</v>
      </c>
      <c r="F397" s="123"/>
      <c r="G397" s="124">
        <f>D397*F397</f>
        <v>0</v>
      </c>
      <c r="H397" s="101"/>
      <c r="I397" s="815" t="s">
        <v>138</v>
      </c>
      <c r="J397" s="816"/>
      <c r="K397" s="816"/>
      <c r="L397" s="121"/>
      <c r="M397" s="122" t="s">
        <v>93</v>
      </c>
      <c r="N397" s="123"/>
      <c r="O397" s="124">
        <f>L397*N397</f>
        <v>0</v>
      </c>
      <c r="P397" s="95"/>
    </row>
    <row r="398" spans="1:16" s="96" customFormat="1" ht="20.100000000000001" customHeight="1">
      <c r="A398" s="780" t="s">
        <v>139</v>
      </c>
      <c r="B398" s="784"/>
      <c r="C398" s="784"/>
      <c r="D398" s="784"/>
      <c r="E398" s="784"/>
      <c r="F398" s="781"/>
      <c r="G398" s="125">
        <f>SUM(G387:G397)</f>
        <v>0</v>
      </c>
      <c r="H398" s="101"/>
      <c r="I398" s="780" t="s">
        <v>139</v>
      </c>
      <c r="J398" s="784"/>
      <c r="K398" s="784"/>
      <c r="L398" s="784"/>
      <c r="M398" s="784"/>
      <c r="N398" s="781"/>
      <c r="O398" s="125">
        <f>SUM(O387:O397)</f>
        <v>0</v>
      </c>
      <c r="P398" s="95"/>
    </row>
    <row r="399" spans="1:16" s="96" customFormat="1" ht="20.100000000000001" customHeight="1">
      <c r="A399" s="817" t="s">
        <v>259</v>
      </c>
      <c r="B399" s="818"/>
      <c r="C399" s="818"/>
      <c r="D399" s="818"/>
      <c r="E399" s="818"/>
      <c r="F399" s="819"/>
      <c r="G399" s="127"/>
      <c r="H399" s="101"/>
      <c r="I399" s="817" t="s">
        <v>259</v>
      </c>
      <c r="J399" s="818"/>
      <c r="K399" s="818"/>
      <c r="L399" s="818"/>
      <c r="M399" s="818"/>
      <c r="N399" s="819"/>
      <c r="O399" s="127"/>
      <c r="P399" s="95"/>
    </row>
    <row r="400" spans="1:16" s="96" customFormat="1" ht="20.100000000000001" customHeight="1">
      <c r="A400" s="780" t="s">
        <v>92</v>
      </c>
      <c r="B400" s="784"/>
      <c r="C400" s="784"/>
      <c r="D400" s="784"/>
      <c r="E400" s="784"/>
      <c r="F400" s="781"/>
      <c r="G400" s="125">
        <f>G398+G399</f>
        <v>0</v>
      </c>
      <c r="H400" s="101"/>
      <c r="I400" s="780" t="s">
        <v>92</v>
      </c>
      <c r="J400" s="784"/>
      <c r="K400" s="784"/>
      <c r="L400" s="784"/>
      <c r="M400" s="784"/>
      <c r="N400" s="781"/>
      <c r="O400" s="125">
        <f>O398+O399</f>
        <v>0</v>
      </c>
      <c r="P400" s="95"/>
    </row>
    <row r="401" spans="1:16" s="96" customFormat="1" ht="20.100000000000001" customHeight="1">
      <c r="A401" s="100"/>
      <c r="B401" s="100"/>
      <c r="C401" s="100"/>
      <c r="D401" s="100"/>
      <c r="E401" s="100"/>
      <c r="F401" s="100"/>
      <c r="G401" s="100"/>
      <c r="H401" s="95"/>
      <c r="I401" s="100"/>
      <c r="J401" s="100"/>
      <c r="K401" s="100"/>
      <c r="L401" s="100"/>
      <c r="M401" s="100"/>
      <c r="N401" s="100"/>
      <c r="O401" s="100"/>
      <c r="P401" s="95"/>
    </row>
    <row r="402" spans="1:16" s="96" customFormat="1" ht="20.100000000000001" customHeight="1">
      <c r="A402" s="796" t="s">
        <v>121</v>
      </c>
      <c r="B402" s="797"/>
      <c r="C402" s="802"/>
      <c r="D402" s="803"/>
      <c r="E402" s="803"/>
      <c r="F402" s="803"/>
      <c r="G402" s="804"/>
      <c r="H402" s="101"/>
      <c r="I402" s="796" t="s">
        <v>121</v>
      </c>
      <c r="J402" s="797"/>
      <c r="K402" s="802"/>
      <c r="L402" s="803"/>
      <c r="M402" s="803"/>
      <c r="N402" s="803"/>
      <c r="O402" s="804"/>
      <c r="P402" s="95"/>
    </row>
    <row r="403" spans="1:16" s="96" customFormat="1" ht="20.100000000000001" customHeight="1">
      <c r="A403" s="805" t="s">
        <v>123</v>
      </c>
      <c r="B403" s="806"/>
      <c r="C403" s="807"/>
      <c r="D403" s="808"/>
      <c r="E403" s="808"/>
      <c r="F403" s="808"/>
      <c r="G403" s="809"/>
      <c r="H403" s="101"/>
      <c r="I403" s="805" t="s">
        <v>123</v>
      </c>
      <c r="J403" s="806"/>
      <c r="K403" s="807"/>
      <c r="L403" s="808"/>
      <c r="M403" s="808"/>
      <c r="N403" s="808"/>
      <c r="O403" s="809"/>
      <c r="P403" s="95"/>
    </row>
    <row r="404" spans="1:16" s="96" customFormat="1" ht="20.100000000000001" customHeight="1">
      <c r="A404" s="786" t="s">
        <v>124</v>
      </c>
      <c r="B404" s="787"/>
      <c r="C404" s="810"/>
      <c r="D404" s="811"/>
      <c r="E404" s="812"/>
      <c r="F404" s="813"/>
      <c r="G404" s="814"/>
      <c r="H404" s="101"/>
      <c r="I404" s="786" t="s">
        <v>124</v>
      </c>
      <c r="J404" s="787"/>
      <c r="K404" s="810"/>
      <c r="L404" s="811"/>
      <c r="M404" s="812"/>
      <c r="N404" s="813"/>
      <c r="O404" s="814"/>
      <c r="P404" s="95"/>
    </row>
    <row r="405" spans="1:16" s="96" customFormat="1" ht="20.100000000000001" customHeight="1">
      <c r="A405" s="102" t="s">
        <v>125</v>
      </c>
      <c r="B405" s="793" t="s">
        <v>126</v>
      </c>
      <c r="C405" s="781"/>
      <c r="D405" s="794"/>
      <c r="E405" s="795"/>
      <c r="F405" s="103" t="s">
        <v>5</v>
      </c>
      <c r="G405" s="104"/>
      <c r="H405" s="105"/>
      <c r="I405" s="102" t="s">
        <v>125</v>
      </c>
      <c r="J405" s="793" t="s">
        <v>126</v>
      </c>
      <c r="K405" s="781"/>
      <c r="L405" s="794"/>
      <c r="M405" s="795"/>
      <c r="N405" s="103" t="s">
        <v>5</v>
      </c>
      <c r="O405" s="104"/>
      <c r="P405" s="95"/>
    </row>
    <row r="406" spans="1:16" s="96" customFormat="1" ht="20.100000000000001" customHeight="1">
      <c r="A406" s="796" t="s">
        <v>127</v>
      </c>
      <c r="B406" s="797"/>
      <c r="C406" s="798">
        <f>C404-D405-G405</f>
        <v>0</v>
      </c>
      <c r="D406" s="799"/>
      <c r="E406" s="800" t="s">
        <v>128</v>
      </c>
      <c r="F406" s="801"/>
      <c r="G406" s="106" t="str">
        <f>IF(C406*C407=0,"",C406*C407)</f>
        <v/>
      </c>
      <c r="H406" s="101"/>
      <c r="I406" s="796" t="s">
        <v>127</v>
      </c>
      <c r="J406" s="797"/>
      <c r="K406" s="798">
        <f>K404-L405-O405</f>
        <v>0</v>
      </c>
      <c r="L406" s="799"/>
      <c r="M406" s="800" t="s">
        <v>128</v>
      </c>
      <c r="N406" s="801"/>
      <c r="O406" s="106" t="str">
        <f>IF(K406*K407=0,"",K406*K407)</f>
        <v/>
      </c>
      <c r="P406" s="95"/>
    </row>
    <row r="407" spans="1:16" s="96" customFormat="1" ht="20.100000000000001" customHeight="1">
      <c r="A407" s="786" t="s">
        <v>129</v>
      </c>
      <c r="B407" s="787"/>
      <c r="C407" s="788"/>
      <c r="D407" s="789"/>
      <c r="E407" s="107"/>
      <c r="F407" s="108"/>
      <c r="G407" s="109"/>
      <c r="H407" s="101"/>
      <c r="I407" s="786" t="s">
        <v>129</v>
      </c>
      <c r="J407" s="787"/>
      <c r="K407" s="788"/>
      <c r="L407" s="789"/>
      <c r="M407" s="107"/>
      <c r="N407" s="108"/>
      <c r="O407" s="109"/>
      <c r="P407" s="95"/>
    </row>
    <row r="408" spans="1:16" s="96" customFormat="1" ht="20.100000000000001" hidden="1" customHeight="1">
      <c r="A408" s="820" t="s">
        <v>418</v>
      </c>
      <c r="B408" s="821"/>
      <c r="C408" s="822">
        <f>C404*C407</f>
        <v>0</v>
      </c>
      <c r="D408" s="822"/>
      <c r="E408" s="823" t="s">
        <v>419</v>
      </c>
      <c r="F408" s="823"/>
      <c r="G408" s="534">
        <f>G405*C407</f>
        <v>0</v>
      </c>
      <c r="H408" s="101"/>
      <c r="I408" s="820" t="s">
        <v>418</v>
      </c>
      <c r="J408" s="821"/>
      <c r="K408" s="822">
        <f>K404*K407</f>
        <v>0</v>
      </c>
      <c r="L408" s="822"/>
      <c r="M408" s="823" t="s">
        <v>419</v>
      </c>
      <c r="N408" s="823"/>
      <c r="O408" s="534">
        <f>O405*K407</f>
        <v>0</v>
      </c>
      <c r="P408" s="95"/>
    </row>
    <row r="409" spans="1:16" s="96" customFormat="1" ht="20.100000000000001" customHeight="1">
      <c r="A409" s="780" t="s">
        <v>130</v>
      </c>
      <c r="B409" s="781"/>
      <c r="C409" s="782" t="str">
        <f>IF(G406="","",SUM(F413:F422))</f>
        <v/>
      </c>
      <c r="D409" s="783"/>
      <c r="E409" s="778" t="s">
        <v>131</v>
      </c>
      <c r="F409" s="779"/>
      <c r="G409" s="110" t="str">
        <f>IF(G406="","",C409/G406)</f>
        <v/>
      </c>
      <c r="H409" s="101"/>
      <c r="I409" s="780" t="s">
        <v>130</v>
      </c>
      <c r="J409" s="781"/>
      <c r="K409" s="782" t="str">
        <f>IF(O406="","",SUM(N413:N422))</f>
        <v/>
      </c>
      <c r="L409" s="783"/>
      <c r="M409" s="778" t="s">
        <v>131</v>
      </c>
      <c r="N409" s="779"/>
      <c r="O409" s="110" t="str">
        <f>IF(O406="","",K409/O406)</f>
        <v/>
      </c>
      <c r="P409" s="95"/>
    </row>
    <row r="410" spans="1:16" s="96" customFormat="1" ht="20.100000000000001" customHeight="1">
      <c r="A410" s="780" t="s">
        <v>132</v>
      </c>
      <c r="B410" s="781"/>
      <c r="C410" s="782" t="str">
        <f>IF(G406="","",SUM(F413:F423))</f>
        <v/>
      </c>
      <c r="D410" s="783"/>
      <c r="E410" s="778" t="s">
        <v>133</v>
      </c>
      <c r="F410" s="779"/>
      <c r="G410" s="111" t="str">
        <f>IF(G406="","",C410/G406)</f>
        <v/>
      </c>
      <c r="H410" s="101"/>
      <c r="I410" s="780" t="s">
        <v>132</v>
      </c>
      <c r="J410" s="781"/>
      <c r="K410" s="782" t="str">
        <f>IF(O406="","",SUM(N413:N423))</f>
        <v/>
      </c>
      <c r="L410" s="783"/>
      <c r="M410" s="778" t="s">
        <v>133</v>
      </c>
      <c r="N410" s="779"/>
      <c r="O410" s="111" t="str">
        <f>IF(O406="","",K410/O406)</f>
        <v/>
      </c>
      <c r="P410" s="95"/>
    </row>
    <row r="411" spans="1:16" s="96" customFormat="1" ht="20.100000000000001" customHeight="1">
      <c r="A411" s="780" t="s">
        <v>134</v>
      </c>
      <c r="B411" s="784"/>
      <c r="C411" s="784"/>
      <c r="D411" s="784"/>
      <c r="E411" s="784"/>
      <c r="F411" s="784"/>
      <c r="G411" s="785"/>
      <c r="H411" s="101"/>
      <c r="I411" s="780" t="s">
        <v>134</v>
      </c>
      <c r="J411" s="784"/>
      <c r="K411" s="784"/>
      <c r="L411" s="784"/>
      <c r="M411" s="784"/>
      <c r="N411" s="784"/>
      <c r="O411" s="785"/>
      <c r="P411" s="95"/>
    </row>
    <row r="412" spans="1:16" s="96" customFormat="1" ht="20.100000000000001" customHeight="1">
      <c r="A412" s="780" t="s">
        <v>135</v>
      </c>
      <c r="B412" s="784"/>
      <c r="C412" s="781"/>
      <c r="D412" s="112" t="s">
        <v>66</v>
      </c>
      <c r="E412" s="112" t="s">
        <v>93</v>
      </c>
      <c r="F412" s="112" t="s">
        <v>136</v>
      </c>
      <c r="G412" s="113" t="s">
        <v>137</v>
      </c>
      <c r="H412" s="101"/>
      <c r="I412" s="780" t="s">
        <v>135</v>
      </c>
      <c r="J412" s="784"/>
      <c r="K412" s="781"/>
      <c r="L412" s="112" t="s">
        <v>66</v>
      </c>
      <c r="M412" s="112" t="s">
        <v>93</v>
      </c>
      <c r="N412" s="112" t="s">
        <v>136</v>
      </c>
      <c r="O412" s="113" t="s">
        <v>137</v>
      </c>
      <c r="P412" s="95"/>
    </row>
    <row r="413" spans="1:16" s="96" customFormat="1" ht="20.100000000000001" customHeight="1">
      <c r="A413" s="790"/>
      <c r="B413" s="791"/>
      <c r="C413" s="792"/>
      <c r="D413" s="114"/>
      <c r="E413" s="115" t="s">
        <v>93</v>
      </c>
      <c r="F413" s="116"/>
      <c r="G413" s="117">
        <f>D413*F413</f>
        <v>0</v>
      </c>
      <c r="H413" s="101"/>
      <c r="I413" s="790"/>
      <c r="J413" s="791"/>
      <c r="K413" s="792"/>
      <c r="L413" s="114"/>
      <c r="M413" s="115" t="s">
        <v>93</v>
      </c>
      <c r="N413" s="116"/>
      <c r="O413" s="117">
        <f>L413*N413</f>
        <v>0</v>
      </c>
      <c r="P413" s="95"/>
    </row>
    <row r="414" spans="1:16" s="96" customFormat="1" ht="20.100000000000001" customHeight="1">
      <c r="A414" s="775"/>
      <c r="B414" s="776"/>
      <c r="C414" s="777"/>
      <c r="D414" s="118"/>
      <c r="E414" s="119" t="s">
        <v>93</v>
      </c>
      <c r="F414" s="118"/>
      <c r="G414" s="120">
        <f t="shared" ref="G414:G422" si="30">D414*F414</f>
        <v>0</v>
      </c>
      <c r="H414" s="101"/>
      <c r="I414" s="775"/>
      <c r="J414" s="776"/>
      <c r="K414" s="777"/>
      <c r="L414" s="118"/>
      <c r="M414" s="119" t="s">
        <v>93</v>
      </c>
      <c r="N414" s="118"/>
      <c r="O414" s="120">
        <f t="shared" ref="O414:O422" si="31">L414*N414</f>
        <v>0</v>
      </c>
      <c r="P414" s="95"/>
    </row>
    <row r="415" spans="1:16" s="96" customFormat="1" ht="20.100000000000001" customHeight="1">
      <c r="A415" s="775"/>
      <c r="B415" s="776"/>
      <c r="C415" s="777"/>
      <c r="D415" s="118"/>
      <c r="E415" s="119" t="s">
        <v>93</v>
      </c>
      <c r="F415" s="118"/>
      <c r="G415" s="120">
        <f t="shared" si="30"/>
        <v>0</v>
      </c>
      <c r="H415" s="101"/>
      <c r="I415" s="775"/>
      <c r="J415" s="776"/>
      <c r="K415" s="777"/>
      <c r="L415" s="118"/>
      <c r="M415" s="119" t="s">
        <v>93</v>
      </c>
      <c r="N415" s="118"/>
      <c r="O415" s="120">
        <f t="shared" si="31"/>
        <v>0</v>
      </c>
      <c r="P415" s="95"/>
    </row>
    <row r="416" spans="1:16" s="96" customFormat="1" ht="20.100000000000001" customHeight="1">
      <c r="A416" s="775"/>
      <c r="B416" s="776"/>
      <c r="C416" s="777"/>
      <c r="D416" s="118"/>
      <c r="E416" s="119" t="s">
        <v>93</v>
      </c>
      <c r="F416" s="118"/>
      <c r="G416" s="120">
        <f t="shared" si="30"/>
        <v>0</v>
      </c>
      <c r="H416" s="101"/>
      <c r="I416" s="775"/>
      <c r="J416" s="776"/>
      <c r="K416" s="777"/>
      <c r="L416" s="118"/>
      <c r="M416" s="119" t="s">
        <v>93</v>
      </c>
      <c r="N416" s="118"/>
      <c r="O416" s="120">
        <f t="shared" si="31"/>
        <v>0</v>
      </c>
      <c r="P416" s="95"/>
    </row>
    <row r="417" spans="1:16" s="96" customFormat="1" ht="20.100000000000001" customHeight="1">
      <c r="A417" s="775"/>
      <c r="B417" s="776"/>
      <c r="C417" s="777"/>
      <c r="D417" s="118"/>
      <c r="E417" s="119" t="s">
        <v>93</v>
      </c>
      <c r="F417" s="118"/>
      <c r="G417" s="120">
        <f t="shared" si="30"/>
        <v>0</v>
      </c>
      <c r="H417" s="101"/>
      <c r="I417" s="775"/>
      <c r="J417" s="776"/>
      <c r="K417" s="777"/>
      <c r="L417" s="118"/>
      <c r="M417" s="119" t="s">
        <v>93</v>
      </c>
      <c r="N417" s="118"/>
      <c r="O417" s="120">
        <f t="shared" si="31"/>
        <v>0</v>
      </c>
      <c r="P417" s="95"/>
    </row>
    <row r="418" spans="1:16" s="96" customFormat="1" ht="20.100000000000001" customHeight="1">
      <c r="A418" s="775"/>
      <c r="B418" s="776"/>
      <c r="C418" s="777"/>
      <c r="D418" s="118"/>
      <c r="E418" s="119" t="s">
        <v>93</v>
      </c>
      <c r="F418" s="118"/>
      <c r="G418" s="120">
        <f t="shared" si="30"/>
        <v>0</v>
      </c>
      <c r="H418" s="101"/>
      <c r="I418" s="775"/>
      <c r="J418" s="776"/>
      <c r="K418" s="777"/>
      <c r="L418" s="118"/>
      <c r="M418" s="119" t="s">
        <v>93</v>
      </c>
      <c r="N418" s="118"/>
      <c r="O418" s="120">
        <f t="shared" si="31"/>
        <v>0</v>
      </c>
      <c r="P418" s="95"/>
    </row>
    <row r="419" spans="1:16" s="96" customFormat="1" ht="20.100000000000001" customHeight="1">
      <c r="A419" s="775"/>
      <c r="B419" s="776"/>
      <c r="C419" s="777"/>
      <c r="D419" s="118"/>
      <c r="E419" s="119" t="s">
        <v>93</v>
      </c>
      <c r="F419" s="118"/>
      <c r="G419" s="120">
        <f t="shared" si="30"/>
        <v>0</v>
      </c>
      <c r="H419" s="101"/>
      <c r="I419" s="775"/>
      <c r="J419" s="776"/>
      <c r="K419" s="777"/>
      <c r="L419" s="118"/>
      <c r="M419" s="119" t="s">
        <v>93</v>
      </c>
      <c r="N419" s="118"/>
      <c r="O419" s="120">
        <f t="shared" si="31"/>
        <v>0</v>
      </c>
      <c r="P419" s="95"/>
    </row>
    <row r="420" spans="1:16" s="96" customFormat="1" ht="20.100000000000001" customHeight="1">
      <c r="A420" s="775"/>
      <c r="B420" s="776"/>
      <c r="C420" s="777"/>
      <c r="D420" s="118"/>
      <c r="E420" s="119" t="s">
        <v>93</v>
      </c>
      <c r="F420" s="118"/>
      <c r="G420" s="120">
        <f t="shared" si="30"/>
        <v>0</v>
      </c>
      <c r="H420" s="101"/>
      <c r="I420" s="775"/>
      <c r="J420" s="776"/>
      <c r="K420" s="777"/>
      <c r="L420" s="118"/>
      <c r="M420" s="119" t="s">
        <v>93</v>
      </c>
      <c r="N420" s="118"/>
      <c r="O420" s="120">
        <f t="shared" si="31"/>
        <v>0</v>
      </c>
      <c r="P420" s="95"/>
    </row>
    <row r="421" spans="1:16" s="96" customFormat="1" ht="20.100000000000001" customHeight="1">
      <c r="A421" s="775"/>
      <c r="B421" s="776"/>
      <c r="C421" s="777"/>
      <c r="D421" s="118"/>
      <c r="E421" s="119" t="s">
        <v>93</v>
      </c>
      <c r="F421" s="118"/>
      <c r="G421" s="120">
        <f t="shared" si="30"/>
        <v>0</v>
      </c>
      <c r="H421" s="101"/>
      <c r="I421" s="775"/>
      <c r="J421" s="776"/>
      <c r="K421" s="777"/>
      <c r="L421" s="118"/>
      <c r="M421" s="119" t="s">
        <v>93</v>
      </c>
      <c r="N421" s="118"/>
      <c r="O421" s="120">
        <f t="shared" si="31"/>
        <v>0</v>
      </c>
      <c r="P421" s="95"/>
    </row>
    <row r="422" spans="1:16" s="96" customFormat="1" ht="20.100000000000001" customHeight="1">
      <c r="A422" s="775"/>
      <c r="B422" s="776"/>
      <c r="C422" s="777"/>
      <c r="D422" s="118"/>
      <c r="E422" s="119" t="s">
        <v>93</v>
      </c>
      <c r="F422" s="118"/>
      <c r="G422" s="120">
        <f t="shared" si="30"/>
        <v>0</v>
      </c>
      <c r="H422" s="101"/>
      <c r="I422" s="775"/>
      <c r="J422" s="776"/>
      <c r="K422" s="777"/>
      <c r="L422" s="118"/>
      <c r="M422" s="119" t="s">
        <v>93</v>
      </c>
      <c r="N422" s="118"/>
      <c r="O422" s="120">
        <f t="shared" si="31"/>
        <v>0</v>
      </c>
      <c r="P422" s="95"/>
    </row>
    <row r="423" spans="1:16" s="96" customFormat="1" ht="20.100000000000001" customHeight="1">
      <c r="A423" s="815" t="s">
        <v>138</v>
      </c>
      <c r="B423" s="816"/>
      <c r="C423" s="816"/>
      <c r="D423" s="121"/>
      <c r="E423" s="122" t="s">
        <v>93</v>
      </c>
      <c r="F423" s="123"/>
      <c r="G423" s="124">
        <f>D423*F423</f>
        <v>0</v>
      </c>
      <c r="H423" s="101"/>
      <c r="I423" s="815" t="s">
        <v>138</v>
      </c>
      <c r="J423" s="816"/>
      <c r="K423" s="816"/>
      <c r="L423" s="121"/>
      <c r="M423" s="122" t="s">
        <v>93</v>
      </c>
      <c r="N423" s="123"/>
      <c r="O423" s="124">
        <f>L423*N423</f>
        <v>0</v>
      </c>
      <c r="P423" s="95"/>
    </row>
    <row r="424" spans="1:16" s="96" customFormat="1" ht="20.100000000000001" customHeight="1">
      <c r="A424" s="780" t="s">
        <v>139</v>
      </c>
      <c r="B424" s="784"/>
      <c r="C424" s="784"/>
      <c r="D424" s="784"/>
      <c r="E424" s="784"/>
      <c r="F424" s="781"/>
      <c r="G424" s="125">
        <f>SUM(G413:G423)</f>
        <v>0</v>
      </c>
      <c r="H424" s="101"/>
      <c r="I424" s="780" t="s">
        <v>139</v>
      </c>
      <c r="J424" s="784"/>
      <c r="K424" s="784"/>
      <c r="L424" s="784"/>
      <c r="M424" s="784"/>
      <c r="N424" s="781"/>
      <c r="O424" s="125">
        <f>SUM(O413:O423)</f>
        <v>0</v>
      </c>
      <c r="P424" s="95"/>
    </row>
    <row r="425" spans="1:16" s="96" customFormat="1" ht="20.100000000000001" customHeight="1">
      <c r="A425" s="817" t="s">
        <v>259</v>
      </c>
      <c r="B425" s="818"/>
      <c r="C425" s="818"/>
      <c r="D425" s="818"/>
      <c r="E425" s="818"/>
      <c r="F425" s="819"/>
      <c r="G425" s="127"/>
      <c r="H425" s="101"/>
      <c r="I425" s="817" t="s">
        <v>259</v>
      </c>
      <c r="J425" s="818"/>
      <c r="K425" s="818"/>
      <c r="L425" s="818"/>
      <c r="M425" s="818"/>
      <c r="N425" s="819"/>
      <c r="O425" s="127"/>
      <c r="P425" s="95"/>
    </row>
    <row r="426" spans="1:16" s="96" customFormat="1" ht="20.100000000000001" customHeight="1">
      <c r="A426" s="780" t="s">
        <v>92</v>
      </c>
      <c r="B426" s="784"/>
      <c r="C426" s="784"/>
      <c r="D426" s="784"/>
      <c r="E426" s="784"/>
      <c r="F426" s="781"/>
      <c r="G426" s="125">
        <f>G424+G425</f>
        <v>0</v>
      </c>
      <c r="H426" s="101"/>
      <c r="I426" s="780" t="s">
        <v>92</v>
      </c>
      <c r="J426" s="784"/>
      <c r="K426" s="784"/>
      <c r="L426" s="784"/>
      <c r="M426" s="784"/>
      <c r="N426" s="781"/>
      <c r="O426" s="125">
        <f>O424+O425</f>
        <v>0</v>
      </c>
      <c r="P426" s="95"/>
    </row>
    <row r="427" spans="1:16" s="96" customFormat="1" ht="20.100000000000001" customHeight="1">
      <c r="A427" s="100"/>
      <c r="B427" s="100"/>
      <c r="C427" s="100"/>
      <c r="D427" s="100"/>
      <c r="E427" s="100"/>
      <c r="F427" s="100"/>
      <c r="G427" s="100"/>
      <c r="H427" s="95"/>
      <c r="I427" s="100"/>
      <c r="J427" s="100"/>
      <c r="K427" s="100"/>
      <c r="L427" s="100"/>
      <c r="M427" s="100"/>
      <c r="N427" s="100"/>
      <c r="O427" s="100"/>
      <c r="P427" s="95"/>
    </row>
    <row r="428" spans="1:16" s="96" customFormat="1" ht="20.100000000000001" customHeight="1">
      <c r="A428" s="796" t="s">
        <v>121</v>
      </c>
      <c r="B428" s="797"/>
      <c r="C428" s="802"/>
      <c r="D428" s="803"/>
      <c r="E428" s="803"/>
      <c r="F428" s="803"/>
      <c r="G428" s="804"/>
      <c r="H428" s="101"/>
      <c r="I428" s="796" t="s">
        <v>121</v>
      </c>
      <c r="J428" s="797"/>
      <c r="K428" s="802"/>
      <c r="L428" s="803"/>
      <c r="M428" s="803"/>
      <c r="N428" s="803"/>
      <c r="O428" s="804"/>
      <c r="P428" s="95"/>
    </row>
    <row r="429" spans="1:16" s="96" customFormat="1" ht="20.100000000000001" customHeight="1">
      <c r="A429" s="805" t="s">
        <v>123</v>
      </c>
      <c r="B429" s="806"/>
      <c r="C429" s="807"/>
      <c r="D429" s="808"/>
      <c r="E429" s="808"/>
      <c r="F429" s="808"/>
      <c r="G429" s="809"/>
      <c r="H429" s="101"/>
      <c r="I429" s="805" t="s">
        <v>123</v>
      </c>
      <c r="J429" s="806"/>
      <c r="K429" s="807"/>
      <c r="L429" s="808"/>
      <c r="M429" s="808"/>
      <c r="N429" s="808"/>
      <c r="O429" s="809"/>
      <c r="P429" s="95"/>
    </row>
    <row r="430" spans="1:16" s="96" customFormat="1" ht="20.100000000000001" customHeight="1">
      <c r="A430" s="786" t="s">
        <v>124</v>
      </c>
      <c r="B430" s="787"/>
      <c r="C430" s="810"/>
      <c r="D430" s="811"/>
      <c r="E430" s="812"/>
      <c r="F430" s="813"/>
      <c r="G430" s="814"/>
      <c r="H430" s="101"/>
      <c r="I430" s="786" t="s">
        <v>124</v>
      </c>
      <c r="J430" s="787"/>
      <c r="K430" s="810"/>
      <c r="L430" s="811"/>
      <c r="M430" s="812"/>
      <c r="N430" s="813"/>
      <c r="O430" s="814"/>
      <c r="P430" s="95"/>
    </row>
    <row r="431" spans="1:16" s="96" customFormat="1" ht="20.100000000000001" customHeight="1">
      <c r="A431" s="102" t="s">
        <v>125</v>
      </c>
      <c r="B431" s="793" t="s">
        <v>126</v>
      </c>
      <c r="C431" s="781"/>
      <c r="D431" s="794"/>
      <c r="E431" s="795"/>
      <c r="F431" s="103" t="s">
        <v>5</v>
      </c>
      <c r="G431" s="104"/>
      <c r="H431" s="105"/>
      <c r="I431" s="102" t="s">
        <v>125</v>
      </c>
      <c r="J431" s="793" t="s">
        <v>126</v>
      </c>
      <c r="K431" s="781"/>
      <c r="L431" s="794"/>
      <c r="M431" s="795"/>
      <c r="N431" s="103" t="s">
        <v>5</v>
      </c>
      <c r="O431" s="104"/>
      <c r="P431" s="95"/>
    </row>
    <row r="432" spans="1:16" s="96" customFormat="1" ht="20.100000000000001" customHeight="1">
      <c r="A432" s="796" t="s">
        <v>127</v>
      </c>
      <c r="B432" s="797"/>
      <c r="C432" s="798">
        <f>C430-D431-G431</f>
        <v>0</v>
      </c>
      <c r="D432" s="799"/>
      <c r="E432" s="800" t="s">
        <v>128</v>
      </c>
      <c r="F432" s="801"/>
      <c r="G432" s="106" t="str">
        <f>IF(C432*C433=0,"",C432*C433)</f>
        <v/>
      </c>
      <c r="H432" s="101"/>
      <c r="I432" s="796" t="s">
        <v>127</v>
      </c>
      <c r="J432" s="797"/>
      <c r="K432" s="798">
        <f>K430-L431-O431</f>
        <v>0</v>
      </c>
      <c r="L432" s="799"/>
      <c r="M432" s="800" t="s">
        <v>128</v>
      </c>
      <c r="N432" s="801"/>
      <c r="O432" s="106" t="str">
        <f>IF(K432*K433=0,"",K432*K433)</f>
        <v/>
      </c>
      <c r="P432" s="95"/>
    </row>
    <row r="433" spans="1:16" s="96" customFormat="1" ht="20.100000000000001" customHeight="1">
      <c r="A433" s="786" t="s">
        <v>129</v>
      </c>
      <c r="B433" s="787"/>
      <c r="C433" s="788"/>
      <c r="D433" s="789"/>
      <c r="E433" s="107"/>
      <c r="F433" s="108"/>
      <c r="G433" s="109"/>
      <c r="H433" s="101"/>
      <c r="I433" s="786" t="s">
        <v>129</v>
      </c>
      <c r="J433" s="787"/>
      <c r="K433" s="788"/>
      <c r="L433" s="789"/>
      <c r="M433" s="107"/>
      <c r="N433" s="108"/>
      <c r="O433" s="109"/>
      <c r="P433" s="95"/>
    </row>
    <row r="434" spans="1:16" s="96" customFormat="1" ht="20.100000000000001" hidden="1" customHeight="1">
      <c r="A434" s="820" t="s">
        <v>418</v>
      </c>
      <c r="B434" s="821"/>
      <c r="C434" s="822">
        <f>C430*C433</f>
        <v>0</v>
      </c>
      <c r="D434" s="822"/>
      <c r="E434" s="823" t="s">
        <v>419</v>
      </c>
      <c r="F434" s="823"/>
      <c r="G434" s="534">
        <f>G431*C433</f>
        <v>0</v>
      </c>
      <c r="H434" s="101"/>
      <c r="I434" s="820" t="s">
        <v>418</v>
      </c>
      <c r="J434" s="821"/>
      <c r="K434" s="822">
        <f>K430*K433</f>
        <v>0</v>
      </c>
      <c r="L434" s="822"/>
      <c r="M434" s="823" t="s">
        <v>419</v>
      </c>
      <c r="N434" s="823"/>
      <c r="O434" s="534">
        <f>O431*K433</f>
        <v>0</v>
      </c>
      <c r="P434" s="95"/>
    </row>
    <row r="435" spans="1:16" s="96" customFormat="1" ht="20.100000000000001" customHeight="1">
      <c r="A435" s="780" t="s">
        <v>130</v>
      </c>
      <c r="B435" s="781"/>
      <c r="C435" s="782" t="str">
        <f>IF(G432="","",SUM(F439:F448))</f>
        <v/>
      </c>
      <c r="D435" s="783"/>
      <c r="E435" s="778" t="s">
        <v>131</v>
      </c>
      <c r="F435" s="779"/>
      <c r="G435" s="110" t="str">
        <f>IF(G432="","",C435/G432)</f>
        <v/>
      </c>
      <c r="H435" s="101"/>
      <c r="I435" s="780" t="s">
        <v>130</v>
      </c>
      <c r="J435" s="781"/>
      <c r="K435" s="782" t="str">
        <f>IF(O432="","",SUM(N439:N448))</f>
        <v/>
      </c>
      <c r="L435" s="783"/>
      <c r="M435" s="778" t="s">
        <v>131</v>
      </c>
      <c r="N435" s="779"/>
      <c r="O435" s="110" t="str">
        <f>IF(O432="","",K435/O432)</f>
        <v/>
      </c>
      <c r="P435" s="95"/>
    </row>
    <row r="436" spans="1:16" s="96" customFormat="1" ht="20.100000000000001" customHeight="1">
      <c r="A436" s="780" t="s">
        <v>132</v>
      </c>
      <c r="B436" s="781"/>
      <c r="C436" s="782" t="str">
        <f>IF(G432="","",SUM(F439:F449))</f>
        <v/>
      </c>
      <c r="D436" s="783"/>
      <c r="E436" s="778" t="s">
        <v>133</v>
      </c>
      <c r="F436" s="779"/>
      <c r="G436" s="111" t="str">
        <f>IF(G432="","",C436/G432)</f>
        <v/>
      </c>
      <c r="H436" s="101"/>
      <c r="I436" s="780" t="s">
        <v>132</v>
      </c>
      <c r="J436" s="781"/>
      <c r="K436" s="782" t="str">
        <f>IF(O432="","",SUM(N439:N449))</f>
        <v/>
      </c>
      <c r="L436" s="783"/>
      <c r="M436" s="778" t="s">
        <v>133</v>
      </c>
      <c r="N436" s="779"/>
      <c r="O436" s="111" t="str">
        <f>IF(O432="","",K436/O432)</f>
        <v/>
      </c>
      <c r="P436" s="95"/>
    </row>
    <row r="437" spans="1:16" s="96" customFormat="1" ht="20.100000000000001" customHeight="1">
      <c r="A437" s="780" t="s">
        <v>134</v>
      </c>
      <c r="B437" s="784"/>
      <c r="C437" s="784"/>
      <c r="D437" s="784"/>
      <c r="E437" s="784"/>
      <c r="F437" s="784"/>
      <c r="G437" s="785"/>
      <c r="H437" s="101"/>
      <c r="I437" s="780" t="s">
        <v>134</v>
      </c>
      <c r="J437" s="784"/>
      <c r="K437" s="784"/>
      <c r="L437" s="784"/>
      <c r="M437" s="784"/>
      <c r="N437" s="784"/>
      <c r="O437" s="785"/>
      <c r="P437" s="95"/>
    </row>
    <row r="438" spans="1:16" s="96" customFormat="1" ht="20.100000000000001" customHeight="1">
      <c r="A438" s="780" t="s">
        <v>135</v>
      </c>
      <c r="B438" s="784"/>
      <c r="C438" s="781"/>
      <c r="D438" s="112" t="s">
        <v>66</v>
      </c>
      <c r="E438" s="112" t="s">
        <v>93</v>
      </c>
      <c r="F438" s="112" t="s">
        <v>136</v>
      </c>
      <c r="G438" s="113" t="s">
        <v>137</v>
      </c>
      <c r="H438" s="101"/>
      <c r="I438" s="780" t="s">
        <v>135</v>
      </c>
      <c r="J438" s="784"/>
      <c r="K438" s="781"/>
      <c r="L438" s="112" t="s">
        <v>66</v>
      </c>
      <c r="M438" s="112" t="s">
        <v>93</v>
      </c>
      <c r="N438" s="112" t="s">
        <v>136</v>
      </c>
      <c r="O438" s="113" t="s">
        <v>137</v>
      </c>
      <c r="P438" s="95"/>
    </row>
    <row r="439" spans="1:16" s="96" customFormat="1" ht="20.100000000000001" customHeight="1">
      <c r="A439" s="790"/>
      <c r="B439" s="791"/>
      <c r="C439" s="792"/>
      <c r="D439" s="114"/>
      <c r="E439" s="115" t="s">
        <v>93</v>
      </c>
      <c r="F439" s="116"/>
      <c r="G439" s="117">
        <f>D439*F439</f>
        <v>0</v>
      </c>
      <c r="H439" s="101"/>
      <c r="I439" s="790"/>
      <c r="J439" s="791"/>
      <c r="K439" s="792"/>
      <c r="L439" s="114"/>
      <c r="M439" s="115" t="s">
        <v>93</v>
      </c>
      <c r="N439" s="116"/>
      <c r="O439" s="117">
        <f>L439*N439</f>
        <v>0</v>
      </c>
      <c r="P439" s="95"/>
    </row>
    <row r="440" spans="1:16" s="96" customFormat="1" ht="20.100000000000001" customHeight="1">
      <c r="A440" s="775"/>
      <c r="B440" s="776"/>
      <c r="C440" s="777"/>
      <c r="D440" s="118"/>
      <c r="E440" s="119" t="s">
        <v>93</v>
      </c>
      <c r="F440" s="118"/>
      <c r="G440" s="120">
        <f t="shared" ref="G440:G448" si="32">D440*F440</f>
        <v>0</v>
      </c>
      <c r="H440" s="101"/>
      <c r="I440" s="775"/>
      <c r="J440" s="776"/>
      <c r="K440" s="777"/>
      <c r="L440" s="118"/>
      <c r="M440" s="119" t="s">
        <v>93</v>
      </c>
      <c r="N440" s="118"/>
      <c r="O440" s="120">
        <f t="shared" ref="O440:O448" si="33">L440*N440</f>
        <v>0</v>
      </c>
      <c r="P440" s="95"/>
    </row>
    <row r="441" spans="1:16" s="96" customFormat="1" ht="20.100000000000001" customHeight="1">
      <c r="A441" s="775"/>
      <c r="B441" s="776"/>
      <c r="C441" s="777"/>
      <c r="D441" s="118"/>
      <c r="E441" s="119" t="s">
        <v>93</v>
      </c>
      <c r="F441" s="118"/>
      <c r="G441" s="120">
        <f t="shared" si="32"/>
        <v>0</v>
      </c>
      <c r="H441" s="101"/>
      <c r="I441" s="775"/>
      <c r="J441" s="776"/>
      <c r="K441" s="777"/>
      <c r="L441" s="118"/>
      <c r="M441" s="119" t="s">
        <v>93</v>
      </c>
      <c r="N441" s="118"/>
      <c r="O441" s="120">
        <f t="shared" si="33"/>
        <v>0</v>
      </c>
      <c r="P441" s="95"/>
    </row>
    <row r="442" spans="1:16" s="96" customFormat="1" ht="20.100000000000001" customHeight="1">
      <c r="A442" s="775"/>
      <c r="B442" s="776"/>
      <c r="C442" s="777"/>
      <c r="D442" s="118"/>
      <c r="E442" s="119" t="s">
        <v>93</v>
      </c>
      <c r="F442" s="118"/>
      <c r="G442" s="120">
        <f t="shared" si="32"/>
        <v>0</v>
      </c>
      <c r="H442" s="101"/>
      <c r="I442" s="775"/>
      <c r="J442" s="776"/>
      <c r="K442" s="777"/>
      <c r="L442" s="118"/>
      <c r="M442" s="119" t="s">
        <v>93</v>
      </c>
      <c r="N442" s="118"/>
      <c r="O442" s="120">
        <f t="shared" si="33"/>
        <v>0</v>
      </c>
      <c r="P442" s="95"/>
    </row>
    <row r="443" spans="1:16" s="96" customFormat="1" ht="20.100000000000001" customHeight="1">
      <c r="A443" s="775"/>
      <c r="B443" s="776"/>
      <c r="C443" s="777"/>
      <c r="D443" s="118"/>
      <c r="E443" s="119" t="s">
        <v>93</v>
      </c>
      <c r="F443" s="118"/>
      <c r="G443" s="120">
        <f t="shared" si="32"/>
        <v>0</v>
      </c>
      <c r="H443" s="101"/>
      <c r="I443" s="775"/>
      <c r="J443" s="776"/>
      <c r="K443" s="777"/>
      <c r="L443" s="118"/>
      <c r="M443" s="119" t="s">
        <v>93</v>
      </c>
      <c r="N443" s="118"/>
      <c r="O443" s="120">
        <f t="shared" si="33"/>
        <v>0</v>
      </c>
      <c r="P443" s="95"/>
    </row>
    <row r="444" spans="1:16" s="96" customFormat="1" ht="20.100000000000001" customHeight="1">
      <c r="A444" s="775"/>
      <c r="B444" s="776"/>
      <c r="C444" s="777"/>
      <c r="D444" s="118"/>
      <c r="E444" s="119" t="s">
        <v>93</v>
      </c>
      <c r="F444" s="118"/>
      <c r="G444" s="120">
        <f t="shared" si="32"/>
        <v>0</v>
      </c>
      <c r="H444" s="101"/>
      <c r="I444" s="775"/>
      <c r="J444" s="776"/>
      <c r="K444" s="777"/>
      <c r="L444" s="118"/>
      <c r="M444" s="119" t="s">
        <v>93</v>
      </c>
      <c r="N444" s="118"/>
      <c r="O444" s="120">
        <f t="shared" si="33"/>
        <v>0</v>
      </c>
      <c r="P444" s="95"/>
    </row>
    <row r="445" spans="1:16" s="96" customFormat="1" ht="20.100000000000001" customHeight="1">
      <c r="A445" s="775"/>
      <c r="B445" s="776"/>
      <c r="C445" s="777"/>
      <c r="D445" s="118"/>
      <c r="E445" s="119" t="s">
        <v>93</v>
      </c>
      <c r="F445" s="118"/>
      <c r="G445" s="120">
        <f t="shared" si="32"/>
        <v>0</v>
      </c>
      <c r="H445" s="101"/>
      <c r="I445" s="775"/>
      <c r="J445" s="776"/>
      <c r="K445" s="777"/>
      <c r="L445" s="118"/>
      <c r="M445" s="119" t="s">
        <v>93</v>
      </c>
      <c r="N445" s="118"/>
      <c r="O445" s="120">
        <f t="shared" si="33"/>
        <v>0</v>
      </c>
      <c r="P445" s="95"/>
    </row>
    <row r="446" spans="1:16" s="96" customFormat="1" ht="20.100000000000001" customHeight="1">
      <c r="A446" s="775"/>
      <c r="B446" s="776"/>
      <c r="C446" s="777"/>
      <c r="D446" s="118"/>
      <c r="E446" s="119" t="s">
        <v>93</v>
      </c>
      <c r="F446" s="118"/>
      <c r="G446" s="120">
        <f t="shared" si="32"/>
        <v>0</v>
      </c>
      <c r="H446" s="101"/>
      <c r="I446" s="775"/>
      <c r="J446" s="776"/>
      <c r="K446" s="777"/>
      <c r="L446" s="118"/>
      <c r="M446" s="119" t="s">
        <v>93</v>
      </c>
      <c r="N446" s="118"/>
      <c r="O446" s="120">
        <f t="shared" si="33"/>
        <v>0</v>
      </c>
      <c r="P446" s="95"/>
    </row>
    <row r="447" spans="1:16" s="96" customFormat="1" ht="20.100000000000001" customHeight="1">
      <c r="A447" s="775"/>
      <c r="B447" s="776"/>
      <c r="C447" s="777"/>
      <c r="D447" s="118"/>
      <c r="E447" s="119" t="s">
        <v>93</v>
      </c>
      <c r="F447" s="118"/>
      <c r="G447" s="120">
        <f t="shared" si="32"/>
        <v>0</v>
      </c>
      <c r="H447" s="101"/>
      <c r="I447" s="775"/>
      <c r="J447" s="776"/>
      <c r="K447" s="777"/>
      <c r="L447" s="118"/>
      <c r="M447" s="119" t="s">
        <v>93</v>
      </c>
      <c r="N447" s="118"/>
      <c r="O447" s="120">
        <f t="shared" si="33"/>
        <v>0</v>
      </c>
      <c r="P447" s="95"/>
    </row>
    <row r="448" spans="1:16" s="96" customFormat="1" ht="20.100000000000001" customHeight="1">
      <c r="A448" s="775"/>
      <c r="B448" s="776"/>
      <c r="C448" s="777"/>
      <c r="D448" s="118"/>
      <c r="E448" s="119" t="s">
        <v>93</v>
      </c>
      <c r="F448" s="118"/>
      <c r="G448" s="120">
        <f t="shared" si="32"/>
        <v>0</v>
      </c>
      <c r="H448" s="101"/>
      <c r="I448" s="775"/>
      <c r="J448" s="776"/>
      <c r="K448" s="777"/>
      <c r="L448" s="118"/>
      <c r="M448" s="119" t="s">
        <v>93</v>
      </c>
      <c r="N448" s="118"/>
      <c r="O448" s="120">
        <f t="shared" si="33"/>
        <v>0</v>
      </c>
      <c r="P448" s="95"/>
    </row>
    <row r="449" spans="1:16" s="96" customFormat="1" ht="20.100000000000001" customHeight="1">
      <c r="A449" s="815" t="s">
        <v>138</v>
      </c>
      <c r="B449" s="816"/>
      <c r="C449" s="816"/>
      <c r="D449" s="121"/>
      <c r="E449" s="122" t="s">
        <v>93</v>
      </c>
      <c r="F449" s="123"/>
      <c r="G449" s="124">
        <f>D449*F449</f>
        <v>0</v>
      </c>
      <c r="H449" s="101"/>
      <c r="I449" s="815" t="s">
        <v>138</v>
      </c>
      <c r="J449" s="816"/>
      <c r="K449" s="816"/>
      <c r="L449" s="121"/>
      <c r="M449" s="122" t="s">
        <v>93</v>
      </c>
      <c r="N449" s="123"/>
      <c r="O449" s="124">
        <f>L449*N449</f>
        <v>0</v>
      </c>
      <c r="P449" s="95"/>
    </row>
    <row r="450" spans="1:16" s="96" customFormat="1" ht="20.100000000000001" customHeight="1">
      <c r="A450" s="780" t="s">
        <v>139</v>
      </c>
      <c r="B450" s="784"/>
      <c r="C450" s="784"/>
      <c r="D450" s="784"/>
      <c r="E450" s="784"/>
      <c r="F450" s="781"/>
      <c r="G450" s="125">
        <f>SUM(G439:G449)</f>
        <v>0</v>
      </c>
      <c r="H450" s="101"/>
      <c r="I450" s="780" t="s">
        <v>139</v>
      </c>
      <c r="J450" s="784"/>
      <c r="K450" s="784"/>
      <c r="L450" s="784"/>
      <c r="M450" s="784"/>
      <c r="N450" s="781"/>
      <c r="O450" s="125">
        <f>SUM(O439:O449)</f>
        <v>0</v>
      </c>
      <c r="P450" s="95"/>
    </row>
    <row r="451" spans="1:16" s="96" customFormat="1" ht="20.100000000000001" customHeight="1">
      <c r="A451" s="817" t="s">
        <v>259</v>
      </c>
      <c r="B451" s="818"/>
      <c r="C451" s="818"/>
      <c r="D451" s="818"/>
      <c r="E451" s="818"/>
      <c r="F451" s="819"/>
      <c r="G451" s="127"/>
      <c r="H451" s="101"/>
      <c r="I451" s="817" t="s">
        <v>259</v>
      </c>
      <c r="J451" s="818"/>
      <c r="K451" s="818"/>
      <c r="L451" s="818"/>
      <c r="M451" s="818"/>
      <c r="N451" s="819"/>
      <c r="O451" s="127"/>
      <c r="P451" s="95"/>
    </row>
    <row r="452" spans="1:16" s="96" customFormat="1" ht="20.100000000000001" customHeight="1">
      <c r="A452" s="780" t="s">
        <v>92</v>
      </c>
      <c r="B452" s="784"/>
      <c r="C452" s="784"/>
      <c r="D452" s="784"/>
      <c r="E452" s="784"/>
      <c r="F452" s="781"/>
      <c r="G452" s="125">
        <f>G450+G451</f>
        <v>0</v>
      </c>
      <c r="H452" s="101"/>
      <c r="I452" s="780" t="s">
        <v>92</v>
      </c>
      <c r="J452" s="784"/>
      <c r="K452" s="784"/>
      <c r="L452" s="784"/>
      <c r="M452" s="784"/>
      <c r="N452" s="781"/>
      <c r="O452" s="125">
        <f>O450+O451</f>
        <v>0</v>
      </c>
      <c r="P452" s="95"/>
    </row>
    <row r="453" spans="1:16" s="96" customFormat="1" ht="20.100000000000001" customHeight="1">
      <c r="A453" s="100"/>
      <c r="B453" s="100"/>
      <c r="C453" s="100"/>
      <c r="D453" s="100"/>
      <c r="E453" s="100"/>
      <c r="F453" s="100"/>
      <c r="G453" s="100"/>
      <c r="H453" s="95"/>
      <c r="I453" s="100"/>
      <c r="J453" s="100"/>
      <c r="K453" s="100"/>
      <c r="L453" s="100"/>
      <c r="M453" s="100"/>
      <c r="N453" s="100"/>
      <c r="O453" s="100"/>
      <c r="P453" s="95"/>
    </row>
    <row r="454" spans="1:16" s="96" customFormat="1" ht="20.100000000000001" customHeight="1">
      <c r="A454" s="796" t="s">
        <v>121</v>
      </c>
      <c r="B454" s="797"/>
      <c r="C454" s="802"/>
      <c r="D454" s="803"/>
      <c r="E454" s="803"/>
      <c r="F454" s="803"/>
      <c r="G454" s="804"/>
      <c r="H454" s="101"/>
      <c r="I454" s="796" t="s">
        <v>121</v>
      </c>
      <c r="J454" s="797"/>
      <c r="K454" s="802"/>
      <c r="L454" s="803"/>
      <c r="M454" s="803"/>
      <c r="N454" s="803"/>
      <c r="O454" s="804"/>
      <c r="P454" s="95"/>
    </row>
    <row r="455" spans="1:16" s="96" customFormat="1" ht="20.100000000000001" customHeight="1">
      <c r="A455" s="805" t="s">
        <v>123</v>
      </c>
      <c r="B455" s="806"/>
      <c r="C455" s="807"/>
      <c r="D455" s="808"/>
      <c r="E455" s="808"/>
      <c r="F455" s="808"/>
      <c r="G455" s="809"/>
      <c r="H455" s="101"/>
      <c r="I455" s="805" t="s">
        <v>123</v>
      </c>
      <c r="J455" s="806"/>
      <c r="K455" s="807"/>
      <c r="L455" s="808"/>
      <c r="M455" s="808"/>
      <c r="N455" s="808"/>
      <c r="O455" s="809"/>
      <c r="P455" s="95"/>
    </row>
    <row r="456" spans="1:16" s="96" customFormat="1" ht="20.100000000000001" customHeight="1">
      <c r="A456" s="786" t="s">
        <v>124</v>
      </c>
      <c r="B456" s="787"/>
      <c r="C456" s="810"/>
      <c r="D456" s="811"/>
      <c r="E456" s="812"/>
      <c r="F456" s="813"/>
      <c r="G456" s="814"/>
      <c r="H456" s="101"/>
      <c r="I456" s="786" t="s">
        <v>124</v>
      </c>
      <c r="J456" s="787"/>
      <c r="K456" s="810"/>
      <c r="L456" s="811"/>
      <c r="M456" s="812"/>
      <c r="N456" s="813"/>
      <c r="O456" s="814"/>
      <c r="P456" s="95"/>
    </row>
    <row r="457" spans="1:16" s="96" customFormat="1" ht="20.100000000000001" customHeight="1">
      <c r="A457" s="102" t="s">
        <v>125</v>
      </c>
      <c r="B457" s="793" t="s">
        <v>126</v>
      </c>
      <c r="C457" s="781"/>
      <c r="D457" s="794"/>
      <c r="E457" s="795"/>
      <c r="F457" s="103" t="s">
        <v>5</v>
      </c>
      <c r="G457" s="104"/>
      <c r="H457" s="105"/>
      <c r="I457" s="102" t="s">
        <v>125</v>
      </c>
      <c r="J457" s="793" t="s">
        <v>126</v>
      </c>
      <c r="K457" s="781"/>
      <c r="L457" s="794"/>
      <c r="M457" s="795"/>
      <c r="N457" s="103" t="s">
        <v>5</v>
      </c>
      <c r="O457" s="104"/>
      <c r="P457" s="95"/>
    </row>
    <row r="458" spans="1:16" s="96" customFormat="1" ht="20.100000000000001" customHeight="1">
      <c r="A458" s="796" t="s">
        <v>127</v>
      </c>
      <c r="B458" s="797"/>
      <c r="C458" s="798">
        <f>C456-D457-G457</f>
        <v>0</v>
      </c>
      <c r="D458" s="799"/>
      <c r="E458" s="800" t="s">
        <v>128</v>
      </c>
      <c r="F458" s="801"/>
      <c r="G458" s="106" t="str">
        <f>IF(C458*C459=0,"",C458*C459)</f>
        <v/>
      </c>
      <c r="H458" s="101"/>
      <c r="I458" s="796" t="s">
        <v>127</v>
      </c>
      <c r="J458" s="797"/>
      <c r="K458" s="798">
        <f>K456-L457-O457</f>
        <v>0</v>
      </c>
      <c r="L458" s="799"/>
      <c r="M458" s="800" t="s">
        <v>128</v>
      </c>
      <c r="N458" s="801"/>
      <c r="O458" s="106" t="str">
        <f>IF(K458*K459=0,"",K458*K459)</f>
        <v/>
      </c>
      <c r="P458" s="95"/>
    </row>
    <row r="459" spans="1:16" s="96" customFormat="1" ht="20.100000000000001" customHeight="1">
      <c r="A459" s="786" t="s">
        <v>129</v>
      </c>
      <c r="B459" s="787"/>
      <c r="C459" s="788"/>
      <c r="D459" s="789"/>
      <c r="E459" s="107"/>
      <c r="F459" s="108"/>
      <c r="G459" s="109"/>
      <c r="H459" s="101"/>
      <c r="I459" s="786" t="s">
        <v>129</v>
      </c>
      <c r="J459" s="787"/>
      <c r="K459" s="788"/>
      <c r="L459" s="789"/>
      <c r="M459" s="107"/>
      <c r="N459" s="108"/>
      <c r="O459" s="109"/>
      <c r="P459" s="95"/>
    </row>
    <row r="460" spans="1:16" s="96" customFormat="1" ht="20.100000000000001" hidden="1" customHeight="1">
      <c r="A460" s="820" t="s">
        <v>418</v>
      </c>
      <c r="B460" s="821"/>
      <c r="C460" s="822">
        <f>C456*C459</f>
        <v>0</v>
      </c>
      <c r="D460" s="822"/>
      <c r="E460" s="823" t="s">
        <v>419</v>
      </c>
      <c r="F460" s="823"/>
      <c r="G460" s="534">
        <f>G457*C459</f>
        <v>0</v>
      </c>
      <c r="H460" s="101"/>
      <c r="I460" s="820" t="s">
        <v>418</v>
      </c>
      <c r="J460" s="821"/>
      <c r="K460" s="822">
        <f>K456*K459</f>
        <v>0</v>
      </c>
      <c r="L460" s="822"/>
      <c r="M460" s="823" t="s">
        <v>419</v>
      </c>
      <c r="N460" s="823"/>
      <c r="O460" s="534">
        <f>O457*K459</f>
        <v>0</v>
      </c>
      <c r="P460" s="95"/>
    </row>
    <row r="461" spans="1:16" s="96" customFormat="1" ht="20.100000000000001" customHeight="1">
      <c r="A461" s="780" t="s">
        <v>130</v>
      </c>
      <c r="B461" s="781"/>
      <c r="C461" s="782" t="str">
        <f>IF(G458="","",SUM(F465:F474))</f>
        <v/>
      </c>
      <c r="D461" s="783"/>
      <c r="E461" s="778" t="s">
        <v>131</v>
      </c>
      <c r="F461" s="779"/>
      <c r="G461" s="110" t="str">
        <f>IF(G458="","",C461/G458)</f>
        <v/>
      </c>
      <c r="H461" s="101"/>
      <c r="I461" s="780" t="s">
        <v>130</v>
      </c>
      <c r="J461" s="781"/>
      <c r="K461" s="782" t="str">
        <f>IF(O458="","",SUM(N465:N474))</f>
        <v/>
      </c>
      <c r="L461" s="783"/>
      <c r="M461" s="778" t="s">
        <v>131</v>
      </c>
      <c r="N461" s="779"/>
      <c r="O461" s="110" t="str">
        <f>IF(O458="","",K461/O458)</f>
        <v/>
      </c>
      <c r="P461" s="95"/>
    </row>
    <row r="462" spans="1:16" s="96" customFormat="1" ht="20.100000000000001" customHeight="1">
      <c r="A462" s="780" t="s">
        <v>132</v>
      </c>
      <c r="B462" s="781"/>
      <c r="C462" s="782" t="str">
        <f>IF(G458="","",SUM(F465:F475))</f>
        <v/>
      </c>
      <c r="D462" s="783"/>
      <c r="E462" s="778" t="s">
        <v>133</v>
      </c>
      <c r="F462" s="779"/>
      <c r="G462" s="111" t="str">
        <f>IF(G458="","",C462/G458)</f>
        <v/>
      </c>
      <c r="H462" s="101"/>
      <c r="I462" s="780" t="s">
        <v>132</v>
      </c>
      <c r="J462" s="781"/>
      <c r="K462" s="782" t="str">
        <f>IF(O458="","",SUM(N465:N475))</f>
        <v/>
      </c>
      <c r="L462" s="783"/>
      <c r="M462" s="778" t="s">
        <v>133</v>
      </c>
      <c r="N462" s="779"/>
      <c r="O462" s="111" t="str">
        <f>IF(O458="","",K462/O458)</f>
        <v/>
      </c>
      <c r="P462" s="95"/>
    </row>
    <row r="463" spans="1:16" s="96" customFormat="1" ht="20.100000000000001" customHeight="1">
      <c r="A463" s="780" t="s">
        <v>134</v>
      </c>
      <c r="B463" s="784"/>
      <c r="C463" s="784"/>
      <c r="D463" s="784"/>
      <c r="E463" s="784"/>
      <c r="F463" s="784"/>
      <c r="G463" s="785"/>
      <c r="H463" s="101"/>
      <c r="I463" s="780" t="s">
        <v>134</v>
      </c>
      <c r="J463" s="784"/>
      <c r="K463" s="784"/>
      <c r="L463" s="784"/>
      <c r="M463" s="784"/>
      <c r="N463" s="784"/>
      <c r="O463" s="785"/>
      <c r="P463" s="95"/>
    </row>
    <row r="464" spans="1:16" s="96" customFormat="1" ht="20.100000000000001" customHeight="1">
      <c r="A464" s="780" t="s">
        <v>135</v>
      </c>
      <c r="B464" s="784"/>
      <c r="C464" s="781"/>
      <c r="D464" s="112" t="s">
        <v>66</v>
      </c>
      <c r="E464" s="112" t="s">
        <v>93</v>
      </c>
      <c r="F464" s="112" t="s">
        <v>136</v>
      </c>
      <c r="G464" s="113" t="s">
        <v>137</v>
      </c>
      <c r="H464" s="101"/>
      <c r="I464" s="780" t="s">
        <v>135</v>
      </c>
      <c r="J464" s="784"/>
      <c r="K464" s="781"/>
      <c r="L464" s="112" t="s">
        <v>66</v>
      </c>
      <c r="M464" s="112" t="s">
        <v>93</v>
      </c>
      <c r="N464" s="112" t="s">
        <v>136</v>
      </c>
      <c r="O464" s="113" t="s">
        <v>137</v>
      </c>
      <c r="P464" s="95"/>
    </row>
    <row r="465" spans="1:16" s="96" customFormat="1" ht="20.100000000000001" customHeight="1">
      <c r="A465" s="790"/>
      <c r="B465" s="791"/>
      <c r="C465" s="792"/>
      <c r="D465" s="114"/>
      <c r="E465" s="115" t="s">
        <v>93</v>
      </c>
      <c r="F465" s="116"/>
      <c r="G465" s="117">
        <f>D465*F465</f>
        <v>0</v>
      </c>
      <c r="H465" s="101"/>
      <c r="I465" s="790"/>
      <c r="J465" s="791"/>
      <c r="K465" s="792"/>
      <c r="L465" s="114"/>
      <c r="M465" s="115" t="s">
        <v>93</v>
      </c>
      <c r="N465" s="116"/>
      <c r="O465" s="117">
        <f>L465*N465</f>
        <v>0</v>
      </c>
      <c r="P465" s="95"/>
    </row>
    <row r="466" spans="1:16" s="96" customFormat="1" ht="20.100000000000001" customHeight="1">
      <c r="A466" s="775"/>
      <c r="B466" s="776"/>
      <c r="C466" s="777"/>
      <c r="D466" s="118"/>
      <c r="E466" s="119" t="s">
        <v>93</v>
      </c>
      <c r="F466" s="118"/>
      <c r="G466" s="120">
        <f t="shared" ref="G466:G474" si="34">D466*F466</f>
        <v>0</v>
      </c>
      <c r="H466" s="101"/>
      <c r="I466" s="775"/>
      <c r="J466" s="776"/>
      <c r="K466" s="777"/>
      <c r="L466" s="118"/>
      <c r="M466" s="119" t="s">
        <v>93</v>
      </c>
      <c r="N466" s="118"/>
      <c r="O466" s="120">
        <f t="shared" ref="O466:O474" si="35">L466*N466</f>
        <v>0</v>
      </c>
      <c r="P466" s="95"/>
    </row>
    <row r="467" spans="1:16" s="96" customFormat="1" ht="20.100000000000001" customHeight="1">
      <c r="A467" s="775"/>
      <c r="B467" s="776"/>
      <c r="C467" s="777"/>
      <c r="D467" s="118"/>
      <c r="E467" s="119" t="s">
        <v>93</v>
      </c>
      <c r="F467" s="118"/>
      <c r="G467" s="120">
        <f t="shared" si="34"/>
        <v>0</v>
      </c>
      <c r="H467" s="101"/>
      <c r="I467" s="775"/>
      <c r="J467" s="776"/>
      <c r="K467" s="777"/>
      <c r="L467" s="118"/>
      <c r="M467" s="119" t="s">
        <v>93</v>
      </c>
      <c r="N467" s="118"/>
      <c r="O467" s="120">
        <f t="shared" si="35"/>
        <v>0</v>
      </c>
      <c r="P467" s="95"/>
    </row>
    <row r="468" spans="1:16" s="96" customFormat="1" ht="20.100000000000001" customHeight="1">
      <c r="A468" s="775"/>
      <c r="B468" s="776"/>
      <c r="C468" s="777"/>
      <c r="D468" s="118"/>
      <c r="E468" s="119" t="s">
        <v>93</v>
      </c>
      <c r="F468" s="118"/>
      <c r="G468" s="120">
        <f t="shared" si="34"/>
        <v>0</v>
      </c>
      <c r="H468" s="101"/>
      <c r="I468" s="775"/>
      <c r="J468" s="776"/>
      <c r="K468" s="777"/>
      <c r="L468" s="118"/>
      <c r="M468" s="119" t="s">
        <v>93</v>
      </c>
      <c r="N468" s="118"/>
      <c r="O468" s="120">
        <f t="shared" si="35"/>
        <v>0</v>
      </c>
      <c r="P468" s="95"/>
    </row>
    <row r="469" spans="1:16" s="96" customFormat="1" ht="20.100000000000001" customHeight="1">
      <c r="A469" s="775"/>
      <c r="B469" s="776"/>
      <c r="C469" s="777"/>
      <c r="D469" s="118"/>
      <c r="E469" s="119" t="s">
        <v>93</v>
      </c>
      <c r="F469" s="118"/>
      <c r="G469" s="120">
        <f t="shared" si="34"/>
        <v>0</v>
      </c>
      <c r="H469" s="101"/>
      <c r="I469" s="775"/>
      <c r="J469" s="776"/>
      <c r="K469" s="777"/>
      <c r="L469" s="118"/>
      <c r="M469" s="119" t="s">
        <v>93</v>
      </c>
      <c r="N469" s="118"/>
      <c r="O469" s="120">
        <f t="shared" si="35"/>
        <v>0</v>
      </c>
      <c r="P469" s="95"/>
    </row>
    <row r="470" spans="1:16" s="96" customFormat="1" ht="20.100000000000001" customHeight="1">
      <c r="A470" s="775"/>
      <c r="B470" s="776"/>
      <c r="C470" s="777"/>
      <c r="D470" s="118"/>
      <c r="E470" s="119" t="s">
        <v>93</v>
      </c>
      <c r="F470" s="118"/>
      <c r="G470" s="120">
        <f t="shared" si="34"/>
        <v>0</v>
      </c>
      <c r="H470" s="101"/>
      <c r="I470" s="775"/>
      <c r="J470" s="776"/>
      <c r="K470" s="777"/>
      <c r="L470" s="118"/>
      <c r="M470" s="119" t="s">
        <v>93</v>
      </c>
      <c r="N470" s="118"/>
      <c r="O470" s="120">
        <f t="shared" si="35"/>
        <v>0</v>
      </c>
      <c r="P470" s="95"/>
    </row>
    <row r="471" spans="1:16" s="96" customFormat="1" ht="20.100000000000001" customHeight="1">
      <c r="A471" s="775"/>
      <c r="B471" s="776"/>
      <c r="C471" s="777"/>
      <c r="D471" s="118"/>
      <c r="E471" s="119" t="s">
        <v>93</v>
      </c>
      <c r="F471" s="118"/>
      <c r="G471" s="120">
        <f t="shared" si="34"/>
        <v>0</v>
      </c>
      <c r="H471" s="101"/>
      <c r="I471" s="775"/>
      <c r="J471" s="776"/>
      <c r="K471" s="777"/>
      <c r="L471" s="118"/>
      <c r="M471" s="119" t="s">
        <v>93</v>
      </c>
      <c r="N471" s="118"/>
      <c r="O471" s="120">
        <f t="shared" si="35"/>
        <v>0</v>
      </c>
      <c r="P471" s="95"/>
    </row>
    <row r="472" spans="1:16" s="96" customFormat="1" ht="20.100000000000001" customHeight="1">
      <c r="A472" s="775"/>
      <c r="B472" s="776"/>
      <c r="C472" s="777"/>
      <c r="D472" s="118"/>
      <c r="E472" s="119" t="s">
        <v>93</v>
      </c>
      <c r="F472" s="118"/>
      <c r="G472" s="120">
        <f t="shared" si="34"/>
        <v>0</v>
      </c>
      <c r="H472" s="101"/>
      <c r="I472" s="775"/>
      <c r="J472" s="776"/>
      <c r="K472" s="777"/>
      <c r="L472" s="118"/>
      <c r="M472" s="119" t="s">
        <v>93</v>
      </c>
      <c r="N472" s="118"/>
      <c r="O472" s="120">
        <f t="shared" si="35"/>
        <v>0</v>
      </c>
      <c r="P472" s="95"/>
    </row>
    <row r="473" spans="1:16" s="96" customFormat="1" ht="20.100000000000001" customHeight="1">
      <c r="A473" s="775"/>
      <c r="B473" s="776"/>
      <c r="C473" s="777"/>
      <c r="D473" s="118"/>
      <c r="E473" s="119" t="s">
        <v>93</v>
      </c>
      <c r="F473" s="118"/>
      <c r="G473" s="120">
        <f t="shared" si="34"/>
        <v>0</v>
      </c>
      <c r="H473" s="101"/>
      <c r="I473" s="775"/>
      <c r="J473" s="776"/>
      <c r="K473" s="777"/>
      <c r="L473" s="118"/>
      <c r="M473" s="119" t="s">
        <v>93</v>
      </c>
      <c r="N473" s="118"/>
      <c r="O473" s="120">
        <f t="shared" si="35"/>
        <v>0</v>
      </c>
      <c r="P473" s="95"/>
    </row>
    <row r="474" spans="1:16" s="96" customFormat="1" ht="20.100000000000001" customHeight="1">
      <c r="A474" s="775"/>
      <c r="B474" s="776"/>
      <c r="C474" s="777"/>
      <c r="D474" s="118"/>
      <c r="E474" s="119" t="s">
        <v>93</v>
      </c>
      <c r="F474" s="118"/>
      <c r="G474" s="120">
        <f t="shared" si="34"/>
        <v>0</v>
      </c>
      <c r="H474" s="101"/>
      <c r="I474" s="775"/>
      <c r="J474" s="776"/>
      <c r="K474" s="777"/>
      <c r="L474" s="118"/>
      <c r="M474" s="119" t="s">
        <v>93</v>
      </c>
      <c r="N474" s="118"/>
      <c r="O474" s="120">
        <f t="shared" si="35"/>
        <v>0</v>
      </c>
      <c r="P474" s="95"/>
    </row>
    <row r="475" spans="1:16" s="96" customFormat="1" ht="20.100000000000001" customHeight="1">
      <c r="A475" s="815" t="s">
        <v>138</v>
      </c>
      <c r="B475" s="816"/>
      <c r="C475" s="816"/>
      <c r="D475" s="121"/>
      <c r="E475" s="122" t="s">
        <v>93</v>
      </c>
      <c r="F475" s="123"/>
      <c r="G475" s="124">
        <f>D475*F475</f>
        <v>0</v>
      </c>
      <c r="H475" s="101"/>
      <c r="I475" s="815" t="s">
        <v>138</v>
      </c>
      <c r="J475" s="816"/>
      <c r="K475" s="816"/>
      <c r="L475" s="121"/>
      <c r="M475" s="122" t="s">
        <v>93</v>
      </c>
      <c r="N475" s="123"/>
      <c r="O475" s="124">
        <f>L475*N475</f>
        <v>0</v>
      </c>
      <c r="P475" s="95"/>
    </row>
    <row r="476" spans="1:16" s="96" customFormat="1" ht="20.100000000000001" customHeight="1">
      <c r="A476" s="780" t="s">
        <v>139</v>
      </c>
      <c r="B476" s="784"/>
      <c r="C476" s="784"/>
      <c r="D476" s="784"/>
      <c r="E476" s="784"/>
      <c r="F476" s="781"/>
      <c r="G476" s="125">
        <f>SUM(G465:G475)</f>
        <v>0</v>
      </c>
      <c r="H476" s="101"/>
      <c r="I476" s="780" t="s">
        <v>139</v>
      </c>
      <c r="J476" s="784"/>
      <c r="K476" s="784"/>
      <c r="L476" s="784"/>
      <c r="M476" s="784"/>
      <c r="N476" s="781"/>
      <c r="O476" s="125">
        <f>SUM(O465:O475)</f>
        <v>0</v>
      </c>
      <c r="P476" s="95"/>
    </row>
    <row r="477" spans="1:16" s="96" customFormat="1" ht="20.100000000000001" customHeight="1">
      <c r="A477" s="817" t="s">
        <v>259</v>
      </c>
      <c r="B477" s="818"/>
      <c r="C477" s="818"/>
      <c r="D477" s="818"/>
      <c r="E477" s="818"/>
      <c r="F477" s="819"/>
      <c r="G477" s="127"/>
      <c r="H477" s="101"/>
      <c r="I477" s="817" t="s">
        <v>259</v>
      </c>
      <c r="J477" s="818"/>
      <c r="K477" s="818"/>
      <c r="L477" s="818"/>
      <c r="M477" s="818"/>
      <c r="N477" s="819"/>
      <c r="O477" s="127"/>
      <c r="P477" s="95"/>
    </row>
    <row r="478" spans="1:16" s="96" customFormat="1" ht="20.100000000000001" customHeight="1">
      <c r="A478" s="780" t="s">
        <v>92</v>
      </c>
      <c r="B478" s="784"/>
      <c r="C478" s="784"/>
      <c r="D478" s="784"/>
      <c r="E478" s="784"/>
      <c r="F478" s="781"/>
      <c r="G478" s="125">
        <f>G476+G477</f>
        <v>0</v>
      </c>
      <c r="H478" s="101"/>
      <c r="I478" s="780" t="s">
        <v>92</v>
      </c>
      <c r="J478" s="784"/>
      <c r="K478" s="784"/>
      <c r="L478" s="784"/>
      <c r="M478" s="784"/>
      <c r="N478" s="781"/>
      <c r="O478" s="125">
        <f>O476+O477</f>
        <v>0</v>
      </c>
      <c r="P478" s="95"/>
    </row>
  </sheetData>
  <mergeCells count="1424">
    <mergeCell ref="E460:F460"/>
    <mergeCell ref="I460:J460"/>
    <mergeCell ref="K460:L460"/>
    <mergeCell ref="M460:N460"/>
    <mergeCell ref="A459:B459"/>
    <mergeCell ref="C459:D459"/>
    <mergeCell ref="I459:J459"/>
    <mergeCell ref="K459:L459"/>
    <mergeCell ref="A455:B455"/>
    <mergeCell ref="C455:G455"/>
    <mergeCell ref="I455:J455"/>
    <mergeCell ref="K455:O455"/>
    <mergeCell ref="A456:B456"/>
    <mergeCell ref="C456:D456"/>
    <mergeCell ref="E456:G456"/>
    <mergeCell ref="I456:J456"/>
    <mergeCell ref="K456:L456"/>
    <mergeCell ref="M456:O456"/>
    <mergeCell ref="B457:C457"/>
    <mergeCell ref="D457:E457"/>
    <mergeCell ref="J457:K457"/>
    <mergeCell ref="L457:M457"/>
    <mergeCell ref="A458:B458"/>
    <mergeCell ref="C458:D458"/>
    <mergeCell ref="K146:L146"/>
    <mergeCell ref="M146:N146"/>
    <mergeCell ref="A278:B278"/>
    <mergeCell ref="C278:D278"/>
    <mergeCell ref="E278:F278"/>
    <mergeCell ref="I278:J278"/>
    <mergeCell ref="K278:L278"/>
    <mergeCell ref="M278:N278"/>
    <mergeCell ref="A304:B304"/>
    <mergeCell ref="C304:D304"/>
    <mergeCell ref="E304:F304"/>
    <mergeCell ref="I304:J304"/>
    <mergeCell ref="K304:L304"/>
    <mergeCell ref="M304:N304"/>
    <mergeCell ref="A330:B330"/>
    <mergeCell ref="C330:D330"/>
    <mergeCell ref="E330:F330"/>
    <mergeCell ref="I330:J330"/>
    <mergeCell ref="K330:L330"/>
    <mergeCell ref="M330:N330"/>
    <mergeCell ref="B327:C327"/>
    <mergeCell ref="D327:E327"/>
    <mergeCell ref="J327:K327"/>
    <mergeCell ref="L327:M327"/>
    <mergeCell ref="A328:B328"/>
    <mergeCell ref="C328:D328"/>
    <mergeCell ref="E328:F328"/>
    <mergeCell ref="I328:J328"/>
    <mergeCell ref="K328:L328"/>
    <mergeCell ref="M328:N328"/>
    <mergeCell ref="A282:C282"/>
    <mergeCell ref="I282:K282"/>
    <mergeCell ref="K94:L94"/>
    <mergeCell ref="M94:N94"/>
    <mergeCell ref="A122:B122"/>
    <mergeCell ref="C122:D122"/>
    <mergeCell ref="E122:F122"/>
    <mergeCell ref="I122:J122"/>
    <mergeCell ref="K122:L122"/>
    <mergeCell ref="M122:N122"/>
    <mergeCell ref="A148:B148"/>
    <mergeCell ref="C148:D148"/>
    <mergeCell ref="E148:F148"/>
    <mergeCell ref="I148:J148"/>
    <mergeCell ref="K148:L148"/>
    <mergeCell ref="M148:N148"/>
    <mergeCell ref="A174:B174"/>
    <mergeCell ref="C174:D174"/>
    <mergeCell ref="E174:F174"/>
    <mergeCell ref="I174:J174"/>
    <mergeCell ref="K174:L174"/>
    <mergeCell ref="M174:N174"/>
    <mergeCell ref="A159:C159"/>
    <mergeCell ref="I159:K159"/>
    <mergeCell ref="K144:L144"/>
    <mergeCell ref="M144:O144"/>
    <mergeCell ref="B145:C145"/>
    <mergeCell ref="D145:E145"/>
    <mergeCell ref="J145:K145"/>
    <mergeCell ref="L145:M145"/>
    <mergeCell ref="A146:B146"/>
    <mergeCell ref="C146:D146"/>
    <mergeCell ref="E146:F146"/>
    <mergeCell ref="I146:J146"/>
    <mergeCell ref="I315:K315"/>
    <mergeCell ref="A315:C315"/>
    <mergeCell ref="I314:K314"/>
    <mergeCell ref="A314:C314"/>
    <mergeCell ref="I313:K313"/>
    <mergeCell ref="A313:C313"/>
    <mergeCell ref="A312:C312"/>
    <mergeCell ref="I311:K311"/>
    <mergeCell ref="A311:C311"/>
    <mergeCell ref="I310:K310"/>
    <mergeCell ref="A310:C310"/>
    <mergeCell ref="I309:K309"/>
    <mergeCell ref="K38:O38"/>
    <mergeCell ref="I38:J38"/>
    <mergeCell ref="C38:G38"/>
    <mergeCell ref="A38:B38"/>
    <mergeCell ref="A44:B44"/>
    <mergeCell ref="C44:D44"/>
    <mergeCell ref="E44:F44"/>
    <mergeCell ref="I44:J44"/>
    <mergeCell ref="K44:L44"/>
    <mergeCell ref="M44:N44"/>
    <mergeCell ref="A70:B70"/>
    <mergeCell ref="C70:D70"/>
    <mergeCell ref="E70:F70"/>
    <mergeCell ref="I70:J70"/>
    <mergeCell ref="K70:L70"/>
    <mergeCell ref="M70:N70"/>
    <mergeCell ref="A96:B96"/>
    <mergeCell ref="C96:D96"/>
    <mergeCell ref="E96:F96"/>
    <mergeCell ref="I96:J96"/>
    <mergeCell ref="A469:C469"/>
    <mergeCell ref="I469:K469"/>
    <mergeCell ref="A470:C470"/>
    <mergeCell ref="I470:K470"/>
    <mergeCell ref="A471:C471"/>
    <mergeCell ref="I471:K471"/>
    <mergeCell ref="A466:C466"/>
    <mergeCell ref="I466:K466"/>
    <mergeCell ref="A467:C467"/>
    <mergeCell ref="I467:K467"/>
    <mergeCell ref="A468:C468"/>
    <mergeCell ref="I468:K468"/>
    <mergeCell ref="A478:F478"/>
    <mergeCell ref="I478:N478"/>
    <mergeCell ref="A475:C475"/>
    <mergeCell ref="I475:K475"/>
    <mergeCell ref="A476:F476"/>
    <mergeCell ref="I476:N476"/>
    <mergeCell ref="A477:F477"/>
    <mergeCell ref="I477:N477"/>
    <mergeCell ref="A472:C472"/>
    <mergeCell ref="I472:K472"/>
    <mergeCell ref="A473:C473"/>
    <mergeCell ref="I473:K473"/>
    <mergeCell ref="A474:C474"/>
    <mergeCell ref="I474:K474"/>
    <mergeCell ref="E430:G430"/>
    <mergeCell ref="I430:J430"/>
    <mergeCell ref="A433:B433"/>
    <mergeCell ref="C433:D433"/>
    <mergeCell ref="I433:J433"/>
    <mergeCell ref="K433:L433"/>
    <mergeCell ref="A461:B461"/>
    <mergeCell ref="C461:D461"/>
    <mergeCell ref="E461:F461"/>
    <mergeCell ref="I461:J461"/>
    <mergeCell ref="K461:L461"/>
    <mergeCell ref="A463:G463"/>
    <mergeCell ref="I463:O463"/>
    <mergeCell ref="A464:C464"/>
    <mergeCell ref="I464:K464"/>
    <mergeCell ref="A465:C465"/>
    <mergeCell ref="I465:K465"/>
    <mergeCell ref="M461:N461"/>
    <mergeCell ref="A462:B462"/>
    <mergeCell ref="C462:D462"/>
    <mergeCell ref="E462:F462"/>
    <mergeCell ref="I462:J462"/>
    <mergeCell ref="K462:L462"/>
    <mergeCell ref="M462:N462"/>
    <mergeCell ref="A434:B434"/>
    <mergeCell ref="C434:D434"/>
    <mergeCell ref="E434:F434"/>
    <mergeCell ref="I434:J434"/>
    <mergeCell ref="K434:L434"/>
    <mergeCell ref="M434:N434"/>
    <mergeCell ref="A460:B460"/>
    <mergeCell ref="C460:D460"/>
    <mergeCell ref="K430:L430"/>
    <mergeCell ref="M430:O430"/>
    <mergeCell ref="B431:C431"/>
    <mergeCell ref="D431:E431"/>
    <mergeCell ref="J431:K431"/>
    <mergeCell ref="L431:M431"/>
    <mergeCell ref="E458:F458"/>
    <mergeCell ref="I458:J458"/>
    <mergeCell ref="K458:L458"/>
    <mergeCell ref="M458:N458"/>
    <mergeCell ref="A166:F166"/>
    <mergeCell ref="I166:N166"/>
    <mergeCell ref="A454:B454"/>
    <mergeCell ref="C454:G454"/>
    <mergeCell ref="I454:J454"/>
    <mergeCell ref="K454:O454"/>
    <mergeCell ref="A163:C163"/>
    <mergeCell ref="I163:K163"/>
    <mergeCell ref="A164:F164"/>
    <mergeCell ref="I164:N164"/>
    <mergeCell ref="A165:F165"/>
    <mergeCell ref="I165:N165"/>
    <mergeCell ref="A428:B428"/>
    <mergeCell ref="C428:G428"/>
    <mergeCell ref="I428:J428"/>
    <mergeCell ref="K428:O428"/>
    <mergeCell ref="A429:B429"/>
    <mergeCell ref="C429:G429"/>
    <mergeCell ref="I429:J429"/>
    <mergeCell ref="K429:O429"/>
    <mergeCell ref="A430:B430"/>
    <mergeCell ref="C430:D430"/>
    <mergeCell ref="A154:C154"/>
    <mergeCell ref="I154:K154"/>
    <mergeCell ref="A155:C155"/>
    <mergeCell ref="I155:K155"/>
    <mergeCell ref="A156:C156"/>
    <mergeCell ref="I156:K156"/>
    <mergeCell ref="A151:G151"/>
    <mergeCell ref="I151:O151"/>
    <mergeCell ref="A152:C152"/>
    <mergeCell ref="I152:K152"/>
    <mergeCell ref="A153:C153"/>
    <mergeCell ref="I153:K153"/>
    <mergeCell ref="A160:C160"/>
    <mergeCell ref="I160:K160"/>
    <mergeCell ref="A161:C161"/>
    <mergeCell ref="I161:K161"/>
    <mergeCell ref="A162:C162"/>
    <mergeCell ref="I162:K162"/>
    <mergeCell ref="A157:C157"/>
    <mergeCell ref="I157:K157"/>
    <mergeCell ref="A158:C158"/>
    <mergeCell ref="I158:K158"/>
    <mergeCell ref="M149:N149"/>
    <mergeCell ref="A150:B150"/>
    <mergeCell ref="C150:D150"/>
    <mergeCell ref="E150:F150"/>
    <mergeCell ref="I150:J150"/>
    <mergeCell ref="K150:L150"/>
    <mergeCell ref="M150:N150"/>
    <mergeCell ref="A147:B147"/>
    <mergeCell ref="C147:D147"/>
    <mergeCell ref="I147:J147"/>
    <mergeCell ref="K147:L147"/>
    <mergeCell ref="A149:B149"/>
    <mergeCell ref="C149:D149"/>
    <mergeCell ref="E149:F149"/>
    <mergeCell ref="I149:J149"/>
    <mergeCell ref="K149:L149"/>
    <mergeCell ref="A114:F114"/>
    <mergeCell ref="I114:N114"/>
    <mergeCell ref="A142:B142"/>
    <mergeCell ref="C142:G142"/>
    <mergeCell ref="I142:J142"/>
    <mergeCell ref="K142:O142"/>
    <mergeCell ref="A121:B121"/>
    <mergeCell ref="C121:D121"/>
    <mergeCell ref="I121:J121"/>
    <mergeCell ref="K121:L121"/>
    <mergeCell ref="A123:B123"/>
    <mergeCell ref="C123:D123"/>
    <mergeCell ref="E123:F123"/>
    <mergeCell ref="I123:J123"/>
    <mergeCell ref="A136:C136"/>
    <mergeCell ref="I136:K136"/>
    <mergeCell ref="A111:C111"/>
    <mergeCell ref="I111:K111"/>
    <mergeCell ref="A112:F112"/>
    <mergeCell ref="I112:N112"/>
    <mergeCell ref="A113:F113"/>
    <mergeCell ref="I113:N113"/>
    <mergeCell ref="A116:B116"/>
    <mergeCell ref="C116:G116"/>
    <mergeCell ref="I116:J116"/>
    <mergeCell ref="K116:O116"/>
    <mergeCell ref="A117:B117"/>
    <mergeCell ref="C117:G117"/>
    <mergeCell ref="I117:J117"/>
    <mergeCell ref="K117:O117"/>
    <mergeCell ref="A118:B118"/>
    <mergeCell ref="C118:D118"/>
    <mergeCell ref="E118:G118"/>
    <mergeCell ref="I118:J118"/>
    <mergeCell ref="K118:L118"/>
    <mergeCell ref="M118:O118"/>
    <mergeCell ref="A102:C102"/>
    <mergeCell ref="I102:K102"/>
    <mergeCell ref="A103:C103"/>
    <mergeCell ref="I103:K103"/>
    <mergeCell ref="A104:C104"/>
    <mergeCell ref="I104:K104"/>
    <mergeCell ref="A99:G99"/>
    <mergeCell ref="I99:O99"/>
    <mergeCell ref="A100:C100"/>
    <mergeCell ref="I100:K100"/>
    <mergeCell ref="A101:C101"/>
    <mergeCell ref="I101:K101"/>
    <mergeCell ref="A108:C108"/>
    <mergeCell ref="I108:K108"/>
    <mergeCell ref="A109:C109"/>
    <mergeCell ref="I109:K109"/>
    <mergeCell ref="A110:C110"/>
    <mergeCell ref="I110:K110"/>
    <mergeCell ref="A105:C105"/>
    <mergeCell ref="I105:K105"/>
    <mergeCell ref="A106:C106"/>
    <mergeCell ref="I106:K106"/>
    <mergeCell ref="A107:C107"/>
    <mergeCell ref="I107:K107"/>
    <mergeCell ref="M97:N97"/>
    <mergeCell ref="A98:B98"/>
    <mergeCell ref="C98:D98"/>
    <mergeCell ref="E98:F98"/>
    <mergeCell ref="I98:J98"/>
    <mergeCell ref="K98:L98"/>
    <mergeCell ref="M98:N98"/>
    <mergeCell ref="A95:B95"/>
    <mergeCell ref="C95:D95"/>
    <mergeCell ref="I95:J95"/>
    <mergeCell ref="K95:L95"/>
    <mergeCell ref="A97:B97"/>
    <mergeCell ref="C97:D97"/>
    <mergeCell ref="E97:F97"/>
    <mergeCell ref="I97:J97"/>
    <mergeCell ref="K97:L97"/>
    <mergeCell ref="A88:F88"/>
    <mergeCell ref="I88:N88"/>
    <mergeCell ref="A90:B90"/>
    <mergeCell ref="C90:G90"/>
    <mergeCell ref="I90:J90"/>
    <mergeCell ref="K90:O90"/>
    <mergeCell ref="K96:L96"/>
    <mergeCell ref="M96:N96"/>
    <mergeCell ref="B93:C93"/>
    <mergeCell ref="D93:E93"/>
    <mergeCell ref="J93:K93"/>
    <mergeCell ref="L93:M93"/>
    <mergeCell ref="A94:B94"/>
    <mergeCell ref="C94:D94"/>
    <mergeCell ref="E94:F94"/>
    <mergeCell ref="I94:J94"/>
    <mergeCell ref="A85:C85"/>
    <mergeCell ref="I85:K85"/>
    <mergeCell ref="A86:F86"/>
    <mergeCell ref="I86:N86"/>
    <mergeCell ref="A87:F87"/>
    <mergeCell ref="I87:N87"/>
    <mergeCell ref="A91:B91"/>
    <mergeCell ref="C91:G91"/>
    <mergeCell ref="I91:J91"/>
    <mergeCell ref="K91:O91"/>
    <mergeCell ref="A92:B92"/>
    <mergeCell ref="C92:D92"/>
    <mergeCell ref="E92:G92"/>
    <mergeCell ref="I92:J92"/>
    <mergeCell ref="K92:L92"/>
    <mergeCell ref="M92:O92"/>
    <mergeCell ref="A76:C76"/>
    <mergeCell ref="I76:K76"/>
    <mergeCell ref="A77:C77"/>
    <mergeCell ref="I77:K77"/>
    <mergeCell ref="A78:C78"/>
    <mergeCell ref="I78:K78"/>
    <mergeCell ref="A73:G73"/>
    <mergeCell ref="I73:O73"/>
    <mergeCell ref="A74:C74"/>
    <mergeCell ref="I74:K74"/>
    <mergeCell ref="A75:C75"/>
    <mergeCell ref="I75:K75"/>
    <mergeCell ref="A82:C82"/>
    <mergeCell ref="I82:K82"/>
    <mergeCell ref="A83:C83"/>
    <mergeCell ref="I83:K83"/>
    <mergeCell ref="A84:C84"/>
    <mergeCell ref="I84:K84"/>
    <mergeCell ref="A79:C79"/>
    <mergeCell ref="I79:K79"/>
    <mergeCell ref="A80:C80"/>
    <mergeCell ref="I80:K80"/>
    <mergeCell ref="A81:C81"/>
    <mergeCell ref="I81:K81"/>
    <mergeCell ref="B67:C67"/>
    <mergeCell ref="D67:E67"/>
    <mergeCell ref="J67:K67"/>
    <mergeCell ref="L67:M67"/>
    <mergeCell ref="A68:B68"/>
    <mergeCell ref="C68:D68"/>
    <mergeCell ref="E68:F68"/>
    <mergeCell ref="I68:J68"/>
    <mergeCell ref="K68:L68"/>
    <mergeCell ref="M68:N68"/>
    <mergeCell ref="M71:N71"/>
    <mergeCell ref="A72:B72"/>
    <mergeCell ref="C72:D72"/>
    <mergeCell ref="E72:F72"/>
    <mergeCell ref="I72:J72"/>
    <mergeCell ref="K72:L72"/>
    <mergeCell ref="M72:N72"/>
    <mergeCell ref="A69:B69"/>
    <mergeCell ref="C69:D69"/>
    <mergeCell ref="I69:J69"/>
    <mergeCell ref="K69:L69"/>
    <mergeCell ref="A71:B71"/>
    <mergeCell ref="C71:D71"/>
    <mergeCell ref="E71:F71"/>
    <mergeCell ref="I71:J71"/>
    <mergeCell ref="K71:L71"/>
    <mergeCell ref="A62:F62"/>
    <mergeCell ref="I62:N62"/>
    <mergeCell ref="A64:B64"/>
    <mergeCell ref="C64:G64"/>
    <mergeCell ref="I64:J64"/>
    <mergeCell ref="K64:O64"/>
    <mergeCell ref="A59:C59"/>
    <mergeCell ref="I59:K59"/>
    <mergeCell ref="A60:F60"/>
    <mergeCell ref="I60:N60"/>
    <mergeCell ref="A61:F61"/>
    <mergeCell ref="I61:N61"/>
    <mergeCell ref="A65:B65"/>
    <mergeCell ref="C65:G65"/>
    <mergeCell ref="I65:J65"/>
    <mergeCell ref="K65:O65"/>
    <mergeCell ref="A66:B66"/>
    <mergeCell ref="C66:D66"/>
    <mergeCell ref="E66:G66"/>
    <mergeCell ref="I66:J66"/>
    <mergeCell ref="K66:L66"/>
    <mergeCell ref="M66:O66"/>
    <mergeCell ref="A51:C51"/>
    <mergeCell ref="I51:K51"/>
    <mergeCell ref="A52:C52"/>
    <mergeCell ref="I52:K52"/>
    <mergeCell ref="A47:G47"/>
    <mergeCell ref="I47:O47"/>
    <mergeCell ref="A48:C48"/>
    <mergeCell ref="I48:K48"/>
    <mergeCell ref="A49:C49"/>
    <mergeCell ref="I49:K49"/>
    <mergeCell ref="A56:C56"/>
    <mergeCell ref="I56:K56"/>
    <mergeCell ref="A57:C57"/>
    <mergeCell ref="I57:K57"/>
    <mergeCell ref="A58:C58"/>
    <mergeCell ref="I58:K58"/>
    <mergeCell ref="A53:C53"/>
    <mergeCell ref="I53:K53"/>
    <mergeCell ref="A54:C54"/>
    <mergeCell ref="I54:K54"/>
    <mergeCell ref="A55:C55"/>
    <mergeCell ref="I55:K55"/>
    <mergeCell ref="M45:N45"/>
    <mergeCell ref="A46:B46"/>
    <mergeCell ref="C46:D46"/>
    <mergeCell ref="E46:F46"/>
    <mergeCell ref="I46:J46"/>
    <mergeCell ref="K46:L46"/>
    <mergeCell ref="M46:N46"/>
    <mergeCell ref="A43:B43"/>
    <mergeCell ref="C43:D43"/>
    <mergeCell ref="I43:J43"/>
    <mergeCell ref="K43:L43"/>
    <mergeCell ref="A45:B45"/>
    <mergeCell ref="C45:D45"/>
    <mergeCell ref="E45:F45"/>
    <mergeCell ref="I45:J45"/>
    <mergeCell ref="K45:L45"/>
    <mergeCell ref="A50:C50"/>
    <mergeCell ref="I50:K50"/>
    <mergeCell ref="A39:B39"/>
    <mergeCell ref="C39:G39"/>
    <mergeCell ref="I39:J39"/>
    <mergeCell ref="K39:O39"/>
    <mergeCell ref="A40:B40"/>
    <mergeCell ref="C40:D40"/>
    <mergeCell ref="E40:G40"/>
    <mergeCell ref="I40:J40"/>
    <mergeCell ref="K40:L40"/>
    <mergeCell ref="M40:O40"/>
    <mergeCell ref="B41:C41"/>
    <mergeCell ref="D41:E41"/>
    <mergeCell ref="J41:K41"/>
    <mergeCell ref="L41:M41"/>
    <mergeCell ref="A42:B42"/>
    <mergeCell ref="C42:D42"/>
    <mergeCell ref="E42:F42"/>
    <mergeCell ref="I42:J42"/>
    <mergeCell ref="K42:L42"/>
    <mergeCell ref="M42:N42"/>
    <mergeCell ref="A30:C30"/>
    <mergeCell ref="I30:K30"/>
    <mergeCell ref="A31:C31"/>
    <mergeCell ref="I31:K31"/>
    <mergeCell ref="A32:C32"/>
    <mergeCell ref="I32:K32"/>
    <mergeCell ref="A27:C27"/>
    <mergeCell ref="I27:K27"/>
    <mergeCell ref="A28:C28"/>
    <mergeCell ref="I28:K28"/>
    <mergeCell ref="A29:C29"/>
    <mergeCell ref="I29:K29"/>
    <mergeCell ref="A36:F36"/>
    <mergeCell ref="I36:N36"/>
    <mergeCell ref="A33:C33"/>
    <mergeCell ref="I33:K33"/>
    <mergeCell ref="A34:F34"/>
    <mergeCell ref="I34:N34"/>
    <mergeCell ref="A35:F35"/>
    <mergeCell ref="I35:N35"/>
    <mergeCell ref="I17:J17"/>
    <mergeCell ref="K17:L17"/>
    <mergeCell ref="A19:B19"/>
    <mergeCell ref="C19:D19"/>
    <mergeCell ref="E19:F19"/>
    <mergeCell ref="I19:J19"/>
    <mergeCell ref="K19:L19"/>
    <mergeCell ref="A24:C24"/>
    <mergeCell ref="I24:K24"/>
    <mergeCell ref="A25:C25"/>
    <mergeCell ref="I25:K25"/>
    <mergeCell ref="A26:C26"/>
    <mergeCell ref="I26:K26"/>
    <mergeCell ref="A21:G21"/>
    <mergeCell ref="I21:O21"/>
    <mergeCell ref="A22:C22"/>
    <mergeCell ref="I22:K22"/>
    <mergeCell ref="A23:C23"/>
    <mergeCell ref="I23:K23"/>
    <mergeCell ref="E18:F18"/>
    <mergeCell ref="C18:D18"/>
    <mergeCell ref="A18:B18"/>
    <mergeCell ref="I18:J18"/>
    <mergeCell ref="K18:L18"/>
    <mergeCell ref="M18:N18"/>
    <mergeCell ref="C10:D10"/>
    <mergeCell ref="E10:F10"/>
    <mergeCell ref="P12:P33"/>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9:N19"/>
    <mergeCell ref="A20:B20"/>
    <mergeCell ref="C20:D20"/>
    <mergeCell ref="E20:F20"/>
    <mergeCell ref="I20:J20"/>
    <mergeCell ref="K20:L20"/>
    <mergeCell ref="M20:N20"/>
    <mergeCell ref="M16:N16"/>
    <mergeCell ref="A17:B17"/>
    <mergeCell ref="C17:D17"/>
    <mergeCell ref="B119:C119"/>
    <mergeCell ref="D119:E119"/>
    <mergeCell ref="J119:K119"/>
    <mergeCell ref="L119:M119"/>
    <mergeCell ref="A120:B120"/>
    <mergeCell ref="C120:D120"/>
    <mergeCell ref="E120:F120"/>
    <mergeCell ref="I120:J120"/>
    <mergeCell ref="K120:L120"/>
    <mergeCell ref="M120:N120"/>
    <mergeCell ref="A126:C126"/>
    <mergeCell ref="I126:K126"/>
    <mergeCell ref="A127:C127"/>
    <mergeCell ref="I127:K12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A131:C131"/>
    <mergeCell ref="I131:K131"/>
    <mergeCell ref="A132:C132"/>
    <mergeCell ref="I132:K132"/>
    <mergeCell ref="A133:C133"/>
    <mergeCell ref="I133:K133"/>
    <mergeCell ref="A134:C134"/>
    <mergeCell ref="I134:K134"/>
    <mergeCell ref="A135:C135"/>
    <mergeCell ref="I135:K135"/>
    <mergeCell ref="A128:C128"/>
    <mergeCell ref="I128:K128"/>
    <mergeCell ref="A129:C129"/>
    <mergeCell ref="I129:K129"/>
    <mergeCell ref="A130:C130"/>
    <mergeCell ref="I130:K130"/>
    <mergeCell ref="M123:N123"/>
    <mergeCell ref="A124:B124"/>
    <mergeCell ref="C124:D124"/>
    <mergeCell ref="E124:F124"/>
    <mergeCell ref="I124:J124"/>
    <mergeCell ref="K124:L124"/>
    <mergeCell ref="M124:N124"/>
    <mergeCell ref="A125:G125"/>
    <mergeCell ref="I125:O125"/>
    <mergeCell ref="K123:L123"/>
    <mergeCell ref="I194:J194"/>
    <mergeCell ref="K194:O194"/>
    <mergeCell ref="A195:B195"/>
    <mergeCell ref="C195:G195"/>
    <mergeCell ref="A216:F216"/>
    <mergeCell ref="I216:N216"/>
    <mergeCell ref="A217:F217"/>
    <mergeCell ref="I217:N217"/>
    <mergeCell ref="M201:N201"/>
    <mergeCell ref="A202:B202"/>
    <mergeCell ref="C202:D202"/>
    <mergeCell ref="E202:F202"/>
    <mergeCell ref="I202:J202"/>
    <mergeCell ref="K202:L202"/>
    <mergeCell ref="M202:N202"/>
    <mergeCell ref="A203:G203"/>
    <mergeCell ref="I203:O203"/>
    <mergeCell ref="A199:B199"/>
    <mergeCell ref="C199:D199"/>
    <mergeCell ref="I199:J199"/>
    <mergeCell ref="K199:L199"/>
    <mergeCell ref="A201:B201"/>
    <mergeCell ref="A209:C209"/>
    <mergeCell ref="I209:K209"/>
    <mergeCell ref="A210:C210"/>
    <mergeCell ref="I210:K210"/>
    <mergeCell ref="A211:C211"/>
    <mergeCell ref="I211:K211"/>
    <mergeCell ref="A432:B432"/>
    <mergeCell ref="C432:D432"/>
    <mergeCell ref="E432:F432"/>
    <mergeCell ref="I432:J432"/>
    <mergeCell ref="K432:L432"/>
    <mergeCell ref="M432:N432"/>
    <mergeCell ref="A438:C438"/>
    <mergeCell ref="I438:K438"/>
    <mergeCell ref="A439:C439"/>
    <mergeCell ref="I439:K439"/>
    <mergeCell ref="A215:C215"/>
    <mergeCell ref="I215:K215"/>
    <mergeCell ref="A225:B225"/>
    <mergeCell ref="C225:D225"/>
    <mergeCell ref="I225:J225"/>
    <mergeCell ref="K225:L225"/>
    <mergeCell ref="A227:B227"/>
    <mergeCell ref="C227:D227"/>
    <mergeCell ref="E227:F227"/>
    <mergeCell ref="I227:J227"/>
    <mergeCell ref="K227:L227"/>
    <mergeCell ref="B223:C223"/>
    <mergeCell ref="D223:E223"/>
    <mergeCell ref="J223:K223"/>
    <mergeCell ref="A435:B435"/>
    <mergeCell ref="C435:D435"/>
    <mergeCell ref="A137:C137"/>
    <mergeCell ref="I137:K137"/>
    <mergeCell ref="A138:F138"/>
    <mergeCell ref="I138:N138"/>
    <mergeCell ref="A139:F139"/>
    <mergeCell ref="I139:N139"/>
    <mergeCell ref="A140:F140"/>
    <mergeCell ref="I140:N140"/>
    <mergeCell ref="A143:B143"/>
    <mergeCell ref="C143:G143"/>
    <mergeCell ref="I143:J143"/>
    <mergeCell ref="K143:O143"/>
    <mergeCell ref="A144:B144"/>
    <mergeCell ref="C144:D144"/>
    <mergeCell ref="E144:G144"/>
    <mergeCell ref="I144:J144"/>
    <mergeCell ref="C201:D201"/>
    <mergeCell ref="E201:F201"/>
    <mergeCell ref="I201:J201"/>
    <mergeCell ref="K201:L201"/>
    <mergeCell ref="B197:C197"/>
    <mergeCell ref="D197:E197"/>
    <mergeCell ref="A168:B168"/>
    <mergeCell ref="C168:G168"/>
    <mergeCell ref="I168:J168"/>
    <mergeCell ref="K168:O168"/>
    <mergeCell ref="A169:B169"/>
    <mergeCell ref="C169:G169"/>
    <mergeCell ref="I169:J169"/>
    <mergeCell ref="K169:O169"/>
    <mergeCell ref="A170:B170"/>
    <mergeCell ref="C170:D170"/>
    <mergeCell ref="A440:C440"/>
    <mergeCell ref="I440:K440"/>
    <mergeCell ref="A441:C441"/>
    <mergeCell ref="I441:K441"/>
    <mergeCell ref="A442:C442"/>
    <mergeCell ref="I442:K442"/>
    <mergeCell ref="M435:N435"/>
    <mergeCell ref="A436:B436"/>
    <mergeCell ref="C436:D436"/>
    <mergeCell ref="E436:F436"/>
    <mergeCell ref="I436:J436"/>
    <mergeCell ref="K436:L436"/>
    <mergeCell ref="M436:N436"/>
    <mergeCell ref="A437:G437"/>
    <mergeCell ref="I437:O437"/>
    <mergeCell ref="A448:C448"/>
    <mergeCell ref="I448:K448"/>
    <mergeCell ref="K435:L435"/>
    <mergeCell ref="E435:F435"/>
    <mergeCell ref="I435:J435"/>
    <mergeCell ref="A449:C449"/>
    <mergeCell ref="I449:K449"/>
    <mergeCell ref="A450:F450"/>
    <mergeCell ref="I450:N450"/>
    <mergeCell ref="A451:F451"/>
    <mergeCell ref="I451:N451"/>
    <mergeCell ref="A452:F452"/>
    <mergeCell ref="I452:N452"/>
    <mergeCell ref="A443:C443"/>
    <mergeCell ref="I443:K443"/>
    <mergeCell ref="A444:C444"/>
    <mergeCell ref="I444:K444"/>
    <mergeCell ref="A445:C445"/>
    <mergeCell ref="I445:K445"/>
    <mergeCell ref="A446:C446"/>
    <mergeCell ref="I446:K446"/>
    <mergeCell ref="A447:C447"/>
    <mergeCell ref="I447:K447"/>
    <mergeCell ref="E170:G170"/>
    <mergeCell ref="I170:J170"/>
    <mergeCell ref="K170:L170"/>
    <mergeCell ref="M170:O170"/>
    <mergeCell ref="I180:K180"/>
    <mergeCell ref="A181:C181"/>
    <mergeCell ref="A208:C208"/>
    <mergeCell ref="I208:K208"/>
    <mergeCell ref="A196:B196"/>
    <mergeCell ref="C196:D196"/>
    <mergeCell ref="B171:C171"/>
    <mergeCell ref="D171:E171"/>
    <mergeCell ref="J171:K171"/>
    <mergeCell ref="L171:M171"/>
    <mergeCell ref="A172:B172"/>
    <mergeCell ref="C172:D172"/>
    <mergeCell ref="E172:F172"/>
    <mergeCell ref="I172:J172"/>
    <mergeCell ref="K172:L172"/>
    <mergeCell ref="M172:N172"/>
    <mergeCell ref="I181:K181"/>
    <mergeCell ref="A182:C182"/>
    <mergeCell ref="I182:K182"/>
    <mergeCell ref="M175:N175"/>
    <mergeCell ref="I195:J195"/>
    <mergeCell ref="K195:O195"/>
    <mergeCell ref="A173:B173"/>
    <mergeCell ref="C173:D173"/>
    <mergeCell ref="I173:J173"/>
    <mergeCell ref="K173:L173"/>
    <mergeCell ref="A175:B175"/>
    <mergeCell ref="C175:D175"/>
    <mergeCell ref="A206:C206"/>
    <mergeCell ref="E175:F175"/>
    <mergeCell ref="I175:J175"/>
    <mergeCell ref="K175:L175"/>
    <mergeCell ref="A178:C178"/>
    <mergeCell ref="I178:K178"/>
    <mergeCell ref="A179:C179"/>
    <mergeCell ref="I179:K179"/>
    <mergeCell ref="A180:C180"/>
    <mergeCell ref="E196:G196"/>
    <mergeCell ref="I196:J196"/>
    <mergeCell ref="K196:L196"/>
    <mergeCell ref="A183:C183"/>
    <mergeCell ref="I183:K183"/>
    <mergeCell ref="A184:C184"/>
    <mergeCell ref="I184:K184"/>
    <mergeCell ref="A185:C185"/>
    <mergeCell ref="I185:K185"/>
    <mergeCell ref="A186:C186"/>
    <mergeCell ref="I186:K186"/>
    <mergeCell ref="A187:C187"/>
    <mergeCell ref="I187:K187"/>
    <mergeCell ref="J197:K197"/>
    <mergeCell ref="L197:M197"/>
    <mergeCell ref="A198:B198"/>
    <mergeCell ref="C198:D198"/>
    <mergeCell ref="E198:F198"/>
    <mergeCell ref="I198:J198"/>
    <mergeCell ref="K198:L198"/>
    <mergeCell ref="M198:N198"/>
    <mergeCell ref="A194:B194"/>
    <mergeCell ref="C194:G194"/>
    <mergeCell ref="A220:B220"/>
    <mergeCell ref="C220:G220"/>
    <mergeCell ref="I220:J220"/>
    <mergeCell ref="K220:O220"/>
    <mergeCell ref="A221:B221"/>
    <mergeCell ref="C221:G221"/>
    <mergeCell ref="I221:J221"/>
    <mergeCell ref="K221:O221"/>
    <mergeCell ref="A222:B222"/>
    <mergeCell ref="C222:D222"/>
    <mergeCell ref="E222:G222"/>
    <mergeCell ref="I222:J222"/>
    <mergeCell ref="K222:L222"/>
    <mergeCell ref="M222:O222"/>
    <mergeCell ref="A214:C214"/>
    <mergeCell ref="I214:K214"/>
    <mergeCell ref="A212:C212"/>
    <mergeCell ref="I212:K212"/>
    <mergeCell ref="A213:C213"/>
    <mergeCell ref="I213:K213"/>
    <mergeCell ref="A218:F218"/>
    <mergeCell ref="I218:N218"/>
    <mergeCell ref="I206:K206"/>
    <mergeCell ref="A207:C207"/>
    <mergeCell ref="I207:K207"/>
    <mergeCell ref="A176:B176"/>
    <mergeCell ref="C176:D176"/>
    <mergeCell ref="E176:F176"/>
    <mergeCell ref="I176:J176"/>
    <mergeCell ref="K176:L176"/>
    <mergeCell ref="M176:N176"/>
    <mergeCell ref="A177:G177"/>
    <mergeCell ref="I177:O177"/>
    <mergeCell ref="A188:C188"/>
    <mergeCell ref="I188:K188"/>
    <mergeCell ref="A189:C189"/>
    <mergeCell ref="I189:K189"/>
    <mergeCell ref="A190:F190"/>
    <mergeCell ref="I190:N190"/>
    <mergeCell ref="A191:F191"/>
    <mergeCell ref="I191:N191"/>
    <mergeCell ref="A192:F192"/>
    <mergeCell ref="I192:N192"/>
    <mergeCell ref="M196:O196"/>
    <mergeCell ref="A200:B200"/>
    <mergeCell ref="C200:D200"/>
    <mergeCell ref="E200:F200"/>
    <mergeCell ref="I200:J200"/>
    <mergeCell ref="K200:L200"/>
    <mergeCell ref="M200:N200"/>
    <mergeCell ref="A204:C204"/>
    <mergeCell ref="I204:K204"/>
    <mergeCell ref="A205:C205"/>
    <mergeCell ref="I205:K205"/>
    <mergeCell ref="L223:M223"/>
    <mergeCell ref="A224:B224"/>
    <mergeCell ref="C224:D224"/>
    <mergeCell ref="E224:F224"/>
    <mergeCell ref="I224:J224"/>
    <mergeCell ref="K224:L224"/>
    <mergeCell ref="M224:N224"/>
    <mergeCell ref="A226:B226"/>
    <mergeCell ref="C226:D226"/>
    <mergeCell ref="E226:F226"/>
    <mergeCell ref="I226:J226"/>
    <mergeCell ref="K226:L226"/>
    <mergeCell ref="M226:N226"/>
    <mergeCell ref="A230:C230"/>
    <mergeCell ref="I230:K230"/>
    <mergeCell ref="A231:C231"/>
    <mergeCell ref="I231:K231"/>
    <mergeCell ref="A232:C232"/>
    <mergeCell ref="I232:K232"/>
    <mergeCell ref="A233:C233"/>
    <mergeCell ref="I233:K233"/>
    <mergeCell ref="A234:C234"/>
    <mergeCell ref="I234:K234"/>
    <mergeCell ref="M227:N227"/>
    <mergeCell ref="A228:B228"/>
    <mergeCell ref="C228:D228"/>
    <mergeCell ref="E228:F228"/>
    <mergeCell ref="I228:J228"/>
    <mergeCell ref="K228:L228"/>
    <mergeCell ref="M228:N228"/>
    <mergeCell ref="A229:G229"/>
    <mergeCell ref="I229:O229"/>
    <mergeCell ref="A240:C240"/>
    <mergeCell ref="I240:K240"/>
    <mergeCell ref="A241:C241"/>
    <mergeCell ref="I241:K241"/>
    <mergeCell ref="A242:F242"/>
    <mergeCell ref="I242:N242"/>
    <mergeCell ref="A243:F243"/>
    <mergeCell ref="I243:N243"/>
    <mergeCell ref="A244:F244"/>
    <mergeCell ref="I244:N244"/>
    <mergeCell ref="A235:C235"/>
    <mergeCell ref="I235:K235"/>
    <mergeCell ref="A236:C236"/>
    <mergeCell ref="I236:K236"/>
    <mergeCell ref="A237:C237"/>
    <mergeCell ref="I237:K237"/>
    <mergeCell ref="A238:C238"/>
    <mergeCell ref="I238:K238"/>
    <mergeCell ref="A239:C239"/>
    <mergeCell ref="I239:K239"/>
    <mergeCell ref="B249:C249"/>
    <mergeCell ref="D249:E249"/>
    <mergeCell ref="J249:K249"/>
    <mergeCell ref="L249:M249"/>
    <mergeCell ref="A250:B250"/>
    <mergeCell ref="C250:D250"/>
    <mergeCell ref="E250:F250"/>
    <mergeCell ref="I250:J250"/>
    <mergeCell ref="K250:L250"/>
    <mergeCell ref="M250:N250"/>
    <mergeCell ref="A246:B246"/>
    <mergeCell ref="C246:G246"/>
    <mergeCell ref="I246:J246"/>
    <mergeCell ref="K246:O246"/>
    <mergeCell ref="A247:B247"/>
    <mergeCell ref="C247:G247"/>
    <mergeCell ref="I247:J247"/>
    <mergeCell ref="K247:O247"/>
    <mergeCell ref="A248:B248"/>
    <mergeCell ref="C248:D248"/>
    <mergeCell ref="E248:G248"/>
    <mergeCell ref="I248:J248"/>
    <mergeCell ref="K248:L248"/>
    <mergeCell ref="M248:O248"/>
    <mergeCell ref="M253:N253"/>
    <mergeCell ref="A254:B254"/>
    <mergeCell ref="C254:D254"/>
    <mergeCell ref="E254:F254"/>
    <mergeCell ref="I254:J254"/>
    <mergeCell ref="K254:L254"/>
    <mergeCell ref="M254:N254"/>
    <mergeCell ref="A255:G255"/>
    <mergeCell ref="I255:O255"/>
    <mergeCell ref="A251:B251"/>
    <mergeCell ref="C251:D251"/>
    <mergeCell ref="I251:J251"/>
    <mergeCell ref="K251:L251"/>
    <mergeCell ref="A253:B253"/>
    <mergeCell ref="C253:D253"/>
    <mergeCell ref="E253:F253"/>
    <mergeCell ref="I253:J253"/>
    <mergeCell ref="K253:L253"/>
    <mergeCell ref="A252:B252"/>
    <mergeCell ref="C252:D252"/>
    <mergeCell ref="E252:F252"/>
    <mergeCell ref="I252:J252"/>
    <mergeCell ref="K252:L252"/>
    <mergeCell ref="M252:N252"/>
    <mergeCell ref="A261:C261"/>
    <mergeCell ref="I261:K261"/>
    <mergeCell ref="A262:C262"/>
    <mergeCell ref="I262:K262"/>
    <mergeCell ref="A263:C263"/>
    <mergeCell ref="I263:K263"/>
    <mergeCell ref="A264:C264"/>
    <mergeCell ref="I264:K264"/>
    <mergeCell ref="A265:C265"/>
    <mergeCell ref="I265:K265"/>
    <mergeCell ref="A256:C256"/>
    <mergeCell ref="I256:K256"/>
    <mergeCell ref="A257:C257"/>
    <mergeCell ref="I257:K257"/>
    <mergeCell ref="A258:C258"/>
    <mergeCell ref="I258:K258"/>
    <mergeCell ref="A259:C259"/>
    <mergeCell ref="I259:K259"/>
    <mergeCell ref="A260:C260"/>
    <mergeCell ref="I260:K260"/>
    <mergeCell ref="A266:C266"/>
    <mergeCell ref="I266:K266"/>
    <mergeCell ref="A267:C267"/>
    <mergeCell ref="I267:K267"/>
    <mergeCell ref="A268:F268"/>
    <mergeCell ref="I268:N268"/>
    <mergeCell ref="A269:F269"/>
    <mergeCell ref="I269:N269"/>
    <mergeCell ref="A270:F270"/>
    <mergeCell ref="I270:N270"/>
    <mergeCell ref="A324:B324"/>
    <mergeCell ref="C324:G324"/>
    <mergeCell ref="I324:J324"/>
    <mergeCell ref="K324:O324"/>
    <mergeCell ref="A325:B325"/>
    <mergeCell ref="C325:G325"/>
    <mergeCell ref="I325:J325"/>
    <mergeCell ref="K325:O325"/>
    <mergeCell ref="I322:N322"/>
    <mergeCell ref="A322:F322"/>
    <mergeCell ref="I321:N321"/>
    <mergeCell ref="A321:F321"/>
    <mergeCell ref="I320:N320"/>
    <mergeCell ref="A320:F320"/>
    <mergeCell ref="I319:K319"/>
    <mergeCell ref="A319:C319"/>
    <mergeCell ref="I318:K318"/>
    <mergeCell ref="A318:C318"/>
    <mergeCell ref="I317:K317"/>
    <mergeCell ref="A317:C317"/>
    <mergeCell ref="I316:K316"/>
    <mergeCell ref="A316:C316"/>
    <mergeCell ref="B379:C379"/>
    <mergeCell ref="D379:E379"/>
    <mergeCell ref="J379:K379"/>
    <mergeCell ref="L379:M379"/>
    <mergeCell ref="A380:B380"/>
    <mergeCell ref="C380:D380"/>
    <mergeCell ref="E380:F380"/>
    <mergeCell ref="I380:J380"/>
    <mergeCell ref="K380:L380"/>
    <mergeCell ref="M380:N380"/>
    <mergeCell ref="A382:B382"/>
    <mergeCell ref="C382:D382"/>
    <mergeCell ref="E382:F382"/>
    <mergeCell ref="I382:J382"/>
    <mergeCell ref="K382:L382"/>
    <mergeCell ref="M382:N382"/>
    <mergeCell ref="A376:B376"/>
    <mergeCell ref="C376:G376"/>
    <mergeCell ref="I376:J376"/>
    <mergeCell ref="K376:O376"/>
    <mergeCell ref="A377:B377"/>
    <mergeCell ref="C377:G377"/>
    <mergeCell ref="I377:J377"/>
    <mergeCell ref="K377:O377"/>
    <mergeCell ref="A378:B378"/>
    <mergeCell ref="C378:D378"/>
    <mergeCell ref="E378:G378"/>
    <mergeCell ref="I378:J378"/>
    <mergeCell ref="K378:L378"/>
    <mergeCell ref="M378:O378"/>
    <mergeCell ref="M383:N383"/>
    <mergeCell ref="A384:B384"/>
    <mergeCell ref="C384:D384"/>
    <mergeCell ref="E384:F384"/>
    <mergeCell ref="I384:J384"/>
    <mergeCell ref="K384:L384"/>
    <mergeCell ref="M384:N384"/>
    <mergeCell ref="A385:G385"/>
    <mergeCell ref="I385:O385"/>
    <mergeCell ref="A381:B381"/>
    <mergeCell ref="C381:D381"/>
    <mergeCell ref="I381:J381"/>
    <mergeCell ref="K381:L381"/>
    <mergeCell ref="A383:B383"/>
    <mergeCell ref="C383:D383"/>
    <mergeCell ref="E383:F383"/>
    <mergeCell ref="I383:J383"/>
    <mergeCell ref="K383:L383"/>
    <mergeCell ref="A391:C391"/>
    <mergeCell ref="I391:K391"/>
    <mergeCell ref="A392:C392"/>
    <mergeCell ref="I392:K392"/>
    <mergeCell ref="A393:C393"/>
    <mergeCell ref="I393:K393"/>
    <mergeCell ref="A394:C394"/>
    <mergeCell ref="I394:K394"/>
    <mergeCell ref="A395:C395"/>
    <mergeCell ref="I395:K395"/>
    <mergeCell ref="A386:C386"/>
    <mergeCell ref="I386:K386"/>
    <mergeCell ref="A387:C387"/>
    <mergeCell ref="I387:K387"/>
    <mergeCell ref="A388:C388"/>
    <mergeCell ref="I388:K388"/>
    <mergeCell ref="A389:C389"/>
    <mergeCell ref="I389:K389"/>
    <mergeCell ref="A390:C390"/>
    <mergeCell ref="I390:K390"/>
    <mergeCell ref="C402:G402"/>
    <mergeCell ref="I402:J402"/>
    <mergeCell ref="K402:O402"/>
    <mergeCell ref="A403:B403"/>
    <mergeCell ref="C403:G403"/>
    <mergeCell ref="I403:J403"/>
    <mergeCell ref="K403:O403"/>
    <mergeCell ref="A404:B404"/>
    <mergeCell ref="C404:D404"/>
    <mergeCell ref="E404:G404"/>
    <mergeCell ref="I404:J404"/>
    <mergeCell ref="K404:L404"/>
    <mergeCell ref="M404:O404"/>
    <mergeCell ref="A396:C396"/>
    <mergeCell ref="I396:K396"/>
    <mergeCell ref="A397:C397"/>
    <mergeCell ref="I397:K397"/>
    <mergeCell ref="A398:F398"/>
    <mergeCell ref="I398:N398"/>
    <mergeCell ref="A399:F399"/>
    <mergeCell ref="I399:N399"/>
    <mergeCell ref="A400:F400"/>
    <mergeCell ref="I400:N400"/>
    <mergeCell ref="A424:F424"/>
    <mergeCell ref="I424:N424"/>
    <mergeCell ref="A425:F425"/>
    <mergeCell ref="I425:N425"/>
    <mergeCell ref="A426:F426"/>
    <mergeCell ref="I426:N426"/>
    <mergeCell ref="A417:C417"/>
    <mergeCell ref="I417:K417"/>
    <mergeCell ref="A418:C418"/>
    <mergeCell ref="I418:K418"/>
    <mergeCell ref="A419:C419"/>
    <mergeCell ref="I419:K419"/>
    <mergeCell ref="A420:C420"/>
    <mergeCell ref="I420:K420"/>
    <mergeCell ref="A421:C421"/>
    <mergeCell ref="I421:K421"/>
    <mergeCell ref="A412:C412"/>
    <mergeCell ref="I412:K412"/>
    <mergeCell ref="A413:C413"/>
    <mergeCell ref="I413:K413"/>
    <mergeCell ref="A414:C414"/>
    <mergeCell ref="I414:K414"/>
    <mergeCell ref="A415:C415"/>
    <mergeCell ref="I415:K415"/>
    <mergeCell ref="A416:C416"/>
    <mergeCell ref="I416:K416"/>
    <mergeCell ref="A422:C422"/>
    <mergeCell ref="I422:K422"/>
    <mergeCell ref="A423:C423"/>
    <mergeCell ref="I423:K423"/>
    <mergeCell ref="A411:G411"/>
    <mergeCell ref="I411:O411"/>
    <mergeCell ref="A407:B407"/>
    <mergeCell ref="C407:D407"/>
    <mergeCell ref="I407:J407"/>
    <mergeCell ref="K407:L407"/>
    <mergeCell ref="A409:B409"/>
    <mergeCell ref="C409:D409"/>
    <mergeCell ref="E409:F409"/>
    <mergeCell ref="I409:J409"/>
    <mergeCell ref="K409:L409"/>
    <mergeCell ref="A408:B408"/>
    <mergeCell ref="C408:D408"/>
    <mergeCell ref="E408:F408"/>
    <mergeCell ref="I408:J408"/>
    <mergeCell ref="K408:L408"/>
    <mergeCell ref="M408:N408"/>
    <mergeCell ref="A326:B326"/>
    <mergeCell ref="C326:D326"/>
    <mergeCell ref="E326:G326"/>
    <mergeCell ref="I326:J326"/>
    <mergeCell ref="K326:L326"/>
    <mergeCell ref="M326:O326"/>
    <mergeCell ref="A329:B329"/>
    <mergeCell ref="C329:D329"/>
    <mergeCell ref="I329:J329"/>
    <mergeCell ref="K329:L329"/>
    <mergeCell ref="A331:B331"/>
    <mergeCell ref="C331:D331"/>
    <mergeCell ref="E331:F331"/>
    <mergeCell ref="I331:J331"/>
    <mergeCell ref="M409:N409"/>
    <mergeCell ref="A410:B410"/>
    <mergeCell ref="C410:D410"/>
    <mergeCell ref="E410:F410"/>
    <mergeCell ref="I410:J410"/>
    <mergeCell ref="K410:L410"/>
    <mergeCell ref="M410:N410"/>
    <mergeCell ref="B405:C405"/>
    <mergeCell ref="D405:E405"/>
    <mergeCell ref="J405:K405"/>
    <mergeCell ref="L405:M405"/>
    <mergeCell ref="A406:B406"/>
    <mergeCell ref="C406:D406"/>
    <mergeCell ref="E406:F406"/>
    <mergeCell ref="I406:J406"/>
    <mergeCell ref="K406:L406"/>
    <mergeCell ref="M406:N406"/>
    <mergeCell ref="A402:B402"/>
    <mergeCell ref="A337:C337"/>
    <mergeCell ref="I337:K337"/>
    <mergeCell ref="A338:C338"/>
    <mergeCell ref="I338:K338"/>
    <mergeCell ref="M331:N331"/>
    <mergeCell ref="A332:B332"/>
    <mergeCell ref="C332:D332"/>
    <mergeCell ref="E332:F332"/>
    <mergeCell ref="I332:J332"/>
    <mergeCell ref="K332:L332"/>
    <mergeCell ref="M332:N332"/>
    <mergeCell ref="A333:G333"/>
    <mergeCell ref="I333:O333"/>
    <mergeCell ref="A344:C344"/>
    <mergeCell ref="I344:K344"/>
    <mergeCell ref="A345:C345"/>
    <mergeCell ref="I345:K345"/>
    <mergeCell ref="K331:L331"/>
    <mergeCell ref="A334:C334"/>
    <mergeCell ref="I334:K334"/>
    <mergeCell ref="A335:C335"/>
    <mergeCell ref="I335:K335"/>
    <mergeCell ref="A336:C336"/>
    <mergeCell ref="I336:K336"/>
    <mergeCell ref="A346:F346"/>
    <mergeCell ref="I346:N346"/>
    <mergeCell ref="A347:F347"/>
    <mergeCell ref="I347:N347"/>
    <mergeCell ref="A348:F348"/>
    <mergeCell ref="I348:N348"/>
    <mergeCell ref="A339:C339"/>
    <mergeCell ref="I339:K339"/>
    <mergeCell ref="A340:C340"/>
    <mergeCell ref="I340:K340"/>
    <mergeCell ref="A341:C341"/>
    <mergeCell ref="I341:K341"/>
    <mergeCell ref="A342:C342"/>
    <mergeCell ref="I342:K342"/>
    <mergeCell ref="A343:C343"/>
    <mergeCell ref="I343:K343"/>
    <mergeCell ref="C357:D357"/>
    <mergeCell ref="E357:F357"/>
    <mergeCell ref="I357:J357"/>
    <mergeCell ref="K357:L357"/>
    <mergeCell ref="B353:C353"/>
    <mergeCell ref="D353:E353"/>
    <mergeCell ref="J353:K353"/>
    <mergeCell ref="L353:M353"/>
    <mergeCell ref="A354:B354"/>
    <mergeCell ref="C354:D354"/>
    <mergeCell ref="E354:F354"/>
    <mergeCell ref="I354:J354"/>
    <mergeCell ref="K354:L354"/>
    <mergeCell ref="M354:N354"/>
    <mergeCell ref="A350:B350"/>
    <mergeCell ref="C350:G350"/>
    <mergeCell ref="I350:J350"/>
    <mergeCell ref="K350:O350"/>
    <mergeCell ref="A351:B351"/>
    <mergeCell ref="C351:G351"/>
    <mergeCell ref="I351:J351"/>
    <mergeCell ref="K351:O351"/>
    <mergeCell ref="A352:B352"/>
    <mergeCell ref="C352:D352"/>
    <mergeCell ref="E352:G352"/>
    <mergeCell ref="I352:J352"/>
    <mergeCell ref="K352:L352"/>
    <mergeCell ref="M352:O352"/>
    <mergeCell ref="A372:F372"/>
    <mergeCell ref="I372:N372"/>
    <mergeCell ref="A373:F373"/>
    <mergeCell ref="I373:N373"/>
    <mergeCell ref="A374:F374"/>
    <mergeCell ref="I374:N374"/>
    <mergeCell ref="A365:C365"/>
    <mergeCell ref="I365:K365"/>
    <mergeCell ref="A366:C366"/>
    <mergeCell ref="I366:K366"/>
    <mergeCell ref="A367:C367"/>
    <mergeCell ref="I367:K367"/>
    <mergeCell ref="A368:C368"/>
    <mergeCell ref="I368:K368"/>
    <mergeCell ref="A369:C369"/>
    <mergeCell ref="I369:K369"/>
    <mergeCell ref="A360:C360"/>
    <mergeCell ref="I360:K360"/>
    <mergeCell ref="A361:C361"/>
    <mergeCell ref="I361:K361"/>
    <mergeCell ref="A272:B272"/>
    <mergeCell ref="C272:G272"/>
    <mergeCell ref="I272:J272"/>
    <mergeCell ref="K272:O272"/>
    <mergeCell ref="A273:B273"/>
    <mergeCell ref="C273:G273"/>
    <mergeCell ref="I273:J273"/>
    <mergeCell ref="K273:O273"/>
    <mergeCell ref="A274:B274"/>
    <mergeCell ref="C274:D274"/>
    <mergeCell ref="E274:G274"/>
    <mergeCell ref="I274:J274"/>
    <mergeCell ref="K274:L274"/>
    <mergeCell ref="M274:O274"/>
    <mergeCell ref="A277:B277"/>
    <mergeCell ref="C277:D277"/>
    <mergeCell ref="I277:J277"/>
    <mergeCell ref="K277:L277"/>
    <mergeCell ref="B275:C275"/>
    <mergeCell ref="D275:E275"/>
    <mergeCell ref="J275:K275"/>
    <mergeCell ref="L275:M275"/>
    <mergeCell ref="A276:B276"/>
    <mergeCell ref="C276:D276"/>
    <mergeCell ref="E276:F276"/>
    <mergeCell ref="I276:J276"/>
    <mergeCell ref="K276:L276"/>
    <mergeCell ref="M276:N276"/>
    <mergeCell ref="A370:C370"/>
    <mergeCell ref="I370:K370"/>
    <mergeCell ref="A371:C371"/>
    <mergeCell ref="I371:K371"/>
    <mergeCell ref="M357:N357"/>
    <mergeCell ref="A358:B358"/>
    <mergeCell ref="C358:D358"/>
    <mergeCell ref="E358:F358"/>
    <mergeCell ref="I358:J358"/>
    <mergeCell ref="K358:L358"/>
    <mergeCell ref="M358:N358"/>
    <mergeCell ref="A359:G359"/>
    <mergeCell ref="I359:O359"/>
    <mergeCell ref="A355:B355"/>
    <mergeCell ref="C355:D355"/>
    <mergeCell ref="I355:J355"/>
    <mergeCell ref="K355:L355"/>
    <mergeCell ref="A357:B357"/>
    <mergeCell ref="A362:C362"/>
    <mergeCell ref="I362:K362"/>
    <mergeCell ref="A363:C363"/>
    <mergeCell ref="I363:K363"/>
    <mergeCell ref="A364:C364"/>
    <mergeCell ref="I364:K364"/>
    <mergeCell ref="A356:B356"/>
    <mergeCell ref="C356:D356"/>
    <mergeCell ref="E356:F356"/>
    <mergeCell ref="I356:J356"/>
    <mergeCell ref="K356:L356"/>
    <mergeCell ref="M356:N356"/>
    <mergeCell ref="A284:C284"/>
    <mergeCell ref="I284:K284"/>
    <mergeCell ref="A285:C285"/>
    <mergeCell ref="I285:K285"/>
    <mergeCell ref="A286:C286"/>
    <mergeCell ref="I286:K286"/>
    <mergeCell ref="M279:N279"/>
    <mergeCell ref="A280:B280"/>
    <mergeCell ref="C280:D280"/>
    <mergeCell ref="E280:F280"/>
    <mergeCell ref="I280:J280"/>
    <mergeCell ref="K280:L280"/>
    <mergeCell ref="M280:N280"/>
    <mergeCell ref="A281:G281"/>
    <mergeCell ref="I281:O281"/>
    <mergeCell ref="A279:B279"/>
    <mergeCell ref="C279:D279"/>
    <mergeCell ref="E279:F279"/>
    <mergeCell ref="I279:J279"/>
    <mergeCell ref="K279:L279"/>
    <mergeCell ref="A283:C283"/>
    <mergeCell ref="I283:K283"/>
    <mergeCell ref="A292:C292"/>
    <mergeCell ref="I292:K292"/>
    <mergeCell ref="A293:C293"/>
    <mergeCell ref="I293:K293"/>
    <mergeCell ref="A294:F294"/>
    <mergeCell ref="I294:N294"/>
    <mergeCell ref="A295:F295"/>
    <mergeCell ref="I295:N295"/>
    <mergeCell ref="A296:F296"/>
    <mergeCell ref="I296:N296"/>
    <mergeCell ref="A287:C287"/>
    <mergeCell ref="I287:K287"/>
    <mergeCell ref="A288:C288"/>
    <mergeCell ref="I288:K288"/>
    <mergeCell ref="A289:C289"/>
    <mergeCell ref="I289:K289"/>
    <mergeCell ref="A290:C290"/>
    <mergeCell ref="I290:K290"/>
    <mergeCell ref="A291:C291"/>
    <mergeCell ref="I291:K291"/>
    <mergeCell ref="I302:J302"/>
    <mergeCell ref="K302:L302"/>
    <mergeCell ref="M302:N302"/>
    <mergeCell ref="A298:B298"/>
    <mergeCell ref="C298:G298"/>
    <mergeCell ref="I298:J298"/>
    <mergeCell ref="K298:O298"/>
    <mergeCell ref="A299:B299"/>
    <mergeCell ref="C299:G299"/>
    <mergeCell ref="I299:J299"/>
    <mergeCell ref="K299:O299"/>
    <mergeCell ref="A300:B300"/>
    <mergeCell ref="C300:D300"/>
    <mergeCell ref="E300:G300"/>
    <mergeCell ref="I300:J300"/>
    <mergeCell ref="K300:L300"/>
    <mergeCell ref="M300:O300"/>
    <mergeCell ref="D3:E3"/>
    <mergeCell ref="D4:E4"/>
    <mergeCell ref="D5:E5"/>
    <mergeCell ref="I312:K312"/>
    <mergeCell ref="M305:N305"/>
    <mergeCell ref="A306:B306"/>
    <mergeCell ref="C306:D306"/>
    <mergeCell ref="E306:F306"/>
    <mergeCell ref="I306:J306"/>
    <mergeCell ref="K306:L306"/>
    <mergeCell ref="M306:N306"/>
    <mergeCell ref="A307:G307"/>
    <mergeCell ref="I307:O307"/>
    <mergeCell ref="A303:B303"/>
    <mergeCell ref="C303:D303"/>
    <mergeCell ref="I303:J303"/>
    <mergeCell ref="K303:L303"/>
    <mergeCell ref="A305:B305"/>
    <mergeCell ref="C305:D305"/>
    <mergeCell ref="E305:F305"/>
    <mergeCell ref="I305:J305"/>
    <mergeCell ref="K305:L305"/>
    <mergeCell ref="A309:C309"/>
    <mergeCell ref="I308:K308"/>
    <mergeCell ref="A308:C308"/>
    <mergeCell ref="B301:C301"/>
    <mergeCell ref="D301:E301"/>
    <mergeCell ref="J301:K301"/>
    <mergeCell ref="L301:M301"/>
    <mergeCell ref="A302:B302"/>
    <mergeCell ref="C302:D302"/>
    <mergeCell ref="E302:F302"/>
  </mergeCells>
  <phoneticPr fontId="7"/>
  <conditionalFormatting sqref="F23 A23:B32">
    <cfRule type="expression" dxfId="35" priority="71" stopIfTrue="1">
      <formula>#REF!=TRUE</formula>
    </cfRule>
  </conditionalFormatting>
  <conditionalFormatting sqref="N23 I23:J32">
    <cfRule type="expression" dxfId="34" priority="35" stopIfTrue="1">
      <formula>#REF!=TRUE</formula>
    </cfRule>
  </conditionalFormatting>
  <conditionalFormatting sqref="F49 A49:B58">
    <cfRule type="expression" dxfId="33" priority="34" stopIfTrue="1">
      <formula>#REF!=TRUE</formula>
    </cfRule>
  </conditionalFormatting>
  <conditionalFormatting sqref="N49 I49:J58">
    <cfRule type="expression" dxfId="32" priority="33" stopIfTrue="1">
      <formula>#REF!=TRUE</formula>
    </cfRule>
  </conditionalFormatting>
  <conditionalFormatting sqref="F75 A75:B84">
    <cfRule type="expression" dxfId="31" priority="32" stopIfTrue="1">
      <formula>#REF!=TRUE</formula>
    </cfRule>
  </conditionalFormatting>
  <conditionalFormatting sqref="N75 I75:J84">
    <cfRule type="expression" dxfId="30" priority="31" stopIfTrue="1">
      <formula>#REF!=TRUE</formula>
    </cfRule>
  </conditionalFormatting>
  <conditionalFormatting sqref="F101 A101:B110">
    <cfRule type="expression" dxfId="29" priority="30" stopIfTrue="1">
      <formula>#REF!=TRUE</formula>
    </cfRule>
  </conditionalFormatting>
  <conditionalFormatting sqref="N101 I101:J110">
    <cfRule type="expression" dxfId="28" priority="29" stopIfTrue="1">
      <formula>#REF!=TRUE</formula>
    </cfRule>
  </conditionalFormatting>
  <conditionalFormatting sqref="F127 A127:B136">
    <cfRule type="expression" dxfId="27" priority="28" stopIfTrue="1">
      <formula>#REF!=TRUE</formula>
    </cfRule>
  </conditionalFormatting>
  <conditionalFormatting sqref="N127 I127:J136">
    <cfRule type="expression" dxfId="26" priority="27" stopIfTrue="1">
      <formula>#REF!=TRUE</formula>
    </cfRule>
  </conditionalFormatting>
  <conditionalFormatting sqref="F153 A153:B162">
    <cfRule type="expression" dxfId="25" priority="26" stopIfTrue="1">
      <formula>#REF!=TRUE</formula>
    </cfRule>
  </conditionalFormatting>
  <conditionalFormatting sqref="N153 I153:J162">
    <cfRule type="expression" dxfId="24" priority="25" stopIfTrue="1">
      <formula>#REF!=TRUE</formula>
    </cfRule>
  </conditionalFormatting>
  <conditionalFormatting sqref="F179 A179:B188">
    <cfRule type="expression" dxfId="23" priority="24" stopIfTrue="1">
      <formula>#REF!=TRUE</formula>
    </cfRule>
  </conditionalFormatting>
  <conditionalFormatting sqref="N179 I179:J188">
    <cfRule type="expression" dxfId="22" priority="23" stopIfTrue="1">
      <formula>#REF!=TRUE</formula>
    </cfRule>
  </conditionalFormatting>
  <conditionalFormatting sqref="F205 A205:B214">
    <cfRule type="expression" dxfId="21" priority="22" stopIfTrue="1">
      <formula>#REF!=TRUE</formula>
    </cfRule>
  </conditionalFormatting>
  <conditionalFormatting sqref="N205 I205:J214">
    <cfRule type="expression" dxfId="20" priority="21" stopIfTrue="1">
      <formula>#REF!=TRUE</formula>
    </cfRule>
  </conditionalFormatting>
  <conditionalFormatting sqref="F231 A231:B240">
    <cfRule type="expression" dxfId="19" priority="20" stopIfTrue="1">
      <formula>#REF!=TRUE</formula>
    </cfRule>
  </conditionalFormatting>
  <conditionalFormatting sqref="N231 I231:J240">
    <cfRule type="expression" dxfId="18" priority="19" stopIfTrue="1">
      <formula>#REF!=TRUE</formula>
    </cfRule>
  </conditionalFormatting>
  <conditionalFormatting sqref="F257 A257:B266">
    <cfRule type="expression" dxfId="17" priority="18" stopIfTrue="1">
      <formula>#REF!=TRUE</formula>
    </cfRule>
  </conditionalFormatting>
  <conditionalFormatting sqref="N257 I257:J266">
    <cfRule type="expression" dxfId="16" priority="17" stopIfTrue="1">
      <formula>#REF!=TRUE</formula>
    </cfRule>
  </conditionalFormatting>
  <conditionalFormatting sqref="F283 A283:B292">
    <cfRule type="expression" dxfId="15" priority="16" stopIfTrue="1">
      <formula>#REF!=TRUE</formula>
    </cfRule>
  </conditionalFormatting>
  <conditionalFormatting sqref="N283 I283:J292">
    <cfRule type="expression" dxfId="14" priority="15" stopIfTrue="1">
      <formula>#REF!=TRUE</formula>
    </cfRule>
  </conditionalFormatting>
  <conditionalFormatting sqref="F309 A309:B318">
    <cfRule type="expression" dxfId="13" priority="14" stopIfTrue="1">
      <formula>#REF!=TRUE</formula>
    </cfRule>
  </conditionalFormatting>
  <conditionalFormatting sqref="N309 I309:J318">
    <cfRule type="expression" dxfId="12" priority="13" stopIfTrue="1">
      <formula>#REF!=TRUE</formula>
    </cfRule>
  </conditionalFormatting>
  <conditionalFormatting sqref="F335 A335:B344">
    <cfRule type="expression" dxfId="11" priority="12" stopIfTrue="1">
      <formula>#REF!=TRUE</formula>
    </cfRule>
  </conditionalFormatting>
  <conditionalFormatting sqref="N335 I335:J344">
    <cfRule type="expression" dxfId="10" priority="11" stopIfTrue="1">
      <formula>#REF!=TRUE</formula>
    </cfRule>
  </conditionalFormatting>
  <conditionalFormatting sqref="F361 A361:B370">
    <cfRule type="expression" dxfId="9" priority="10" stopIfTrue="1">
      <formula>#REF!=TRUE</formula>
    </cfRule>
  </conditionalFormatting>
  <conditionalFormatting sqref="N361 I361:J370">
    <cfRule type="expression" dxfId="8" priority="9" stopIfTrue="1">
      <formula>#REF!=TRUE</formula>
    </cfRule>
  </conditionalFormatting>
  <conditionalFormatting sqref="F387 A387:B396">
    <cfRule type="expression" dxfId="7" priority="8" stopIfTrue="1">
      <formula>#REF!=TRUE</formula>
    </cfRule>
  </conditionalFormatting>
  <conditionalFormatting sqref="N387 I387:J396">
    <cfRule type="expression" dxfId="6" priority="7" stopIfTrue="1">
      <formula>#REF!=TRUE</formula>
    </cfRule>
  </conditionalFormatting>
  <conditionalFormatting sqref="F413 A413:B422">
    <cfRule type="expression" dxfId="5" priority="6" stopIfTrue="1">
      <formula>#REF!=TRUE</formula>
    </cfRule>
  </conditionalFormatting>
  <conditionalFormatting sqref="N413 I413:J422">
    <cfRule type="expression" dxfId="4" priority="5" stopIfTrue="1">
      <formula>#REF!=TRUE</formula>
    </cfRule>
  </conditionalFormatting>
  <conditionalFormatting sqref="F439 A439:B448">
    <cfRule type="expression" dxfId="3" priority="4" stopIfTrue="1">
      <formula>#REF!=TRUE</formula>
    </cfRule>
  </conditionalFormatting>
  <conditionalFormatting sqref="N439 I439:J448">
    <cfRule type="expression" dxfId="2" priority="3" stopIfTrue="1">
      <formula>#REF!=TRUE</formula>
    </cfRule>
  </conditionalFormatting>
  <conditionalFormatting sqref="F465 A465:B474">
    <cfRule type="expression" dxfId="1" priority="2" stopIfTrue="1">
      <formula>#REF!=TRUE</formula>
    </cfRule>
  </conditionalFormatting>
  <conditionalFormatting sqref="N465 I465:J474">
    <cfRule type="expression" dxfId="0" priority="1" stopIfTrue="1">
      <formula>#REF!=TRUE</formula>
    </cfRule>
  </conditionalFormatting>
  <dataValidations count="2">
    <dataValidation allowBlank="1" showInputMessage="1" showErrorMessage="1" prompt="会場の席数に関する備考欄" sqref="E14 F14:F15 G14 E274 F274:F275 G274 M14 N14:N15 O14 E40 M430 N430:N431 M40 F40:F41 G40 E66 N40:N41 O40 M66 F66:F67 G66 E92 N66:N67 O66 M118 F92:F93 G92 E144 N118:N119 O118 O430 F144:F145 G144 E456 F456:F457 G456 M92 E118 N92:N93 O92 F118:F119 G118 M404 N404:N405 O404 E430 F430:F431 G430 M170 N170:N171 O170 E196 F196:F197 G196 M144 N144:N145 O144 E170 F170:F171 G170 M222 N222:N223 O222 E248 F248:F249 G248 M196 N196:N197 O196 E222 F222:F223 G222 M378 N378:N379 O378 E404 F404:F405 G404 M352 N352:N353 O352 E378 F378:F379 G378 M326 N326:N327 O326 E352 F352:F353 G352 M300 N300:N301 O300 E326 F326:F327 G326 M274 N274:N275 O274 E300 F300:F301 G300 M248 N248:N249 O248 M456 N456:N457 O456"/>
    <dataValidation type="whole" operator="lessThanOrEqual" allowBlank="1" showInputMessage="1" showErrorMessage="1" sqref="G35 G295 O35 G61 O61 G87 O87 G113 O139 G165 O451 G477 O113 G139 O425 G451 O191 G217 O165 G191 O243 G269 O217 G243 O399 G425 O373 G399 O347 G373 O321 G347 O295 G321 O269 O477">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3" max="14" man="1"/>
    <brk id="115" max="14" man="1"/>
    <brk id="167" max="14" man="1"/>
    <brk id="219" max="14" man="1"/>
    <brk id="271" max="14" man="1"/>
    <brk id="323" max="14" man="1"/>
    <brk id="375" max="14" man="1"/>
    <brk id="4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C23" sqref="C23:J23"/>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286</v>
      </c>
      <c r="J2" s="135"/>
      <c r="L2" s="428" t="s">
        <v>349</v>
      </c>
    </row>
    <row r="3" spans="2:12" ht="26.25" customHeight="1">
      <c r="F3" s="134" t="s">
        <v>261</v>
      </c>
      <c r="J3" s="135"/>
    </row>
    <row r="4" spans="2:12" s="519" customFormat="1" ht="15" customHeight="1">
      <c r="D4" s="893" t="s">
        <v>398</v>
      </c>
      <c r="E4" s="893"/>
      <c r="F4" s="893"/>
      <c r="G4" s="893"/>
      <c r="H4" s="893"/>
      <c r="J4" s="520"/>
    </row>
    <row r="5" spans="2:12" ht="15" customHeight="1">
      <c r="I5" s="892" t="s">
        <v>409</v>
      </c>
      <c r="J5" s="892"/>
      <c r="L5" s="424" t="s">
        <v>411</v>
      </c>
    </row>
    <row r="6" spans="2:12" ht="15" customHeight="1">
      <c r="B6" s="136" t="s">
        <v>262</v>
      </c>
    </row>
    <row r="7" spans="2:12" ht="15" customHeight="1"/>
    <row r="8" spans="2:12" ht="15" customHeight="1"/>
    <row r="9" spans="2:12" s="139" customFormat="1" ht="15" customHeight="1">
      <c r="B9" s="136"/>
      <c r="C9" s="137"/>
      <c r="D9" s="137"/>
      <c r="E9" s="137"/>
      <c r="F9" s="138" t="s">
        <v>263</v>
      </c>
      <c r="G9" s="898" t="str">
        <f>IF(活動毎の総表!C16="","",活動毎の総表!C16)</f>
        <v/>
      </c>
      <c r="H9" s="899"/>
      <c r="I9" s="899"/>
      <c r="J9" s="900"/>
      <c r="L9" s="424" t="s">
        <v>410</v>
      </c>
    </row>
    <row r="10" spans="2:12" s="139" customFormat="1" ht="15" customHeight="1">
      <c r="B10" s="136"/>
      <c r="C10" s="137"/>
      <c r="D10" s="137"/>
      <c r="E10" s="137"/>
      <c r="F10" s="138" t="s">
        <v>264</v>
      </c>
      <c r="G10" s="898" t="str">
        <f>IF(活動毎の総表!C17="","",活動毎の総表!C17)</f>
        <v/>
      </c>
      <c r="H10" s="899"/>
      <c r="I10" s="899"/>
      <c r="J10" s="900"/>
      <c r="L10" s="424"/>
    </row>
    <row r="11" spans="2:12" s="139" customFormat="1" ht="15" customHeight="1">
      <c r="B11" s="136"/>
      <c r="C11" s="137"/>
      <c r="D11" s="137"/>
      <c r="E11" s="137"/>
      <c r="F11" s="138" t="s">
        <v>265</v>
      </c>
      <c r="G11" s="898" t="str">
        <f>IF(活動毎の総表!C18="","",活動毎の総表!C18)</f>
        <v/>
      </c>
      <c r="H11" s="899"/>
      <c r="I11" s="899"/>
      <c r="J11" s="900"/>
      <c r="L11" s="424"/>
    </row>
    <row r="12" spans="2:12" s="139" customFormat="1" ht="15" customHeight="1">
      <c r="B12" s="136"/>
      <c r="C12" s="137"/>
      <c r="D12" s="137"/>
      <c r="E12" s="137"/>
      <c r="F12" s="137"/>
      <c r="G12" s="137"/>
      <c r="H12" s="137"/>
      <c r="I12" s="137"/>
      <c r="J12" s="137"/>
      <c r="L12" s="137"/>
    </row>
    <row r="13" spans="2:12" s="139" customFormat="1" ht="15" customHeight="1">
      <c r="B13" s="894" t="s">
        <v>266</v>
      </c>
      <c r="C13" s="894"/>
      <c r="D13" s="901" t="str">
        <f>IF(活動毎の総表!C11="","",活動毎の総表!C11)</f>
        <v>舞台芸術創造活動活性化事業</v>
      </c>
      <c r="E13" s="902"/>
      <c r="F13" s="902"/>
      <c r="G13" s="902"/>
      <c r="H13" s="902"/>
      <c r="I13" s="902"/>
      <c r="J13" s="903"/>
      <c r="L13" s="441" t="s">
        <v>410</v>
      </c>
    </row>
    <row r="14" spans="2:12" s="139" customFormat="1" ht="15" customHeight="1">
      <c r="B14" s="894" t="s">
        <v>363</v>
      </c>
      <c r="C14" s="907"/>
      <c r="D14" s="904" t="str">
        <f>IF(活動毎の総表!C12="","",活動毎の総表!C12)</f>
        <v>音楽</v>
      </c>
      <c r="E14" s="905"/>
      <c r="F14" s="905"/>
      <c r="G14" s="905"/>
      <c r="H14" s="905"/>
      <c r="I14" s="905"/>
      <c r="J14" s="906"/>
      <c r="L14" s="441"/>
    </row>
    <row r="15" spans="2:12" s="139" customFormat="1" ht="15" customHeight="1">
      <c r="B15" s="136"/>
      <c r="C15" s="137"/>
      <c r="D15" s="137"/>
      <c r="E15" s="137"/>
      <c r="F15" s="137"/>
      <c r="G15" s="137"/>
      <c r="H15" s="137"/>
      <c r="I15" s="137"/>
      <c r="J15" s="137"/>
    </row>
    <row r="16" spans="2:12" s="139" customFormat="1" ht="30" customHeight="1">
      <c r="B16" s="894" t="s">
        <v>268</v>
      </c>
      <c r="C16" s="894"/>
      <c r="D16" s="895" t="str">
        <f>IF(活動毎の総表!C23="","",活動毎の総表!C23)</f>
        <v/>
      </c>
      <c r="E16" s="896"/>
      <c r="F16" s="896"/>
      <c r="G16" s="896"/>
      <c r="H16" s="896"/>
      <c r="I16" s="896"/>
      <c r="J16" s="897"/>
      <c r="L16" s="521"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25"/>
    </row>
    <row r="20" spans="2:12" s="139" customFormat="1" ht="16.5" customHeight="1">
      <c r="B20" s="141" t="s">
        <v>269</v>
      </c>
      <c r="C20" s="886"/>
      <c r="D20" s="887"/>
      <c r="E20" s="887"/>
      <c r="F20" s="887"/>
      <c r="G20" s="887"/>
      <c r="H20" s="887"/>
      <c r="I20" s="887"/>
      <c r="J20" s="888"/>
      <c r="L20" s="427"/>
    </row>
    <row r="21" spans="2:12" s="139" customFormat="1" ht="16.5" customHeight="1">
      <c r="B21" s="141" t="s">
        <v>270</v>
      </c>
      <c r="C21" s="886"/>
      <c r="D21" s="887"/>
      <c r="E21" s="887"/>
      <c r="F21" s="887"/>
      <c r="G21" s="887"/>
      <c r="H21" s="887"/>
      <c r="I21" s="887"/>
      <c r="J21" s="888"/>
      <c r="L21" s="424" t="s">
        <v>347</v>
      </c>
    </row>
    <row r="22" spans="2:12" s="139" customFormat="1" ht="16.5" customHeight="1">
      <c r="B22" s="141" t="s">
        <v>271</v>
      </c>
      <c r="C22" s="886"/>
      <c r="D22" s="887"/>
      <c r="E22" s="887"/>
      <c r="F22" s="887"/>
      <c r="G22" s="887"/>
      <c r="H22" s="887"/>
      <c r="I22" s="887"/>
      <c r="J22" s="888"/>
      <c r="L22" s="424" t="s">
        <v>348</v>
      </c>
    </row>
    <row r="23" spans="2:12" s="139" customFormat="1" ht="32.25" customHeight="1">
      <c r="B23" s="141" t="s">
        <v>272</v>
      </c>
      <c r="C23" s="886"/>
      <c r="D23" s="887"/>
      <c r="E23" s="887"/>
      <c r="F23" s="887"/>
      <c r="G23" s="887"/>
      <c r="H23" s="887"/>
      <c r="I23" s="887"/>
      <c r="J23" s="888"/>
      <c r="L23" s="426"/>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86"/>
      <c r="D26" s="887"/>
      <c r="E26" s="887"/>
      <c r="F26" s="887"/>
      <c r="G26" s="887"/>
      <c r="H26" s="887"/>
      <c r="I26" s="887"/>
      <c r="J26" s="888"/>
    </row>
    <row r="27" spans="2:12" s="139" customFormat="1" ht="16.5" customHeight="1">
      <c r="B27" s="141" t="s">
        <v>270</v>
      </c>
      <c r="C27" s="886"/>
      <c r="D27" s="887"/>
      <c r="E27" s="887"/>
      <c r="F27" s="887"/>
      <c r="G27" s="887"/>
      <c r="H27" s="887"/>
      <c r="I27" s="887"/>
      <c r="J27" s="888"/>
    </row>
    <row r="28" spans="2:12" s="139" customFormat="1" ht="16.5" customHeight="1">
      <c r="B28" s="141" t="s">
        <v>271</v>
      </c>
      <c r="C28" s="886"/>
      <c r="D28" s="887"/>
      <c r="E28" s="887"/>
      <c r="F28" s="887"/>
      <c r="G28" s="887"/>
      <c r="H28" s="887"/>
      <c r="I28" s="887"/>
      <c r="J28" s="888"/>
    </row>
    <row r="29" spans="2:12" s="139" customFormat="1" ht="32.25" customHeight="1">
      <c r="B29" s="141" t="s">
        <v>272</v>
      </c>
      <c r="C29" s="886"/>
      <c r="D29" s="887"/>
      <c r="E29" s="887"/>
      <c r="F29" s="887"/>
      <c r="G29" s="887"/>
      <c r="H29" s="887"/>
      <c r="I29" s="887"/>
      <c r="J29" s="888"/>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86"/>
      <c r="D32" s="887"/>
      <c r="E32" s="887"/>
      <c r="F32" s="887"/>
      <c r="G32" s="887"/>
      <c r="H32" s="887"/>
      <c r="I32" s="887"/>
      <c r="J32" s="888"/>
    </row>
    <row r="33" spans="2:10" s="139" customFormat="1" ht="16.5" customHeight="1">
      <c r="B33" s="141" t="s">
        <v>270</v>
      </c>
      <c r="C33" s="886"/>
      <c r="D33" s="887"/>
      <c r="E33" s="887"/>
      <c r="F33" s="887"/>
      <c r="G33" s="887"/>
      <c r="H33" s="887"/>
      <c r="I33" s="887"/>
      <c r="J33" s="888"/>
    </row>
    <row r="34" spans="2:10" s="139" customFormat="1" ht="16.5" customHeight="1">
      <c r="B34" s="141" t="s">
        <v>271</v>
      </c>
      <c r="C34" s="886"/>
      <c r="D34" s="887"/>
      <c r="E34" s="887"/>
      <c r="F34" s="887"/>
      <c r="G34" s="887"/>
      <c r="H34" s="887"/>
      <c r="I34" s="887"/>
      <c r="J34" s="888"/>
    </row>
    <row r="35" spans="2:10" s="139" customFormat="1" ht="32.25" customHeight="1">
      <c r="B35" s="141" t="s">
        <v>272</v>
      </c>
      <c r="C35" s="886"/>
      <c r="D35" s="887"/>
      <c r="E35" s="887"/>
      <c r="F35" s="887"/>
      <c r="G35" s="887"/>
      <c r="H35" s="887"/>
      <c r="I35" s="887"/>
      <c r="J35" s="888"/>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86"/>
      <c r="D38" s="887"/>
      <c r="E38" s="887"/>
      <c r="F38" s="887"/>
      <c r="G38" s="887"/>
      <c r="H38" s="887"/>
      <c r="I38" s="887"/>
      <c r="J38" s="888"/>
    </row>
    <row r="39" spans="2:10" s="139" customFormat="1" ht="16.5" customHeight="1">
      <c r="B39" s="141" t="s">
        <v>270</v>
      </c>
      <c r="C39" s="886"/>
      <c r="D39" s="887"/>
      <c r="E39" s="887"/>
      <c r="F39" s="887"/>
      <c r="G39" s="887"/>
      <c r="H39" s="887"/>
      <c r="I39" s="887"/>
      <c r="J39" s="888"/>
    </row>
    <row r="40" spans="2:10" s="139" customFormat="1" ht="16.5" customHeight="1">
      <c r="B40" s="141" t="s">
        <v>271</v>
      </c>
      <c r="C40" s="886"/>
      <c r="D40" s="887"/>
      <c r="E40" s="887"/>
      <c r="F40" s="887"/>
      <c r="G40" s="887"/>
      <c r="H40" s="887"/>
      <c r="I40" s="887"/>
      <c r="J40" s="888"/>
    </row>
    <row r="41" spans="2:10" s="139" customFormat="1" ht="32.25" customHeight="1">
      <c r="B41" s="141" t="s">
        <v>272</v>
      </c>
      <c r="C41" s="886"/>
      <c r="D41" s="887"/>
      <c r="E41" s="887"/>
      <c r="F41" s="887"/>
      <c r="G41" s="887"/>
      <c r="H41" s="887"/>
      <c r="I41" s="887"/>
      <c r="J41" s="888"/>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86"/>
      <c r="D44" s="887"/>
      <c r="E44" s="887"/>
      <c r="F44" s="887"/>
      <c r="G44" s="887"/>
      <c r="H44" s="887"/>
      <c r="I44" s="887"/>
      <c r="J44" s="888"/>
    </row>
    <row r="45" spans="2:10" s="139" customFormat="1" ht="16.5" customHeight="1">
      <c r="B45" s="141" t="s">
        <v>270</v>
      </c>
      <c r="C45" s="886"/>
      <c r="D45" s="887"/>
      <c r="E45" s="887"/>
      <c r="F45" s="887"/>
      <c r="G45" s="887"/>
      <c r="H45" s="887"/>
      <c r="I45" s="887"/>
      <c r="J45" s="888"/>
    </row>
    <row r="46" spans="2:10" s="139" customFormat="1" ht="16.5" customHeight="1">
      <c r="B46" s="141" t="s">
        <v>271</v>
      </c>
      <c r="C46" s="886"/>
      <c r="D46" s="887"/>
      <c r="E46" s="887"/>
      <c r="F46" s="887"/>
      <c r="G46" s="887"/>
      <c r="H46" s="887"/>
      <c r="I46" s="887"/>
      <c r="J46" s="888"/>
    </row>
    <row r="47" spans="2:10" s="139" customFormat="1" ht="32.25" customHeight="1">
      <c r="B47" s="141" t="s">
        <v>272</v>
      </c>
      <c r="C47" s="886"/>
      <c r="D47" s="887"/>
      <c r="E47" s="887"/>
      <c r="F47" s="887"/>
      <c r="G47" s="887"/>
      <c r="H47" s="887"/>
      <c r="I47" s="887"/>
      <c r="J47" s="888"/>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86"/>
      <c r="D50" s="887"/>
      <c r="E50" s="887"/>
      <c r="F50" s="887"/>
      <c r="G50" s="887"/>
      <c r="H50" s="887"/>
      <c r="I50" s="887"/>
      <c r="J50" s="888"/>
    </row>
    <row r="51" spans="2:10" s="139" customFormat="1" ht="16.5" customHeight="1">
      <c r="B51" s="141" t="s">
        <v>270</v>
      </c>
      <c r="C51" s="886"/>
      <c r="D51" s="887"/>
      <c r="E51" s="887"/>
      <c r="F51" s="887"/>
      <c r="G51" s="887"/>
      <c r="H51" s="887"/>
      <c r="I51" s="887"/>
      <c r="J51" s="888"/>
    </row>
    <row r="52" spans="2:10" s="139" customFormat="1" ht="16.5" customHeight="1">
      <c r="B52" s="141" t="s">
        <v>271</v>
      </c>
      <c r="C52" s="886"/>
      <c r="D52" s="887"/>
      <c r="E52" s="887"/>
      <c r="F52" s="887"/>
      <c r="G52" s="887"/>
      <c r="H52" s="887"/>
      <c r="I52" s="887"/>
      <c r="J52" s="888"/>
    </row>
    <row r="53" spans="2:10" s="139" customFormat="1" ht="32.25" customHeight="1">
      <c r="B53" s="141" t="s">
        <v>272</v>
      </c>
      <c r="C53" s="889"/>
      <c r="D53" s="890"/>
      <c r="E53" s="890"/>
      <c r="F53" s="890"/>
      <c r="G53" s="890"/>
      <c r="H53" s="890"/>
      <c r="I53" s="890"/>
      <c r="J53" s="891"/>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86"/>
      <c r="D56" s="887"/>
      <c r="E56" s="887"/>
      <c r="F56" s="887"/>
      <c r="G56" s="887"/>
      <c r="H56" s="887"/>
      <c r="I56" s="887"/>
      <c r="J56" s="888"/>
    </row>
    <row r="57" spans="2:10" s="139" customFormat="1" ht="16.5" customHeight="1">
      <c r="B57" s="141" t="s">
        <v>270</v>
      </c>
      <c r="C57" s="886"/>
      <c r="D57" s="887"/>
      <c r="E57" s="887"/>
      <c r="F57" s="887"/>
      <c r="G57" s="887"/>
      <c r="H57" s="887"/>
      <c r="I57" s="887"/>
      <c r="J57" s="888"/>
    </row>
    <row r="58" spans="2:10" s="139" customFormat="1" ht="16.5" customHeight="1">
      <c r="B58" s="141" t="s">
        <v>271</v>
      </c>
      <c r="C58" s="886"/>
      <c r="D58" s="887"/>
      <c r="E58" s="887"/>
      <c r="F58" s="887"/>
      <c r="G58" s="887"/>
      <c r="H58" s="887"/>
      <c r="I58" s="887"/>
      <c r="J58" s="888"/>
    </row>
    <row r="59" spans="2:10" s="139" customFormat="1" ht="32.25" customHeight="1">
      <c r="B59" s="141" t="s">
        <v>272</v>
      </c>
      <c r="C59" s="889"/>
      <c r="D59" s="890"/>
      <c r="E59" s="890"/>
      <c r="F59" s="890"/>
      <c r="G59" s="890"/>
      <c r="H59" s="890"/>
      <c r="I59" s="890"/>
      <c r="J59" s="891"/>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86"/>
      <c r="D62" s="887"/>
      <c r="E62" s="887"/>
      <c r="F62" s="887"/>
      <c r="G62" s="887"/>
      <c r="H62" s="887"/>
      <c r="I62" s="887"/>
      <c r="J62" s="888"/>
    </row>
    <row r="63" spans="2:10" s="139" customFormat="1" ht="16.5" customHeight="1">
      <c r="B63" s="141" t="s">
        <v>270</v>
      </c>
      <c r="C63" s="886"/>
      <c r="D63" s="887"/>
      <c r="E63" s="887"/>
      <c r="F63" s="887"/>
      <c r="G63" s="887"/>
      <c r="H63" s="887"/>
      <c r="I63" s="887"/>
      <c r="J63" s="888"/>
    </row>
    <row r="64" spans="2:10" s="139" customFormat="1" ht="16.5" customHeight="1">
      <c r="B64" s="141" t="s">
        <v>271</v>
      </c>
      <c r="C64" s="886"/>
      <c r="D64" s="887"/>
      <c r="E64" s="887"/>
      <c r="F64" s="887"/>
      <c r="G64" s="887"/>
      <c r="H64" s="887"/>
      <c r="I64" s="887"/>
      <c r="J64" s="888"/>
    </row>
    <row r="65" spans="2:10" s="139" customFormat="1" ht="32.25" customHeight="1">
      <c r="B65" s="141" t="s">
        <v>272</v>
      </c>
      <c r="C65" s="889"/>
      <c r="D65" s="890"/>
      <c r="E65" s="890"/>
      <c r="F65" s="890"/>
      <c r="G65" s="890"/>
      <c r="H65" s="890"/>
      <c r="I65" s="890"/>
      <c r="J65" s="891"/>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86"/>
      <c r="D68" s="887"/>
      <c r="E68" s="887"/>
      <c r="F68" s="887"/>
      <c r="G68" s="887"/>
      <c r="H68" s="887"/>
      <c r="I68" s="887"/>
      <c r="J68" s="888"/>
    </row>
    <row r="69" spans="2:10" s="139" customFormat="1" ht="16.5" customHeight="1">
      <c r="B69" s="141" t="s">
        <v>270</v>
      </c>
      <c r="C69" s="886"/>
      <c r="D69" s="887"/>
      <c r="E69" s="887"/>
      <c r="F69" s="887"/>
      <c r="G69" s="887"/>
      <c r="H69" s="887"/>
      <c r="I69" s="887"/>
      <c r="J69" s="888"/>
    </row>
    <row r="70" spans="2:10" s="139" customFormat="1" ht="16.5" customHeight="1">
      <c r="B70" s="141" t="s">
        <v>271</v>
      </c>
      <c r="C70" s="886"/>
      <c r="D70" s="887"/>
      <c r="E70" s="887"/>
      <c r="F70" s="887"/>
      <c r="G70" s="887"/>
      <c r="H70" s="887"/>
      <c r="I70" s="887"/>
      <c r="J70" s="888"/>
    </row>
    <row r="71" spans="2:10" s="139" customFormat="1" ht="32.25" customHeight="1">
      <c r="B71" s="141" t="s">
        <v>272</v>
      </c>
      <c r="C71" s="889"/>
      <c r="D71" s="890"/>
      <c r="E71" s="890"/>
      <c r="F71" s="890"/>
      <c r="G71" s="890"/>
      <c r="H71" s="890"/>
      <c r="I71" s="890"/>
      <c r="J71" s="891"/>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86"/>
      <c r="D74" s="887"/>
      <c r="E74" s="887"/>
      <c r="F74" s="887"/>
      <c r="G74" s="887"/>
      <c r="H74" s="887"/>
      <c r="I74" s="887"/>
      <c r="J74" s="888"/>
    </row>
    <row r="75" spans="2:10" s="139" customFormat="1" ht="16.5" customHeight="1">
      <c r="B75" s="141" t="s">
        <v>270</v>
      </c>
      <c r="C75" s="886"/>
      <c r="D75" s="887"/>
      <c r="E75" s="887"/>
      <c r="F75" s="887"/>
      <c r="G75" s="887"/>
      <c r="H75" s="887"/>
      <c r="I75" s="887"/>
      <c r="J75" s="888"/>
    </row>
    <row r="76" spans="2:10" s="139" customFormat="1" ht="16.5" customHeight="1">
      <c r="B76" s="141" t="s">
        <v>271</v>
      </c>
      <c r="C76" s="886"/>
      <c r="D76" s="887"/>
      <c r="E76" s="887"/>
      <c r="F76" s="887"/>
      <c r="G76" s="887"/>
      <c r="H76" s="887"/>
      <c r="I76" s="887"/>
      <c r="J76" s="888"/>
    </row>
    <row r="77" spans="2:10" s="139" customFormat="1" ht="32.25" customHeight="1">
      <c r="B77" s="141" t="s">
        <v>272</v>
      </c>
      <c r="C77" s="889"/>
      <c r="D77" s="890"/>
      <c r="E77" s="890"/>
      <c r="F77" s="890"/>
      <c r="G77" s="890"/>
      <c r="H77" s="890"/>
      <c r="I77" s="890"/>
      <c r="J77" s="891"/>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1"/>
  <sheetViews>
    <sheetView view="pageBreakPreview" zoomScaleNormal="100" zoomScaleSheetLayoutView="100" workbookViewId="0">
      <selection activeCell="L13" sqref="L13"/>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336</v>
      </c>
      <c r="J2" s="135"/>
      <c r="L2" s="428" t="s">
        <v>349</v>
      </c>
    </row>
    <row r="3" spans="2:12" ht="26.25" customHeight="1">
      <c r="F3" s="134" t="s">
        <v>261</v>
      </c>
      <c r="J3" s="135"/>
    </row>
    <row r="4" spans="2:12" s="519" customFormat="1" ht="15" customHeight="1">
      <c r="D4" s="893" t="s">
        <v>398</v>
      </c>
      <c r="E4" s="893"/>
      <c r="F4" s="893"/>
      <c r="G4" s="893"/>
      <c r="H4" s="893"/>
      <c r="J4" s="520"/>
    </row>
    <row r="5" spans="2:12" ht="15" customHeight="1">
      <c r="I5" s="908">
        <v>44287</v>
      </c>
      <c r="J5" s="908"/>
      <c r="L5" s="424" t="s">
        <v>411</v>
      </c>
    </row>
    <row r="6" spans="2:12" ht="15" customHeight="1">
      <c r="B6" s="136" t="s">
        <v>262</v>
      </c>
    </row>
    <row r="7" spans="2:12" ht="15" customHeight="1"/>
    <row r="8" spans="2:12" ht="15" customHeight="1"/>
    <row r="9" spans="2:12" s="139" customFormat="1" ht="15" customHeight="1">
      <c r="B9" s="136"/>
      <c r="C9" s="137"/>
      <c r="D9" s="137"/>
      <c r="E9" s="137"/>
      <c r="F9" s="138" t="s">
        <v>263</v>
      </c>
      <c r="G9" s="901" t="s">
        <v>274</v>
      </c>
      <c r="H9" s="902"/>
      <c r="I9" s="902"/>
      <c r="J9" s="903"/>
      <c r="L9" s="424" t="s">
        <v>410</v>
      </c>
    </row>
    <row r="10" spans="2:12" s="139" customFormat="1" ht="15" customHeight="1">
      <c r="B10" s="136"/>
      <c r="C10" s="137"/>
      <c r="D10" s="137"/>
      <c r="E10" s="137"/>
      <c r="F10" s="138" t="s">
        <v>264</v>
      </c>
      <c r="G10" s="901" t="s">
        <v>275</v>
      </c>
      <c r="H10" s="902"/>
      <c r="I10" s="902"/>
      <c r="J10" s="903"/>
      <c r="L10" s="424"/>
    </row>
    <row r="11" spans="2:12" s="139" customFormat="1" ht="15" customHeight="1">
      <c r="B11" s="136"/>
      <c r="C11" s="137"/>
      <c r="D11" s="137"/>
      <c r="E11" s="137"/>
      <c r="F11" s="138" t="s">
        <v>265</v>
      </c>
      <c r="G11" s="901" t="s">
        <v>276</v>
      </c>
      <c r="H11" s="902"/>
      <c r="I11" s="902"/>
      <c r="J11" s="903"/>
      <c r="L11" s="424"/>
    </row>
    <row r="12" spans="2:12" s="139" customFormat="1" ht="15" customHeight="1">
      <c r="B12" s="136"/>
      <c r="C12" s="137"/>
      <c r="D12" s="137"/>
      <c r="E12" s="137"/>
      <c r="F12" s="137"/>
      <c r="G12" s="137"/>
      <c r="H12" s="137"/>
      <c r="I12" s="137"/>
      <c r="J12" s="137"/>
      <c r="L12" s="137"/>
    </row>
    <row r="13" spans="2:12" s="139" customFormat="1" ht="15" customHeight="1">
      <c r="B13" s="894" t="s">
        <v>266</v>
      </c>
      <c r="C13" s="894"/>
      <c r="D13" s="909" t="s">
        <v>267</v>
      </c>
      <c r="E13" s="910"/>
      <c r="F13" s="910"/>
      <c r="G13" s="910"/>
      <c r="H13" s="910"/>
      <c r="I13" s="910"/>
      <c r="J13" s="911"/>
      <c r="L13" s="441" t="s">
        <v>410</v>
      </c>
    </row>
    <row r="14" spans="2:12" s="139" customFormat="1" ht="15" customHeight="1">
      <c r="B14" s="894" t="s">
        <v>363</v>
      </c>
      <c r="C14" s="907"/>
      <c r="D14" s="904" t="s">
        <v>408</v>
      </c>
      <c r="E14" s="905"/>
      <c r="F14" s="905"/>
      <c r="G14" s="905"/>
      <c r="H14" s="905"/>
      <c r="I14" s="905"/>
      <c r="J14" s="906"/>
      <c r="L14" s="441"/>
    </row>
    <row r="15" spans="2:12" s="139" customFormat="1" ht="15" customHeight="1">
      <c r="B15" s="136"/>
      <c r="C15" s="137"/>
      <c r="D15" s="137"/>
      <c r="E15" s="137"/>
      <c r="F15" s="137"/>
      <c r="G15" s="137"/>
      <c r="H15" s="137"/>
      <c r="I15" s="137"/>
      <c r="J15" s="137"/>
    </row>
    <row r="16" spans="2:12" s="139" customFormat="1" ht="30" customHeight="1">
      <c r="B16" s="894" t="s">
        <v>268</v>
      </c>
      <c r="C16" s="894"/>
      <c r="D16" s="909" t="s">
        <v>277</v>
      </c>
      <c r="E16" s="910"/>
      <c r="F16" s="910"/>
      <c r="G16" s="910"/>
      <c r="H16" s="910"/>
      <c r="I16" s="910"/>
      <c r="J16" s="911"/>
      <c r="L16" s="521" t="s">
        <v>401</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25"/>
    </row>
    <row r="20" spans="2:12" s="139" customFormat="1" ht="16.5" customHeight="1">
      <c r="B20" s="141" t="s">
        <v>269</v>
      </c>
      <c r="C20" s="886" t="s">
        <v>278</v>
      </c>
      <c r="D20" s="887"/>
      <c r="E20" s="887"/>
      <c r="F20" s="887"/>
      <c r="G20" s="887"/>
      <c r="H20" s="887"/>
      <c r="I20" s="887"/>
      <c r="J20" s="888"/>
      <c r="L20" s="427"/>
    </row>
    <row r="21" spans="2:12" s="139" customFormat="1" ht="16.5" customHeight="1">
      <c r="B21" s="141" t="s">
        <v>279</v>
      </c>
      <c r="C21" s="886" t="s">
        <v>280</v>
      </c>
      <c r="D21" s="887"/>
      <c r="E21" s="887"/>
      <c r="F21" s="887"/>
      <c r="G21" s="887"/>
      <c r="H21" s="887"/>
      <c r="I21" s="887"/>
      <c r="J21" s="888"/>
      <c r="L21" s="424" t="s">
        <v>347</v>
      </c>
    </row>
    <row r="22" spans="2:12" s="139" customFormat="1" ht="16.5" customHeight="1">
      <c r="B22" s="141" t="s">
        <v>281</v>
      </c>
      <c r="C22" s="886" t="s">
        <v>282</v>
      </c>
      <c r="D22" s="887"/>
      <c r="E22" s="887"/>
      <c r="F22" s="887"/>
      <c r="G22" s="887"/>
      <c r="H22" s="887"/>
      <c r="I22" s="887"/>
      <c r="J22" s="888"/>
      <c r="L22" s="424" t="s">
        <v>348</v>
      </c>
    </row>
    <row r="23" spans="2:12" s="139" customFormat="1" ht="32.25" customHeight="1">
      <c r="B23" s="141" t="s">
        <v>283</v>
      </c>
      <c r="C23" s="886" t="s">
        <v>284</v>
      </c>
      <c r="D23" s="887"/>
      <c r="E23" s="887"/>
      <c r="F23" s="887"/>
      <c r="G23" s="887"/>
      <c r="H23" s="887"/>
      <c r="I23" s="887"/>
      <c r="J23" s="888"/>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86" t="s">
        <v>285</v>
      </c>
      <c r="D26" s="887"/>
      <c r="E26" s="887"/>
      <c r="F26" s="887"/>
      <c r="G26" s="887"/>
      <c r="H26" s="887"/>
      <c r="I26" s="887"/>
      <c r="J26" s="888"/>
    </row>
    <row r="27" spans="2:12" s="139" customFormat="1" ht="16.5" customHeight="1">
      <c r="B27" s="141" t="s">
        <v>279</v>
      </c>
      <c r="C27" s="886" t="s">
        <v>353</v>
      </c>
      <c r="D27" s="887"/>
      <c r="E27" s="887"/>
      <c r="F27" s="887"/>
      <c r="G27" s="887"/>
      <c r="H27" s="887"/>
      <c r="I27" s="887"/>
      <c r="J27" s="888"/>
    </row>
    <row r="28" spans="2:12" s="139" customFormat="1" ht="16.5" customHeight="1">
      <c r="B28" s="141" t="s">
        <v>281</v>
      </c>
      <c r="C28" s="886" t="s">
        <v>354</v>
      </c>
      <c r="D28" s="887"/>
      <c r="E28" s="887"/>
      <c r="F28" s="887"/>
      <c r="G28" s="887"/>
      <c r="H28" s="887"/>
      <c r="I28" s="887"/>
      <c r="J28" s="888"/>
    </row>
    <row r="29" spans="2:12" s="139" customFormat="1" ht="32.25" customHeight="1">
      <c r="B29" s="141" t="s">
        <v>283</v>
      </c>
      <c r="C29" s="886" t="s">
        <v>355</v>
      </c>
      <c r="D29" s="887"/>
      <c r="E29" s="887"/>
      <c r="F29" s="887"/>
      <c r="G29" s="887"/>
      <c r="H29" s="887"/>
      <c r="I29" s="887"/>
      <c r="J29" s="888"/>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86" t="s">
        <v>356</v>
      </c>
      <c r="D32" s="887"/>
      <c r="E32" s="887"/>
      <c r="F32" s="887"/>
      <c r="G32" s="887"/>
      <c r="H32" s="887"/>
      <c r="I32" s="887"/>
      <c r="J32" s="888"/>
    </row>
    <row r="33" spans="2:10" s="139" customFormat="1" ht="16.5" customHeight="1">
      <c r="B33" s="141" t="s">
        <v>279</v>
      </c>
      <c r="C33" s="886" t="s">
        <v>357</v>
      </c>
      <c r="D33" s="887"/>
      <c r="E33" s="887"/>
      <c r="F33" s="887"/>
      <c r="G33" s="887"/>
      <c r="H33" s="887"/>
      <c r="I33" s="887"/>
      <c r="J33" s="888"/>
    </row>
    <row r="34" spans="2:10" s="139" customFormat="1" ht="16.5" customHeight="1">
      <c r="B34" s="141" t="s">
        <v>281</v>
      </c>
      <c r="C34" s="886" t="s">
        <v>358</v>
      </c>
      <c r="D34" s="887"/>
      <c r="E34" s="887"/>
      <c r="F34" s="887"/>
      <c r="G34" s="887"/>
      <c r="H34" s="887"/>
      <c r="I34" s="887"/>
      <c r="J34" s="888"/>
    </row>
    <row r="35" spans="2:10" s="139" customFormat="1" ht="32.25" customHeight="1">
      <c r="B35" s="141" t="s">
        <v>283</v>
      </c>
      <c r="C35" s="886" t="s">
        <v>359</v>
      </c>
      <c r="D35" s="887"/>
      <c r="E35" s="887"/>
      <c r="F35" s="887"/>
      <c r="G35" s="887"/>
      <c r="H35" s="887"/>
      <c r="I35" s="887"/>
      <c r="J35" s="888"/>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86"/>
      <c r="D38" s="887"/>
      <c r="E38" s="887"/>
      <c r="F38" s="887"/>
      <c r="G38" s="887"/>
      <c r="H38" s="887"/>
      <c r="I38" s="887"/>
      <c r="J38" s="888"/>
    </row>
    <row r="39" spans="2:10" s="139" customFormat="1" ht="16.5" customHeight="1">
      <c r="B39" s="141" t="s">
        <v>279</v>
      </c>
      <c r="C39" s="886"/>
      <c r="D39" s="887"/>
      <c r="E39" s="887"/>
      <c r="F39" s="887"/>
      <c r="G39" s="887"/>
      <c r="H39" s="887"/>
      <c r="I39" s="887"/>
      <c r="J39" s="888"/>
    </row>
    <row r="40" spans="2:10" s="139" customFormat="1" ht="16.5" customHeight="1">
      <c r="B40" s="141" t="s">
        <v>281</v>
      </c>
      <c r="C40" s="886"/>
      <c r="D40" s="887"/>
      <c r="E40" s="887"/>
      <c r="F40" s="887"/>
      <c r="G40" s="887"/>
      <c r="H40" s="887"/>
      <c r="I40" s="887"/>
      <c r="J40" s="888"/>
    </row>
    <row r="41" spans="2:10" s="139" customFormat="1" ht="32.25" customHeight="1">
      <c r="B41" s="141" t="s">
        <v>283</v>
      </c>
      <c r="C41" s="886"/>
      <c r="D41" s="887"/>
      <c r="E41" s="887"/>
      <c r="F41" s="887"/>
      <c r="G41" s="887"/>
      <c r="H41" s="887"/>
      <c r="I41" s="887"/>
      <c r="J41" s="888"/>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86"/>
      <c r="D44" s="887"/>
      <c r="E44" s="887"/>
      <c r="F44" s="887"/>
      <c r="G44" s="887"/>
      <c r="H44" s="887"/>
      <c r="I44" s="887"/>
      <c r="J44" s="888"/>
    </row>
    <row r="45" spans="2:10" s="139" customFormat="1" ht="16.5" customHeight="1">
      <c r="B45" s="141" t="s">
        <v>279</v>
      </c>
      <c r="C45" s="886"/>
      <c r="D45" s="887"/>
      <c r="E45" s="887"/>
      <c r="F45" s="887"/>
      <c r="G45" s="887"/>
      <c r="H45" s="887"/>
      <c r="I45" s="887"/>
      <c r="J45" s="888"/>
    </row>
    <row r="46" spans="2:10" s="139" customFormat="1" ht="16.5" customHeight="1">
      <c r="B46" s="141" t="s">
        <v>281</v>
      </c>
      <c r="C46" s="886"/>
      <c r="D46" s="887"/>
      <c r="E46" s="887"/>
      <c r="F46" s="887"/>
      <c r="G46" s="887"/>
      <c r="H46" s="887"/>
      <c r="I46" s="887"/>
      <c r="J46" s="888"/>
    </row>
    <row r="47" spans="2:10" s="139" customFormat="1" ht="32.25" customHeight="1">
      <c r="B47" s="141" t="s">
        <v>283</v>
      </c>
      <c r="C47" s="889"/>
      <c r="D47" s="890"/>
      <c r="E47" s="890"/>
      <c r="F47" s="890"/>
      <c r="G47" s="890"/>
      <c r="H47" s="890"/>
      <c r="I47" s="890"/>
      <c r="J47" s="891"/>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86"/>
      <c r="D50" s="887"/>
      <c r="E50" s="887"/>
      <c r="F50" s="887"/>
      <c r="G50" s="887"/>
      <c r="H50" s="887"/>
      <c r="I50" s="887"/>
      <c r="J50" s="888"/>
    </row>
    <row r="51" spans="2:10" s="139" customFormat="1" ht="16.5" customHeight="1">
      <c r="B51" s="141" t="s">
        <v>279</v>
      </c>
      <c r="C51" s="886"/>
      <c r="D51" s="887"/>
      <c r="E51" s="887"/>
      <c r="F51" s="887"/>
      <c r="G51" s="887"/>
      <c r="H51" s="887"/>
      <c r="I51" s="887"/>
      <c r="J51" s="888"/>
    </row>
    <row r="52" spans="2:10" s="139" customFormat="1" ht="16.5" customHeight="1">
      <c r="B52" s="141" t="s">
        <v>281</v>
      </c>
      <c r="C52" s="886"/>
      <c r="D52" s="887"/>
      <c r="E52" s="887"/>
      <c r="F52" s="887"/>
      <c r="G52" s="887"/>
      <c r="H52" s="887"/>
      <c r="I52" s="887"/>
      <c r="J52" s="888"/>
    </row>
    <row r="53" spans="2:10" s="139" customFormat="1" ht="32.25" customHeight="1">
      <c r="B53" s="141" t="s">
        <v>283</v>
      </c>
      <c r="C53" s="889"/>
      <c r="D53" s="890"/>
      <c r="E53" s="890"/>
      <c r="F53" s="890"/>
      <c r="G53" s="890"/>
      <c r="H53" s="890"/>
      <c r="I53" s="890"/>
      <c r="J53" s="891"/>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86"/>
      <c r="D56" s="887"/>
      <c r="E56" s="887"/>
      <c r="F56" s="887"/>
      <c r="G56" s="887"/>
      <c r="H56" s="887"/>
      <c r="I56" s="887"/>
      <c r="J56" s="888"/>
    </row>
    <row r="57" spans="2:10" s="139" customFormat="1" ht="16.5" customHeight="1">
      <c r="B57" s="141" t="s">
        <v>279</v>
      </c>
      <c r="C57" s="886"/>
      <c r="D57" s="887"/>
      <c r="E57" s="887"/>
      <c r="F57" s="887"/>
      <c r="G57" s="887"/>
      <c r="H57" s="887"/>
      <c r="I57" s="887"/>
      <c r="J57" s="888"/>
    </row>
    <row r="58" spans="2:10" s="139" customFormat="1" ht="16.5" customHeight="1">
      <c r="B58" s="141" t="s">
        <v>281</v>
      </c>
      <c r="C58" s="886"/>
      <c r="D58" s="887"/>
      <c r="E58" s="887"/>
      <c r="F58" s="887"/>
      <c r="G58" s="887"/>
      <c r="H58" s="887"/>
      <c r="I58" s="887"/>
      <c r="J58" s="888"/>
    </row>
    <row r="59" spans="2:10" s="139" customFormat="1" ht="32.25" customHeight="1">
      <c r="B59" s="141" t="s">
        <v>283</v>
      </c>
      <c r="C59" s="889"/>
      <c r="D59" s="890"/>
      <c r="E59" s="890"/>
      <c r="F59" s="890"/>
      <c r="G59" s="890"/>
      <c r="H59" s="890"/>
      <c r="I59" s="890"/>
      <c r="J59" s="891"/>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86"/>
      <c r="D62" s="887"/>
      <c r="E62" s="887"/>
      <c r="F62" s="887"/>
      <c r="G62" s="887"/>
      <c r="H62" s="887"/>
      <c r="I62" s="887"/>
      <c r="J62" s="888"/>
    </row>
    <row r="63" spans="2:10" s="139" customFormat="1" ht="16.5" customHeight="1">
      <c r="B63" s="141" t="s">
        <v>279</v>
      </c>
      <c r="C63" s="886"/>
      <c r="D63" s="887"/>
      <c r="E63" s="887"/>
      <c r="F63" s="887"/>
      <c r="G63" s="887"/>
      <c r="H63" s="887"/>
      <c r="I63" s="887"/>
      <c r="J63" s="888"/>
    </row>
    <row r="64" spans="2:10" s="139" customFormat="1" ht="16.5" customHeight="1">
      <c r="B64" s="141" t="s">
        <v>281</v>
      </c>
      <c r="C64" s="886"/>
      <c r="D64" s="887"/>
      <c r="E64" s="887"/>
      <c r="F64" s="887"/>
      <c r="G64" s="887"/>
      <c r="H64" s="887"/>
      <c r="I64" s="887"/>
      <c r="J64" s="888"/>
    </row>
    <row r="65" spans="2:10" s="139" customFormat="1" ht="32.25" customHeight="1">
      <c r="B65" s="141" t="s">
        <v>283</v>
      </c>
      <c r="C65" s="889"/>
      <c r="D65" s="890"/>
      <c r="E65" s="890"/>
      <c r="F65" s="890"/>
      <c r="G65" s="890"/>
      <c r="H65" s="890"/>
      <c r="I65" s="890"/>
      <c r="J65" s="891"/>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86"/>
      <c r="D68" s="887"/>
      <c r="E68" s="887"/>
      <c r="F68" s="887"/>
      <c r="G68" s="887"/>
      <c r="H68" s="887"/>
      <c r="I68" s="887"/>
      <c r="J68" s="888"/>
    </row>
    <row r="69" spans="2:10" s="139" customFormat="1" ht="16.5" customHeight="1">
      <c r="B69" s="141" t="s">
        <v>279</v>
      </c>
      <c r="C69" s="886"/>
      <c r="D69" s="887"/>
      <c r="E69" s="887"/>
      <c r="F69" s="887"/>
      <c r="G69" s="887"/>
      <c r="H69" s="887"/>
      <c r="I69" s="887"/>
      <c r="J69" s="888"/>
    </row>
    <row r="70" spans="2:10" s="139" customFormat="1" ht="16.5" customHeight="1">
      <c r="B70" s="141" t="s">
        <v>281</v>
      </c>
      <c r="C70" s="886"/>
      <c r="D70" s="887"/>
      <c r="E70" s="887"/>
      <c r="F70" s="887"/>
      <c r="G70" s="887"/>
      <c r="H70" s="887"/>
      <c r="I70" s="887"/>
      <c r="J70" s="888"/>
    </row>
    <row r="71" spans="2:10" s="139" customFormat="1" ht="32.25" customHeight="1">
      <c r="B71" s="141" t="s">
        <v>283</v>
      </c>
      <c r="C71" s="889"/>
      <c r="D71" s="890"/>
      <c r="E71" s="890"/>
      <c r="F71" s="890"/>
      <c r="G71" s="890"/>
      <c r="H71" s="890"/>
      <c r="I71" s="890"/>
      <c r="J71" s="891"/>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86"/>
      <c r="D74" s="887"/>
      <c r="E74" s="887"/>
      <c r="F74" s="887"/>
      <c r="G74" s="887"/>
      <c r="H74" s="887"/>
      <c r="I74" s="887"/>
      <c r="J74" s="888"/>
    </row>
    <row r="75" spans="2:10" s="139" customFormat="1" ht="16.5" customHeight="1">
      <c r="B75" s="141" t="s">
        <v>279</v>
      </c>
      <c r="C75" s="886"/>
      <c r="D75" s="887"/>
      <c r="E75" s="887"/>
      <c r="F75" s="887"/>
      <c r="G75" s="887"/>
      <c r="H75" s="887"/>
      <c r="I75" s="887"/>
      <c r="J75" s="888"/>
    </row>
    <row r="76" spans="2:10" s="139" customFormat="1" ht="16.5" customHeight="1">
      <c r="B76" s="141" t="s">
        <v>281</v>
      </c>
      <c r="C76" s="886"/>
      <c r="D76" s="887"/>
      <c r="E76" s="887"/>
      <c r="F76" s="887"/>
      <c r="G76" s="887"/>
      <c r="H76" s="887"/>
      <c r="I76" s="887"/>
      <c r="J76" s="888"/>
    </row>
    <row r="77" spans="2:10" s="139" customFormat="1" ht="32.25" customHeight="1">
      <c r="B77" s="141" t="s">
        <v>283</v>
      </c>
      <c r="C77" s="889"/>
      <c r="D77" s="890"/>
      <c r="E77" s="890"/>
      <c r="F77" s="890"/>
      <c r="G77" s="890"/>
      <c r="H77" s="890"/>
      <c r="I77" s="890"/>
      <c r="J77" s="891"/>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sheetData>
  <mergeCells count="51">
    <mergeCell ref="D4:H4"/>
    <mergeCell ref="B16:C16"/>
    <mergeCell ref="D16:J16"/>
    <mergeCell ref="G9:J9"/>
    <mergeCell ref="G10:J10"/>
    <mergeCell ref="G11:J11"/>
    <mergeCell ref="B13:C13"/>
    <mergeCell ref="D13:J13"/>
    <mergeCell ref="B14:C14"/>
    <mergeCell ref="D14:J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7"/>
  <dataValidations count="2">
    <dataValidation type="list" allowBlank="1" showInputMessage="1" showErrorMessage="1" sqref="D13:J13">
      <formula1>"舞台芸術創造活動活性化事業,芸術文化振興基金"</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223</v>
      </c>
      <c r="D1" s="7" t="s">
        <v>7</v>
      </c>
    </row>
    <row r="2" spans="1:4">
      <c r="A2" s="6" t="s">
        <v>159</v>
      </c>
      <c r="B2" s="6" t="s">
        <v>161</v>
      </c>
      <c r="C2" s="9" t="s">
        <v>162</v>
      </c>
      <c r="D2" s="4"/>
    </row>
    <row r="3" spans="1:4">
      <c r="A3" s="1" t="s">
        <v>159</v>
      </c>
      <c r="B3" s="6" t="s">
        <v>161</v>
      </c>
      <c r="C3" s="9" t="s">
        <v>163</v>
      </c>
      <c r="D3" s="4"/>
    </row>
    <row r="4" spans="1:4">
      <c r="A4" s="1" t="s">
        <v>159</v>
      </c>
      <c r="B4" s="6" t="s">
        <v>199</v>
      </c>
      <c r="C4" s="9" t="s">
        <v>232</v>
      </c>
      <c r="D4" s="4"/>
    </row>
    <row r="5" spans="1:4">
      <c r="A5" s="1" t="s">
        <v>159</v>
      </c>
      <c r="B5" s="6" t="s">
        <v>157</v>
      </c>
      <c r="C5" s="9" t="s">
        <v>231</v>
      </c>
      <c r="D5" s="4"/>
    </row>
    <row r="6" spans="1:4">
      <c r="A6" s="1" t="s">
        <v>159</v>
      </c>
      <c r="B6" s="1" t="s">
        <v>199</v>
      </c>
      <c r="C6" s="9" t="s">
        <v>169</v>
      </c>
      <c r="D6" s="4"/>
    </row>
    <row r="7" spans="1:4">
      <c r="A7" s="1" t="s">
        <v>159</v>
      </c>
      <c r="B7" s="1" t="s">
        <v>199</v>
      </c>
      <c r="C7" s="9" t="s">
        <v>167</v>
      </c>
      <c r="D7" s="4"/>
    </row>
    <row r="8" spans="1:4">
      <c r="A8" s="1" t="s">
        <v>159</v>
      </c>
      <c r="B8" s="1" t="s">
        <v>199</v>
      </c>
      <c r="C8" s="9" t="s">
        <v>168</v>
      </c>
      <c r="D8" s="4"/>
    </row>
    <row r="9" spans="1:4">
      <c r="A9" s="1" t="s">
        <v>159</v>
      </c>
      <c r="B9" s="1" t="s">
        <v>157</v>
      </c>
      <c r="C9" s="9" t="s">
        <v>233</v>
      </c>
      <c r="D9" s="4"/>
    </row>
    <row r="10" spans="1:4">
      <c r="A10" s="1" t="s">
        <v>159</v>
      </c>
      <c r="B10" s="1" t="s">
        <v>157</v>
      </c>
      <c r="C10" s="9" t="s">
        <v>234</v>
      </c>
      <c r="D10" s="4"/>
    </row>
    <row r="11" spans="1:4">
      <c r="A11" s="1" t="s">
        <v>159</v>
      </c>
      <c r="B11" s="1" t="s">
        <v>199</v>
      </c>
      <c r="C11" s="9" t="s">
        <v>164</v>
      </c>
      <c r="D11" s="4"/>
    </row>
    <row r="12" spans="1:4">
      <c r="A12" s="1" t="s">
        <v>159</v>
      </c>
      <c r="B12" s="1" t="s">
        <v>199</v>
      </c>
      <c r="C12" s="9" t="s">
        <v>165</v>
      </c>
      <c r="D12" s="4"/>
    </row>
    <row r="13" spans="1:4">
      <c r="A13" s="1" t="s">
        <v>159</v>
      </c>
      <c r="B13" s="1" t="s">
        <v>157</v>
      </c>
      <c r="C13" s="9" t="s">
        <v>246</v>
      </c>
      <c r="D13" s="4"/>
    </row>
    <row r="14" spans="1:4">
      <c r="A14" s="1" t="s">
        <v>159</v>
      </c>
      <c r="B14" s="1" t="s">
        <v>199</v>
      </c>
      <c r="C14" s="9" t="s">
        <v>166</v>
      </c>
      <c r="D14" s="4"/>
    </row>
    <row r="15" spans="1:4">
      <c r="A15" s="1" t="s">
        <v>159</v>
      </c>
      <c r="B15" s="1" t="s">
        <v>199</v>
      </c>
      <c r="C15" s="9" t="s">
        <v>170</v>
      </c>
      <c r="D15" s="4"/>
    </row>
    <row r="16" spans="1:4">
      <c r="A16" s="1" t="s">
        <v>159</v>
      </c>
      <c r="B16" s="6" t="s">
        <v>200</v>
      </c>
      <c r="C16" s="9" t="s">
        <v>171</v>
      </c>
      <c r="D16" s="4"/>
    </row>
    <row r="17" spans="1:4">
      <c r="A17" s="1" t="s">
        <v>159</v>
      </c>
      <c r="B17" s="1" t="s">
        <v>200</v>
      </c>
      <c r="C17" s="9" t="s">
        <v>172</v>
      </c>
      <c r="D17" s="4"/>
    </row>
    <row r="18" spans="1:4">
      <c r="A18" s="1" t="s">
        <v>159</v>
      </c>
      <c r="B18" s="1" t="s">
        <v>200</v>
      </c>
      <c r="C18" s="9" t="s">
        <v>173</v>
      </c>
      <c r="D18" s="4"/>
    </row>
    <row r="19" spans="1:4">
      <c r="A19" s="1" t="s">
        <v>159</v>
      </c>
      <c r="B19" s="1" t="s">
        <v>200</v>
      </c>
      <c r="C19" s="9" t="s">
        <v>174</v>
      </c>
      <c r="D19" s="4"/>
    </row>
    <row r="20" spans="1:4">
      <c r="A20" s="1" t="s">
        <v>159</v>
      </c>
      <c r="B20" s="1" t="s">
        <v>200</v>
      </c>
      <c r="C20" s="9" t="s">
        <v>176</v>
      </c>
      <c r="D20" s="4"/>
    </row>
    <row r="21" spans="1:4">
      <c r="A21" s="1" t="s">
        <v>159</v>
      </c>
      <c r="B21" s="1" t="s">
        <v>200</v>
      </c>
      <c r="C21" s="9" t="s">
        <v>177</v>
      </c>
      <c r="D21" s="4"/>
    </row>
    <row r="22" spans="1:4">
      <c r="A22" s="1" t="s">
        <v>159</v>
      </c>
      <c r="B22" s="1" t="s">
        <v>200</v>
      </c>
      <c r="C22" s="11" t="s">
        <v>235</v>
      </c>
      <c r="D22" s="4"/>
    </row>
    <row r="23" spans="1:4">
      <c r="A23" s="1" t="s">
        <v>159</v>
      </c>
      <c r="B23" s="1" t="s">
        <v>148</v>
      </c>
      <c r="C23" s="11" t="s">
        <v>247</v>
      </c>
      <c r="D23" s="4"/>
    </row>
    <row r="24" spans="1:4">
      <c r="A24" s="1" t="s">
        <v>159</v>
      </c>
      <c r="B24" s="1" t="s">
        <v>200</v>
      </c>
      <c r="C24" s="9" t="s">
        <v>178</v>
      </c>
      <c r="D24" s="4"/>
    </row>
    <row r="25" spans="1:4">
      <c r="A25" s="1" t="s">
        <v>159</v>
      </c>
      <c r="B25" s="1" t="s">
        <v>200</v>
      </c>
      <c r="C25" s="9" t="s">
        <v>175</v>
      </c>
      <c r="D25" s="4"/>
    </row>
    <row r="26" spans="1:4">
      <c r="A26" s="1" t="s">
        <v>159</v>
      </c>
      <c r="B26" s="1" t="s">
        <v>148</v>
      </c>
      <c r="C26" s="9" t="s">
        <v>236</v>
      </c>
      <c r="D26" s="4"/>
    </row>
    <row r="27" spans="1:4">
      <c r="A27" s="1" t="s">
        <v>159</v>
      </c>
      <c r="B27" s="1" t="s">
        <v>200</v>
      </c>
      <c r="C27" s="9" t="s">
        <v>179</v>
      </c>
      <c r="D27" s="4"/>
    </row>
    <row r="28" spans="1:4">
      <c r="A28" s="1" t="s">
        <v>159</v>
      </c>
      <c r="B28" s="1" t="s">
        <v>200</v>
      </c>
      <c r="C28" s="9" t="s">
        <v>180</v>
      </c>
      <c r="D28" s="4"/>
    </row>
    <row r="29" spans="1:4">
      <c r="A29" s="1" t="s">
        <v>159</v>
      </c>
      <c r="B29" s="1" t="s">
        <v>200</v>
      </c>
      <c r="C29" s="9" t="s">
        <v>189</v>
      </c>
      <c r="D29" s="4"/>
    </row>
    <row r="30" spans="1:4">
      <c r="A30" s="1" t="s">
        <v>159</v>
      </c>
      <c r="B30" s="1" t="s">
        <v>200</v>
      </c>
      <c r="C30" s="9" t="s">
        <v>190</v>
      </c>
      <c r="D30" s="4"/>
    </row>
    <row r="31" spans="1:4">
      <c r="A31" s="1" t="s">
        <v>159</v>
      </c>
      <c r="B31" s="1" t="s">
        <v>200</v>
      </c>
      <c r="C31" s="9" t="s">
        <v>182</v>
      </c>
      <c r="D31" s="4"/>
    </row>
    <row r="32" spans="1:4">
      <c r="A32" s="1" t="s">
        <v>159</v>
      </c>
      <c r="B32" s="1" t="s">
        <v>200</v>
      </c>
      <c r="C32" s="9" t="s">
        <v>183</v>
      </c>
      <c r="D32" s="4"/>
    </row>
    <row r="33" spans="1:4">
      <c r="A33" s="1" t="s">
        <v>159</v>
      </c>
      <c r="B33" s="1" t="s">
        <v>200</v>
      </c>
      <c r="C33" s="9" t="s">
        <v>184</v>
      </c>
      <c r="D33" s="4"/>
    </row>
    <row r="34" spans="1:4">
      <c r="A34" s="1" t="s">
        <v>159</v>
      </c>
      <c r="B34" s="1" t="s">
        <v>200</v>
      </c>
      <c r="C34" s="9" t="s">
        <v>186</v>
      </c>
      <c r="D34" s="4"/>
    </row>
    <row r="35" spans="1:4">
      <c r="A35" s="1" t="s">
        <v>159</v>
      </c>
      <c r="B35" s="1" t="s">
        <v>200</v>
      </c>
      <c r="C35" s="9" t="s">
        <v>185</v>
      </c>
      <c r="D35" s="4"/>
    </row>
    <row r="36" spans="1:4">
      <c r="A36" s="1" t="s">
        <v>159</v>
      </c>
      <c r="B36" s="1" t="s">
        <v>200</v>
      </c>
      <c r="C36" s="9" t="s">
        <v>181</v>
      </c>
      <c r="D36" s="4"/>
    </row>
    <row r="37" spans="1:4">
      <c r="A37" s="1" t="s">
        <v>159</v>
      </c>
      <c r="B37" s="1" t="s">
        <v>200</v>
      </c>
      <c r="C37" s="9" t="s">
        <v>187</v>
      </c>
      <c r="D37" s="4"/>
    </row>
    <row r="38" spans="1:4">
      <c r="A38" s="1" t="s">
        <v>159</v>
      </c>
      <c r="B38" s="1" t="s">
        <v>200</v>
      </c>
      <c r="C38" s="9" t="s">
        <v>188</v>
      </c>
      <c r="D38" s="4"/>
    </row>
    <row r="39" spans="1:4">
      <c r="A39" s="1" t="s">
        <v>159</v>
      </c>
      <c r="B39" s="1" t="s">
        <v>148</v>
      </c>
      <c r="C39" s="9" t="s">
        <v>237</v>
      </c>
      <c r="D39" s="4"/>
    </row>
    <row r="40" spans="1:4">
      <c r="A40" s="1" t="s">
        <v>159</v>
      </c>
      <c r="B40" s="1" t="s">
        <v>148</v>
      </c>
      <c r="C40" s="9" t="s">
        <v>238</v>
      </c>
      <c r="D40" s="4"/>
    </row>
    <row r="41" spans="1:4">
      <c r="A41" s="1" t="s">
        <v>159</v>
      </c>
      <c r="B41" s="1" t="s">
        <v>148</v>
      </c>
      <c r="C41" s="9" t="s">
        <v>239</v>
      </c>
      <c r="D41" s="4"/>
    </row>
    <row r="42" spans="1:4">
      <c r="A42" s="1" t="s">
        <v>159</v>
      </c>
      <c r="B42" s="1" t="s">
        <v>200</v>
      </c>
      <c r="C42" s="9" t="s">
        <v>196</v>
      </c>
      <c r="D42" s="4"/>
    </row>
    <row r="43" spans="1:4">
      <c r="A43" s="1" t="s">
        <v>159</v>
      </c>
      <c r="B43" s="1" t="s">
        <v>200</v>
      </c>
      <c r="C43" s="9" t="s">
        <v>192</v>
      </c>
      <c r="D43" s="4"/>
    </row>
    <row r="44" spans="1:4">
      <c r="A44" s="1" t="s">
        <v>159</v>
      </c>
      <c r="B44" s="1" t="s">
        <v>200</v>
      </c>
      <c r="C44" s="9" t="s">
        <v>191</v>
      </c>
      <c r="D44" s="4"/>
    </row>
    <row r="45" spans="1:4">
      <c r="A45" s="1" t="s">
        <v>159</v>
      </c>
      <c r="B45" s="1" t="s">
        <v>200</v>
      </c>
      <c r="C45" s="9" t="s">
        <v>193</v>
      </c>
      <c r="D45" s="4"/>
    </row>
    <row r="46" spans="1:4">
      <c r="A46" s="1" t="s">
        <v>159</v>
      </c>
      <c r="B46" s="1" t="s">
        <v>200</v>
      </c>
      <c r="C46" s="9" t="s">
        <v>194</v>
      </c>
      <c r="D46" s="4"/>
    </row>
    <row r="47" spans="1:4">
      <c r="A47" s="1" t="s">
        <v>159</v>
      </c>
      <c r="B47" s="1" t="s">
        <v>200</v>
      </c>
      <c r="C47" s="9" t="s">
        <v>195</v>
      </c>
      <c r="D47" s="4"/>
    </row>
    <row r="48" spans="1:4">
      <c r="A48" s="1" t="s">
        <v>159</v>
      </c>
      <c r="B48" s="1" t="s">
        <v>148</v>
      </c>
      <c r="C48" s="9" t="s">
        <v>240</v>
      </c>
      <c r="D48" s="4"/>
    </row>
    <row r="49" spans="1:4">
      <c r="A49" s="1" t="s">
        <v>159</v>
      </c>
      <c r="B49" s="1" t="s">
        <v>200</v>
      </c>
      <c r="C49" s="9" t="s">
        <v>242</v>
      </c>
      <c r="D49" s="4"/>
    </row>
    <row r="50" spans="1:4">
      <c r="A50" s="1" t="s">
        <v>159</v>
      </c>
      <c r="B50" s="1" t="s">
        <v>148</v>
      </c>
      <c r="C50" s="9" t="s">
        <v>241</v>
      </c>
      <c r="D50" s="4"/>
    </row>
    <row r="51" spans="1:4">
      <c r="A51" s="1" t="s">
        <v>159</v>
      </c>
      <c r="B51" s="1" t="s">
        <v>200</v>
      </c>
      <c r="C51" s="9" t="s">
        <v>197</v>
      </c>
      <c r="D51" s="4"/>
    </row>
    <row r="52" spans="1:4">
      <c r="A52" s="1" t="s">
        <v>159</v>
      </c>
      <c r="B52" s="1" t="s">
        <v>200</v>
      </c>
      <c r="C52" s="9" t="s">
        <v>198</v>
      </c>
      <c r="D52" s="4"/>
    </row>
    <row r="53" spans="1:4">
      <c r="A53" s="1" t="s">
        <v>159</v>
      </c>
      <c r="B53" s="1" t="s">
        <v>148</v>
      </c>
      <c r="C53" s="9" t="s">
        <v>243</v>
      </c>
      <c r="D53" s="4"/>
    </row>
    <row r="54" spans="1:4">
      <c r="A54" s="1" t="s">
        <v>159</v>
      </c>
      <c r="B54" s="1" t="s">
        <v>200</v>
      </c>
      <c r="C54" s="9" t="s">
        <v>254</v>
      </c>
      <c r="D54" s="4"/>
    </row>
    <row r="55" spans="1:4">
      <c r="A55" s="1" t="s">
        <v>159</v>
      </c>
      <c r="B55" s="6" t="s">
        <v>201</v>
      </c>
      <c r="C55" s="9" t="s">
        <v>202</v>
      </c>
      <c r="D55" s="4"/>
    </row>
    <row r="56" spans="1:4">
      <c r="A56" s="1" t="s">
        <v>159</v>
      </c>
      <c r="B56" s="6" t="s">
        <v>201</v>
      </c>
      <c r="C56" s="9" t="s">
        <v>203</v>
      </c>
      <c r="D56" s="4"/>
    </row>
    <row r="57" spans="1:4">
      <c r="A57" s="1" t="s">
        <v>159</v>
      </c>
      <c r="B57" s="6" t="s">
        <v>204</v>
      </c>
      <c r="C57" s="9" t="s">
        <v>205</v>
      </c>
      <c r="D57" s="4"/>
    </row>
    <row r="58" spans="1:4">
      <c r="A58" s="1" t="s">
        <v>159</v>
      </c>
      <c r="B58" s="1" t="s">
        <v>204</v>
      </c>
      <c r="C58" s="9" t="s">
        <v>206</v>
      </c>
      <c r="D58" s="4"/>
    </row>
    <row r="59" spans="1:4">
      <c r="A59" s="1" t="s">
        <v>159</v>
      </c>
      <c r="B59" s="1" t="s">
        <v>150</v>
      </c>
      <c r="C59" s="9" t="s">
        <v>244</v>
      </c>
      <c r="D59" s="4"/>
    </row>
    <row r="60" spans="1:4">
      <c r="A60" s="1" t="s">
        <v>159</v>
      </c>
      <c r="B60" s="1" t="s">
        <v>204</v>
      </c>
      <c r="C60" s="9" t="s">
        <v>208</v>
      </c>
      <c r="D60" s="13" t="s">
        <v>245</v>
      </c>
    </row>
    <row r="61" spans="1:4">
      <c r="A61" s="1" t="s">
        <v>159</v>
      </c>
      <c r="B61" s="1" t="s">
        <v>204</v>
      </c>
      <c r="C61" s="9" t="s">
        <v>207</v>
      </c>
      <c r="D61" s="4"/>
    </row>
    <row r="62" spans="1:4">
      <c r="A62" s="1" t="s">
        <v>159</v>
      </c>
      <c r="B62" s="1" t="s">
        <v>204</v>
      </c>
      <c r="C62" s="9" t="s">
        <v>209</v>
      </c>
      <c r="D62" s="4"/>
    </row>
    <row r="63" spans="1:4">
      <c r="A63" s="1" t="s">
        <v>159</v>
      </c>
      <c r="B63" s="1" t="s">
        <v>150</v>
      </c>
      <c r="C63" s="9" t="s">
        <v>255</v>
      </c>
      <c r="D63" s="4"/>
    </row>
    <row r="64" spans="1:4">
      <c r="A64" s="1" t="s">
        <v>159</v>
      </c>
      <c r="B64" s="1" t="s">
        <v>204</v>
      </c>
      <c r="C64" s="9" t="s">
        <v>210</v>
      </c>
      <c r="D64" s="4"/>
    </row>
    <row r="65" spans="1:4">
      <c r="A65" s="1" t="s">
        <v>159</v>
      </c>
      <c r="B65" s="1" t="s">
        <v>204</v>
      </c>
      <c r="C65" s="9" t="s">
        <v>211</v>
      </c>
      <c r="D65" s="4"/>
    </row>
    <row r="66" spans="1:4">
      <c r="A66" s="1" t="s">
        <v>159</v>
      </c>
      <c r="B66" s="1" t="s">
        <v>204</v>
      </c>
      <c r="C66" s="9" t="s">
        <v>212</v>
      </c>
      <c r="D66" s="4"/>
    </row>
    <row r="67" spans="1:4">
      <c r="A67" s="1" t="s">
        <v>159</v>
      </c>
      <c r="B67" s="1" t="s">
        <v>204</v>
      </c>
      <c r="C67" s="9" t="s">
        <v>213</v>
      </c>
      <c r="D67" s="4"/>
    </row>
    <row r="68" spans="1:4">
      <c r="A68" s="1" t="s">
        <v>159</v>
      </c>
      <c r="B68" s="1" t="s">
        <v>204</v>
      </c>
      <c r="C68" s="9" t="s">
        <v>214</v>
      </c>
      <c r="D68" s="4"/>
    </row>
    <row r="69" spans="1:4">
      <c r="A69" s="1" t="s">
        <v>159</v>
      </c>
      <c r="B69" s="1" t="s">
        <v>204</v>
      </c>
      <c r="C69" s="9" t="s">
        <v>215</v>
      </c>
      <c r="D69" s="4"/>
    </row>
    <row r="70" spans="1:4">
      <c r="A70" s="1" t="s">
        <v>159</v>
      </c>
      <c r="B70" s="1" t="s">
        <v>204</v>
      </c>
      <c r="C70" s="10" t="s">
        <v>216</v>
      </c>
      <c r="D70" s="4"/>
    </row>
    <row r="71" spans="1:4">
      <c r="A71" s="1" t="s">
        <v>159</v>
      </c>
      <c r="B71" s="1" t="s">
        <v>204</v>
      </c>
      <c r="C71" s="9" t="s">
        <v>217</v>
      </c>
      <c r="D71" s="4"/>
    </row>
    <row r="72" spans="1:4">
      <c r="A72" s="1" t="s">
        <v>159</v>
      </c>
      <c r="B72" s="1" t="s">
        <v>204</v>
      </c>
      <c r="C72" s="9" t="s">
        <v>218</v>
      </c>
      <c r="D72" s="4"/>
    </row>
    <row r="73" spans="1:4">
      <c r="A73" s="1" t="s">
        <v>159</v>
      </c>
      <c r="B73" s="1" t="s">
        <v>204</v>
      </c>
      <c r="C73" s="9" t="s">
        <v>219</v>
      </c>
      <c r="D73" s="4"/>
    </row>
    <row r="74" spans="1:4">
      <c r="A74" s="1" t="s">
        <v>159</v>
      </c>
      <c r="B74" s="1" t="s">
        <v>204</v>
      </c>
      <c r="C74" s="9" t="s">
        <v>256</v>
      </c>
      <c r="D74" s="4"/>
    </row>
    <row r="75" spans="1:4">
      <c r="A75" s="1" t="s">
        <v>159</v>
      </c>
      <c r="B75" s="1" t="s">
        <v>204</v>
      </c>
      <c r="C75" s="9" t="s">
        <v>220</v>
      </c>
      <c r="D75" s="4"/>
    </row>
    <row r="76" spans="1:4">
      <c r="A76" s="1" t="s">
        <v>159</v>
      </c>
      <c r="B76" s="1" t="s">
        <v>204</v>
      </c>
      <c r="C76" s="9" t="s">
        <v>221</v>
      </c>
      <c r="D76" s="4"/>
    </row>
    <row r="77" spans="1:4">
      <c r="A77" s="1" t="s">
        <v>159</v>
      </c>
      <c r="B77" s="1" t="s">
        <v>204</v>
      </c>
      <c r="C77" s="9" t="s">
        <v>222</v>
      </c>
      <c r="D77" s="4"/>
    </row>
    <row r="78" spans="1:4">
      <c r="A78" s="6" t="s">
        <v>160</v>
      </c>
      <c r="B78" s="6" t="s">
        <v>160</v>
      </c>
      <c r="C78" s="9" t="s">
        <v>224</v>
      </c>
      <c r="D78" s="4"/>
    </row>
    <row r="79" spans="1:4">
      <c r="A79" s="6" t="s">
        <v>160</v>
      </c>
      <c r="B79" s="6" t="s">
        <v>160</v>
      </c>
      <c r="C79" s="11" t="s">
        <v>225</v>
      </c>
      <c r="D79" s="4"/>
    </row>
    <row r="80" spans="1:4">
      <c r="A80" s="6" t="s">
        <v>160</v>
      </c>
      <c r="B80" s="6" t="s">
        <v>160</v>
      </c>
      <c r="C80" s="11" t="s">
        <v>226</v>
      </c>
      <c r="D80" s="4"/>
    </row>
    <row r="81" spans="1:4">
      <c r="A81" s="6" t="s">
        <v>160</v>
      </c>
      <c r="B81" s="6" t="s">
        <v>160</v>
      </c>
      <c r="C81" s="11" t="s">
        <v>227</v>
      </c>
      <c r="D81" s="4"/>
    </row>
    <row r="82" spans="1:4">
      <c r="A82" s="6" t="s">
        <v>160</v>
      </c>
      <c r="B82" s="6" t="s">
        <v>160</v>
      </c>
      <c r="C82" s="11" t="s">
        <v>228</v>
      </c>
      <c r="D82" s="4"/>
    </row>
  </sheetData>
  <phoneticPr fontId="7"/>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活動毎の総表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活動毎の総表!Print_Area</vt:lpstr>
      <vt:lpstr>個表!Print_Area</vt:lpstr>
      <vt:lpstr>支出予算書!Print_Area</vt:lpstr>
      <vt:lpstr>収支計画書!Print_Area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2021-03-31T11:06:44Z</cp:lastPrinted>
  <dcterms:created xsi:type="dcterms:W3CDTF">2020-08-12T01:57:30Z</dcterms:created>
  <dcterms:modified xsi:type="dcterms:W3CDTF">2021-05-18T07:51:09Z</dcterms:modified>
</cp:coreProperties>
</file>