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E7BDEDB8-4881-4E8B-A167-5EAB66F870B7}" xr6:coauthVersionLast="47" xr6:coauthVersionMax="47" xr10:uidLastSave="{00000000-0000-0000-0000-000000000000}"/>
  <workbookProtection workbookAlgorithmName="SHA-512" workbookHashValue="Y2HnB9rCYEtUtv5HwEsg5DrTQnldE5ysaUHFB6p0Aq0IhTXbumKByGu613CwBaPwopSnHNNYQHzvd77I4s/36Q==" workbookSaltValue="Cwg+Ud5Kh6II9HD3mZJ3+A==" workbookSpinCount="100000" lockStructure="1"/>
  <bookViews>
    <workbookView xWindow="-108" yWindow="-108" windowWidth="23256" windowHeight="12576" tabRatio="905" xr2:uid="{00000000-000D-0000-FFFF-FFFF00000000}"/>
  </bookViews>
  <sheets>
    <sheet name="※初めにお読みください" sheetId="48" r:id="rId1"/>
    <sheet name="記載可能経費一覧" sheetId="33" r:id="rId2"/>
    <sheet name="支出 (記入例)" sheetId="62" r:id="rId3"/>
    <sheet name="1-1 総表" sheetId="12" r:id="rId4"/>
    <sheet name="1-2 個表" sheetId="64" r:id="rId5"/>
    <sheet name="1-3 収入" sheetId="14" r:id="rId6"/>
    <sheet name="1-4 支出" sheetId="43" r:id="rId7"/>
    <sheet name="1-5 変更理由書（申請）" sheetId="49" r:id="rId8"/>
    <sheet name="2-1 申請取下" sheetId="57" state="hidden" r:id="rId9"/>
    <sheet name="3-1 中止廃止" sheetId="61" state="hidden" r:id="rId10"/>
    <sheet name="4-1 総表" sheetId="58" state="hidden" r:id="rId11"/>
    <sheet name="4-3 収入" sheetId="59" state="hidden" r:id="rId12"/>
    <sheet name="4-4 支出" sheetId="60" state="hidden" r:id="rId13"/>
    <sheet name="5-1 総表" sheetId="50" state="hidden" r:id="rId14"/>
    <sheet name="5-2 個表" sheetId="65" state="hidden" r:id="rId15"/>
    <sheet name="5-3 収入" sheetId="52" state="hidden" r:id="rId16"/>
    <sheet name="5-4 支出" sheetId="53" state="hidden" r:id="rId17"/>
    <sheet name="5-5 変更理由書" sheetId="54" state="hidden" r:id="rId18"/>
    <sheet name="5-6 支払申請書" sheetId="63" state="hidden" r:id="rId19"/>
  </sheets>
  <externalReferences>
    <externalReference r:id="rId20"/>
    <externalReference r:id="rId21"/>
    <externalReference r:id="rId22"/>
  </externalReferences>
  <definedNames>
    <definedName name="_xlnm._FilterDatabase" localSheetId="12" hidden="1">'4-4 支出'!$B$12:$L$209</definedName>
    <definedName name="_xlnm.Print_Area" localSheetId="0">※初めにお読みください!$A$1:$I$29</definedName>
    <definedName name="_xlnm.Print_Area" localSheetId="3">'1-1 総表'!$A$1:$H$49</definedName>
    <definedName name="_xlnm.Print_Area" localSheetId="4">'1-2 個表'!$B$1:$K$78</definedName>
    <definedName name="_xlnm.Print_Area" localSheetId="5">'1-3 収入'!$A$1:$I$128</definedName>
    <definedName name="_xlnm.Print_Area" localSheetId="6">'1-4 支出'!$B$1:$L$187</definedName>
    <definedName name="_xlnm.Print_Area" localSheetId="7">'1-5 変更理由書（申請）'!$A$1:$I$64</definedName>
    <definedName name="_xlnm.Print_Area" localSheetId="8">'2-1 申請取下'!$A$1:$L$36</definedName>
    <definedName name="_xlnm.Print_Area" localSheetId="9">'3-1 中止廃止'!$A$1:$L$36</definedName>
    <definedName name="_xlnm.Print_Area" localSheetId="10">'4-1 総表'!$A$1:$K$41</definedName>
    <definedName name="_xlnm.Print_Area" localSheetId="11">'4-3 収入'!$A$1:$I$129</definedName>
    <definedName name="_xlnm.Print_Area" localSheetId="12">'4-4 支出'!$B$1:$L$187</definedName>
    <definedName name="_xlnm.Print_Area" localSheetId="13">'5-1 総表'!$A$1:$J$50</definedName>
    <definedName name="_xlnm.Print_Area" localSheetId="14">'5-2 個表'!$B$1:$K$85</definedName>
    <definedName name="_xlnm.Print_Area" localSheetId="15">'5-3 収入'!$A$1:$I$128</definedName>
    <definedName name="_xlnm.Print_Area" localSheetId="16">'5-4 支出'!$B$1:$L$187</definedName>
    <definedName name="_xlnm.Print_Area" localSheetId="17">'5-5 変更理由書'!$A$1:$I$64</definedName>
    <definedName name="_xlnm.Print_Area" localSheetId="18">'5-6 支払申請書'!$A$1:$L$30</definedName>
    <definedName name="_xlnm.Print_Area" localSheetId="2">'支出 (記入例)'!$B$1:$L$188</definedName>
    <definedName name="感染症対策経費">[1]④支出!$U$13:$U$17</definedName>
    <definedName name="記録費">#REF!</definedName>
    <definedName name="謝金・旅費・宣伝費等">#REF!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52" l="1"/>
  <c r="H12" i="52"/>
  <c r="H11" i="52"/>
  <c r="H10" i="52"/>
  <c r="H9" i="52"/>
  <c r="H8" i="52"/>
  <c r="H7" i="52"/>
  <c r="H6" i="52"/>
  <c r="H5" i="52"/>
  <c r="D52" i="59"/>
  <c r="E21" i="59" l="1"/>
  <c r="E22" i="59"/>
  <c r="E20" i="59"/>
  <c r="E23" i="59" s="1"/>
  <c r="E23" i="52"/>
  <c r="E23" i="14"/>
  <c r="F5" i="60"/>
  <c r="F5" i="53"/>
  <c r="H13" i="59"/>
  <c r="H12" i="59"/>
  <c r="H11" i="59"/>
  <c r="H10" i="59"/>
  <c r="H9" i="59"/>
  <c r="H8" i="59"/>
  <c r="H7" i="59"/>
  <c r="B12" i="65"/>
  <c r="B6" i="65"/>
  <c r="I48" i="50" l="1"/>
  <c r="I20" i="64" l="1"/>
  <c r="I18" i="64"/>
  <c r="D3" i="64" l="1"/>
  <c r="D2" i="64"/>
  <c r="H69" i="65"/>
  <c r="E69" i="65"/>
  <c r="E24" i="65"/>
  <c r="H69" i="64"/>
  <c r="E69" i="64"/>
  <c r="E24" i="64"/>
  <c r="D15" i="50" l="1"/>
  <c r="H4" i="53" l="1"/>
  <c r="H4" i="52"/>
  <c r="D36" i="50" l="1"/>
  <c r="H43" i="50"/>
  <c r="H40" i="50"/>
  <c r="D37" i="60"/>
  <c r="E37" i="60"/>
  <c r="F37" i="60"/>
  <c r="G37" i="60"/>
  <c r="H37" i="60"/>
  <c r="I37" i="60"/>
  <c r="J37" i="60"/>
  <c r="D38" i="60"/>
  <c r="E38" i="60"/>
  <c r="F38" i="60"/>
  <c r="G38" i="60"/>
  <c r="H38" i="60"/>
  <c r="I38" i="60"/>
  <c r="J38" i="60"/>
  <c r="D39" i="60"/>
  <c r="E39" i="60"/>
  <c r="F39" i="60"/>
  <c r="G39" i="60"/>
  <c r="H39" i="60"/>
  <c r="I39" i="60"/>
  <c r="J39" i="60"/>
  <c r="D40" i="60"/>
  <c r="E40" i="60"/>
  <c r="F40" i="60"/>
  <c r="G40" i="60"/>
  <c r="H40" i="60"/>
  <c r="I40" i="60"/>
  <c r="J40" i="60"/>
  <c r="D41" i="60"/>
  <c r="E41" i="60"/>
  <c r="F41" i="60"/>
  <c r="G41" i="60"/>
  <c r="H41" i="60"/>
  <c r="I41" i="60"/>
  <c r="J41" i="60"/>
  <c r="D42" i="60"/>
  <c r="E42" i="60"/>
  <c r="F42" i="60"/>
  <c r="G42" i="60"/>
  <c r="H42" i="60"/>
  <c r="I42" i="60"/>
  <c r="J42" i="60"/>
  <c r="D43" i="60"/>
  <c r="E43" i="60"/>
  <c r="F43" i="60"/>
  <c r="G43" i="60"/>
  <c r="H43" i="60"/>
  <c r="I43" i="60"/>
  <c r="J43" i="60"/>
  <c r="D44" i="60"/>
  <c r="E44" i="60"/>
  <c r="F44" i="60"/>
  <c r="G44" i="60"/>
  <c r="H44" i="60"/>
  <c r="I44" i="60"/>
  <c r="J44" i="60"/>
  <c r="D45" i="60"/>
  <c r="E45" i="60"/>
  <c r="F45" i="60"/>
  <c r="G45" i="60"/>
  <c r="H45" i="60"/>
  <c r="I45" i="60"/>
  <c r="J45" i="60"/>
  <c r="D46" i="60"/>
  <c r="E46" i="60"/>
  <c r="F46" i="60"/>
  <c r="G46" i="60"/>
  <c r="H46" i="60"/>
  <c r="I46" i="60"/>
  <c r="J46" i="60"/>
  <c r="D47" i="60"/>
  <c r="E47" i="60"/>
  <c r="F47" i="60"/>
  <c r="G47" i="60"/>
  <c r="H47" i="60"/>
  <c r="I47" i="60"/>
  <c r="J47" i="60"/>
  <c r="D48" i="60"/>
  <c r="E48" i="60"/>
  <c r="F48" i="60"/>
  <c r="G48" i="60"/>
  <c r="H48" i="60"/>
  <c r="I48" i="60"/>
  <c r="J48" i="60"/>
  <c r="D49" i="60"/>
  <c r="E49" i="60"/>
  <c r="F49" i="60"/>
  <c r="G49" i="60"/>
  <c r="H49" i="60"/>
  <c r="I49" i="60"/>
  <c r="J49" i="60"/>
  <c r="D50" i="60"/>
  <c r="E50" i="60"/>
  <c r="F50" i="60"/>
  <c r="G50" i="60"/>
  <c r="H50" i="60"/>
  <c r="I50" i="60"/>
  <c r="J50" i="60"/>
  <c r="D51" i="60"/>
  <c r="E51" i="60"/>
  <c r="F51" i="60"/>
  <c r="G51" i="60"/>
  <c r="H51" i="60"/>
  <c r="I51" i="60"/>
  <c r="J51" i="60"/>
  <c r="D52" i="60"/>
  <c r="E52" i="60"/>
  <c r="F52" i="60"/>
  <c r="G52" i="60"/>
  <c r="H52" i="60"/>
  <c r="I52" i="60"/>
  <c r="J52" i="60"/>
  <c r="D53" i="60"/>
  <c r="E53" i="60"/>
  <c r="F53" i="60"/>
  <c r="G53" i="60"/>
  <c r="H53" i="60"/>
  <c r="I53" i="60"/>
  <c r="J53" i="60"/>
  <c r="D54" i="60"/>
  <c r="E54" i="60"/>
  <c r="F54" i="60"/>
  <c r="G54" i="60"/>
  <c r="H54" i="60"/>
  <c r="I54" i="60"/>
  <c r="J54" i="60"/>
  <c r="D55" i="60"/>
  <c r="E55" i="60"/>
  <c r="F55" i="60"/>
  <c r="G55" i="60"/>
  <c r="H55" i="60"/>
  <c r="I55" i="60"/>
  <c r="J55" i="60"/>
  <c r="E57" i="60"/>
  <c r="F57" i="60"/>
  <c r="G57" i="60"/>
  <c r="H57" i="60"/>
  <c r="I57" i="60"/>
  <c r="J57" i="60"/>
  <c r="D58" i="60"/>
  <c r="E58" i="60"/>
  <c r="F58" i="60"/>
  <c r="G58" i="60"/>
  <c r="H58" i="60"/>
  <c r="I58" i="60"/>
  <c r="J58" i="60"/>
  <c r="D59" i="60"/>
  <c r="E59" i="60"/>
  <c r="F59" i="60"/>
  <c r="G59" i="60"/>
  <c r="H59" i="60"/>
  <c r="I59" i="60"/>
  <c r="J59" i="60"/>
  <c r="D60" i="60"/>
  <c r="E60" i="60"/>
  <c r="F60" i="60"/>
  <c r="G60" i="60"/>
  <c r="H60" i="60"/>
  <c r="I60" i="60"/>
  <c r="J60" i="60"/>
  <c r="D61" i="60"/>
  <c r="E61" i="60"/>
  <c r="F61" i="60"/>
  <c r="G61" i="60"/>
  <c r="H61" i="60"/>
  <c r="I61" i="60"/>
  <c r="J61" i="60"/>
  <c r="D62" i="60"/>
  <c r="E62" i="60"/>
  <c r="F62" i="60"/>
  <c r="G62" i="60"/>
  <c r="H62" i="60"/>
  <c r="I62" i="60"/>
  <c r="J62" i="60"/>
  <c r="D63" i="60"/>
  <c r="E63" i="60"/>
  <c r="F63" i="60"/>
  <c r="G63" i="60"/>
  <c r="H63" i="60"/>
  <c r="I63" i="60"/>
  <c r="J63" i="60"/>
  <c r="D64" i="60"/>
  <c r="E64" i="60"/>
  <c r="F64" i="60"/>
  <c r="G64" i="60"/>
  <c r="H64" i="60"/>
  <c r="I64" i="60"/>
  <c r="J64" i="60"/>
  <c r="D65" i="60"/>
  <c r="E65" i="60"/>
  <c r="F65" i="60"/>
  <c r="G65" i="60"/>
  <c r="H65" i="60"/>
  <c r="I65" i="60"/>
  <c r="J65" i="60"/>
  <c r="D66" i="60"/>
  <c r="E66" i="60"/>
  <c r="F66" i="60"/>
  <c r="G66" i="60"/>
  <c r="H66" i="60"/>
  <c r="I66" i="60"/>
  <c r="J66" i="60"/>
  <c r="D67" i="60"/>
  <c r="E67" i="60"/>
  <c r="F67" i="60"/>
  <c r="G67" i="60"/>
  <c r="H67" i="60"/>
  <c r="I67" i="60"/>
  <c r="J67" i="60"/>
  <c r="D68" i="60"/>
  <c r="E68" i="60"/>
  <c r="F68" i="60"/>
  <c r="G68" i="60"/>
  <c r="H68" i="60"/>
  <c r="I68" i="60"/>
  <c r="J68" i="60"/>
  <c r="D69" i="60"/>
  <c r="E69" i="60"/>
  <c r="F69" i="60"/>
  <c r="G69" i="60"/>
  <c r="H69" i="60"/>
  <c r="I69" i="60"/>
  <c r="J69" i="60"/>
  <c r="D70" i="60"/>
  <c r="E70" i="60"/>
  <c r="F70" i="60"/>
  <c r="G70" i="60"/>
  <c r="H70" i="60"/>
  <c r="I70" i="60"/>
  <c r="J70" i="60"/>
  <c r="D71" i="60"/>
  <c r="E71" i="60"/>
  <c r="F71" i="60"/>
  <c r="G71" i="60"/>
  <c r="H71" i="60"/>
  <c r="I71" i="60"/>
  <c r="J71" i="60"/>
  <c r="D72" i="60"/>
  <c r="E72" i="60"/>
  <c r="F72" i="60"/>
  <c r="G72" i="60"/>
  <c r="H72" i="60"/>
  <c r="I72" i="60"/>
  <c r="J72" i="60"/>
  <c r="D73" i="60"/>
  <c r="E73" i="60"/>
  <c r="F73" i="60"/>
  <c r="G73" i="60"/>
  <c r="H73" i="60"/>
  <c r="I73" i="60"/>
  <c r="J73" i="60"/>
  <c r="D74" i="60"/>
  <c r="E74" i="60"/>
  <c r="F74" i="60"/>
  <c r="G74" i="60"/>
  <c r="H74" i="60"/>
  <c r="I74" i="60"/>
  <c r="J74" i="60"/>
  <c r="D75" i="60"/>
  <c r="E75" i="60"/>
  <c r="F75" i="60"/>
  <c r="G75" i="60"/>
  <c r="H75" i="60"/>
  <c r="I75" i="60"/>
  <c r="J75" i="60"/>
  <c r="D76" i="60"/>
  <c r="E76" i="60"/>
  <c r="F76" i="60"/>
  <c r="G76" i="60"/>
  <c r="H76" i="60"/>
  <c r="I76" i="60"/>
  <c r="J76" i="60"/>
  <c r="D77" i="60"/>
  <c r="E77" i="60"/>
  <c r="F77" i="60"/>
  <c r="G77" i="60"/>
  <c r="H77" i="60"/>
  <c r="I77" i="60"/>
  <c r="J77" i="60"/>
  <c r="E79" i="60"/>
  <c r="F79" i="60"/>
  <c r="G79" i="60"/>
  <c r="H79" i="60"/>
  <c r="I79" i="60"/>
  <c r="J79" i="60"/>
  <c r="D80" i="60"/>
  <c r="E80" i="60"/>
  <c r="F80" i="60"/>
  <c r="G80" i="60"/>
  <c r="H80" i="60"/>
  <c r="I80" i="60"/>
  <c r="J80" i="60"/>
  <c r="D81" i="60"/>
  <c r="E81" i="60"/>
  <c r="F81" i="60"/>
  <c r="G81" i="60"/>
  <c r="H81" i="60"/>
  <c r="I81" i="60"/>
  <c r="J81" i="60"/>
  <c r="D82" i="60"/>
  <c r="E82" i="60"/>
  <c r="F82" i="60"/>
  <c r="G82" i="60"/>
  <c r="H82" i="60"/>
  <c r="I82" i="60"/>
  <c r="J82" i="60"/>
  <c r="D83" i="60"/>
  <c r="E83" i="60"/>
  <c r="F83" i="60"/>
  <c r="G83" i="60"/>
  <c r="H83" i="60"/>
  <c r="I83" i="60"/>
  <c r="J83" i="60"/>
  <c r="D84" i="60"/>
  <c r="E84" i="60"/>
  <c r="F84" i="60"/>
  <c r="G84" i="60"/>
  <c r="H84" i="60"/>
  <c r="I84" i="60"/>
  <c r="J84" i="60"/>
  <c r="D85" i="60"/>
  <c r="E85" i="60"/>
  <c r="F85" i="60"/>
  <c r="G85" i="60"/>
  <c r="H85" i="60"/>
  <c r="I85" i="60"/>
  <c r="J85" i="60"/>
  <c r="D86" i="60"/>
  <c r="E86" i="60"/>
  <c r="F86" i="60"/>
  <c r="G86" i="60"/>
  <c r="H86" i="60"/>
  <c r="I86" i="60"/>
  <c r="J86" i="60"/>
  <c r="D87" i="60"/>
  <c r="E87" i="60"/>
  <c r="F87" i="60"/>
  <c r="G87" i="60"/>
  <c r="H87" i="60"/>
  <c r="I87" i="60"/>
  <c r="J87" i="60"/>
  <c r="D88" i="60"/>
  <c r="E88" i="60"/>
  <c r="F88" i="60"/>
  <c r="G88" i="60"/>
  <c r="H88" i="60"/>
  <c r="I88" i="60"/>
  <c r="J88" i="60"/>
  <c r="D89" i="60"/>
  <c r="E89" i="60"/>
  <c r="F89" i="60"/>
  <c r="G89" i="60"/>
  <c r="H89" i="60"/>
  <c r="I89" i="60"/>
  <c r="J89" i="60"/>
  <c r="D90" i="60"/>
  <c r="E90" i="60"/>
  <c r="F90" i="60"/>
  <c r="G90" i="60"/>
  <c r="H90" i="60"/>
  <c r="I90" i="60"/>
  <c r="J90" i="60"/>
  <c r="D91" i="60"/>
  <c r="E91" i="60"/>
  <c r="F91" i="60"/>
  <c r="G91" i="60"/>
  <c r="H91" i="60"/>
  <c r="I91" i="60"/>
  <c r="J91" i="60"/>
  <c r="D92" i="60"/>
  <c r="E92" i="60"/>
  <c r="F92" i="60"/>
  <c r="G92" i="60"/>
  <c r="H92" i="60"/>
  <c r="I92" i="60"/>
  <c r="J92" i="60"/>
  <c r="D93" i="60"/>
  <c r="E93" i="60"/>
  <c r="F93" i="60"/>
  <c r="G93" i="60"/>
  <c r="H93" i="60"/>
  <c r="I93" i="60"/>
  <c r="J93" i="60"/>
  <c r="D94" i="60"/>
  <c r="E94" i="60"/>
  <c r="F94" i="60"/>
  <c r="G94" i="60"/>
  <c r="H94" i="60"/>
  <c r="I94" i="60"/>
  <c r="J94" i="60"/>
  <c r="D95" i="60"/>
  <c r="E95" i="60"/>
  <c r="F95" i="60"/>
  <c r="G95" i="60"/>
  <c r="H95" i="60"/>
  <c r="I95" i="60"/>
  <c r="J95" i="60"/>
  <c r="D96" i="60"/>
  <c r="E96" i="60"/>
  <c r="F96" i="60"/>
  <c r="G96" i="60"/>
  <c r="H96" i="60"/>
  <c r="I96" i="60"/>
  <c r="J96" i="60"/>
  <c r="D97" i="60"/>
  <c r="E97" i="60"/>
  <c r="F97" i="60"/>
  <c r="G97" i="60"/>
  <c r="H97" i="60"/>
  <c r="I97" i="60"/>
  <c r="J97" i="60"/>
  <c r="D98" i="60"/>
  <c r="E98" i="60"/>
  <c r="F98" i="60"/>
  <c r="G98" i="60"/>
  <c r="H98" i="60"/>
  <c r="I98" i="60"/>
  <c r="J98" i="60"/>
  <c r="D99" i="60"/>
  <c r="E99" i="60"/>
  <c r="F99" i="60"/>
  <c r="G99" i="60"/>
  <c r="H99" i="60"/>
  <c r="I99" i="60"/>
  <c r="J99" i="60"/>
  <c r="E101" i="60"/>
  <c r="F101" i="60"/>
  <c r="G101" i="60"/>
  <c r="H101" i="60"/>
  <c r="I101" i="60"/>
  <c r="J101" i="60"/>
  <c r="D102" i="60"/>
  <c r="E102" i="60"/>
  <c r="F102" i="60"/>
  <c r="G102" i="60"/>
  <c r="H102" i="60"/>
  <c r="I102" i="60"/>
  <c r="J102" i="60"/>
  <c r="D103" i="60"/>
  <c r="E103" i="60"/>
  <c r="F103" i="60"/>
  <c r="G103" i="60"/>
  <c r="H103" i="60"/>
  <c r="I103" i="60"/>
  <c r="J103" i="60"/>
  <c r="D104" i="60"/>
  <c r="E104" i="60"/>
  <c r="F104" i="60"/>
  <c r="G104" i="60"/>
  <c r="H104" i="60"/>
  <c r="I104" i="60"/>
  <c r="J104" i="60"/>
  <c r="D105" i="60"/>
  <c r="E105" i="60"/>
  <c r="F105" i="60"/>
  <c r="G105" i="60"/>
  <c r="H105" i="60"/>
  <c r="I105" i="60"/>
  <c r="J105" i="60"/>
  <c r="D106" i="60"/>
  <c r="E106" i="60"/>
  <c r="F106" i="60"/>
  <c r="G106" i="60"/>
  <c r="H106" i="60"/>
  <c r="I106" i="60"/>
  <c r="J106" i="60"/>
  <c r="D107" i="60"/>
  <c r="E107" i="60"/>
  <c r="F107" i="60"/>
  <c r="G107" i="60"/>
  <c r="H107" i="60"/>
  <c r="I107" i="60"/>
  <c r="J107" i="60"/>
  <c r="D108" i="60"/>
  <c r="E108" i="60"/>
  <c r="F108" i="60"/>
  <c r="G108" i="60"/>
  <c r="H108" i="60"/>
  <c r="I108" i="60"/>
  <c r="J108" i="60"/>
  <c r="D109" i="60"/>
  <c r="E109" i="60"/>
  <c r="F109" i="60"/>
  <c r="G109" i="60"/>
  <c r="H109" i="60"/>
  <c r="I109" i="60"/>
  <c r="J109" i="60"/>
  <c r="D110" i="60"/>
  <c r="E110" i="60"/>
  <c r="F110" i="60"/>
  <c r="G110" i="60"/>
  <c r="H110" i="60"/>
  <c r="I110" i="60"/>
  <c r="J110" i="60"/>
  <c r="D111" i="60"/>
  <c r="E111" i="60"/>
  <c r="F111" i="60"/>
  <c r="G111" i="60"/>
  <c r="H111" i="60"/>
  <c r="I111" i="60"/>
  <c r="J111" i="60"/>
  <c r="D112" i="60"/>
  <c r="E112" i="60"/>
  <c r="F112" i="60"/>
  <c r="G112" i="60"/>
  <c r="H112" i="60"/>
  <c r="I112" i="60"/>
  <c r="J112" i="60"/>
  <c r="D113" i="60"/>
  <c r="E113" i="60"/>
  <c r="F113" i="60"/>
  <c r="G113" i="60"/>
  <c r="H113" i="60"/>
  <c r="I113" i="60"/>
  <c r="J113" i="60"/>
  <c r="D114" i="60"/>
  <c r="E114" i="60"/>
  <c r="F114" i="60"/>
  <c r="G114" i="60"/>
  <c r="H114" i="60"/>
  <c r="I114" i="60"/>
  <c r="J114" i="60"/>
  <c r="D115" i="60"/>
  <c r="E115" i="60"/>
  <c r="F115" i="60"/>
  <c r="G115" i="60"/>
  <c r="H115" i="60"/>
  <c r="I115" i="60"/>
  <c r="J115" i="60"/>
  <c r="D116" i="60"/>
  <c r="E116" i="60"/>
  <c r="F116" i="60"/>
  <c r="G116" i="60"/>
  <c r="H116" i="60"/>
  <c r="I116" i="60"/>
  <c r="J116" i="60"/>
  <c r="D117" i="60"/>
  <c r="E117" i="60"/>
  <c r="F117" i="60"/>
  <c r="G117" i="60"/>
  <c r="H117" i="60"/>
  <c r="I117" i="60"/>
  <c r="J117" i="60"/>
  <c r="D118" i="60"/>
  <c r="E118" i="60"/>
  <c r="F118" i="60"/>
  <c r="G118" i="60"/>
  <c r="H118" i="60"/>
  <c r="I118" i="60"/>
  <c r="J118" i="60"/>
  <c r="D119" i="60"/>
  <c r="E119" i="60"/>
  <c r="F119" i="60"/>
  <c r="G119" i="60"/>
  <c r="H119" i="60"/>
  <c r="I119" i="60"/>
  <c r="J119" i="60"/>
  <c r="D120" i="60"/>
  <c r="E120" i="60"/>
  <c r="F120" i="60"/>
  <c r="G120" i="60"/>
  <c r="H120" i="60"/>
  <c r="I120" i="60"/>
  <c r="J120" i="60"/>
  <c r="D121" i="60"/>
  <c r="E121" i="60"/>
  <c r="F121" i="60"/>
  <c r="G121" i="60"/>
  <c r="H121" i="60"/>
  <c r="I121" i="60"/>
  <c r="J121" i="60"/>
  <c r="E123" i="60"/>
  <c r="F123" i="60"/>
  <c r="G123" i="60"/>
  <c r="H123" i="60"/>
  <c r="I123" i="60"/>
  <c r="J123" i="60"/>
  <c r="D124" i="60"/>
  <c r="E124" i="60"/>
  <c r="F124" i="60"/>
  <c r="G124" i="60"/>
  <c r="H124" i="60"/>
  <c r="I124" i="60"/>
  <c r="J124" i="60"/>
  <c r="D125" i="60"/>
  <c r="E125" i="60"/>
  <c r="F125" i="60"/>
  <c r="G125" i="60"/>
  <c r="H125" i="60"/>
  <c r="I125" i="60"/>
  <c r="J125" i="60"/>
  <c r="D126" i="60"/>
  <c r="E126" i="60"/>
  <c r="F126" i="60"/>
  <c r="G126" i="60"/>
  <c r="H126" i="60"/>
  <c r="I126" i="60"/>
  <c r="J126" i="60"/>
  <c r="D127" i="60"/>
  <c r="E127" i="60"/>
  <c r="F127" i="60"/>
  <c r="G127" i="60"/>
  <c r="H127" i="60"/>
  <c r="I127" i="60"/>
  <c r="J127" i="60"/>
  <c r="D128" i="60"/>
  <c r="E128" i="60"/>
  <c r="F128" i="60"/>
  <c r="G128" i="60"/>
  <c r="H128" i="60"/>
  <c r="I128" i="60"/>
  <c r="J128" i="60"/>
  <c r="D129" i="60"/>
  <c r="E129" i="60"/>
  <c r="F129" i="60"/>
  <c r="G129" i="60"/>
  <c r="H129" i="60"/>
  <c r="I129" i="60"/>
  <c r="J129" i="60"/>
  <c r="D130" i="60"/>
  <c r="E130" i="60"/>
  <c r="F130" i="60"/>
  <c r="G130" i="60"/>
  <c r="H130" i="60"/>
  <c r="I130" i="60"/>
  <c r="J130" i="60"/>
  <c r="D131" i="60"/>
  <c r="E131" i="60"/>
  <c r="F131" i="60"/>
  <c r="G131" i="60"/>
  <c r="H131" i="60"/>
  <c r="I131" i="60"/>
  <c r="J131" i="60"/>
  <c r="D132" i="60"/>
  <c r="E132" i="60"/>
  <c r="F132" i="60"/>
  <c r="G132" i="60"/>
  <c r="H132" i="60"/>
  <c r="I132" i="60"/>
  <c r="J132" i="60"/>
  <c r="D133" i="60"/>
  <c r="E133" i="60"/>
  <c r="F133" i="60"/>
  <c r="G133" i="60"/>
  <c r="H133" i="60"/>
  <c r="I133" i="60"/>
  <c r="J133" i="60"/>
  <c r="D134" i="60"/>
  <c r="E134" i="60"/>
  <c r="F134" i="60"/>
  <c r="G134" i="60"/>
  <c r="H134" i="60"/>
  <c r="I134" i="60"/>
  <c r="J134" i="60"/>
  <c r="D135" i="60"/>
  <c r="E135" i="60"/>
  <c r="F135" i="60"/>
  <c r="G135" i="60"/>
  <c r="H135" i="60"/>
  <c r="I135" i="60"/>
  <c r="J135" i="60"/>
  <c r="D136" i="60"/>
  <c r="E136" i="60"/>
  <c r="F136" i="60"/>
  <c r="G136" i="60"/>
  <c r="H136" i="60"/>
  <c r="I136" i="60"/>
  <c r="J136" i="60"/>
  <c r="D137" i="60"/>
  <c r="E137" i="60"/>
  <c r="F137" i="60"/>
  <c r="G137" i="60"/>
  <c r="H137" i="60"/>
  <c r="I137" i="60"/>
  <c r="J137" i="60"/>
  <c r="D138" i="60"/>
  <c r="E138" i="60"/>
  <c r="F138" i="60"/>
  <c r="G138" i="60"/>
  <c r="H138" i="60"/>
  <c r="I138" i="60"/>
  <c r="J138" i="60"/>
  <c r="D139" i="60"/>
  <c r="E139" i="60"/>
  <c r="F139" i="60"/>
  <c r="G139" i="60"/>
  <c r="H139" i="60"/>
  <c r="I139" i="60"/>
  <c r="J139" i="60"/>
  <c r="D140" i="60"/>
  <c r="E140" i="60"/>
  <c r="F140" i="60"/>
  <c r="G140" i="60"/>
  <c r="H140" i="60"/>
  <c r="I140" i="60"/>
  <c r="J140" i="60"/>
  <c r="D141" i="60"/>
  <c r="E141" i="60"/>
  <c r="F141" i="60"/>
  <c r="G141" i="60"/>
  <c r="H141" i="60"/>
  <c r="I141" i="60"/>
  <c r="J141" i="60"/>
  <c r="D142" i="60"/>
  <c r="E142" i="60"/>
  <c r="F142" i="60"/>
  <c r="G142" i="60"/>
  <c r="H142" i="60"/>
  <c r="I142" i="60"/>
  <c r="J142" i="60"/>
  <c r="D143" i="60"/>
  <c r="E143" i="60"/>
  <c r="F143" i="60"/>
  <c r="G143" i="60"/>
  <c r="H143" i="60"/>
  <c r="I143" i="60"/>
  <c r="J143" i="60"/>
  <c r="E145" i="60"/>
  <c r="F145" i="60"/>
  <c r="G145" i="60"/>
  <c r="H145" i="60"/>
  <c r="I145" i="60"/>
  <c r="J145" i="60"/>
  <c r="D146" i="60"/>
  <c r="E146" i="60"/>
  <c r="F146" i="60"/>
  <c r="G146" i="60"/>
  <c r="H146" i="60"/>
  <c r="I146" i="60"/>
  <c r="J146" i="60"/>
  <c r="D147" i="60"/>
  <c r="E147" i="60"/>
  <c r="F147" i="60"/>
  <c r="G147" i="60"/>
  <c r="H147" i="60"/>
  <c r="I147" i="60"/>
  <c r="J147" i="60"/>
  <c r="D148" i="60"/>
  <c r="E148" i="60"/>
  <c r="F148" i="60"/>
  <c r="G148" i="60"/>
  <c r="H148" i="60"/>
  <c r="I148" i="60"/>
  <c r="J148" i="60"/>
  <c r="D149" i="60"/>
  <c r="E149" i="60"/>
  <c r="F149" i="60"/>
  <c r="G149" i="60"/>
  <c r="H149" i="60"/>
  <c r="I149" i="60"/>
  <c r="J149" i="60"/>
  <c r="D150" i="60"/>
  <c r="E150" i="60"/>
  <c r="F150" i="60"/>
  <c r="G150" i="60"/>
  <c r="H150" i="60"/>
  <c r="I150" i="60"/>
  <c r="J150" i="60"/>
  <c r="D151" i="60"/>
  <c r="E151" i="60"/>
  <c r="F151" i="60"/>
  <c r="G151" i="60"/>
  <c r="H151" i="60"/>
  <c r="I151" i="60"/>
  <c r="J151" i="60"/>
  <c r="D152" i="60"/>
  <c r="E152" i="60"/>
  <c r="F152" i="60"/>
  <c r="G152" i="60"/>
  <c r="H152" i="60"/>
  <c r="I152" i="60"/>
  <c r="J152" i="60"/>
  <c r="D153" i="60"/>
  <c r="E153" i="60"/>
  <c r="F153" i="60"/>
  <c r="G153" i="60"/>
  <c r="H153" i="60"/>
  <c r="I153" i="60"/>
  <c r="J153" i="60"/>
  <c r="D154" i="60"/>
  <c r="E154" i="60"/>
  <c r="F154" i="60"/>
  <c r="G154" i="60"/>
  <c r="H154" i="60"/>
  <c r="I154" i="60"/>
  <c r="J154" i="60"/>
  <c r="D155" i="60"/>
  <c r="E155" i="60"/>
  <c r="F155" i="60"/>
  <c r="G155" i="60"/>
  <c r="H155" i="60"/>
  <c r="I155" i="60"/>
  <c r="J155" i="60"/>
  <c r="D156" i="60"/>
  <c r="E156" i="60"/>
  <c r="F156" i="60"/>
  <c r="G156" i="60"/>
  <c r="H156" i="60"/>
  <c r="I156" i="60"/>
  <c r="J156" i="60"/>
  <c r="D157" i="60"/>
  <c r="E157" i="60"/>
  <c r="F157" i="60"/>
  <c r="G157" i="60"/>
  <c r="H157" i="60"/>
  <c r="I157" i="60"/>
  <c r="J157" i="60"/>
  <c r="D158" i="60"/>
  <c r="E158" i="60"/>
  <c r="F158" i="60"/>
  <c r="G158" i="60"/>
  <c r="H158" i="60"/>
  <c r="I158" i="60"/>
  <c r="J158" i="60"/>
  <c r="D159" i="60"/>
  <c r="E159" i="60"/>
  <c r="F159" i="60"/>
  <c r="G159" i="60"/>
  <c r="H159" i="60"/>
  <c r="I159" i="60"/>
  <c r="J159" i="60"/>
  <c r="D160" i="60"/>
  <c r="E160" i="60"/>
  <c r="F160" i="60"/>
  <c r="G160" i="60"/>
  <c r="H160" i="60"/>
  <c r="I160" i="60"/>
  <c r="J160" i="60"/>
  <c r="D161" i="60"/>
  <c r="E161" i="60"/>
  <c r="F161" i="60"/>
  <c r="G161" i="60"/>
  <c r="H161" i="60"/>
  <c r="I161" i="60"/>
  <c r="J161" i="60"/>
  <c r="D162" i="60"/>
  <c r="E162" i="60"/>
  <c r="F162" i="60"/>
  <c r="G162" i="60"/>
  <c r="H162" i="60"/>
  <c r="I162" i="60"/>
  <c r="J162" i="60"/>
  <c r="D163" i="60"/>
  <c r="E163" i="60"/>
  <c r="F163" i="60"/>
  <c r="G163" i="60"/>
  <c r="H163" i="60"/>
  <c r="I163" i="60"/>
  <c r="J163" i="60"/>
  <c r="D164" i="60"/>
  <c r="E164" i="60"/>
  <c r="F164" i="60"/>
  <c r="G164" i="60"/>
  <c r="H164" i="60"/>
  <c r="I164" i="60"/>
  <c r="J164" i="60"/>
  <c r="D165" i="60"/>
  <c r="E165" i="60"/>
  <c r="F165" i="60"/>
  <c r="G165" i="60"/>
  <c r="H165" i="60"/>
  <c r="I165" i="60"/>
  <c r="J165" i="60"/>
  <c r="D168" i="60"/>
  <c r="E168" i="60"/>
  <c r="F168" i="60"/>
  <c r="G168" i="60"/>
  <c r="H168" i="60"/>
  <c r="I168" i="60"/>
  <c r="J168" i="60"/>
  <c r="D169" i="60"/>
  <c r="E169" i="60"/>
  <c r="F169" i="60"/>
  <c r="G169" i="60"/>
  <c r="H169" i="60"/>
  <c r="I169" i="60"/>
  <c r="J169" i="60"/>
  <c r="D170" i="60"/>
  <c r="E170" i="60"/>
  <c r="F170" i="60"/>
  <c r="G170" i="60"/>
  <c r="H170" i="60"/>
  <c r="I170" i="60"/>
  <c r="J170" i="60"/>
  <c r="D171" i="60"/>
  <c r="E171" i="60"/>
  <c r="F171" i="60"/>
  <c r="G171" i="60"/>
  <c r="H171" i="60"/>
  <c r="I171" i="60"/>
  <c r="J171" i="60"/>
  <c r="D172" i="60"/>
  <c r="E172" i="60"/>
  <c r="F172" i="60"/>
  <c r="G172" i="60"/>
  <c r="H172" i="60"/>
  <c r="I172" i="60"/>
  <c r="J172" i="60"/>
  <c r="D173" i="60"/>
  <c r="E173" i="60"/>
  <c r="F173" i="60"/>
  <c r="G173" i="60"/>
  <c r="H173" i="60"/>
  <c r="I173" i="60"/>
  <c r="J173" i="60"/>
  <c r="D174" i="60"/>
  <c r="E174" i="60"/>
  <c r="F174" i="60"/>
  <c r="G174" i="60"/>
  <c r="H174" i="60"/>
  <c r="I174" i="60"/>
  <c r="J174" i="60"/>
  <c r="D175" i="60"/>
  <c r="E175" i="60"/>
  <c r="F175" i="60"/>
  <c r="G175" i="60"/>
  <c r="H175" i="60"/>
  <c r="I175" i="60"/>
  <c r="J175" i="60"/>
  <c r="D176" i="60"/>
  <c r="E176" i="60"/>
  <c r="F176" i="60"/>
  <c r="G176" i="60"/>
  <c r="H176" i="60"/>
  <c r="I176" i="60"/>
  <c r="J176" i="60"/>
  <c r="D177" i="60"/>
  <c r="E177" i="60"/>
  <c r="F177" i="60"/>
  <c r="G177" i="60"/>
  <c r="H177" i="60"/>
  <c r="I177" i="60"/>
  <c r="J177" i="60"/>
  <c r="D178" i="60"/>
  <c r="E178" i="60"/>
  <c r="F178" i="60"/>
  <c r="G178" i="60"/>
  <c r="H178" i="60"/>
  <c r="I178" i="60"/>
  <c r="J178" i="60"/>
  <c r="D179" i="60"/>
  <c r="E179" i="60"/>
  <c r="F179" i="60"/>
  <c r="G179" i="60"/>
  <c r="H179" i="60"/>
  <c r="I179" i="60"/>
  <c r="J179" i="60"/>
  <c r="D180" i="60"/>
  <c r="E180" i="60"/>
  <c r="F180" i="60"/>
  <c r="G180" i="60"/>
  <c r="H180" i="60"/>
  <c r="I180" i="60"/>
  <c r="J180" i="60"/>
  <c r="D181" i="60"/>
  <c r="E181" i="60"/>
  <c r="F181" i="60"/>
  <c r="G181" i="60"/>
  <c r="H181" i="60"/>
  <c r="I181" i="60"/>
  <c r="J181" i="60"/>
  <c r="D182" i="60"/>
  <c r="E182" i="60"/>
  <c r="F182" i="60"/>
  <c r="G182" i="60"/>
  <c r="H182" i="60"/>
  <c r="I182" i="60"/>
  <c r="J182" i="60"/>
  <c r="D183" i="60"/>
  <c r="E183" i="60"/>
  <c r="F183" i="60"/>
  <c r="G183" i="60"/>
  <c r="H183" i="60"/>
  <c r="I183" i="60"/>
  <c r="J183" i="60"/>
  <c r="D184" i="60"/>
  <c r="E184" i="60"/>
  <c r="F184" i="60"/>
  <c r="G184" i="60"/>
  <c r="H184" i="60"/>
  <c r="I184" i="60"/>
  <c r="J184" i="60"/>
  <c r="D185" i="60"/>
  <c r="E185" i="60"/>
  <c r="F185" i="60"/>
  <c r="G185" i="60"/>
  <c r="H185" i="60"/>
  <c r="I185" i="60"/>
  <c r="J185" i="60"/>
  <c r="D186" i="60"/>
  <c r="E186" i="60"/>
  <c r="F186" i="60"/>
  <c r="G186" i="60"/>
  <c r="H186" i="60"/>
  <c r="I186" i="60"/>
  <c r="J186" i="60"/>
  <c r="D187" i="60"/>
  <c r="E187" i="60"/>
  <c r="F187" i="60"/>
  <c r="G187" i="60"/>
  <c r="H187" i="60"/>
  <c r="I187" i="60"/>
  <c r="J187" i="60"/>
  <c r="E36" i="60"/>
  <c r="F36" i="60"/>
  <c r="G36" i="60"/>
  <c r="H36" i="60"/>
  <c r="I36" i="60"/>
  <c r="J36" i="60"/>
  <c r="D36" i="60"/>
  <c r="D15" i="60"/>
  <c r="E15" i="60"/>
  <c r="F15" i="60"/>
  <c r="G15" i="60"/>
  <c r="H15" i="60"/>
  <c r="I15" i="60"/>
  <c r="J15" i="60"/>
  <c r="D16" i="60"/>
  <c r="E16" i="60"/>
  <c r="F16" i="60"/>
  <c r="G16" i="60"/>
  <c r="H16" i="60"/>
  <c r="I16" i="60"/>
  <c r="J16" i="60"/>
  <c r="D17" i="60"/>
  <c r="E17" i="60"/>
  <c r="F17" i="60"/>
  <c r="G17" i="60"/>
  <c r="H17" i="60"/>
  <c r="I17" i="60"/>
  <c r="J17" i="60"/>
  <c r="D18" i="60"/>
  <c r="E18" i="60"/>
  <c r="F18" i="60"/>
  <c r="G18" i="60"/>
  <c r="H18" i="60"/>
  <c r="I18" i="60"/>
  <c r="J18" i="60"/>
  <c r="D19" i="60"/>
  <c r="E19" i="60"/>
  <c r="F19" i="60"/>
  <c r="G19" i="60"/>
  <c r="H19" i="60"/>
  <c r="I19" i="60"/>
  <c r="J19" i="60"/>
  <c r="D20" i="60"/>
  <c r="E20" i="60"/>
  <c r="F20" i="60"/>
  <c r="G20" i="60"/>
  <c r="H20" i="60"/>
  <c r="I20" i="60"/>
  <c r="J20" i="60"/>
  <c r="D21" i="60"/>
  <c r="E21" i="60"/>
  <c r="F21" i="60"/>
  <c r="G21" i="60"/>
  <c r="H21" i="60"/>
  <c r="I21" i="60"/>
  <c r="J21" i="60"/>
  <c r="D22" i="60"/>
  <c r="E22" i="60"/>
  <c r="F22" i="60"/>
  <c r="G22" i="60"/>
  <c r="H22" i="60"/>
  <c r="I22" i="60"/>
  <c r="J22" i="60"/>
  <c r="D23" i="60"/>
  <c r="E23" i="60"/>
  <c r="F23" i="60"/>
  <c r="G23" i="60"/>
  <c r="H23" i="60"/>
  <c r="I23" i="60"/>
  <c r="J23" i="60"/>
  <c r="D24" i="60"/>
  <c r="E24" i="60"/>
  <c r="F24" i="60"/>
  <c r="G24" i="60"/>
  <c r="H24" i="60"/>
  <c r="I24" i="60"/>
  <c r="J24" i="60"/>
  <c r="D25" i="60"/>
  <c r="E25" i="60"/>
  <c r="F25" i="60"/>
  <c r="G25" i="60"/>
  <c r="H25" i="60"/>
  <c r="I25" i="60"/>
  <c r="J25" i="60"/>
  <c r="D26" i="60"/>
  <c r="E26" i="60"/>
  <c r="F26" i="60"/>
  <c r="G26" i="60"/>
  <c r="H26" i="60"/>
  <c r="I26" i="60"/>
  <c r="J26" i="60"/>
  <c r="D27" i="60"/>
  <c r="E27" i="60"/>
  <c r="F27" i="60"/>
  <c r="G27" i="60"/>
  <c r="H27" i="60"/>
  <c r="I27" i="60"/>
  <c r="J27" i="60"/>
  <c r="D28" i="60"/>
  <c r="E28" i="60"/>
  <c r="F28" i="60"/>
  <c r="G28" i="60"/>
  <c r="H28" i="60"/>
  <c r="I28" i="60"/>
  <c r="J28" i="60"/>
  <c r="D29" i="60"/>
  <c r="E29" i="60"/>
  <c r="F29" i="60"/>
  <c r="G29" i="60"/>
  <c r="H29" i="60"/>
  <c r="I29" i="60"/>
  <c r="J29" i="60"/>
  <c r="D30" i="60"/>
  <c r="E30" i="60"/>
  <c r="F30" i="60"/>
  <c r="G30" i="60"/>
  <c r="H30" i="60"/>
  <c r="I30" i="60"/>
  <c r="J30" i="60"/>
  <c r="D31" i="60"/>
  <c r="E31" i="60"/>
  <c r="F31" i="60"/>
  <c r="G31" i="60"/>
  <c r="H31" i="60"/>
  <c r="I31" i="60"/>
  <c r="J31" i="60"/>
  <c r="D32" i="60"/>
  <c r="E32" i="60"/>
  <c r="F32" i="60"/>
  <c r="G32" i="60"/>
  <c r="H32" i="60"/>
  <c r="I32" i="60"/>
  <c r="J32" i="60"/>
  <c r="D33" i="60"/>
  <c r="E33" i="60"/>
  <c r="F33" i="60"/>
  <c r="G33" i="60"/>
  <c r="H33" i="60"/>
  <c r="I33" i="60"/>
  <c r="J33" i="60"/>
  <c r="F14" i="60"/>
  <c r="G14" i="60"/>
  <c r="H14" i="60"/>
  <c r="I14" i="60"/>
  <c r="J14" i="60"/>
  <c r="E14" i="60"/>
  <c r="D14" i="60"/>
  <c r="H77" i="59"/>
  <c r="H78" i="59"/>
  <c r="H79" i="59"/>
  <c r="H80" i="59"/>
  <c r="H81" i="59"/>
  <c r="H82" i="59"/>
  <c r="H83" i="59"/>
  <c r="H84" i="59"/>
  <c r="H85" i="59"/>
  <c r="H86" i="59"/>
  <c r="H88" i="59"/>
  <c r="H89" i="59"/>
  <c r="H90" i="59"/>
  <c r="H91" i="59"/>
  <c r="H92" i="59"/>
  <c r="H93" i="59"/>
  <c r="H94" i="59"/>
  <c r="H95" i="59"/>
  <c r="H96" i="59"/>
  <c r="H97" i="59"/>
  <c r="H99" i="59"/>
  <c r="H100" i="59"/>
  <c r="H101" i="59"/>
  <c r="H102" i="59"/>
  <c r="H103" i="59"/>
  <c r="H104" i="59"/>
  <c r="H105" i="59"/>
  <c r="H106" i="59"/>
  <c r="H108" i="59"/>
  <c r="H109" i="59"/>
  <c r="H110" i="59"/>
  <c r="H111" i="59"/>
  <c r="H112" i="59"/>
  <c r="H113" i="59"/>
  <c r="H114" i="59"/>
  <c r="H115" i="59"/>
  <c r="H116" i="59"/>
  <c r="H117" i="59"/>
  <c r="H119" i="59"/>
  <c r="H120" i="59"/>
  <c r="H121" i="59"/>
  <c r="H122" i="59"/>
  <c r="H123" i="59"/>
  <c r="H124" i="59"/>
  <c r="H125" i="59"/>
  <c r="H126" i="59"/>
  <c r="H127" i="59"/>
  <c r="H128" i="59"/>
  <c r="H69" i="59"/>
  <c r="H70" i="59"/>
  <c r="H71" i="59"/>
  <c r="H72" i="59"/>
  <c r="H73" i="59"/>
  <c r="H74" i="59"/>
  <c r="H75" i="59"/>
  <c r="E68" i="59"/>
  <c r="F68" i="59"/>
  <c r="G68" i="59"/>
  <c r="H68" i="59"/>
  <c r="E69" i="59"/>
  <c r="F69" i="59"/>
  <c r="G69" i="59"/>
  <c r="E70" i="59"/>
  <c r="F70" i="59"/>
  <c r="G70" i="59"/>
  <c r="E71" i="59"/>
  <c r="F71" i="59"/>
  <c r="G71" i="59"/>
  <c r="E72" i="59"/>
  <c r="F72" i="59"/>
  <c r="G72" i="59"/>
  <c r="E73" i="59"/>
  <c r="F73" i="59"/>
  <c r="G73" i="59"/>
  <c r="E74" i="59"/>
  <c r="F74" i="59"/>
  <c r="G74" i="59"/>
  <c r="E75" i="59"/>
  <c r="F75" i="59"/>
  <c r="G75" i="59"/>
  <c r="E77" i="59"/>
  <c r="F77" i="59"/>
  <c r="G77" i="59"/>
  <c r="E78" i="59"/>
  <c r="F78" i="59"/>
  <c r="G78" i="59"/>
  <c r="E79" i="59"/>
  <c r="F79" i="59"/>
  <c r="G79" i="59"/>
  <c r="E80" i="59"/>
  <c r="F80" i="59"/>
  <c r="G80" i="59"/>
  <c r="E81" i="59"/>
  <c r="F81" i="59"/>
  <c r="G81" i="59"/>
  <c r="E82" i="59"/>
  <c r="F82" i="59"/>
  <c r="G82" i="59"/>
  <c r="E83" i="59"/>
  <c r="F83" i="59"/>
  <c r="G83" i="59"/>
  <c r="E84" i="59"/>
  <c r="F84" i="59"/>
  <c r="G84" i="59"/>
  <c r="E85" i="59"/>
  <c r="F85" i="59"/>
  <c r="G85" i="59"/>
  <c r="E86" i="59"/>
  <c r="F86" i="59"/>
  <c r="G86" i="59"/>
  <c r="E88" i="59"/>
  <c r="F88" i="59"/>
  <c r="G88" i="59"/>
  <c r="E89" i="59"/>
  <c r="F89" i="59"/>
  <c r="G89" i="59"/>
  <c r="E90" i="59"/>
  <c r="F90" i="59"/>
  <c r="G90" i="59"/>
  <c r="E91" i="59"/>
  <c r="F91" i="59"/>
  <c r="G91" i="59"/>
  <c r="E92" i="59"/>
  <c r="F92" i="59"/>
  <c r="G92" i="59"/>
  <c r="E93" i="59"/>
  <c r="F93" i="59"/>
  <c r="G93" i="59"/>
  <c r="E94" i="59"/>
  <c r="F94" i="59"/>
  <c r="G94" i="59"/>
  <c r="E95" i="59"/>
  <c r="F95" i="59"/>
  <c r="G95" i="59"/>
  <c r="E96" i="59"/>
  <c r="F96" i="59"/>
  <c r="G96" i="59"/>
  <c r="E97" i="59"/>
  <c r="F97" i="59"/>
  <c r="G97" i="59"/>
  <c r="E99" i="59"/>
  <c r="F99" i="59"/>
  <c r="G99" i="59"/>
  <c r="E100" i="59"/>
  <c r="F100" i="59"/>
  <c r="G100" i="59"/>
  <c r="E101" i="59"/>
  <c r="F101" i="59"/>
  <c r="G101" i="59"/>
  <c r="E102" i="59"/>
  <c r="F102" i="59"/>
  <c r="G102" i="59"/>
  <c r="E103" i="59"/>
  <c r="F103" i="59"/>
  <c r="G103" i="59"/>
  <c r="E104" i="59"/>
  <c r="F104" i="59"/>
  <c r="G104" i="59"/>
  <c r="E105" i="59"/>
  <c r="F105" i="59"/>
  <c r="G105" i="59"/>
  <c r="E106" i="59"/>
  <c r="F106" i="59"/>
  <c r="G106" i="59"/>
  <c r="E108" i="59"/>
  <c r="F108" i="59"/>
  <c r="G108" i="59"/>
  <c r="E109" i="59"/>
  <c r="F109" i="59"/>
  <c r="G109" i="59"/>
  <c r="E110" i="59"/>
  <c r="F110" i="59"/>
  <c r="G110" i="59"/>
  <c r="E111" i="59"/>
  <c r="F111" i="59"/>
  <c r="G111" i="59"/>
  <c r="E112" i="59"/>
  <c r="F112" i="59"/>
  <c r="G112" i="59"/>
  <c r="E113" i="59"/>
  <c r="F113" i="59"/>
  <c r="G113" i="59"/>
  <c r="E114" i="59"/>
  <c r="F114" i="59"/>
  <c r="G114" i="59"/>
  <c r="E115" i="59"/>
  <c r="F115" i="59"/>
  <c r="G115" i="59"/>
  <c r="E116" i="59"/>
  <c r="F116" i="59"/>
  <c r="G116" i="59"/>
  <c r="E117" i="59"/>
  <c r="F117" i="59"/>
  <c r="G117" i="59"/>
  <c r="E119" i="59"/>
  <c r="F119" i="59"/>
  <c r="G119" i="59"/>
  <c r="E120" i="59"/>
  <c r="F120" i="59"/>
  <c r="G120" i="59"/>
  <c r="E121" i="59"/>
  <c r="F121" i="59"/>
  <c r="G121" i="59"/>
  <c r="E122" i="59"/>
  <c r="F122" i="59"/>
  <c r="G122" i="59"/>
  <c r="E123" i="59"/>
  <c r="F123" i="59"/>
  <c r="G123" i="59"/>
  <c r="E124" i="59"/>
  <c r="F124" i="59"/>
  <c r="G124" i="59"/>
  <c r="E125" i="59"/>
  <c r="F125" i="59"/>
  <c r="G125" i="59"/>
  <c r="E126" i="59"/>
  <c r="F126" i="59"/>
  <c r="G126" i="59"/>
  <c r="E127" i="59"/>
  <c r="F127" i="59"/>
  <c r="G127" i="59"/>
  <c r="E128" i="59"/>
  <c r="F128" i="59"/>
  <c r="G128" i="59"/>
  <c r="D69" i="59"/>
  <c r="D70" i="59"/>
  <c r="D71" i="59"/>
  <c r="D72" i="59"/>
  <c r="D73" i="59"/>
  <c r="D74" i="59"/>
  <c r="D75" i="59"/>
  <c r="D77" i="59"/>
  <c r="D78" i="59"/>
  <c r="D79" i="59"/>
  <c r="D80" i="59"/>
  <c r="D81" i="59"/>
  <c r="D82" i="59"/>
  <c r="D83" i="59"/>
  <c r="D84" i="59"/>
  <c r="D85" i="59"/>
  <c r="D86" i="59"/>
  <c r="D88" i="59"/>
  <c r="D89" i="59"/>
  <c r="D90" i="59"/>
  <c r="D91" i="59"/>
  <c r="D92" i="59"/>
  <c r="D93" i="59"/>
  <c r="D94" i="59"/>
  <c r="D95" i="59"/>
  <c r="D96" i="59"/>
  <c r="D97" i="59"/>
  <c r="D99" i="59"/>
  <c r="D100" i="59"/>
  <c r="D101" i="59"/>
  <c r="D102" i="59"/>
  <c r="D103" i="59"/>
  <c r="D104" i="59"/>
  <c r="D105" i="59"/>
  <c r="D106" i="59"/>
  <c r="D108" i="59"/>
  <c r="D109" i="59"/>
  <c r="D110" i="59"/>
  <c r="D111" i="59"/>
  <c r="D112" i="59"/>
  <c r="D113" i="59"/>
  <c r="D114" i="59"/>
  <c r="D115" i="59"/>
  <c r="D116" i="59"/>
  <c r="D117" i="59"/>
  <c r="D119" i="59"/>
  <c r="D120" i="59"/>
  <c r="D121" i="59"/>
  <c r="D122" i="59"/>
  <c r="D123" i="59"/>
  <c r="D124" i="59"/>
  <c r="D125" i="59"/>
  <c r="D126" i="59"/>
  <c r="D127" i="59"/>
  <c r="D128" i="59"/>
  <c r="D68" i="59"/>
  <c r="D59" i="59"/>
  <c r="D29" i="59"/>
  <c r="D30" i="59"/>
  <c r="D31" i="59"/>
  <c r="D32" i="59"/>
  <c r="D33" i="59"/>
  <c r="D34" i="59"/>
  <c r="D35" i="59"/>
  <c r="G30" i="59"/>
  <c r="G31" i="59"/>
  <c r="G32" i="59"/>
  <c r="G33" i="59"/>
  <c r="G34" i="59"/>
  <c r="G35" i="59"/>
  <c r="G36" i="59"/>
  <c r="G37" i="59"/>
  <c r="G38" i="59"/>
  <c r="G39" i="59"/>
  <c r="G40" i="59"/>
  <c r="G41" i="59"/>
  <c r="G42" i="59"/>
  <c r="G43" i="59"/>
  <c r="G44" i="59"/>
  <c r="G45" i="59"/>
  <c r="G46" i="59"/>
  <c r="G47" i="59"/>
  <c r="G48" i="59"/>
  <c r="G49" i="59"/>
  <c r="G50" i="59"/>
  <c r="H50" i="59" s="1"/>
  <c r="G29" i="59"/>
  <c r="E30" i="59"/>
  <c r="F30" i="59" s="1"/>
  <c r="E31" i="59"/>
  <c r="E32" i="59"/>
  <c r="E33" i="59"/>
  <c r="E34" i="59"/>
  <c r="E35" i="59"/>
  <c r="E36" i="59"/>
  <c r="E37" i="59"/>
  <c r="E38" i="59"/>
  <c r="E39" i="59"/>
  <c r="E40" i="59"/>
  <c r="E41" i="59"/>
  <c r="E42" i="59"/>
  <c r="E43" i="59"/>
  <c r="E44" i="59"/>
  <c r="E45" i="59"/>
  <c r="E46" i="59"/>
  <c r="E47" i="59"/>
  <c r="E48" i="59"/>
  <c r="E49" i="59"/>
  <c r="E29" i="59"/>
  <c r="D36" i="59"/>
  <c r="D37" i="59"/>
  <c r="D38" i="59"/>
  <c r="D39" i="59"/>
  <c r="D40" i="59"/>
  <c r="D41" i="59"/>
  <c r="D42" i="59"/>
  <c r="D43" i="59"/>
  <c r="D44" i="59"/>
  <c r="D45" i="59"/>
  <c r="D46" i="59"/>
  <c r="D47" i="59"/>
  <c r="D48" i="59"/>
  <c r="D49" i="59"/>
  <c r="D50" i="59"/>
  <c r="E24" i="59"/>
  <c r="I68" i="14"/>
  <c r="G42" i="12"/>
  <c r="G39" i="12"/>
  <c r="H47" i="59" l="1"/>
  <c r="H43" i="59"/>
  <c r="H39" i="59"/>
  <c r="H35" i="59"/>
  <c r="H31" i="59"/>
  <c r="H48" i="59"/>
  <c r="H44" i="59"/>
  <c r="H40" i="59"/>
  <c r="H36" i="59"/>
  <c r="H32" i="59"/>
  <c r="I99" i="59"/>
  <c r="I77" i="59"/>
  <c r="H46" i="59"/>
  <c r="H42" i="59"/>
  <c r="H38" i="59"/>
  <c r="H34" i="59"/>
  <c r="H49" i="59"/>
  <c r="H45" i="59"/>
  <c r="H41" i="59"/>
  <c r="H37" i="59"/>
  <c r="H33" i="59"/>
  <c r="I108" i="59"/>
  <c r="I119" i="59"/>
  <c r="F31" i="59"/>
  <c r="I88" i="59"/>
  <c r="H29" i="59"/>
  <c r="F29" i="59"/>
  <c r="H30" i="59"/>
  <c r="I68" i="59"/>
  <c r="I7" i="63"/>
  <c r="K209" i="62" l="1"/>
  <c r="K208" i="62"/>
  <c r="C208" i="62"/>
  <c r="K207" i="62"/>
  <c r="C207" i="62"/>
  <c r="K206" i="62"/>
  <c r="C206" i="62"/>
  <c r="K205" i="62"/>
  <c r="C205" i="62"/>
  <c r="K204" i="62"/>
  <c r="C204" i="62"/>
  <c r="K203" i="62"/>
  <c r="C203" i="62"/>
  <c r="K202" i="62"/>
  <c r="C202" i="62"/>
  <c r="K201" i="62"/>
  <c r="C201" i="62"/>
  <c r="K200" i="62"/>
  <c r="C200" i="62"/>
  <c r="K199" i="62"/>
  <c r="C199" i="62"/>
  <c r="K198" i="62"/>
  <c r="C198" i="62"/>
  <c r="K197" i="62"/>
  <c r="C197" i="62"/>
  <c r="K196" i="62"/>
  <c r="C196" i="62"/>
  <c r="K195" i="62"/>
  <c r="C195" i="62"/>
  <c r="K194" i="62"/>
  <c r="C194" i="62"/>
  <c r="K193" i="62"/>
  <c r="K187" i="62"/>
  <c r="C187" i="62"/>
  <c r="K186" i="62"/>
  <c r="C186" i="62"/>
  <c r="K185" i="62"/>
  <c r="C185" i="62"/>
  <c r="K184" i="62"/>
  <c r="C184" i="62"/>
  <c r="K183" i="62"/>
  <c r="C183" i="62"/>
  <c r="K182" i="62"/>
  <c r="C182" i="62"/>
  <c r="K181" i="62"/>
  <c r="C181" i="62"/>
  <c r="K180" i="62"/>
  <c r="C180" i="62"/>
  <c r="K179" i="62"/>
  <c r="C179" i="62"/>
  <c r="K178" i="62"/>
  <c r="C178" i="62"/>
  <c r="K177" i="62"/>
  <c r="C177" i="62"/>
  <c r="K176" i="62"/>
  <c r="C176" i="62"/>
  <c r="K175" i="62"/>
  <c r="C175" i="62"/>
  <c r="K174" i="62"/>
  <c r="C174" i="62"/>
  <c r="K173" i="62"/>
  <c r="C173" i="62"/>
  <c r="K172" i="62"/>
  <c r="C172" i="62"/>
  <c r="K171" i="62"/>
  <c r="C171" i="62"/>
  <c r="K170" i="62"/>
  <c r="C170" i="62"/>
  <c r="K169" i="62"/>
  <c r="C169" i="62"/>
  <c r="K168" i="62"/>
  <c r="C168" i="62"/>
  <c r="B167" i="62"/>
  <c r="K165" i="62"/>
  <c r="C165" i="62"/>
  <c r="K164" i="62"/>
  <c r="C164" i="62"/>
  <c r="K163" i="62"/>
  <c r="C163" i="62"/>
  <c r="K162" i="62"/>
  <c r="C162" i="62"/>
  <c r="K161" i="62"/>
  <c r="C161" i="62"/>
  <c r="K160" i="62"/>
  <c r="C160" i="62"/>
  <c r="K159" i="62"/>
  <c r="C159" i="62"/>
  <c r="K158" i="62"/>
  <c r="C158" i="62"/>
  <c r="K157" i="62"/>
  <c r="C157" i="62"/>
  <c r="K156" i="62"/>
  <c r="C156" i="62"/>
  <c r="K155" i="62"/>
  <c r="C155" i="62"/>
  <c r="K154" i="62"/>
  <c r="C154" i="62"/>
  <c r="K153" i="62"/>
  <c r="C153" i="62"/>
  <c r="K152" i="62"/>
  <c r="C152" i="62"/>
  <c r="K151" i="62"/>
  <c r="C151" i="62"/>
  <c r="K150" i="62"/>
  <c r="C150" i="62"/>
  <c r="K149" i="62"/>
  <c r="C149" i="62"/>
  <c r="K148" i="62"/>
  <c r="C148" i="62"/>
  <c r="K147" i="62"/>
  <c r="C147" i="62"/>
  <c r="K146" i="62"/>
  <c r="C146" i="62"/>
  <c r="B145" i="62"/>
  <c r="K143" i="62"/>
  <c r="C143" i="62"/>
  <c r="K142" i="62"/>
  <c r="C142" i="62"/>
  <c r="K141" i="62"/>
  <c r="C141" i="62"/>
  <c r="K140" i="62"/>
  <c r="C140" i="62"/>
  <c r="K139" i="62"/>
  <c r="C139" i="62"/>
  <c r="K138" i="62"/>
  <c r="C138" i="62"/>
  <c r="K137" i="62"/>
  <c r="C137" i="62"/>
  <c r="K136" i="62"/>
  <c r="C136" i="62"/>
  <c r="K135" i="62"/>
  <c r="C135" i="62"/>
  <c r="K134" i="62"/>
  <c r="C134" i="62"/>
  <c r="K133" i="62"/>
  <c r="C133" i="62"/>
  <c r="K132" i="62"/>
  <c r="C132" i="62"/>
  <c r="K131" i="62"/>
  <c r="C131" i="62"/>
  <c r="K130" i="62"/>
  <c r="C130" i="62"/>
  <c r="K129" i="62"/>
  <c r="C129" i="62"/>
  <c r="K128" i="62"/>
  <c r="C128" i="62"/>
  <c r="K127" i="62"/>
  <c r="C127" i="62"/>
  <c r="K126" i="62"/>
  <c r="C126" i="62"/>
  <c r="K125" i="62"/>
  <c r="C125" i="62"/>
  <c r="K124" i="62"/>
  <c r="C124" i="62"/>
  <c r="B123" i="62"/>
  <c r="K121" i="62"/>
  <c r="C121" i="62"/>
  <c r="K120" i="62"/>
  <c r="C120" i="62"/>
  <c r="K119" i="62"/>
  <c r="C119" i="62"/>
  <c r="K118" i="62"/>
  <c r="C118" i="62"/>
  <c r="K117" i="62"/>
  <c r="C117" i="62"/>
  <c r="K116" i="62"/>
  <c r="C116" i="62"/>
  <c r="K115" i="62"/>
  <c r="C115" i="62"/>
  <c r="K114" i="62"/>
  <c r="C114" i="62"/>
  <c r="K113" i="62"/>
  <c r="C113" i="62"/>
  <c r="K112" i="62"/>
  <c r="C112" i="62"/>
  <c r="K111" i="62"/>
  <c r="C111" i="62"/>
  <c r="K110" i="62"/>
  <c r="C110" i="62"/>
  <c r="K109" i="62"/>
  <c r="C109" i="62"/>
  <c r="K108" i="62"/>
  <c r="C108" i="62"/>
  <c r="K107" i="62"/>
  <c r="C107" i="62"/>
  <c r="K106" i="62"/>
  <c r="C106" i="62"/>
  <c r="K105" i="62"/>
  <c r="C105" i="62"/>
  <c r="K104" i="62"/>
  <c r="C104" i="62"/>
  <c r="K103" i="62"/>
  <c r="C103" i="62"/>
  <c r="K102" i="62"/>
  <c r="C102" i="62"/>
  <c r="B101" i="62"/>
  <c r="K99" i="62"/>
  <c r="C99" i="62"/>
  <c r="K98" i="62"/>
  <c r="C98" i="62"/>
  <c r="K97" i="62"/>
  <c r="C97" i="62"/>
  <c r="K96" i="62"/>
  <c r="C96" i="62"/>
  <c r="K95" i="62"/>
  <c r="C95" i="62"/>
  <c r="K94" i="62"/>
  <c r="C94" i="62"/>
  <c r="K93" i="62"/>
  <c r="C93" i="62"/>
  <c r="K92" i="62"/>
  <c r="C92" i="62"/>
  <c r="K91" i="62"/>
  <c r="C91" i="62"/>
  <c r="K90" i="62"/>
  <c r="C90" i="62"/>
  <c r="K89" i="62"/>
  <c r="C89" i="62"/>
  <c r="K88" i="62"/>
  <c r="C88" i="62"/>
  <c r="K87" i="62"/>
  <c r="C87" i="62"/>
  <c r="K86" i="62"/>
  <c r="C86" i="62"/>
  <c r="K85" i="62"/>
  <c r="C85" i="62"/>
  <c r="K84" i="62"/>
  <c r="C84" i="62"/>
  <c r="K83" i="62"/>
  <c r="C83" i="62"/>
  <c r="K82" i="62"/>
  <c r="C82" i="62"/>
  <c r="K81" i="62"/>
  <c r="C81" i="62"/>
  <c r="K80" i="62"/>
  <c r="C80" i="62"/>
  <c r="B79" i="62"/>
  <c r="K77" i="62"/>
  <c r="C77" i="62"/>
  <c r="K76" i="62"/>
  <c r="C76" i="62"/>
  <c r="K75" i="62"/>
  <c r="C75" i="62"/>
  <c r="K74" i="62"/>
  <c r="C74" i="62"/>
  <c r="K73" i="62"/>
  <c r="C73" i="62"/>
  <c r="K72" i="62"/>
  <c r="C72" i="62"/>
  <c r="K71" i="62"/>
  <c r="C71" i="62"/>
  <c r="K70" i="62"/>
  <c r="C70" i="62"/>
  <c r="K69" i="62"/>
  <c r="C69" i="62"/>
  <c r="K68" i="62"/>
  <c r="C68" i="62"/>
  <c r="K67" i="62"/>
  <c r="C67" i="62"/>
  <c r="K66" i="62"/>
  <c r="C66" i="62"/>
  <c r="K65" i="62"/>
  <c r="C65" i="62"/>
  <c r="K64" i="62"/>
  <c r="C64" i="62"/>
  <c r="K63" i="62"/>
  <c r="C63" i="62"/>
  <c r="K62" i="62"/>
  <c r="C62" i="62"/>
  <c r="K61" i="62"/>
  <c r="C61" i="62"/>
  <c r="K60" i="62"/>
  <c r="C60" i="62"/>
  <c r="K59" i="62"/>
  <c r="C59" i="62"/>
  <c r="K58" i="62"/>
  <c r="C58" i="62"/>
  <c r="B57" i="62"/>
  <c r="K55" i="62"/>
  <c r="C55" i="62"/>
  <c r="K54" i="62"/>
  <c r="C54" i="62"/>
  <c r="K53" i="62"/>
  <c r="C53" i="62"/>
  <c r="K52" i="62"/>
  <c r="C52" i="62"/>
  <c r="K51" i="62"/>
  <c r="C51" i="62"/>
  <c r="K50" i="62"/>
  <c r="C50" i="62"/>
  <c r="K49" i="62"/>
  <c r="C49" i="62"/>
  <c r="K48" i="62"/>
  <c r="C48" i="62"/>
  <c r="K47" i="62"/>
  <c r="C47" i="62"/>
  <c r="K46" i="62"/>
  <c r="C46" i="62"/>
  <c r="K45" i="62"/>
  <c r="C45" i="62"/>
  <c r="K44" i="62"/>
  <c r="C44" i="62"/>
  <c r="K43" i="62"/>
  <c r="C43" i="62"/>
  <c r="K42" i="62"/>
  <c r="C42" i="62"/>
  <c r="K41" i="62"/>
  <c r="C41" i="62"/>
  <c r="K40" i="62"/>
  <c r="C40" i="62"/>
  <c r="K39" i="62"/>
  <c r="C39" i="62"/>
  <c r="K38" i="62"/>
  <c r="C38" i="62"/>
  <c r="K37" i="62"/>
  <c r="C37" i="62"/>
  <c r="K36" i="62"/>
  <c r="C36" i="62"/>
  <c r="B35" i="62"/>
  <c r="K33" i="62"/>
  <c r="C33" i="62"/>
  <c r="K32" i="62"/>
  <c r="C32" i="62"/>
  <c r="K31" i="62"/>
  <c r="C31" i="62"/>
  <c r="K30" i="62"/>
  <c r="C30" i="62"/>
  <c r="K29" i="62"/>
  <c r="C29" i="62"/>
  <c r="K28" i="62"/>
  <c r="C28" i="62"/>
  <c r="K27" i="62"/>
  <c r="C27" i="62"/>
  <c r="K26" i="62"/>
  <c r="C26" i="62"/>
  <c r="K25" i="62"/>
  <c r="C25" i="62"/>
  <c r="K24" i="62"/>
  <c r="C24" i="62"/>
  <c r="K23" i="62"/>
  <c r="C23" i="62"/>
  <c r="K22" i="62"/>
  <c r="C22" i="62"/>
  <c r="K21" i="62"/>
  <c r="C21" i="62"/>
  <c r="K20" i="62"/>
  <c r="C20" i="62"/>
  <c r="K19" i="62"/>
  <c r="C19" i="62"/>
  <c r="K18" i="62"/>
  <c r="C18" i="62"/>
  <c r="K17" i="62"/>
  <c r="C17" i="62"/>
  <c r="K16" i="62"/>
  <c r="C16" i="62"/>
  <c r="K15" i="62"/>
  <c r="C15" i="62"/>
  <c r="K14" i="62"/>
  <c r="C14" i="62"/>
  <c r="K13" i="62"/>
  <c r="B13" i="62"/>
  <c r="I7" i="62"/>
  <c r="I8" i="62" s="1"/>
  <c r="L167" i="62" l="1"/>
  <c r="L145" i="62"/>
  <c r="L123" i="62"/>
  <c r="L101" i="62"/>
  <c r="L79" i="62"/>
  <c r="L57" i="62"/>
  <c r="F10" i="62" s="1"/>
  <c r="L35" i="62"/>
  <c r="F9" i="62" s="1"/>
  <c r="L13" i="62"/>
  <c r="I36" i="50"/>
  <c r="C24" i="61"/>
  <c r="D18" i="61"/>
  <c r="C18" i="61"/>
  <c r="G16" i="61"/>
  <c r="G15" i="61"/>
  <c r="G14" i="61"/>
  <c r="G13" i="61"/>
  <c r="G12" i="61"/>
  <c r="I11" i="61"/>
  <c r="G11" i="61"/>
  <c r="F5" i="62" l="1"/>
  <c r="F8" i="62"/>
  <c r="F6" i="62" s="1"/>
  <c r="K187" i="60"/>
  <c r="C187" i="60"/>
  <c r="K186" i="60"/>
  <c r="C186" i="60"/>
  <c r="K185" i="60"/>
  <c r="C185" i="60"/>
  <c r="K184" i="60"/>
  <c r="C184" i="60"/>
  <c r="K183" i="60"/>
  <c r="C183" i="60"/>
  <c r="K182" i="60"/>
  <c r="C182" i="60"/>
  <c r="K181" i="60"/>
  <c r="C181" i="60"/>
  <c r="K180" i="60"/>
  <c r="C180" i="60"/>
  <c r="K179" i="60"/>
  <c r="C179" i="60"/>
  <c r="K178" i="60"/>
  <c r="C178" i="60"/>
  <c r="K177" i="60"/>
  <c r="C177" i="60"/>
  <c r="K176" i="60"/>
  <c r="C176" i="60"/>
  <c r="K175" i="60"/>
  <c r="C175" i="60"/>
  <c r="K174" i="60"/>
  <c r="C174" i="60"/>
  <c r="K173" i="60"/>
  <c r="C173" i="60"/>
  <c r="K172" i="60"/>
  <c r="C172" i="60"/>
  <c r="K171" i="60"/>
  <c r="C171" i="60"/>
  <c r="K170" i="60"/>
  <c r="C170" i="60"/>
  <c r="K169" i="60"/>
  <c r="C169" i="60"/>
  <c r="K168" i="60"/>
  <c r="C168" i="60"/>
  <c r="K165" i="60"/>
  <c r="C165" i="60"/>
  <c r="K164" i="60"/>
  <c r="C164" i="60"/>
  <c r="K163" i="60"/>
  <c r="C163" i="60"/>
  <c r="K162" i="60"/>
  <c r="C162" i="60"/>
  <c r="K161" i="60"/>
  <c r="C161" i="60"/>
  <c r="K160" i="60"/>
  <c r="C160" i="60"/>
  <c r="K159" i="60"/>
  <c r="C159" i="60"/>
  <c r="K158" i="60"/>
  <c r="C158" i="60"/>
  <c r="K157" i="60"/>
  <c r="C157" i="60"/>
  <c r="K156" i="60"/>
  <c r="C156" i="60"/>
  <c r="K155" i="60"/>
  <c r="C155" i="60"/>
  <c r="K154" i="60"/>
  <c r="C154" i="60"/>
  <c r="K153" i="60"/>
  <c r="C153" i="60"/>
  <c r="K152" i="60"/>
  <c r="C152" i="60"/>
  <c r="K151" i="60"/>
  <c r="C151" i="60"/>
  <c r="K150" i="60"/>
  <c r="C150" i="60"/>
  <c r="K149" i="60"/>
  <c r="C149" i="60"/>
  <c r="K148" i="60"/>
  <c r="C148" i="60"/>
  <c r="K147" i="60"/>
  <c r="C147" i="60"/>
  <c r="K146" i="60"/>
  <c r="C146" i="60"/>
  <c r="K143" i="60"/>
  <c r="C143" i="60"/>
  <c r="K142" i="60"/>
  <c r="C142" i="60"/>
  <c r="K141" i="60"/>
  <c r="C141" i="60"/>
  <c r="K140" i="60"/>
  <c r="C140" i="60"/>
  <c r="K139" i="60"/>
  <c r="C139" i="60"/>
  <c r="K138" i="60"/>
  <c r="C138" i="60"/>
  <c r="K137" i="60"/>
  <c r="C137" i="60"/>
  <c r="K136" i="60"/>
  <c r="C136" i="60"/>
  <c r="K135" i="60"/>
  <c r="C135" i="60"/>
  <c r="K134" i="60"/>
  <c r="C134" i="60"/>
  <c r="K133" i="60"/>
  <c r="C133" i="60"/>
  <c r="K132" i="60"/>
  <c r="C132" i="60"/>
  <c r="K131" i="60"/>
  <c r="C131" i="60"/>
  <c r="K130" i="60"/>
  <c r="C130" i="60"/>
  <c r="K129" i="60"/>
  <c r="C129" i="60"/>
  <c r="K128" i="60"/>
  <c r="C128" i="60"/>
  <c r="K127" i="60"/>
  <c r="C127" i="60"/>
  <c r="K126" i="60"/>
  <c r="C126" i="60"/>
  <c r="K125" i="60"/>
  <c r="C125" i="60"/>
  <c r="K124" i="60"/>
  <c r="C124" i="60"/>
  <c r="K121" i="60"/>
  <c r="C121" i="60"/>
  <c r="K120" i="60"/>
  <c r="C120" i="60"/>
  <c r="K119" i="60"/>
  <c r="C119" i="60"/>
  <c r="K118" i="60"/>
  <c r="C118" i="60"/>
  <c r="K117" i="60"/>
  <c r="C117" i="60"/>
  <c r="K116" i="60"/>
  <c r="C116" i="60"/>
  <c r="K115" i="60"/>
  <c r="C115" i="60"/>
  <c r="K114" i="60"/>
  <c r="C114" i="60"/>
  <c r="K113" i="60"/>
  <c r="C113" i="60"/>
  <c r="K112" i="60"/>
  <c r="C112" i="60"/>
  <c r="K111" i="60"/>
  <c r="C111" i="60"/>
  <c r="K110" i="60"/>
  <c r="C110" i="60"/>
  <c r="K109" i="60"/>
  <c r="C109" i="60"/>
  <c r="K108" i="60"/>
  <c r="C108" i="60"/>
  <c r="K107" i="60"/>
  <c r="C107" i="60"/>
  <c r="K106" i="60"/>
  <c r="C106" i="60"/>
  <c r="K105" i="60"/>
  <c r="C105" i="60"/>
  <c r="K104" i="60"/>
  <c r="C104" i="60"/>
  <c r="K103" i="60"/>
  <c r="C103" i="60"/>
  <c r="K102" i="60"/>
  <c r="C102" i="60"/>
  <c r="K99" i="60"/>
  <c r="C99" i="60"/>
  <c r="K98" i="60"/>
  <c r="C98" i="60"/>
  <c r="K97" i="60"/>
  <c r="C97" i="60"/>
  <c r="K96" i="60"/>
  <c r="C96" i="60"/>
  <c r="K95" i="60"/>
  <c r="C95" i="60"/>
  <c r="K94" i="60"/>
  <c r="C94" i="60"/>
  <c r="K93" i="60"/>
  <c r="C93" i="60"/>
  <c r="K92" i="60"/>
  <c r="C92" i="60"/>
  <c r="K91" i="60"/>
  <c r="C91" i="60"/>
  <c r="K90" i="60"/>
  <c r="C90" i="60"/>
  <c r="K89" i="60"/>
  <c r="C89" i="60"/>
  <c r="K88" i="60"/>
  <c r="C88" i="60"/>
  <c r="K87" i="60"/>
  <c r="C87" i="60"/>
  <c r="K86" i="60"/>
  <c r="C86" i="60"/>
  <c r="K85" i="60"/>
  <c r="C85" i="60"/>
  <c r="K84" i="60"/>
  <c r="C84" i="60"/>
  <c r="K83" i="60"/>
  <c r="C83" i="60"/>
  <c r="K82" i="60"/>
  <c r="C82" i="60"/>
  <c r="K81" i="60"/>
  <c r="C81" i="60"/>
  <c r="K80" i="60"/>
  <c r="C80" i="60"/>
  <c r="K77" i="60"/>
  <c r="C77" i="60"/>
  <c r="K76" i="60"/>
  <c r="C76" i="60"/>
  <c r="K75" i="60"/>
  <c r="C75" i="60"/>
  <c r="K74" i="60"/>
  <c r="C74" i="60"/>
  <c r="K73" i="60"/>
  <c r="C73" i="60"/>
  <c r="K72" i="60"/>
  <c r="C72" i="60"/>
  <c r="K71" i="60"/>
  <c r="C71" i="60"/>
  <c r="K70" i="60"/>
  <c r="C70" i="60"/>
  <c r="K69" i="60"/>
  <c r="C69" i="60"/>
  <c r="K68" i="60"/>
  <c r="C68" i="60"/>
  <c r="K67" i="60"/>
  <c r="C67" i="60"/>
  <c r="K66" i="60"/>
  <c r="C66" i="60"/>
  <c r="K65" i="60"/>
  <c r="C65" i="60"/>
  <c r="K64" i="60"/>
  <c r="C64" i="60"/>
  <c r="K63" i="60"/>
  <c r="C63" i="60"/>
  <c r="K62" i="60"/>
  <c r="C62" i="60"/>
  <c r="K61" i="60"/>
  <c r="C61" i="60"/>
  <c r="K60" i="60"/>
  <c r="C60" i="60"/>
  <c r="K59" i="60"/>
  <c r="C59" i="60"/>
  <c r="K58" i="60"/>
  <c r="C58" i="60"/>
  <c r="K55" i="60"/>
  <c r="C55" i="60"/>
  <c r="K54" i="60"/>
  <c r="C54" i="60"/>
  <c r="K53" i="60"/>
  <c r="C53" i="60"/>
  <c r="K52" i="60"/>
  <c r="C52" i="60"/>
  <c r="K51" i="60"/>
  <c r="C51" i="60"/>
  <c r="K50" i="60"/>
  <c r="C50" i="60"/>
  <c r="K49" i="60"/>
  <c r="C49" i="60"/>
  <c r="K48" i="60"/>
  <c r="C48" i="60"/>
  <c r="K47" i="60"/>
  <c r="C47" i="60"/>
  <c r="K46" i="60"/>
  <c r="C46" i="60"/>
  <c r="K45" i="60"/>
  <c r="C45" i="60"/>
  <c r="K44" i="60"/>
  <c r="C44" i="60"/>
  <c r="K43" i="60"/>
  <c r="C43" i="60"/>
  <c r="K42" i="60"/>
  <c r="C42" i="60"/>
  <c r="K41" i="60"/>
  <c r="C41" i="60"/>
  <c r="K40" i="60"/>
  <c r="C40" i="60"/>
  <c r="K39" i="60"/>
  <c r="C39" i="60"/>
  <c r="K38" i="60"/>
  <c r="C38" i="60"/>
  <c r="K37" i="60"/>
  <c r="C37" i="60"/>
  <c r="K36" i="60"/>
  <c r="C36" i="60"/>
  <c r="K33" i="60"/>
  <c r="C33" i="60"/>
  <c r="K32" i="60"/>
  <c r="C32" i="60"/>
  <c r="K31" i="60"/>
  <c r="C31" i="60"/>
  <c r="K30" i="60"/>
  <c r="C30" i="60"/>
  <c r="K29" i="60"/>
  <c r="C29" i="60"/>
  <c r="K28" i="60"/>
  <c r="C28" i="60"/>
  <c r="K27" i="60"/>
  <c r="C27" i="60"/>
  <c r="K26" i="60"/>
  <c r="C26" i="60"/>
  <c r="K25" i="60"/>
  <c r="C25" i="60"/>
  <c r="K24" i="60"/>
  <c r="C24" i="60"/>
  <c r="K23" i="60"/>
  <c r="C23" i="60"/>
  <c r="K22" i="60"/>
  <c r="C22" i="60"/>
  <c r="K21" i="60"/>
  <c r="C21" i="60"/>
  <c r="K20" i="60"/>
  <c r="C20" i="60"/>
  <c r="K19" i="60"/>
  <c r="C19" i="60"/>
  <c r="K18" i="60"/>
  <c r="C18" i="60"/>
  <c r="K17" i="60"/>
  <c r="C17" i="60"/>
  <c r="K16" i="60"/>
  <c r="C16" i="60"/>
  <c r="K15" i="60"/>
  <c r="C15" i="60"/>
  <c r="K14" i="60"/>
  <c r="C14" i="60"/>
  <c r="K13" i="60"/>
  <c r="A127" i="59"/>
  <c r="A126" i="59"/>
  <c r="A125" i="59"/>
  <c r="A124" i="59"/>
  <c r="A123" i="59"/>
  <c r="A122" i="59"/>
  <c r="A121" i="59"/>
  <c r="A120" i="59"/>
  <c r="A117" i="59"/>
  <c r="A116" i="59"/>
  <c r="A115" i="59"/>
  <c r="A114" i="59"/>
  <c r="A113" i="59"/>
  <c r="A112" i="59"/>
  <c r="A111" i="59"/>
  <c r="A110" i="59"/>
  <c r="A109" i="59"/>
  <c r="E12" i="59"/>
  <c r="A106" i="59"/>
  <c r="A105" i="59"/>
  <c r="A104" i="59"/>
  <c r="A103" i="59"/>
  <c r="A102" i="59"/>
  <c r="A101" i="59"/>
  <c r="A100" i="59"/>
  <c r="E11" i="59"/>
  <c r="A97" i="59"/>
  <c r="A96" i="59"/>
  <c r="A95" i="59"/>
  <c r="A94" i="59"/>
  <c r="A93" i="59"/>
  <c r="A92" i="59"/>
  <c r="A91" i="59"/>
  <c r="A90" i="59"/>
  <c r="A89" i="59"/>
  <c r="A86" i="59"/>
  <c r="A85" i="59"/>
  <c r="A84" i="59"/>
  <c r="A83" i="59"/>
  <c r="A82" i="59"/>
  <c r="A81" i="59"/>
  <c r="A80" i="59"/>
  <c r="A79" i="59"/>
  <c r="A78" i="59"/>
  <c r="E9" i="59"/>
  <c r="A75" i="59"/>
  <c r="A74" i="59"/>
  <c r="A73" i="59"/>
  <c r="A72" i="59"/>
  <c r="A71" i="59"/>
  <c r="A70" i="59"/>
  <c r="A69" i="59"/>
  <c r="E8" i="59"/>
  <c r="F49" i="59"/>
  <c r="A49" i="59"/>
  <c r="F48" i="59"/>
  <c r="A48" i="59"/>
  <c r="F47" i="59"/>
  <c r="A47" i="59"/>
  <c r="F46" i="59"/>
  <c r="A46" i="59"/>
  <c r="F45" i="59"/>
  <c r="A45" i="59"/>
  <c r="F44" i="59"/>
  <c r="A44" i="59"/>
  <c r="F43" i="59"/>
  <c r="A43" i="59"/>
  <c r="F42" i="59"/>
  <c r="A42" i="59"/>
  <c r="F41" i="59"/>
  <c r="A41" i="59"/>
  <c r="F40" i="59"/>
  <c r="A40" i="59"/>
  <c r="F39" i="59"/>
  <c r="A39" i="59"/>
  <c r="F38" i="59"/>
  <c r="A38" i="59"/>
  <c r="F37" i="59"/>
  <c r="A37" i="59"/>
  <c r="F36" i="59"/>
  <c r="A36" i="59"/>
  <c r="F35" i="59"/>
  <c r="A35" i="59"/>
  <c r="F34" i="59"/>
  <c r="A34" i="59"/>
  <c r="F33" i="59"/>
  <c r="A33" i="59"/>
  <c r="F32" i="59"/>
  <c r="A32" i="59"/>
  <c r="A31" i="59"/>
  <c r="A30" i="59"/>
  <c r="E25" i="59"/>
  <c r="E19" i="59"/>
  <c r="E13" i="59"/>
  <c r="E10" i="59"/>
  <c r="G11" i="58"/>
  <c r="C11" i="58"/>
  <c r="D28" i="58"/>
  <c r="L35" i="60" l="1"/>
  <c r="L57" i="60"/>
  <c r="L101" i="60"/>
  <c r="L123" i="60"/>
  <c r="L145" i="60"/>
  <c r="L13" i="60"/>
  <c r="L167" i="60"/>
  <c r="L79" i="60"/>
  <c r="I29" i="59"/>
  <c r="I17" i="59" s="1"/>
  <c r="E7" i="59"/>
  <c r="G39" i="58" l="1"/>
  <c r="I16" i="59"/>
  <c r="E6" i="59"/>
  <c r="E5" i="59" s="1"/>
  <c r="C7" i="58" l="1"/>
  <c r="B7" i="58"/>
  <c r="G28" i="50" l="1"/>
  <c r="G28" i="58" s="1"/>
  <c r="G23" i="50"/>
  <c r="G23" i="58" s="1"/>
  <c r="E26" i="50"/>
  <c r="E26" i="58" s="1"/>
  <c r="C26" i="50"/>
  <c r="C26" i="58" s="1"/>
  <c r="E21" i="50"/>
  <c r="E21" i="58" s="1"/>
  <c r="C21" i="50"/>
  <c r="C21" i="58" s="1"/>
  <c r="C13" i="50"/>
  <c r="E35" i="50"/>
  <c r="E35" i="58" s="1"/>
  <c r="C35" i="50"/>
  <c r="C35" i="58" s="1"/>
  <c r="C34" i="50"/>
  <c r="D3" i="65" s="1"/>
  <c r="C33" i="50"/>
  <c r="C33" i="58" s="1"/>
  <c r="C32" i="50"/>
  <c r="C32" i="58" s="1"/>
  <c r="C31" i="50"/>
  <c r="C31" i="58" s="1"/>
  <c r="C30" i="50"/>
  <c r="C30" i="58" s="1"/>
  <c r="C29" i="50"/>
  <c r="C29" i="58" s="1"/>
  <c r="D28" i="50"/>
  <c r="C25" i="50"/>
  <c r="C25" i="58" s="1"/>
  <c r="C24" i="50"/>
  <c r="D23" i="50"/>
  <c r="D23" i="58" s="1"/>
  <c r="C23" i="50"/>
  <c r="C20" i="50"/>
  <c r="C20" i="58" s="1"/>
  <c r="C19" i="50"/>
  <c r="C18" i="50"/>
  <c r="C17" i="50"/>
  <c r="C16" i="50"/>
  <c r="C16" i="58" s="1"/>
  <c r="G15" i="50"/>
  <c r="G15" i="58" s="1"/>
  <c r="C23" i="58" l="1"/>
  <c r="I20" i="65"/>
  <c r="D2" i="65"/>
  <c r="I18" i="65"/>
  <c r="C2" i="59"/>
  <c r="E2" i="60"/>
  <c r="E2" i="53"/>
  <c r="C2" i="52"/>
  <c r="C17" i="58"/>
  <c r="G13" i="63"/>
  <c r="C18" i="58"/>
  <c r="G14" i="63"/>
  <c r="C13" i="58"/>
  <c r="G11" i="63"/>
  <c r="C19" i="58"/>
  <c r="G15" i="63"/>
  <c r="C24" i="58"/>
  <c r="G16" i="63"/>
  <c r="C34" i="58"/>
  <c r="E22" i="63"/>
  <c r="C3" i="59"/>
  <c r="E3" i="60"/>
  <c r="I119" i="52"/>
  <c r="I108" i="52"/>
  <c r="I99" i="52"/>
  <c r="I88" i="52"/>
  <c r="I77" i="52"/>
  <c r="I68" i="52"/>
  <c r="D18" i="57" l="1"/>
  <c r="C18" i="57"/>
  <c r="I11" i="57" l="1"/>
  <c r="G11" i="57"/>
  <c r="G13" i="57" l="1"/>
  <c r="G16" i="57"/>
  <c r="G15" i="57"/>
  <c r="G14" i="57"/>
  <c r="G12" i="57"/>
  <c r="C24" i="57"/>
  <c r="E3" i="53" l="1"/>
  <c r="C28" i="50"/>
  <c r="C28" i="58" s="1"/>
  <c r="F9" i="54"/>
  <c r="D15" i="58"/>
  <c r="C15" i="50"/>
  <c r="E13" i="50"/>
  <c r="D11" i="54"/>
  <c r="E9" i="53"/>
  <c r="E9" i="60" s="1"/>
  <c r="F9" i="60" s="1"/>
  <c r="E10" i="53"/>
  <c r="E10" i="60" s="1"/>
  <c r="F10" i="60" s="1"/>
  <c r="E8" i="53"/>
  <c r="E8" i="60" s="1"/>
  <c r="K187" i="53"/>
  <c r="C187" i="53"/>
  <c r="K186" i="53"/>
  <c r="C186" i="53"/>
  <c r="K185" i="53"/>
  <c r="C185" i="53"/>
  <c r="K184" i="53"/>
  <c r="C184" i="53"/>
  <c r="K183" i="53"/>
  <c r="C183" i="53"/>
  <c r="K182" i="53"/>
  <c r="C182" i="53"/>
  <c r="K181" i="53"/>
  <c r="C181" i="53"/>
  <c r="K180" i="53"/>
  <c r="C180" i="53"/>
  <c r="K179" i="53"/>
  <c r="C179" i="53"/>
  <c r="K178" i="53"/>
  <c r="C178" i="53"/>
  <c r="K177" i="53"/>
  <c r="C177" i="53"/>
  <c r="K176" i="53"/>
  <c r="C176" i="53"/>
  <c r="K175" i="53"/>
  <c r="C175" i="53"/>
  <c r="K174" i="53"/>
  <c r="C174" i="53"/>
  <c r="K173" i="53"/>
  <c r="C173" i="53"/>
  <c r="K172" i="53"/>
  <c r="C172" i="53"/>
  <c r="K171" i="53"/>
  <c r="C171" i="53"/>
  <c r="K170" i="53"/>
  <c r="C170" i="53"/>
  <c r="K169" i="53"/>
  <c r="C169" i="53"/>
  <c r="K168" i="53"/>
  <c r="C168" i="53"/>
  <c r="K165" i="53"/>
  <c r="C165" i="53"/>
  <c r="K164" i="53"/>
  <c r="C164" i="53"/>
  <c r="K163" i="53"/>
  <c r="C163" i="53"/>
  <c r="K162" i="53"/>
  <c r="C162" i="53"/>
  <c r="K161" i="53"/>
  <c r="C161" i="53"/>
  <c r="K160" i="53"/>
  <c r="C160" i="53"/>
  <c r="K159" i="53"/>
  <c r="C159" i="53"/>
  <c r="K158" i="53"/>
  <c r="C158" i="53"/>
  <c r="K157" i="53"/>
  <c r="C157" i="53"/>
  <c r="K156" i="53"/>
  <c r="C156" i="53"/>
  <c r="K155" i="53"/>
  <c r="C155" i="53"/>
  <c r="K154" i="53"/>
  <c r="C154" i="53"/>
  <c r="K153" i="53"/>
  <c r="C153" i="53"/>
  <c r="K152" i="53"/>
  <c r="C152" i="53"/>
  <c r="K151" i="53"/>
  <c r="C151" i="53"/>
  <c r="K150" i="53"/>
  <c r="C150" i="53"/>
  <c r="K149" i="53"/>
  <c r="C149" i="53"/>
  <c r="K148" i="53"/>
  <c r="C148" i="53"/>
  <c r="K147" i="53"/>
  <c r="C147" i="53"/>
  <c r="K146" i="53"/>
  <c r="C146" i="53"/>
  <c r="K143" i="53"/>
  <c r="C143" i="53"/>
  <c r="K142" i="53"/>
  <c r="C142" i="53"/>
  <c r="K141" i="53"/>
  <c r="C141" i="53"/>
  <c r="K140" i="53"/>
  <c r="C140" i="53"/>
  <c r="K139" i="53"/>
  <c r="C139" i="53"/>
  <c r="K138" i="53"/>
  <c r="C138" i="53"/>
  <c r="K137" i="53"/>
  <c r="C137" i="53"/>
  <c r="K136" i="53"/>
  <c r="C136" i="53"/>
  <c r="K135" i="53"/>
  <c r="C135" i="53"/>
  <c r="K134" i="53"/>
  <c r="C134" i="53"/>
  <c r="K133" i="53"/>
  <c r="C133" i="53"/>
  <c r="K132" i="53"/>
  <c r="C132" i="53"/>
  <c r="K131" i="53"/>
  <c r="C131" i="53"/>
  <c r="K130" i="53"/>
  <c r="C130" i="53"/>
  <c r="K129" i="53"/>
  <c r="C129" i="53"/>
  <c r="K128" i="53"/>
  <c r="C128" i="53"/>
  <c r="K127" i="53"/>
  <c r="C127" i="53"/>
  <c r="K126" i="53"/>
  <c r="C126" i="53"/>
  <c r="K125" i="53"/>
  <c r="C125" i="53"/>
  <c r="K124" i="53"/>
  <c r="C124" i="53"/>
  <c r="K121" i="53"/>
  <c r="C121" i="53"/>
  <c r="K120" i="53"/>
  <c r="C120" i="53"/>
  <c r="K119" i="53"/>
  <c r="C119" i="53"/>
  <c r="K118" i="53"/>
  <c r="C118" i="53"/>
  <c r="K117" i="53"/>
  <c r="C117" i="53"/>
  <c r="K116" i="53"/>
  <c r="C116" i="53"/>
  <c r="K115" i="53"/>
  <c r="C115" i="53"/>
  <c r="K114" i="53"/>
  <c r="C114" i="53"/>
  <c r="K113" i="53"/>
  <c r="C113" i="53"/>
  <c r="K112" i="53"/>
  <c r="C112" i="53"/>
  <c r="K111" i="53"/>
  <c r="C111" i="53"/>
  <c r="K110" i="53"/>
  <c r="C110" i="53"/>
  <c r="K109" i="53"/>
  <c r="C109" i="53"/>
  <c r="K108" i="53"/>
  <c r="C108" i="53"/>
  <c r="K107" i="53"/>
  <c r="C107" i="53"/>
  <c r="K106" i="53"/>
  <c r="C106" i="53"/>
  <c r="K105" i="53"/>
  <c r="C105" i="53"/>
  <c r="K104" i="53"/>
  <c r="C104" i="53"/>
  <c r="K103" i="53"/>
  <c r="C103" i="53"/>
  <c r="K102" i="53"/>
  <c r="C102" i="53"/>
  <c r="K99" i="53"/>
  <c r="C99" i="53"/>
  <c r="K98" i="53"/>
  <c r="C98" i="53"/>
  <c r="K97" i="53"/>
  <c r="C97" i="53"/>
  <c r="K96" i="53"/>
  <c r="C96" i="53"/>
  <c r="K95" i="53"/>
  <c r="C95" i="53"/>
  <c r="K94" i="53"/>
  <c r="C94" i="53"/>
  <c r="K93" i="53"/>
  <c r="C93" i="53"/>
  <c r="K92" i="53"/>
  <c r="C92" i="53"/>
  <c r="K91" i="53"/>
  <c r="C91" i="53"/>
  <c r="K90" i="53"/>
  <c r="C90" i="53"/>
  <c r="K89" i="53"/>
  <c r="C89" i="53"/>
  <c r="K88" i="53"/>
  <c r="C88" i="53"/>
  <c r="K87" i="53"/>
  <c r="C87" i="53"/>
  <c r="K86" i="53"/>
  <c r="C86" i="53"/>
  <c r="K85" i="53"/>
  <c r="C85" i="53"/>
  <c r="K84" i="53"/>
  <c r="C84" i="53"/>
  <c r="K83" i="53"/>
  <c r="C83" i="53"/>
  <c r="K82" i="53"/>
  <c r="C82" i="53"/>
  <c r="K81" i="53"/>
  <c r="C81" i="53"/>
  <c r="K80" i="53"/>
  <c r="C80" i="53"/>
  <c r="K77" i="53"/>
  <c r="C77" i="53"/>
  <c r="K76" i="53"/>
  <c r="C76" i="53"/>
  <c r="K75" i="53"/>
  <c r="C75" i="53"/>
  <c r="K74" i="53"/>
  <c r="C74" i="53"/>
  <c r="K73" i="53"/>
  <c r="C73" i="53"/>
  <c r="K72" i="53"/>
  <c r="C72" i="53"/>
  <c r="K71" i="53"/>
  <c r="C71" i="53"/>
  <c r="K70" i="53"/>
  <c r="C70" i="53"/>
  <c r="K69" i="53"/>
  <c r="C69" i="53"/>
  <c r="K68" i="53"/>
  <c r="C68" i="53"/>
  <c r="K67" i="53"/>
  <c r="C67" i="53"/>
  <c r="K66" i="53"/>
  <c r="C66" i="53"/>
  <c r="K65" i="53"/>
  <c r="C65" i="53"/>
  <c r="K64" i="53"/>
  <c r="C64" i="53"/>
  <c r="K63" i="53"/>
  <c r="C63" i="53"/>
  <c r="K62" i="53"/>
  <c r="C62" i="53"/>
  <c r="K61" i="53"/>
  <c r="C61" i="53"/>
  <c r="K60" i="53"/>
  <c r="C60" i="53"/>
  <c r="K59" i="53"/>
  <c r="C59" i="53"/>
  <c r="K58" i="53"/>
  <c r="C58" i="53"/>
  <c r="K55" i="53"/>
  <c r="C55" i="53"/>
  <c r="K54" i="53"/>
  <c r="C54" i="53"/>
  <c r="K53" i="53"/>
  <c r="C53" i="53"/>
  <c r="K52" i="53"/>
  <c r="C52" i="53"/>
  <c r="K51" i="53"/>
  <c r="C51" i="53"/>
  <c r="K50" i="53"/>
  <c r="C50" i="53"/>
  <c r="K49" i="53"/>
  <c r="C49" i="53"/>
  <c r="K48" i="53"/>
  <c r="C48" i="53"/>
  <c r="K47" i="53"/>
  <c r="C47" i="53"/>
  <c r="K46" i="53"/>
  <c r="C46" i="53"/>
  <c r="K45" i="53"/>
  <c r="C45" i="53"/>
  <c r="K44" i="53"/>
  <c r="C44" i="53"/>
  <c r="K43" i="53"/>
  <c r="C43" i="53"/>
  <c r="K42" i="53"/>
  <c r="C42" i="53"/>
  <c r="K41" i="53"/>
  <c r="C41" i="53"/>
  <c r="K40" i="53"/>
  <c r="C40" i="53"/>
  <c r="K39" i="53"/>
  <c r="C39" i="53"/>
  <c r="K38" i="53"/>
  <c r="C38" i="53"/>
  <c r="K37" i="53"/>
  <c r="C37" i="53"/>
  <c r="K36" i="53"/>
  <c r="C36" i="53"/>
  <c r="K33" i="53"/>
  <c r="C33" i="53"/>
  <c r="K32" i="53"/>
  <c r="C32" i="53"/>
  <c r="K31" i="53"/>
  <c r="C31" i="53"/>
  <c r="K30" i="53"/>
  <c r="C30" i="53"/>
  <c r="K29" i="53"/>
  <c r="C29" i="53"/>
  <c r="K28" i="53"/>
  <c r="C28" i="53"/>
  <c r="K27" i="53"/>
  <c r="C27" i="53"/>
  <c r="K26" i="53"/>
  <c r="C26" i="53"/>
  <c r="K25" i="53"/>
  <c r="C25" i="53"/>
  <c r="K24" i="53"/>
  <c r="C24" i="53"/>
  <c r="K23" i="53"/>
  <c r="C23" i="53"/>
  <c r="K22" i="53"/>
  <c r="C22" i="53"/>
  <c r="K21" i="53"/>
  <c r="C21" i="53"/>
  <c r="K20" i="53"/>
  <c r="C20" i="53"/>
  <c r="K19" i="53"/>
  <c r="C19" i="53"/>
  <c r="K18" i="53"/>
  <c r="C18" i="53"/>
  <c r="K17" i="53"/>
  <c r="C17" i="53"/>
  <c r="K16" i="53"/>
  <c r="C16" i="53"/>
  <c r="K15" i="53"/>
  <c r="C15" i="53"/>
  <c r="K14" i="53"/>
  <c r="C14" i="53"/>
  <c r="K13" i="53"/>
  <c r="A127" i="52"/>
  <c r="A126" i="52"/>
  <c r="A125" i="52"/>
  <c r="A124" i="52"/>
  <c r="A123" i="52"/>
  <c r="A122" i="52"/>
  <c r="A121" i="52"/>
  <c r="A120" i="52"/>
  <c r="A117" i="52"/>
  <c r="A116" i="52"/>
  <c r="A115" i="52"/>
  <c r="A114" i="52"/>
  <c r="A113" i="52"/>
  <c r="A112" i="52"/>
  <c r="A111" i="52"/>
  <c r="A110" i="52"/>
  <c r="A109" i="52"/>
  <c r="E12" i="52"/>
  <c r="F42" i="50" s="1"/>
  <c r="A106" i="52"/>
  <c r="A105" i="52"/>
  <c r="A104" i="52"/>
  <c r="A103" i="52"/>
  <c r="A102" i="52"/>
  <c r="A101" i="52"/>
  <c r="A100" i="52"/>
  <c r="A97" i="52"/>
  <c r="A96" i="52"/>
  <c r="A95" i="52"/>
  <c r="A94" i="52"/>
  <c r="A93" i="52"/>
  <c r="A92" i="52"/>
  <c r="A91" i="52"/>
  <c r="A90" i="52"/>
  <c r="A89" i="52"/>
  <c r="A86" i="52"/>
  <c r="A85" i="52"/>
  <c r="A84" i="52"/>
  <c r="A83" i="52"/>
  <c r="A82" i="52"/>
  <c r="A81" i="52"/>
  <c r="A80" i="52"/>
  <c r="A79" i="52"/>
  <c r="A78" i="52"/>
  <c r="A75" i="52"/>
  <c r="A74" i="52"/>
  <c r="A73" i="52"/>
  <c r="A72" i="52"/>
  <c r="A71" i="52"/>
  <c r="A70" i="52"/>
  <c r="A69" i="52"/>
  <c r="E8" i="52"/>
  <c r="F38" i="50" s="1"/>
  <c r="H50" i="52"/>
  <c r="H49" i="52"/>
  <c r="F49" i="52"/>
  <c r="A49" i="52"/>
  <c r="H48" i="52"/>
  <c r="F48" i="52"/>
  <c r="A48" i="52"/>
  <c r="H47" i="52"/>
  <c r="F47" i="52"/>
  <c r="A47" i="52"/>
  <c r="H46" i="52"/>
  <c r="F46" i="52"/>
  <c r="A46" i="52"/>
  <c r="H45" i="52"/>
  <c r="F45" i="52"/>
  <c r="A45" i="52"/>
  <c r="H44" i="52"/>
  <c r="F44" i="52"/>
  <c r="A44" i="52"/>
  <c r="H43" i="52"/>
  <c r="F43" i="52"/>
  <c r="A43" i="52"/>
  <c r="H42" i="52"/>
  <c r="F42" i="52"/>
  <c r="A42" i="52"/>
  <c r="H41" i="52"/>
  <c r="F41" i="52"/>
  <c r="A41" i="52"/>
  <c r="H40" i="52"/>
  <c r="F40" i="52"/>
  <c r="A40" i="52"/>
  <c r="H39" i="52"/>
  <c r="F39" i="52"/>
  <c r="A39" i="52"/>
  <c r="H38" i="52"/>
  <c r="F38" i="52"/>
  <c r="A38" i="52"/>
  <c r="H37" i="52"/>
  <c r="F37" i="52"/>
  <c r="A37" i="52"/>
  <c r="H36" i="52"/>
  <c r="F36" i="52"/>
  <c r="A36" i="52"/>
  <c r="H35" i="52"/>
  <c r="F35" i="52"/>
  <c r="A35" i="52"/>
  <c r="H34" i="52"/>
  <c r="F34" i="52"/>
  <c r="A34" i="52"/>
  <c r="H33" i="52"/>
  <c r="F33" i="52"/>
  <c r="A33" i="52"/>
  <c r="H32" i="52"/>
  <c r="F32" i="52"/>
  <c r="A32" i="52"/>
  <c r="H31" i="52"/>
  <c r="F31" i="52"/>
  <c r="A31" i="52"/>
  <c r="H30" i="52"/>
  <c r="F30" i="52"/>
  <c r="A30" i="52"/>
  <c r="H29" i="52"/>
  <c r="F29" i="52"/>
  <c r="E25" i="52"/>
  <c r="E19" i="52"/>
  <c r="E13" i="52"/>
  <c r="F43" i="50" s="1"/>
  <c r="E11" i="52"/>
  <c r="F41" i="50" s="1"/>
  <c r="E10" i="52"/>
  <c r="F40" i="50" s="1"/>
  <c r="E9" i="52"/>
  <c r="F39" i="50" s="1"/>
  <c r="C7" i="50"/>
  <c r="B7" i="50"/>
  <c r="H37" i="50"/>
  <c r="B167" i="60" l="1"/>
  <c r="B123" i="60"/>
  <c r="B145" i="60"/>
  <c r="B35" i="60"/>
  <c r="B79" i="60"/>
  <c r="B57" i="60"/>
  <c r="B13" i="60"/>
  <c r="B101" i="60"/>
  <c r="F8" i="60"/>
  <c r="F6" i="60" s="1"/>
  <c r="G40" i="58" s="1"/>
  <c r="L13" i="53"/>
  <c r="F8" i="53" s="1"/>
  <c r="J37" i="50" s="1"/>
  <c r="L35" i="53"/>
  <c r="L57" i="53"/>
  <c r="L79" i="53"/>
  <c r="L101" i="53"/>
  <c r="L123" i="53"/>
  <c r="L145" i="53"/>
  <c r="L167" i="53"/>
  <c r="C15" i="58"/>
  <c r="G12" i="63"/>
  <c r="E13" i="58"/>
  <c r="I11" i="63"/>
  <c r="I29" i="52"/>
  <c r="I17" i="52" s="1"/>
  <c r="I16" i="52" s="1"/>
  <c r="F9" i="53"/>
  <c r="E7" i="52"/>
  <c r="C3" i="52"/>
  <c r="D12" i="54"/>
  <c r="F8" i="54"/>
  <c r="F7" i="54"/>
  <c r="B13" i="53"/>
  <c r="B101" i="53"/>
  <c r="B79" i="53"/>
  <c r="B35" i="53"/>
  <c r="B57" i="53"/>
  <c r="B123" i="53"/>
  <c r="F10" i="53"/>
  <c r="B167" i="53"/>
  <c r="B145" i="53"/>
  <c r="J43" i="50" l="1"/>
  <c r="J40" i="50"/>
  <c r="E6" i="52"/>
  <c r="E5" i="52" s="1"/>
  <c r="F6" i="53"/>
  <c r="J46" i="50" l="1"/>
  <c r="J47" i="50"/>
  <c r="F44" i="50"/>
  <c r="F37" i="50"/>
  <c r="D12" i="49"/>
  <c r="D11" i="49"/>
  <c r="F9" i="49"/>
  <c r="F8" i="49"/>
  <c r="F7" i="49"/>
  <c r="H4" i="49"/>
  <c r="A75" i="14" l="1"/>
  <c r="A78" i="14"/>
  <c r="A79" i="14"/>
  <c r="A80" i="14"/>
  <c r="A81" i="14"/>
  <c r="A82" i="14"/>
  <c r="A83" i="14"/>
  <c r="A84" i="14"/>
  <c r="A85" i="14"/>
  <c r="A86" i="14"/>
  <c r="A89" i="14"/>
  <c r="A90" i="14"/>
  <c r="A91" i="14"/>
  <c r="A92" i="14"/>
  <c r="A93" i="14"/>
  <c r="A94" i="14"/>
  <c r="A95" i="14"/>
  <c r="A96" i="14"/>
  <c r="A97" i="14"/>
  <c r="A100" i="14"/>
  <c r="A101" i="14"/>
  <c r="A102" i="14"/>
  <c r="A103" i="14"/>
  <c r="A104" i="14"/>
  <c r="A105" i="14"/>
  <c r="A106" i="14"/>
  <c r="A109" i="14"/>
  <c r="A110" i="14"/>
  <c r="A111" i="14"/>
  <c r="A112" i="14"/>
  <c r="A113" i="14"/>
  <c r="A114" i="14"/>
  <c r="A115" i="14"/>
  <c r="A116" i="14"/>
  <c r="A117" i="14"/>
  <c r="A120" i="14"/>
  <c r="A121" i="14"/>
  <c r="A122" i="14"/>
  <c r="A123" i="14"/>
  <c r="A124" i="14"/>
  <c r="A125" i="14"/>
  <c r="A126" i="14"/>
  <c r="A127" i="14"/>
  <c r="A74" i="14"/>
  <c r="A70" i="14"/>
  <c r="A71" i="14"/>
  <c r="A72" i="14"/>
  <c r="A73" i="14"/>
  <c r="A69" i="14"/>
  <c r="A31" i="14"/>
  <c r="A32" i="14"/>
  <c r="A33" i="14"/>
  <c r="A34" i="14"/>
  <c r="A35" i="14"/>
  <c r="A36" i="14"/>
  <c r="A37" i="14"/>
  <c r="A38" i="14"/>
  <c r="A39" i="14"/>
  <c r="A40" i="14"/>
  <c r="A41" i="14"/>
  <c r="A42" i="14"/>
  <c r="A43" i="14"/>
  <c r="A44" i="14"/>
  <c r="A45" i="14"/>
  <c r="A46" i="14"/>
  <c r="A47" i="14"/>
  <c r="A48" i="14"/>
  <c r="A49" i="14"/>
  <c r="A30" i="14"/>
  <c r="E2" i="43" l="1"/>
  <c r="C2" i="14"/>
  <c r="H29" i="14" l="1"/>
  <c r="H30" i="14"/>
  <c r="H31" i="14"/>
  <c r="H32" i="14"/>
  <c r="C3" i="14" l="1"/>
  <c r="I7" i="43"/>
  <c r="I8" i="43" l="1"/>
  <c r="C169" i="43" l="1"/>
  <c r="C170" i="43"/>
  <c r="C171" i="43"/>
  <c r="C172" i="43"/>
  <c r="C173" i="43"/>
  <c r="C174" i="43"/>
  <c r="C175" i="43"/>
  <c r="C176" i="43"/>
  <c r="C177" i="43"/>
  <c r="C178" i="43"/>
  <c r="C179" i="43"/>
  <c r="C180" i="43"/>
  <c r="C181" i="43"/>
  <c r="C182" i="43"/>
  <c r="C183" i="43"/>
  <c r="C184" i="43"/>
  <c r="C185" i="43"/>
  <c r="C186" i="43"/>
  <c r="C187" i="43"/>
  <c r="C168" i="43"/>
  <c r="C147" i="43"/>
  <c r="C148" i="43"/>
  <c r="C149" i="43"/>
  <c r="C150" i="43"/>
  <c r="C151" i="43"/>
  <c r="C152" i="43"/>
  <c r="C153" i="43"/>
  <c r="C154" i="43"/>
  <c r="C155" i="43"/>
  <c r="C156" i="43"/>
  <c r="C157" i="43"/>
  <c r="C158" i="43"/>
  <c r="C159" i="43"/>
  <c r="C160" i="43"/>
  <c r="C161" i="43"/>
  <c r="C162" i="43"/>
  <c r="C163" i="43"/>
  <c r="C164" i="43"/>
  <c r="C165" i="43"/>
  <c r="C146" i="43"/>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183" i="43"/>
  <c r="K182" i="43"/>
  <c r="K181" i="43"/>
  <c r="K180" i="43"/>
  <c r="K179" i="43"/>
  <c r="K164" i="43"/>
  <c r="K163" i="43"/>
  <c r="K162" i="43"/>
  <c r="K161" i="43"/>
  <c r="K160" i="43"/>
  <c r="K138" i="43"/>
  <c r="K137" i="43"/>
  <c r="K136" i="43"/>
  <c r="K135" i="43"/>
  <c r="K134" i="43"/>
  <c r="K119" i="43"/>
  <c r="K118" i="43"/>
  <c r="K117" i="43"/>
  <c r="K116" i="43"/>
  <c r="K115" i="43"/>
  <c r="K97" i="43"/>
  <c r="K96" i="43"/>
  <c r="K95" i="43"/>
  <c r="K94" i="43"/>
  <c r="K93" i="43"/>
  <c r="K75" i="43"/>
  <c r="K74" i="43"/>
  <c r="K73" i="43"/>
  <c r="K72" i="43"/>
  <c r="K71" i="43"/>
  <c r="K51" i="43"/>
  <c r="K50" i="43"/>
  <c r="K49" i="43"/>
  <c r="K48" i="43"/>
  <c r="K47" i="43"/>
  <c r="K33" i="43"/>
  <c r="K20" i="43"/>
  <c r="K21" i="43"/>
  <c r="K22" i="43"/>
  <c r="K23" i="43"/>
  <c r="K24" i="43"/>
  <c r="K25" i="43"/>
  <c r="K26" i="43"/>
  <c r="K27" i="43"/>
  <c r="K28" i="43"/>
  <c r="K29" i="43"/>
  <c r="K30" i="43"/>
  <c r="K31" i="43"/>
  <c r="K32" i="43"/>
  <c r="B123" i="43"/>
  <c r="K168" i="43" l="1"/>
  <c r="K146" i="43"/>
  <c r="K147" i="43"/>
  <c r="K124" i="43"/>
  <c r="K125" i="43"/>
  <c r="K126" i="43"/>
  <c r="K102" i="43"/>
  <c r="K80" i="43"/>
  <c r="K58" i="43"/>
  <c r="B35" i="43"/>
  <c r="K36" i="43"/>
  <c r="B13" i="43" l="1"/>
  <c r="E3" i="43" l="1"/>
  <c r="G36" i="12"/>
  <c r="B57" i="43"/>
  <c r="B79" i="43"/>
  <c r="B101" i="43"/>
  <c r="B145" i="43"/>
  <c r="B167" i="43"/>
  <c r="K187" i="43"/>
  <c r="K186" i="43"/>
  <c r="K185" i="43"/>
  <c r="K184" i="43"/>
  <c r="K178" i="43"/>
  <c r="K177" i="43"/>
  <c r="K176" i="43"/>
  <c r="K175" i="43"/>
  <c r="K174" i="43"/>
  <c r="K173" i="43"/>
  <c r="K172" i="43"/>
  <c r="K171" i="43"/>
  <c r="K170" i="43"/>
  <c r="K169" i="43"/>
  <c r="K165" i="43"/>
  <c r="K159" i="43"/>
  <c r="K158" i="43"/>
  <c r="K157" i="43"/>
  <c r="K156" i="43"/>
  <c r="K155" i="43"/>
  <c r="K154" i="43"/>
  <c r="K153" i="43"/>
  <c r="K152" i="43"/>
  <c r="K151" i="43"/>
  <c r="K150" i="43"/>
  <c r="K149" i="43"/>
  <c r="K148" i="43"/>
  <c r="K143" i="43"/>
  <c r="K142" i="43"/>
  <c r="K141" i="43"/>
  <c r="K140" i="43"/>
  <c r="K139" i="43"/>
  <c r="K133" i="43"/>
  <c r="K132" i="43"/>
  <c r="K131" i="43"/>
  <c r="K130" i="43"/>
  <c r="K129" i="43"/>
  <c r="K128" i="43"/>
  <c r="K127" i="43"/>
  <c r="K121" i="43"/>
  <c r="K120" i="43"/>
  <c r="K114" i="43"/>
  <c r="K113" i="43"/>
  <c r="K112" i="43"/>
  <c r="K111" i="43"/>
  <c r="K110" i="43"/>
  <c r="K109" i="43"/>
  <c r="K108" i="43"/>
  <c r="K107" i="43"/>
  <c r="K106" i="43"/>
  <c r="K105" i="43"/>
  <c r="K104" i="43"/>
  <c r="K103" i="43"/>
  <c r="K99" i="43"/>
  <c r="K98" i="43"/>
  <c r="K92" i="43"/>
  <c r="K91" i="43"/>
  <c r="K90" i="43"/>
  <c r="K89" i="43"/>
  <c r="K88" i="43"/>
  <c r="K87" i="43"/>
  <c r="K86" i="43"/>
  <c r="K85" i="43"/>
  <c r="K84" i="43"/>
  <c r="K83" i="43"/>
  <c r="K82" i="43"/>
  <c r="K81" i="43"/>
  <c r="K77" i="43"/>
  <c r="K76" i="43"/>
  <c r="K70" i="43"/>
  <c r="K69" i="43"/>
  <c r="K68" i="43"/>
  <c r="K67" i="43"/>
  <c r="K66" i="43"/>
  <c r="K65" i="43"/>
  <c r="K64" i="43"/>
  <c r="K63" i="43"/>
  <c r="K62" i="43"/>
  <c r="K61" i="43"/>
  <c r="K60" i="43"/>
  <c r="K59" i="43"/>
  <c r="K55" i="43"/>
  <c r="K54" i="43"/>
  <c r="K53" i="43"/>
  <c r="K52" i="43"/>
  <c r="K46" i="43"/>
  <c r="K45" i="43"/>
  <c r="K44" i="43"/>
  <c r="K43" i="43"/>
  <c r="K42" i="43"/>
  <c r="K41" i="43"/>
  <c r="K40" i="43"/>
  <c r="K39" i="43"/>
  <c r="K38" i="43"/>
  <c r="K37" i="43"/>
  <c r="K14" i="43"/>
  <c r="K15" i="43"/>
  <c r="K16" i="43"/>
  <c r="K17" i="43"/>
  <c r="K18" i="43"/>
  <c r="K19" i="43"/>
  <c r="L167" i="43" l="1"/>
  <c r="L145" i="43"/>
  <c r="L123" i="43"/>
  <c r="L101" i="43"/>
  <c r="L79" i="43"/>
  <c r="L57" i="43"/>
  <c r="L35" i="43"/>
  <c r="F9" i="43" s="1"/>
  <c r="H9" i="53" s="1"/>
  <c r="L13" i="43"/>
  <c r="F5" i="43" s="1"/>
  <c r="H5" i="53" s="1"/>
  <c r="H9" i="60" l="1"/>
  <c r="H39" i="12"/>
  <c r="F10" i="43"/>
  <c r="H10" i="53" s="1"/>
  <c r="F8" i="43"/>
  <c r="H8" i="53" s="1"/>
  <c r="K13" i="43"/>
  <c r="H5" i="60" l="1"/>
  <c r="I37" i="50"/>
  <c r="H8" i="60"/>
  <c r="I43" i="50"/>
  <c r="H10" i="60"/>
  <c r="H42" i="12"/>
  <c r="I40" i="50"/>
  <c r="H46" i="12"/>
  <c r="H47" i="12" s="1"/>
  <c r="I47" i="50" l="1"/>
  <c r="B50" i="50" s="1"/>
  <c r="F6" i="43"/>
  <c r="H36" i="12"/>
  <c r="H6" i="60" l="1"/>
  <c r="H6" i="53"/>
  <c r="I46" i="50" s="1"/>
  <c r="J48" i="50"/>
  <c r="D39" i="58"/>
  <c r="I39" i="58" s="1"/>
  <c r="H45" i="12"/>
  <c r="D45" i="12" s="1"/>
  <c r="D46" i="50" s="1"/>
  <c r="F46" i="50" s="1"/>
  <c r="F45" i="50" l="1"/>
  <c r="G41" i="58"/>
  <c r="D40" i="58"/>
  <c r="I40" i="58" s="1"/>
  <c r="D41" i="58"/>
  <c r="E25" i="14"/>
  <c r="I41" i="58" l="1"/>
  <c r="E19" i="14"/>
  <c r="F30" i="14"/>
  <c r="F31" i="14"/>
  <c r="F32" i="14"/>
  <c r="F33" i="14"/>
  <c r="F34" i="14"/>
  <c r="F35" i="14"/>
  <c r="F36" i="14"/>
  <c r="F37" i="14"/>
  <c r="F38" i="14"/>
  <c r="F39" i="14"/>
  <c r="F40" i="14"/>
  <c r="F41" i="14"/>
  <c r="F42" i="14"/>
  <c r="F43" i="14"/>
  <c r="F44" i="14"/>
  <c r="F45" i="14"/>
  <c r="F46" i="14"/>
  <c r="F47" i="14"/>
  <c r="F48" i="14"/>
  <c r="F49" i="14"/>
  <c r="F29" i="14"/>
  <c r="H50" i="14"/>
  <c r="H49" i="14"/>
  <c r="H48" i="14"/>
  <c r="H47" i="14"/>
  <c r="H46" i="14"/>
  <c r="H45" i="14"/>
  <c r="H44" i="14"/>
  <c r="H43" i="14"/>
  <c r="H42" i="14"/>
  <c r="H41" i="14"/>
  <c r="H40" i="14"/>
  <c r="H39" i="14"/>
  <c r="H38" i="14"/>
  <c r="H37" i="14"/>
  <c r="H36" i="14"/>
  <c r="H35" i="14"/>
  <c r="H34" i="14"/>
  <c r="H33" i="14"/>
  <c r="I108" i="14"/>
  <c r="E12" i="14" s="1"/>
  <c r="I99" i="14"/>
  <c r="E11" i="14" s="1"/>
  <c r="D41" i="50" s="1"/>
  <c r="E8" i="14"/>
  <c r="D38" i="50" s="1"/>
  <c r="I88" i="14"/>
  <c r="E10" i="14" s="1"/>
  <c r="D40" i="50" s="1"/>
  <c r="I119" i="14"/>
  <c r="E13" i="14" s="1"/>
  <c r="D43" i="50" s="1"/>
  <c r="I77" i="14"/>
  <c r="E9" i="14" s="1"/>
  <c r="D39" i="50" s="1"/>
  <c r="D42" i="50" l="1"/>
  <c r="D42" i="12"/>
  <c r="D41" i="12"/>
  <c r="D40" i="12"/>
  <c r="D39" i="12"/>
  <c r="D38" i="12"/>
  <c r="I29" i="14"/>
  <c r="I17" i="14" s="1"/>
  <c r="I16" i="14" s="1"/>
  <c r="D37" i="12"/>
  <c r="E7" i="14"/>
  <c r="E6" i="14" l="1"/>
  <c r="H6" i="59" l="1"/>
  <c r="D37" i="50"/>
  <c r="D36" i="12"/>
  <c r="E5" i="14"/>
  <c r="D44" i="50" l="1"/>
  <c r="H5" i="59"/>
  <c r="D43" i="12"/>
  <c r="D44" i="12" s="1"/>
  <c r="D46" i="12" s="1"/>
  <c r="D45" i="50" l="1"/>
  <c r="D47" i="50" s="1"/>
  <c r="F47" i="50"/>
  <c r="E23"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提出日を西暦で入力してください。
例）2024/7/1と入力しますと令和6年7月1日と自動で年号表記になります。</t>
        </r>
      </text>
    </comment>
    <comment ref="C27" authorId="0" shapeId="0" xr:uid="{00000000-0006-0000-0800-000002000000}">
      <text>
        <r>
          <rPr>
            <b/>
            <sz val="16"/>
            <color indexed="81"/>
            <rFont val="游ゴシック"/>
            <family val="3"/>
            <charset val="128"/>
            <scheme val="minor"/>
          </rPr>
          <t>西暦で入力してください。
例）2024/7/1と入力しますと令和６年7月1日と自動で年号表記になります。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900-000001000000}">
      <text>
        <r>
          <rPr>
            <b/>
            <sz val="16"/>
            <color indexed="81"/>
            <rFont val="游ゴシック"/>
            <family val="3"/>
            <charset val="128"/>
            <scheme val="minor"/>
          </rPr>
          <t>提出日を西暦で入力してください。
例）2024/7/1と入力しますと令和６年7月1日と自動で年号表記になります。</t>
        </r>
      </text>
    </comment>
    <comment ref="E18" authorId="0" shapeId="0" xr:uid="{00000000-0006-0000-0900-000002000000}">
      <text>
        <r>
          <rPr>
            <b/>
            <sz val="16"/>
            <color indexed="81"/>
            <rFont val="游ゴシック"/>
            <family val="3"/>
            <charset val="128"/>
            <scheme val="minor"/>
          </rPr>
          <t xml:space="preserve">交付決定済みであるか確認し選択。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00000000-0006-0000-0900-000003000000}">
      <text>
        <r>
          <rPr>
            <b/>
            <sz val="16"/>
            <color indexed="81"/>
            <rFont val="游ゴシック"/>
            <family val="3"/>
            <charset val="128"/>
            <scheme val="minor"/>
          </rPr>
          <t>活動中止の原因となった事実を具体的に記入してください。</t>
        </r>
      </text>
    </comment>
    <comment ref="C30" authorId="0" shapeId="0" xr:uid="{00000000-0006-0000-09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H4" authorId="0" shapeId="0" xr:uid="{00000000-0006-0000-1100-000001000000}">
      <text>
        <r>
          <rPr>
            <b/>
            <sz val="12"/>
            <color indexed="81"/>
            <rFont val="游ゴシック"/>
            <family val="3"/>
            <charset val="128"/>
            <scheme val="minor"/>
          </rPr>
          <t>活動開始前で変更内容が最後に決定した日を西暦で入力してください。
例）2024/7/1と入力しますと令和6年7月1日と自動で年号表記になります。</t>
        </r>
      </text>
    </comment>
  </commentList>
</comments>
</file>

<file path=xl/sharedStrings.xml><?xml version="1.0" encoding="utf-8"?>
<sst xmlns="http://schemas.openxmlformats.org/spreadsheetml/2006/main" count="1448" uniqueCount="513">
  <si>
    <t>団体情報</t>
    <rPh sb="0" eb="2">
      <t>ダンタイ</t>
    </rPh>
    <rPh sb="2" eb="4">
      <t>ジョウホウ</t>
    </rPh>
    <phoneticPr fontId="5"/>
  </si>
  <si>
    <t>活動名（フリガナ）</t>
    <rPh sb="0" eb="2">
      <t>カツドウ</t>
    </rPh>
    <rPh sb="2" eb="3">
      <t>メイ</t>
    </rPh>
    <phoneticPr fontId="5"/>
  </si>
  <si>
    <t>活動名</t>
    <rPh sb="0" eb="2">
      <t>カツドウ</t>
    </rPh>
    <rPh sb="2" eb="3">
      <t>メイ</t>
    </rPh>
    <phoneticPr fontId="5"/>
  </si>
  <si>
    <t>実施時期</t>
    <rPh sb="0" eb="2">
      <t>ジッシ</t>
    </rPh>
    <rPh sb="2" eb="4">
      <t>ジキ</t>
    </rPh>
    <phoneticPr fontId="5"/>
  </si>
  <si>
    <t>収支予算（千円）</t>
    <rPh sb="0" eb="2">
      <t>シュウシ</t>
    </rPh>
    <rPh sb="2" eb="4">
      <t>ヨサン</t>
    </rPh>
    <rPh sb="5" eb="7">
      <t>センエン</t>
    </rPh>
    <phoneticPr fontId="5"/>
  </si>
  <si>
    <t>共催者負担金</t>
    <phoneticPr fontId="5"/>
  </si>
  <si>
    <t>（イ） 収入小計</t>
    <rPh sb="4" eb="6">
      <t>シュウニュウ</t>
    </rPh>
    <phoneticPr fontId="5"/>
  </si>
  <si>
    <t>団体住所（所在地）〒</t>
  </si>
  <si>
    <t>-</t>
  </si>
  <si>
    <t>団体住所（所在地）</t>
  </si>
  <si>
    <t>代表者役職名</t>
  </si>
  <si>
    <t>代表者氏名</t>
  </si>
  <si>
    <t>入場料</t>
  </si>
  <si>
    <t>共催者負担金</t>
  </si>
  <si>
    <t>区分</t>
    <rPh sb="0" eb="2">
      <t>クブン</t>
    </rPh>
    <phoneticPr fontId="5"/>
  </si>
  <si>
    <t>項目</t>
    <rPh sb="0" eb="2">
      <t>コウモク</t>
    </rPh>
    <phoneticPr fontId="5"/>
  </si>
  <si>
    <t>細目</t>
    <rPh sb="0" eb="2">
      <t>サイモク</t>
    </rPh>
    <phoneticPr fontId="5"/>
  </si>
  <si>
    <t>内訳</t>
    <rPh sb="0" eb="2">
      <t>ウチワケ</t>
    </rPh>
    <phoneticPr fontId="5"/>
  </si>
  <si>
    <t>内訳詳細</t>
    <rPh sb="0" eb="2">
      <t>ウチワケ</t>
    </rPh>
    <rPh sb="2" eb="4">
      <t>ショウサイ</t>
    </rPh>
    <phoneticPr fontId="5"/>
  </si>
  <si>
    <t>小計（千円）</t>
    <rPh sb="0" eb="2">
      <t>ショウケイ</t>
    </rPh>
    <rPh sb="3" eb="5">
      <t>センエン</t>
    </rPh>
    <phoneticPr fontId="5"/>
  </si>
  <si>
    <t>入場料収入</t>
    <phoneticPr fontId="5"/>
  </si>
  <si>
    <t>会場名</t>
    <rPh sb="0" eb="2">
      <t>カイジョウ</t>
    </rPh>
    <rPh sb="2" eb="3">
      <t>メイ</t>
    </rPh>
    <phoneticPr fontId="5"/>
  </si>
  <si>
    <t>席</t>
    <rPh sb="0" eb="1">
      <t>セキ</t>
    </rPh>
    <phoneticPr fontId="5"/>
  </si>
  <si>
    <t>公演回数</t>
    <rPh sb="0" eb="2">
      <t>コウエン</t>
    </rPh>
    <rPh sb="2" eb="4">
      <t>カイスウ</t>
    </rPh>
    <phoneticPr fontId="5"/>
  </si>
  <si>
    <t>回</t>
    <rPh sb="0" eb="1">
      <t>カイ</t>
    </rPh>
    <phoneticPr fontId="5"/>
  </si>
  <si>
    <t>有料入場率</t>
    <rPh sb="0" eb="2">
      <t>ユウリョウ</t>
    </rPh>
    <rPh sb="2" eb="4">
      <t>ニュウジョウ</t>
    </rPh>
    <rPh sb="4" eb="5">
      <t>リツ</t>
    </rPh>
    <phoneticPr fontId="5"/>
  </si>
  <si>
    <t>％</t>
    <phoneticPr fontId="5"/>
  </si>
  <si>
    <t>単価</t>
    <rPh sb="0" eb="2">
      <t>タンカ</t>
    </rPh>
    <phoneticPr fontId="5"/>
  </si>
  <si>
    <t>×</t>
    <phoneticPr fontId="5"/>
  </si>
  <si>
    <t>枚数</t>
    <rPh sb="0" eb="2">
      <t>マイスウ</t>
    </rPh>
    <phoneticPr fontId="5"/>
  </si>
  <si>
    <t>単価×枚数</t>
    <rPh sb="0" eb="2">
      <t>タンカ</t>
    </rPh>
    <rPh sb="3" eb="5">
      <t>マイスウ</t>
    </rPh>
    <phoneticPr fontId="5"/>
  </si>
  <si>
    <t>（招待）</t>
    <rPh sb="1" eb="3">
      <t>ショウタイ</t>
    </rPh>
    <phoneticPr fontId="5"/>
  </si>
  <si>
    <t>その他の収入</t>
    <rPh sb="2" eb="3">
      <t>タ</t>
    </rPh>
    <rPh sb="4" eb="6">
      <t>シュウニュウ</t>
    </rPh>
    <phoneticPr fontId="5"/>
  </si>
  <si>
    <t>共催者以外の補助金・助成金</t>
    <phoneticPr fontId="5"/>
  </si>
  <si>
    <t>寄付金・協賛金</t>
    <phoneticPr fontId="5"/>
  </si>
  <si>
    <t>プログラム等売上収入</t>
    <phoneticPr fontId="5"/>
  </si>
  <si>
    <t>参加費</t>
    <phoneticPr fontId="5"/>
  </si>
  <si>
    <t>広告料・その他の収入</t>
    <phoneticPr fontId="5"/>
  </si>
  <si>
    <t>指揮料</t>
  </si>
  <si>
    <t>出演費</t>
  </si>
  <si>
    <t>演奏料</t>
  </si>
  <si>
    <t>ソリスト料</t>
  </si>
  <si>
    <t>合唱料</t>
  </si>
  <si>
    <t>出演料</t>
  </si>
  <si>
    <t>作曲料</t>
  </si>
  <si>
    <t>音楽費</t>
  </si>
  <si>
    <t>作詞料</t>
  </si>
  <si>
    <t>副指揮料</t>
  </si>
  <si>
    <t>楽器借料</t>
  </si>
  <si>
    <t>楽譜借料</t>
  </si>
  <si>
    <t>写譜料</t>
  </si>
  <si>
    <t>楽譜製作料</t>
  </si>
  <si>
    <t>調律料</t>
  </si>
  <si>
    <t>コレペティ料</t>
  </si>
  <si>
    <t>音楽制作料</t>
  </si>
  <si>
    <t>演出料</t>
  </si>
  <si>
    <t>文芸費</t>
  </si>
  <si>
    <t>監修料</t>
  </si>
  <si>
    <t>振付料</t>
  </si>
  <si>
    <t>舞台監督料</t>
  </si>
  <si>
    <t>指導料</t>
  </si>
  <si>
    <t>音響プラン料</t>
  </si>
  <si>
    <t>照明プラン料</t>
  </si>
  <si>
    <t>台本料</t>
  </si>
  <si>
    <t>翻訳料</t>
  </si>
  <si>
    <t>企画制作料</t>
  </si>
  <si>
    <t>大道具費</t>
  </si>
  <si>
    <t>小道具費</t>
  </si>
  <si>
    <t>衣裳費</t>
  </si>
  <si>
    <t>床山・かつら費</t>
  </si>
  <si>
    <t>履物費</t>
  </si>
  <si>
    <t>メイク費</t>
  </si>
  <si>
    <t>舞台スタッフ費</t>
  </si>
  <si>
    <t>照明費</t>
  </si>
  <si>
    <t>映像費</t>
  </si>
  <si>
    <t>舞台美術費</t>
  </si>
  <si>
    <t>機材借料</t>
  </si>
  <si>
    <t>字幕費・音声ガイド費</t>
  </si>
  <si>
    <t>道具運搬費</t>
  </si>
  <si>
    <t>楽器運搬費</t>
  </si>
  <si>
    <t>プログラム編集謝金</t>
  </si>
  <si>
    <t>謝金</t>
  </si>
  <si>
    <t>プログラム原稿執筆謝金</t>
  </si>
  <si>
    <t>会場整理謝金</t>
  </si>
  <si>
    <t>託児謝金</t>
  </si>
  <si>
    <t>駐車場整理謝金</t>
  </si>
  <si>
    <t>医師・看護師謝金</t>
  </si>
  <si>
    <t>手話通訳謝金</t>
  </si>
  <si>
    <t>要約筆記謝金</t>
  </si>
  <si>
    <t>交通費</t>
  </si>
  <si>
    <t>旅費</t>
  </si>
  <si>
    <t>宿泊費</t>
  </si>
  <si>
    <t>広告宣伝費</t>
  </si>
  <si>
    <t>入場券販売手数料</t>
  </si>
  <si>
    <t>立看板費</t>
  </si>
  <si>
    <t>ウェブサイト作成料</t>
  </si>
  <si>
    <t>チラシ印刷費</t>
  </si>
  <si>
    <t>ポスター印刷費</t>
  </si>
  <si>
    <t>プログラム印刷費</t>
  </si>
  <si>
    <t>台本印刷費</t>
  </si>
  <si>
    <t>楽譜印刷費</t>
  </si>
  <si>
    <t>入場券印刷費</t>
  </si>
  <si>
    <t>アンケート用紙印刷費</t>
  </si>
  <si>
    <t>録画費</t>
  </si>
  <si>
    <t>録音費</t>
  </si>
  <si>
    <t>写真費</t>
  </si>
  <si>
    <t>人数または枚数</t>
    <rPh sb="0" eb="2">
      <t>ニンズウ</t>
    </rPh>
    <rPh sb="5" eb="7">
      <t>マイスウ</t>
    </rPh>
    <phoneticPr fontId="5"/>
  </si>
  <si>
    <t>回数または泊数</t>
    <rPh sb="0" eb="2">
      <t>カイスウ</t>
    </rPh>
    <rPh sb="5" eb="6">
      <t>ハク</t>
    </rPh>
    <rPh sb="6" eb="7">
      <t>スウ</t>
    </rPh>
    <phoneticPr fontId="5"/>
  </si>
  <si>
    <t>金額（円）</t>
    <rPh sb="3" eb="4">
      <t>エン</t>
    </rPh>
    <phoneticPr fontId="5"/>
  </si>
  <si>
    <t>編曲料</t>
  </si>
  <si>
    <t>実施時期</t>
    <rPh sb="0" eb="2">
      <t>ジッシ</t>
    </rPh>
    <rPh sb="2" eb="4">
      <t>ジキ</t>
    </rPh>
    <phoneticPr fontId="4"/>
  </si>
  <si>
    <t>実施回数</t>
    <phoneticPr fontId="4"/>
  </si>
  <si>
    <t>日数</t>
    <phoneticPr fontId="4"/>
  </si>
  <si>
    <t>実施ホール名</t>
    <phoneticPr fontId="4"/>
  </si>
  <si>
    <t>その他</t>
    <rPh sb="2" eb="3">
      <t>タ</t>
    </rPh>
    <phoneticPr fontId="4"/>
  </si>
  <si>
    <t>企画制作</t>
    <rPh sb="0" eb="2">
      <t>キカク</t>
    </rPh>
    <rPh sb="2" eb="4">
      <t>セイサク</t>
    </rPh>
    <phoneticPr fontId="4"/>
  </si>
  <si>
    <t>舞台設営</t>
    <rPh sb="0" eb="2">
      <t>ブタイ</t>
    </rPh>
    <rPh sb="2" eb="4">
      <t>セツエイ</t>
    </rPh>
    <phoneticPr fontId="4"/>
  </si>
  <si>
    <t>広報</t>
    <rPh sb="0" eb="2">
      <t>コウホウ</t>
    </rPh>
    <phoneticPr fontId="4"/>
  </si>
  <si>
    <t>金額（円）</t>
    <rPh sb="0" eb="2">
      <t>キンガク</t>
    </rPh>
    <rPh sb="3" eb="4">
      <t>エン</t>
    </rPh>
    <phoneticPr fontId="5"/>
  </si>
  <si>
    <t>～</t>
    <phoneticPr fontId="4"/>
  </si>
  <si>
    <t>収入総額</t>
    <rPh sb="2" eb="4">
      <t>ソウガク</t>
    </rPh>
    <phoneticPr fontId="5"/>
  </si>
  <si>
    <t>入場料無料の場合は必ず理由を記入</t>
  </si>
  <si>
    <t>記入要領</t>
    <phoneticPr fontId="4"/>
  </si>
  <si>
    <t>収入総額（千円）</t>
    <rPh sb="0" eb="2">
      <t>シュウニュウ</t>
    </rPh>
    <phoneticPr fontId="4"/>
  </si>
  <si>
    <t>入場料収入</t>
    <phoneticPr fontId="4"/>
  </si>
  <si>
    <t>その他の収入</t>
    <rPh sb="2" eb="3">
      <t>タ</t>
    </rPh>
    <rPh sb="4" eb="6">
      <t>シュウニュウ</t>
    </rPh>
    <phoneticPr fontId="4"/>
  </si>
  <si>
    <t>共催者負担金</t>
    <rPh sb="0" eb="2">
      <t>キョウサイ</t>
    </rPh>
    <rPh sb="2" eb="3">
      <t>シャ</t>
    </rPh>
    <rPh sb="3" eb="6">
      <t>フタンキン</t>
    </rPh>
    <phoneticPr fontId="4"/>
  </si>
  <si>
    <t>共催者以外の補助金・助成金</t>
    <rPh sb="0" eb="2">
      <t>キョウサイ</t>
    </rPh>
    <rPh sb="2" eb="3">
      <t>シャ</t>
    </rPh>
    <rPh sb="3" eb="5">
      <t>イガイ</t>
    </rPh>
    <rPh sb="6" eb="9">
      <t>ホジョキン</t>
    </rPh>
    <rPh sb="10" eb="13">
      <t>ジョセイキン</t>
    </rPh>
    <phoneticPr fontId="4"/>
  </si>
  <si>
    <t>寄付金・協賛金</t>
    <rPh sb="0" eb="3">
      <t>キフキン</t>
    </rPh>
    <rPh sb="4" eb="7">
      <t>キョウサンキン</t>
    </rPh>
    <phoneticPr fontId="4"/>
  </si>
  <si>
    <t>プログラム等売上収入</t>
    <phoneticPr fontId="4"/>
  </si>
  <si>
    <t>参加費</t>
    <phoneticPr fontId="4"/>
  </si>
  <si>
    <t>広告料・その他の収入</t>
    <phoneticPr fontId="4"/>
  </si>
  <si>
    <t>実施文化施設名</t>
    <phoneticPr fontId="4"/>
  </si>
  <si>
    <t>実施文化施設住所〒</t>
    <phoneticPr fontId="4"/>
  </si>
  <si>
    <t>実施文化施設住所</t>
    <rPh sb="6" eb="8">
      <t>ジュウショ</t>
    </rPh>
    <phoneticPr fontId="4"/>
  </si>
  <si>
    <t>都道府県</t>
    <rPh sb="0" eb="4">
      <t>トドウフケン</t>
    </rPh>
    <phoneticPr fontId="4"/>
  </si>
  <si>
    <t>左記以外</t>
    <rPh sb="0" eb="2">
      <t>サキ</t>
    </rPh>
    <rPh sb="2" eb="4">
      <t>イガイ</t>
    </rPh>
    <phoneticPr fontId="4"/>
  </si>
  <si>
    <t>定期的な練習は除く</t>
  </si>
  <si>
    <t>障害者対応に係る経費を含む</t>
    <rPh sb="0" eb="3">
      <t>ショウガイシャ</t>
    </rPh>
    <rPh sb="3" eb="5">
      <t>タイオウ</t>
    </rPh>
    <rPh sb="6" eb="7">
      <t>カカ</t>
    </rPh>
    <rPh sb="8" eb="10">
      <t>ケイヒ</t>
    </rPh>
    <rPh sb="11" eb="12">
      <t>フク</t>
    </rPh>
    <phoneticPr fontId="4"/>
  </si>
  <si>
    <t>仕込みからばらしまでの期間</t>
    <rPh sb="0" eb="2">
      <t>シコ</t>
    </rPh>
    <phoneticPr fontId="4"/>
  </si>
  <si>
    <t>当該活動の広告用</t>
    <rPh sb="0" eb="2">
      <t>トウガイ</t>
    </rPh>
    <rPh sb="2" eb="4">
      <t>カツドウ</t>
    </rPh>
    <rPh sb="5" eb="8">
      <t>コウコクヨウ</t>
    </rPh>
    <phoneticPr fontId="4"/>
  </si>
  <si>
    <t>細目</t>
    <rPh sb="0" eb="2">
      <t>サイモク</t>
    </rPh>
    <phoneticPr fontId="4"/>
  </si>
  <si>
    <t>（有料入場率＝有料チケット総販売予定数／（使用座席数×公演回数））</t>
    <phoneticPr fontId="4"/>
  </si>
  <si>
    <t>招待がある場合は必ず理由を記入</t>
    <rPh sb="0" eb="2">
      <t>ショウタイ</t>
    </rPh>
    <rPh sb="5" eb="7">
      <t>バアイ</t>
    </rPh>
    <phoneticPr fontId="4"/>
  </si>
  <si>
    <t>使用座席数</t>
    <rPh sb="0" eb="2">
      <t>シヨウ</t>
    </rPh>
    <rPh sb="2" eb="5">
      <t>ザセキスウ</t>
    </rPh>
    <phoneticPr fontId="4"/>
  </si>
  <si>
    <t>（単位）</t>
    <rPh sb="1" eb="3">
      <t>タンイ</t>
    </rPh>
    <phoneticPr fontId="6"/>
  </si>
  <si>
    <t>（単位）</t>
    <phoneticPr fontId="6"/>
  </si>
  <si>
    <t>記録・配信費</t>
    <rPh sb="0" eb="2">
      <t>キロク</t>
    </rPh>
    <rPh sb="3" eb="5">
      <t>ハイシン</t>
    </rPh>
    <rPh sb="5" eb="6">
      <t>ヒ</t>
    </rPh>
    <phoneticPr fontId="4"/>
  </si>
  <si>
    <t>配信用録音録画・編集費</t>
    <rPh sb="0" eb="2">
      <t>ハイシン</t>
    </rPh>
    <rPh sb="2" eb="3">
      <t>ヨウ</t>
    </rPh>
    <rPh sb="3" eb="5">
      <t>ロクオン</t>
    </rPh>
    <rPh sb="5" eb="7">
      <t>ロクガ</t>
    </rPh>
    <rPh sb="10" eb="11">
      <t>ヒ</t>
    </rPh>
    <phoneticPr fontId="4"/>
  </si>
  <si>
    <t>配信用機材借料</t>
    <rPh sb="0" eb="2">
      <t>ハイシン</t>
    </rPh>
    <rPh sb="2" eb="3">
      <t>ヨウ</t>
    </rPh>
    <rPh sb="3" eb="5">
      <t>キザイ</t>
    </rPh>
    <rPh sb="5" eb="7">
      <t>シャクリョウ</t>
    </rPh>
    <phoneticPr fontId="4"/>
  </si>
  <si>
    <t>配信用サイト作成・利用料</t>
    <rPh sb="2" eb="3">
      <t>ヨウ</t>
    </rPh>
    <rPh sb="6" eb="8">
      <t>サクセイ</t>
    </rPh>
    <rPh sb="9" eb="12">
      <t>リヨウリョウ</t>
    </rPh>
    <phoneticPr fontId="4"/>
  </si>
  <si>
    <t>券種</t>
    <rPh sb="0" eb="1">
      <t>ケン</t>
    </rPh>
    <rPh sb="1" eb="2">
      <t>シュ</t>
    </rPh>
    <phoneticPr fontId="5"/>
  </si>
  <si>
    <t>会場の席数（定員）</t>
    <rPh sb="0" eb="2">
      <t>カイジョウ</t>
    </rPh>
    <rPh sb="3" eb="4">
      <t>セキ</t>
    </rPh>
    <rPh sb="4" eb="5">
      <t>スウ</t>
    </rPh>
    <rPh sb="6" eb="8">
      <t>テイイン</t>
    </rPh>
    <phoneticPr fontId="5"/>
  </si>
  <si>
    <t>売止席数</t>
    <rPh sb="0" eb="1">
      <t>ウ</t>
    </rPh>
    <rPh sb="1" eb="2">
      <t>ド</t>
    </rPh>
    <rPh sb="2" eb="3">
      <t>セキ</t>
    </rPh>
    <rPh sb="3" eb="4">
      <t>スウ</t>
    </rPh>
    <phoneticPr fontId="4"/>
  </si>
  <si>
    <t>席    (会場の席数ー売止席数）</t>
    <rPh sb="0" eb="1">
      <t>セキ</t>
    </rPh>
    <rPh sb="15" eb="16">
      <t>スウ</t>
    </rPh>
    <phoneticPr fontId="5"/>
  </si>
  <si>
    <t>提出年月日</t>
    <rPh sb="0" eb="2">
      <t>テイシュツ</t>
    </rPh>
    <rPh sb="2" eb="5">
      <t>ネンガッピ</t>
    </rPh>
    <phoneticPr fontId="4"/>
  </si>
  <si>
    <t>単価等（円）</t>
    <rPh sb="0" eb="2">
      <t>タンカ</t>
    </rPh>
    <rPh sb="2" eb="3">
      <t>トウ</t>
    </rPh>
    <rPh sb="4" eb="5">
      <t>エン</t>
    </rPh>
    <phoneticPr fontId="5"/>
  </si>
  <si>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0"/>
  </si>
  <si>
    <r>
      <t>　様式の変更ができない仕様になっていますので、必ず</t>
    </r>
    <r>
      <rPr>
        <b/>
        <u/>
        <sz val="10"/>
        <color theme="1"/>
        <rFont val="游ゴシック"/>
        <family val="3"/>
        <charset val="128"/>
        <scheme val="minor"/>
      </rPr>
      <t>既定の文字数・行数以内</t>
    </r>
    <r>
      <rPr>
        <sz val="10"/>
        <color theme="1"/>
        <rFont val="游ゴシック"/>
        <family val="3"/>
        <charset val="128"/>
        <scheme val="minor"/>
      </rPr>
      <t>で記入してください。</t>
    </r>
    <phoneticPr fontId="20"/>
  </si>
  <si>
    <t>【 入力に際しての注意事項 】</t>
    <rPh sb="2" eb="4">
      <t>ニュウリョク</t>
    </rPh>
    <rPh sb="5" eb="6">
      <t>サイ</t>
    </rPh>
    <rPh sb="9" eb="11">
      <t>チュウイ</t>
    </rPh>
    <rPh sb="11" eb="13">
      <t>ジコウ</t>
    </rPh>
    <phoneticPr fontId="20"/>
  </si>
  <si>
    <t>【 よく使う操作について 】</t>
    <rPh sb="4" eb="5">
      <t>ツカ</t>
    </rPh>
    <rPh sb="6" eb="8">
      <t>ソウサ</t>
    </rPh>
    <phoneticPr fontId="20"/>
  </si>
  <si>
    <t>・改行</t>
    <rPh sb="1" eb="3">
      <t>カイギョウ</t>
    </rPh>
    <phoneticPr fontId="20"/>
  </si>
  <si>
    <t>[Alt] + [Enter]</t>
    <phoneticPr fontId="20"/>
  </si>
  <si>
    <t>・全角⇔半角　変換</t>
    <rPh sb="1" eb="3">
      <t>ゼンカク</t>
    </rPh>
    <rPh sb="4" eb="6">
      <t>ハンカク</t>
    </rPh>
    <rPh sb="7" eb="9">
      <t>ヘンカン</t>
    </rPh>
    <phoneticPr fontId="20"/>
  </si>
  <si>
    <t>[半角/全角]</t>
    <rPh sb="1" eb="3">
      <t>ハンカク</t>
    </rPh>
    <rPh sb="4" eb="6">
      <t>ゼンカク</t>
    </rPh>
    <phoneticPr fontId="20"/>
  </si>
  <si>
    <t>キーボードの左上にある【半角/全角】キーを押すたびに、「ひらがな」→「半角英数」→「ひらがな」の順に入力モードが切り替わります。</t>
    <phoneticPr fontId="20"/>
  </si>
  <si>
    <t>関係書類送付先〒</t>
    <rPh sb="0" eb="2">
      <t>カンケイ</t>
    </rPh>
    <rPh sb="2" eb="4">
      <t>ショルイ</t>
    </rPh>
    <rPh sb="4" eb="7">
      <t>ソウフサキ</t>
    </rPh>
    <phoneticPr fontId="4"/>
  </si>
  <si>
    <t>関係書類送付先住所</t>
    <rPh sb="0" eb="2">
      <t>カンケイ</t>
    </rPh>
    <rPh sb="2" eb="4">
      <t>ショルイ</t>
    </rPh>
    <rPh sb="4" eb="7">
      <t>ソウフサキ</t>
    </rPh>
    <rPh sb="7" eb="9">
      <t>ジュウショ</t>
    </rPh>
    <phoneticPr fontId="4"/>
  </si>
  <si>
    <t>担当者氏名</t>
    <phoneticPr fontId="4"/>
  </si>
  <si>
    <t>担当者電話番号</t>
    <phoneticPr fontId="20"/>
  </si>
  <si>
    <t>E-mail</t>
    <phoneticPr fontId="4"/>
  </si>
  <si>
    <t>収入</t>
    <phoneticPr fontId="5"/>
  </si>
  <si>
    <t>支出</t>
    <phoneticPr fontId="4"/>
  </si>
  <si>
    <t>支払先及び備考</t>
    <phoneticPr fontId="6"/>
  </si>
  <si>
    <t>金額</t>
    <rPh sb="0" eb="2">
      <t>キンガク</t>
    </rPh>
    <phoneticPr fontId="6"/>
  </si>
  <si>
    <t>団体名（主催者）</t>
    <phoneticPr fontId="4"/>
  </si>
  <si>
    <t>実施文化施設名：</t>
    <phoneticPr fontId="6"/>
  </si>
  <si>
    <t>活動名：</t>
    <phoneticPr fontId="6"/>
  </si>
  <si>
    <t>①</t>
  </si>
  <si>
    <t>③</t>
  </si>
  <si>
    <t>出演費</t>
    <phoneticPr fontId="20"/>
  </si>
  <si>
    <t>音楽費</t>
    <phoneticPr fontId="20"/>
  </si>
  <si>
    <t>通称・愛称</t>
    <rPh sb="0" eb="2">
      <t>ツウショウ</t>
    </rPh>
    <rPh sb="3" eb="5">
      <t>アイショウ</t>
    </rPh>
    <phoneticPr fontId="4"/>
  </si>
  <si>
    <t>経費　①</t>
    <phoneticPr fontId="5"/>
  </si>
  <si>
    <t>経費　②</t>
    <phoneticPr fontId="5"/>
  </si>
  <si>
    <t>経費　③</t>
    <phoneticPr fontId="5"/>
  </si>
  <si>
    <t>②</t>
    <phoneticPr fontId="20"/>
  </si>
  <si>
    <t>担当部署名または役職名</t>
    <rPh sb="2" eb="4">
      <t>ブショ</t>
    </rPh>
    <rPh sb="4" eb="5">
      <t>メイ</t>
    </rPh>
    <rPh sb="8" eb="11">
      <t>ヤクショクメイ</t>
    </rPh>
    <phoneticPr fontId="4"/>
  </si>
  <si>
    <t>施設情報</t>
    <rPh sb="0" eb="2">
      <t>シセツ</t>
    </rPh>
    <rPh sb="2" eb="4">
      <t>ジョウホウ</t>
    </rPh>
    <phoneticPr fontId="4"/>
  </si>
  <si>
    <t>担当者情報</t>
    <rPh sb="0" eb="3">
      <t>タントウシャ</t>
    </rPh>
    <rPh sb="3" eb="5">
      <t>ジョウホウ</t>
    </rPh>
    <phoneticPr fontId="4"/>
  </si>
  <si>
    <t>-</t>
    <phoneticPr fontId="4"/>
  </si>
  <si>
    <t>団体名（フリガナ）</t>
    <phoneticPr fontId="4"/>
  </si>
  <si>
    <t>小計（千円）</t>
    <rPh sb="0" eb="2">
      <t>ショウケイ</t>
    </rPh>
    <rPh sb="3" eb="4">
      <t>セン</t>
    </rPh>
    <rPh sb="4" eb="5">
      <t>エン</t>
    </rPh>
    <phoneticPr fontId="5"/>
  </si>
  <si>
    <t>文芸費</t>
    <phoneticPr fontId="20"/>
  </si>
  <si>
    <t>謝金</t>
    <phoneticPr fontId="20"/>
  </si>
  <si>
    <t>旅費</t>
    <phoneticPr fontId="20"/>
  </si>
  <si>
    <t>記録・配信費</t>
    <phoneticPr fontId="20"/>
  </si>
  <si>
    <t>項目</t>
    <phoneticPr fontId="20"/>
  </si>
  <si>
    <t>№</t>
    <phoneticPr fontId="6"/>
  </si>
  <si>
    <t>宣伝・印刷費</t>
    <phoneticPr fontId="20"/>
  </si>
  <si>
    <t>宣伝・印刷費</t>
    <phoneticPr fontId="20"/>
  </si>
  <si>
    <t>.</t>
    <phoneticPr fontId="4"/>
  </si>
  <si>
    <t>細目</t>
    <rPh sb="0" eb="2">
      <t>サイモク</t>
    </rPh>
    <phoneticPr fontId="6"/>
  </si>
  <si>
    <t>項目</t>
    <rPh sb="0" eb="2">
      <t>コウモク</t>
    </rPh>
    <phoneticPr fontId="4"/>
  </si>
  <si>
    <t>市町村または特別区</t>
    <rPh sb="0" eb="3">
      <t>シチョウソン</t>
    </rPh>
    <rPh sb="6" eb="9">
      <t>トクベツク</t>
    </rPh>
    <phoneticPr fontId="4"/>
  </si>
  <si>
    <t>選択してください。</t>
  </si>
  <si>
    <t>活動区分</t>
    <phoneticPr fontId="4"/>
  </si>
  <si>
    <t>細目</t>
    <phoneticPr fontId="6"/>
  </si>
  <si>
    <r>
      <rPr>
        <sz val="14"/>
        <color rgb="FF969696"/>
        <rFont val="游ゴシック"/>
        <family val="3"/>
        <charset val="128"/>
        <scheme val="minor"/>
      </rPr>
      <t>.</t>
    </r>
    <r>
      <rPr>
        <sz val="14"/>
        <color theme="1"/>
        <rFont val="游ゴシック"/>
        <family val="3"/>
        <charset val="128"/>
        <scheme val="minor"/>
      </rPr>
      <t>項目</t>
    </r>
    <phoneticPr fontId="20"/>
  </si>
  <si>
    <t>（千円）</t>
  </si>
  <si>
    <t>.</t>
    <phoneticPr fontId="20"/>
  </si>
  <si>
    <r>
      <rPr>
        <u/>
        <sz val="14"/>
        <color rgb="FF969696"/>
        <rFont val="游ゴシック"/>
        <family val="3"/>
        <charset val="128"/>
        <scheme val="minor"/>
      </rPr>
      <t>.</t>
    </r>
    <r>
      <rPr>
        <u/>
        <sz val="14"/>
        <color theme="1"/>
        <rFont val="游ゴシック"/>
        <family val="3"/>
        <charset val="128"/>
        <scheme val="minor"/>
      </rPr>
      <t>項目</t>
    </r>
    <phoneticPr fontId="20"/>
  </si>
  <si>
    <t>電話番号</t>
    <phoneticPr fontId="20"/>
  </si>
  <si>
    <t>舞台・運搬費</t>
    <rPh sb="3" eb="5">
      <t>ウンパン</t>
    </rPh>
    <rPh sb="5" eb="6">
      <t>ヒ</t>
    </rPh>
    <phoneticPr fontId="20"/>
  </si>
  <si>
    <t>何の助手料なのか備考に記載ください</t>
    <rPh sb="0" eb="1">
      <t>ナン</t>
    </rPh>
    <rPh sb="2" eb="4">
      <t>ジョシュ</t>
    </rPh>
    <rPh sb="4" eb="5">
      <t>リョウ</t>
    </rPh>
    <rPh sb="8" eb="10">
      <t>ビコウ</t>
    </rPh>
    <rPh sb="11" eb="13">
      <t>キサイ</t>
    </rPh>
    <phoneticPr fontId="20"/>
  </si>
  <si>
    <t>映像プラン料</t>
    <rPh sb="0" eb="2">
      <t>エイゾウ</t>
    </rPh>
    <rPh sb="5" eb="6">
      <t>リョウ</t>
    </rPh>
    <phoneticPr fontId="20"/>
  </si>
  <si>
    <t>舞台美術デザイン料</t>
    <phoneticPr fontId="20"/>
  </si>
  <si>
    <t>衣裳デザイン料</t>
    <phoneticPr fontId="20"/>
  </si>
  <si>
    <t>著作権使用料</t>
    <phoneticPr fontId="20"/>
  </si>
  <si>
    <t>照明スタッフ費</t>
    <phoneticPr fontId="20"/>
  </si>
  <si>
    <t>音響費</t>
    <phoneticPr fontId="20"/>
  </si>
  <si>
    <t>音響スタッフ費</t>
    <phoneticPr fontId="20"/>
  </si>
  <si>
    <t>映像スタッフ費</t>
    <phoneticPr fontId="20"/>
  </si>
  <si>
    <t>場内案内謝金</t>
    <rPh sb="0" eb="2">
      <t>ジョウナイ</t>
    </rPh>
    <rPh sb="2" eb="4">
      <t>アンナイ</t>
    </rPh>
    <rPh sb="4" eb="6">
      <t>シャキン</t>
    </rPh>
    <phoneticPr fontId="20"/>
  </si>
  <si>
    <t>宣伝物送付料</t>
    <rPh sb="0" eb="2">
      <t>センデン</t>
    </rPh>
    <rPh sb="2" eb="3">
      <t>ブツ</t>
    </rPh>
    <phoneticPr fontId="20"/>
  </si>
  <si>
    <t>チラシ、案内状、出演者応募案内　等</t>
    <rPh sb="4" eb="7">
      <t>アンナイジョウ</t>
    </rPh>
    <rPh sb="8" eb="11">
      <t>シュツエンシャ</t>
    </rPh>
    <rPh sb="11" eb="13">
      <t>オウボ</t>
    </rPh>
    <rPh sb="13" eb="15">
      <t>アンナイ</t>
    </rPh>
    <rPh sb="16" eb="17">
      <t>トウ</t>
    </rPh>
    <phoneticPr fontId="20"/>
  </si>
  <si>
    <t>テレビ、ラジオ、新聞、雑誌、駅貼り、ウェブ広告　等</t>
    <rPh sb="8" eb="10">
      <t>シンブン</t>
    </rPh>
    <rPh sb="11" eb="13">
      <t>ザッシ</t>
    </rPh>
    <rPh sb="14" eb="15">
      <t>エキ</t>
    </rPh>
    <rPh sb="15" eb="16">
      <t>ハ</t>
    </rPh>
    <rPh sb="21" eb="23">
      <t>コウコク</t>
    </rPh>
    <rPh sb="24" eb="25">
      <t>トウ</t>
    </rPh>
    <phoneticPr fontId="4"/>
  </si>
  <si>
    <t>何のデザイン料なのか備考に記載ください</t>
    <phoneticPr fontId="20"/>
  </si>
  <si>
    <t>舞台・運搬費</t>
    <phoneticPr fontId="20"/>
  </si>
  <si>
    <t>地域文化施設公演・展示活動（文化会館公演）</t>
    <phoneticPr fontId="4"/>
  </si>
  <si>
    <t>助成対象経費の総額</t>
    <phoneticPr fontId="4"/>
  </si>
  <si>
    <t>謝金</t>
    <rPh sb="0" eb="2">
      <t>シャキン</t>
    </rPh>
    <phoneticPr fontId="20"/>
  </si>
  <si>
    <t>関連行事・ワークショップ講師謝金</t>
    <rPh sb="12" eb="16">
      <t>コウシシャキン</t>
    </rPh>
    <phoneticPr fontId="20"/>
  </si>
  <si>
    <t>ネット配信を行う場合の使用料を含む</t>
    <phoneticPr fontId="20"/>
  </si>
  <si>
    <t>俳優、舞踊家、司会者、その他舞台上の出演者全般</t>
    <phoneticPr fontId="20"/>
  </si>
  <si>
    <t>助成対象経費の総額</t>
  </si>
  <si>
    <t>―</t>
  </si>
  <si>
    <t>（ロ） 自己負担金</t>
    <phoneticPr fontId="4"/>
  </si>
  <si>
    <t>例）</t>
    <rPh sb="0" eb="1">
      <t>レイ</t>
    </rPh>
    <phoneticPr fontId="20"/>
  </si>
  <si>
    <t>選択してください。</t>
    <rPh sb="0" eb="2">
      <t>センタク</t>
    </rPh>
    <phoneticPr fontId="20"/>
  </si>
  <si>
    <t>助成金算定基礎経費の合計額</t>
    <rPh sb="0" eb="3">
      <t>ジョセイキン</t>
    </rPh>
    <rPh sb="3" eb="5">
      <t>サンテイ</t>
    </rPh>
    <rPh sb="5" eb="7">
      <t>キソ</t>
    </rPh>
    <rPh sb="7" eb="9">
      <t>ケイヒ</t>
    </rPh>
    <rPh sb="10" eb="12">
      <t>ゴウケイ</t>
    </rPh>
    <rPh sb="12" eb="13">
      <t>ガク</t>
    </rPh>
    <phoneticPr fontId="4"/>
  </si>
  <si>
    <t>助成金算定基礎経費の合計額</t>
    <rPh sb="0" eb="3">
      <t>ジョセイキン</t>
    </rPh>
    <rPh sb="3" eb="5">
      <t>サンテイ</t>
    </rPh>
    <rPh sb="5" eb="7">
      <t>キソ</t>
    </rPh>
    <rPh sb="7" eb="9">
      <t>ケイヒ</t>
    </rPh>
    <rPh sb="10" eb="12">
      <t>ゴウケイ</t>
    </rPh>
    <rPh sb="12" eb="13">
      <t>ガク</t>
    </rPh>
    <phoneticPr fontId="20"/>
  </si>
  <si>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0"/>
  </si>
  <si>
    <t>　ダブルクリックし、入力状態にしてから貼り付けてください。</t>
    <phoneticPr fontId="20"/>
  </si>
  <si>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0"/>
  </si>
  <si>
    <t>　をクリックして選択肢を開き、選択してください。</t>
    <rPh sb="8" eb="11">
      <t>センタクシ</t>
    </rPh>
    <rPh sb="12" eb="13">
      <t>ヒラ</t>
    </rPh>
    <rPh sb="15" eb="17">
      <t>センタク</t>
    </rPh>
    <phoneticPr fontId="20"/>
  </si>
  <si>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0"/>
  </si>
  <si>
    <t>会場情報</t>
    <phoneticPr fontId="4"/>
  </si>
  <si>
    <t>様式第4号（第7条関係）
【総表】</t>
    <phoneticPr fontId="4"/>
  </si>
  <si>
    <t>助　成　金　交　付　申　請　書</t>
    <phoneticPr fontId="4"/>
  </si>
  <si>
    <t>独立行政法人日本芸術文化振興会理事長　殿</t>
    <phoneticPr fontId="4"/>
  </si>
  <si>
    <t>　下記の活動を行いたいので、芸術文化振興基金助成金交付要綱第７条第１項の規定に基づき、助成金の交付を申請します。</t>
    <phoneticPr fontId="4"/>
  </si>
  <si>
    <t>助 成 対 象 活 動 変 更 理 由 書</t>
    <phoneticPr fontId="20"/>
  </si>
  <si>
    <t>独立行政法人日本芸術文化振興会理事長　殿</t>
  </si>
  <si>
    <t>実施文化施設名：</t>
    <rPh sb="0" eb="4">
      <t>ジッシブンカ</t>
    </rPh>
    <rPh sb="4" eb="6">
      <t>シセツ</t>
    </rPh>
    <rPh sb="6" eb="7">
      <t>メイ</t>
    </rPh>
    <phoneticPr fontId="20"/>
  </si>
  <si>
    <t>活動名：</t>
    <rPh sb="0" eb="2">
      <t>カツドウ</t>
    </rPh>
    <rPh sb="2" eb="3">
      <t>メイ</t>
    </rPh>
    <phoneticPr fontId="20"/>
  </si>
  <si>
    <t>変更内容：</t>
    <phoneticPr fontId="20"/>
  </si>
  <si>
    <t>変 更 前：</t>
    <phoneticPr fontId="20"/>
  </si>
  <si>
    <t>変 更 後：</t>
    <phoneticPr fontId="20"/>
  </si>
  <si>
    <t>変更理由：</t>
    <phoneticPr fontId="20"/>
  </si>
  <si>
    <t>収入の区分</t>
    <rPh sb="3" eb="5">
      <t>クブン</t>
    </rPh>
    <phoneticPr fontId="5"/>
  </si>
  <si>
    <t>支出の区分</t>
    <rPh sb="3" eb="5">
      <t>クブン</t>
    </rPh>
    <phoneticPr fontId="4"/>
  </si>
  <si>
    <t>報告金額</t>
  </si>
  <si>
    <t>助 成 対 象 活 動 実 績 報 告 書</t>
    <phoneticPr fontId="4"/>
  </si>
  <si>
    <t>様式第13号（第15条関係）
【総表】</t>
    <phoneticPr fontId="4"/>
  </si>
  <si>
    <t>交付決定通知書により 助成金の交付の決定を受けた助成対象活動の</t>
    <phoneticPr fontId="20"/>
  </si>
  <si>
    <t>交付決定通知書の日付</t>
    <rPh sb="0" eb="2">
      <t>コウフ</t>
    </rPh>
    <rPh sb="2" eb="4">
      <t>ケッテイ</t>
    </rPh>
    <rPh sb="4" eb="7">
      <t>ツウチショ</t>
    </rPh>
    <rPh sb="8" eb="10">
      <t>ヒヅケ</t>
    </rPh>
    <phoneticPr fontId="4"/>
  </si>
  <si>
    <t>交付決定通知書に
記載の文書番号</t>
    <rPh sb="0" eb="2">
      <t>コウフ</t>
    </rPh>
    <rPh sb="2" eb="4">
      <t>ケッテイ</t>
    </rPh>
    <rPh sb="4" eb="7">
      <t>ツウチショ</t>
    </rPh>
    <rPh sb="9" eb="11">
      <t>キサイ</t>
    </rPh>
    <rPh sb="12" eb="14">
      <t>ブンショ</t>
    </rPh>
    <phoneticPr fontId="4"/>
  </si>
  <si>
    <t>収入総額（円）</t>
    <rPh sb="0" eb="2">
      <t>シュウニュウ</t>
    </rPh>
    <phoneticPr fontId="4"/>
  </si>
  <si>
    <t>助成対象経費の総額（円）</t>
    <rPh sb="10" eb="11">
      <t>エン</t>
    </rPh>
    <phoneticPr fontId="4"/>
  </si>
  <si>
    <t xml:space="preserve">様式第１２号（第１４条関係）
</t>
    <phoneticPr fontId="4"/>
  </si>
  <si>
    <t>助成金支払申請書</t>
    <rPh sb="0" eb="3">
      <t>ジョセイキン</t>
    </rPh>
    <rPh sb="3" eb="5">
      <t>シハライ</t>
    </rPh>
    <rPh sb="5" eb="8">
      <t>シンセイショ</t>
    </rPh>
    <phoneticPr fontId="4"/>
  </si>
  <si>
    <t>（地域文化施設公演・展示活動助成[文化会館公演]）</t>
    <phoneticPr fontId="20"/>
  </si>
  <si>
    <t/>
  </si>
  <si>
    <t>独立行政法人日本芸術文化振興会理事長 殿</t>
    <phoneticPr fontId="4"/>
  </si>
  <si>
    <t>〒</t>
    <phoneticPr fontId="4"/>
  </si>
  <si>
    <t>団体住所</t>
    <phoneticPr fontId="4"/>
  </si>
  <si>
    <t>団体名</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</si>
  <si>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</si>
  <si>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</si>
  <si>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</si>
  <si>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</si>
  <si>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</si>
  <si>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２　助成金の額 　</t>
    <phoneticPr fontId="20"/>
  </si>
  <si>
    <t>３　助成金振込先</t>
    <phoneticPr fontId="20"/>
  </si>
  <si>
    <t>（１）金融機関名</t>
    <phoneticPr fontId="20"/>
  </si>
  <si>
    <t>金融機関番号（4桁）</t>
    <rPh sb="8" eb="9">
      <t>ケタ</t>
    </rPh>
    <phoneticPr fontId="20"/>
  </si>
  <si>
    <t>（２）支店名</t>
  </si>
  <si>
    <t>店番号（3桁）</t>
    <rPh sb="5" eb="6">
      <t>ケタ</t>
    </rPh>
    <phoneticPr fontId="20"/>
  </si>
  <si>
    <t>（４）口座番号（7桁）</t>
    <rPh sb="9" eb="10">
      <t>ケタ</t>
    </rPh>
    <phoneticPr fontId="20"/>
  </si>
  <si>
    <t>口座名義（ｶﾀｶﾅ）</t>
    <phoneticPr fontId="20"/>
  </si>
  <si>
    <t>（５）口座名義</t>
    <phoneticPr fontId="20"/>
  </si>
  <si>
    <t>収支決算（円）</t>
    <rPh sb="0" eb="2">
      <t>シュウシ</t>
    </rPh>
    <rPh sb="2" eb="4">
      <t>ケッサン</t>
    </rPh>
    <rPh sb="5" eb="6">
      <t>エン</t>
    </rPh>
    <phoneticPr fontId="5"/>
  </si>
  <si>
    <t>報告内容</t>
    <phoneticPr fontId="5"/>
  </si>
  <si>
    <t>申請内容</t>
    <phoneticPr fontId="5"/>
  </si>
  <si>
    <t>様式第７号（第１０条関係）</t>
    <phoneticPr fontId="4"/>
  </si>
  <si>
    <t>助成金交付申請取下げ書</t>
    <rPh sb="0" eb="3">
      <t>ジョセイキン</t>
    </rPh>
    <rPh sb="3" eb="5">
      <t>コウフ</t>
    </rPh>
    <rPh sb="5" eb="7">
      <t>シンセイ</t>
    </rPh>
    <rPh sb="7" eb="9">
      <t>トリサ</t>
    </rPh>
    <rPh sb="10" eb="11">
      <t>ショ</t>
    </rPh>
    <phoneticPr fontId="4"/>
  </si>
  <si>
    <t>１　助成対象活動名</t>
  </si>
  <si>
    <t>　　</t>
  </si>
  <si>
    <t>３　助成金の交付の申請を取り下げようとする理由</t>
  </si>
  <si>
    <t>２　交付決定通知書の受領年月日</t>
    <phoneticPr fontId="20"/>
  </si>
  <si>
    <t>－</t>
    <phoneticPr fontId="20"/>
  </si>
  <si>
    <t>により交付決定の通知を受けた芸術文化振興基金助成金に</t>
    <phoneticPr fontId="20"/>
  </si>
  <si>
    <t>ついては、芸術文化振興基金助成金交付要綱第１０条の規定に基づき、助成金の交付の申請を下記のとおり取り下げます。</t>
    <phoneticPr fontId="20"/>
  </si>
  <si>
    <r>
      <t>対象経費の入力後は、上表の助成金算定基礎経費を選択し、</t>
    </r>
    <r>
      <rPr>
        <b/>
        <u/>
        <sz val="16"/>
        <color theme="1"/>
        <rFont val="游ゴシック"/>
        <family val="3"/>
        <charset val="128"/>
        <scheme val="minor"/>
      </rPr>
      <t>総表に戻って交付を受けようとする助成金の額を必ず確認してください</t>
    </r>
    <r>
      <rPr>
        <b/>
        <sz val="16"/>
        <color theme="1"/>
        <rFont val="游ゴシック"/>
        <family val="3"/>
        <charset val="128"/>
        <scheme val="minor"/>
      </rPr>
      <t>。</t>
    </r>
    <rPh sb="51" eb="53">
      <t>カクニン</t>
    </rPh>
    <phoneticPr fontId="20"/>
  </si>
  <si>
    <t>助成対象経費の総額</t>
    <phoneticPr fontId="20"/>
  </si>
  <si>
    <t>小計（円）</t>
  </si>
  <si>
    <t>小計（円）</t>
    <rPh sb="0" eb="2">
      <t>ショウケイ</t>
    </rPh>
    <rPh sb="3" eb="4">
      <t>エン</t>
    </rPh>
    <phoneticPr fontId="5"/>
  </si>
  <si>
    <t>報告金額</t>
    <phoneticPr fontId="20"/>
  </si>
  <si>
    <t xml:space="preserve">◆経費の選択について 
　助成対象となる経費は3項目までです。申請書で選択した経費が自動で記入されます。
      </t>
    <rPh sb="31" eb="33">
      <t>シンセイ</t>
    </rPh>
    <rPh sb="33" eb="34">
      <t>ショ</t>
    </rPh>
    <rPh sb="35" eb="37">
      <t>センタク</t>
    </rPh>
    <rPh sb="39" eb="41">
      <t>ケイヒ</t>
    </rPh>
    <rPh sb="42" eb="44">
      <t>ジドウ</t>
    </rPh>
    <rPh sb="45" eb="47">
      <t>キニュウ</t>
    </rPh>
    <phoneticPr fontId="20"/>
  </si>
  <si>
    <t>※「活動の企画意図」「地域の振興に資する本活動の特色」が変わる変更は認められません。</t>
    <phoneticPr fontId="20"/>
  </si>
  <si>
    <t>（３）口座種別</t>
    <phoneticPr fontId="20"/>
  </si>
  <si>
    <t>下記のとおり内容を変更したいので、承認くださるよう芸術文化振興基金助成金交付要綱第１２条第１項の規定に基づき申請します。</t>
    <phoneticPr fontId="20"/>
  </si>
  <si>
    <t>助成対象活動の
変更内容</t>
    <phoneticPr fontId="20"/>
  </si>
  <si>
    <t>助成対象活動の
変更理由</t>
    <phoneticPr fontId="20"/>
  </si>
  <si>
    <t>計画変更承認申請内容</t>
    <phoneticPr fontId="5"/>
  </si>
  <si>
    <t>変更承認申請による
増（減）額（千円）</t>
    <phoneticPr fontId="20"/>
  </si>
  <si>
    <t>助成金の額</t>
    <rPh sb="0" eb="3">
      <t>ジョセイキン</t>
    </rPh>
    <rPh sb="4" eb="5">
      <t>ガク</t>
    </rPh>
    <phoneticPr fontId="20"/>
  </si>
  <si>
    <t>既交付決定額</t>
    <phoneticPr fontId="20"/>
  </si>
  <si>
    <t>変更承認申請額</t>
    <phoneticPr fontId="20"/>
  </si>
  <si>
    <t>増（減）額</t>
    <phoneticPr fontId="20"/>
  </si>
  <si>
    <t>★</t>
    <phoneticPr fontId="20"/>
  </si>
  <si>
    <t>助成対象活動計画変更承認申請書</t>
    <phoneticPr fontId="4"/>
  </si>
  <si>
    <t>様式第10号（第13条関係）</t>
    <phoneticPr fontId="4"/>
  </si>
  <si>
    <t>により交付決定の通知を受けた芸術文化振興基金助成金については、</t>
    <phoneticPr fontId="20"/>
  </si>
  <si>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4"/>
  </si>
  <si>
    <t>様式第１０号（第１３条関係）</t>
    <phoneticPr fontId="4"/>
  </si>
  <si>
    <t>下記のとおり中止・廃止したいので、承認くださるよう芸術文化振興基金助成金交付要綱第１３条第１項の規定に基づき申請します。</t>
    <phoneticPr fontId="20"/>
  </si>
  <si>
    <t>２　助成対象活動の中止・廃止の理由及び内容</t>
    <phoneticPr fontId="20"/>
  </si>
  <si>
    <t>３　助成対象活動の実施状況</t>
    <phoneticPr fontId="20"/>
  </si>
  <si>
    <t>により交付決定の通知を受けた助成対象活動について、</t>
    <phoneticPr fontId="20"/>
  </si>
  <si>
    <t>金額</t>
    <phoneticPr fontId="20"/>
  </si>
  <si>
    <t>人</t>
    <rPh sb="0" eb="1">
      <t>ニン</t>
    </rPh>
    <phoneticPr fontId="20"/>
  </si>
  <si>
    <t>回</t>
    <rPh sb="0" eb="1">
      <t>カイ</t>
    </rPh>
    <phoneticPr fontId="20"/>
  </si>
  <si>
    <t>○○交響楽団（＊＊人）</t>
    <rPh sb="2" eb="4">
      <t>コウキョウ</t>
    </rPh>
    <rPh sb="4" eb="6">
      <t>ガクダン</t>
    </rPh>
    <rPh sb="9" eb="10">
      <t>ニン</t>
    </rPh>
    <phoneticPr fontId="20"/>
  </si>
  <si>
    <t>○○○合唱団（＊＊人）</t>
    <rPh sb="3" eb="6">
      <t>ガッショウダン</t>
    </rPh>
    <rPh sb="9" eb="10">
      <t>ニン</t>
    </rPh>
    <phoneticPr fontId="20"/>
  </si>
  <si>
    <t>○○○〇（所属○○○）</t>
    <rPh sb="5" eb="7">
      <t>ショゾク</t>
    </rPh>
    <phoneticPr fontId="20"/>
  </si>
  <si>
    <t>○○○〇（所属○○○）、○○○〇（所属○○○）、○○○〇（所属○○○）</t>
    <rPh sb="5" eb="7">
      <t>ショゾク</t>
    </rPh>
    <phoneticPr fontId="20"/>
  </si>
  <si>
    <t>○○○〇、○○○〇、○○○〇〇、○○○〇、○○○〇（○○所属、他）</t>
    <rPh sb="28" eb="30">
      <t>ショゾク</t>
    </rPh>
    <rPh sb="31" eb="32">
      <t>ホカ</t>
    </rPh>
    <phoneticPr fontId="20"/>
  </si>
  <si>
    <t>○○○〇（所属○○○）、○○○〇（所属○○○）</t>
    <phoneticPr fontId="20"/>
  </si>
  <si>
    <t>○○○〇（フリー）</t>
    <phoneticPr fontId="20"/>
  </si>
  <si>
    <t>人</t>
    <rPh sb="0" eb="1">
      <t>ヒト</t>
    </rPh>
    <phoneticPr fontId="20"/>
  </si>
  <si>
    <t>○○楽器店</t>
    <rPh sb="2" eb="4">
      <t>ガッキ</t>
    </rPh>
    <rPh sb="4" eb="5">
      <t>テン</t>
    </rPh>
    <phoneticPr fontId="20"/>
  </si>
  <si>
    <t>○○○〇（所属○○○）</t>
    <phoneticPr fontId="20"/>
  </si>
  <si>
    <t>○○〇○〇株式会社</t>
    <rPh sb="5" eb="9">
      <t>カブシキガイシャ</t>
    </rPh>
    <phoneticPr fontId="20"/>
  </si>
  <si>
    <t>助手料</t>
  </si>
  <si>
    <t>舞台監督助手（3名）</t>
    <rPh sb="0" eb="2">
      <t>ブタイ</t>
    </rPh>
    <rPh sb="2" eb="4">
      <t>カントク</t>
    </rPh>
    <rPh sb="4" eb="6">
      <t>ジョシュ</t>
    </rPh>
    <rPh sb="8" eb="9">
      <t>メイ</t>
    </rPh>
    <phoneticPr fontId="20"/>
  </si>
  <si>
    <t>衣裳デザイン料</t>
  </si>
  <si>
    <t>着</t>
    <rPh sb="0" eb="1">
      <t>チャク</t>
    </rPh>
    <phoneticPr fontId="20"/>
  </si>
  <si>
    <t>合唱指導　○○○〇（所属○○○）</t>
    <rPh sb="0" eb="2">
      <t>ガッショウ</t>
    </rPh>
    <rPh sb="2" eb="4">
      <t>シドウ</t>
    </rPh>
    <phoneticPr fontId="20"/>
  </si>
  <si>
    <t>株式会社〇○○〇</t>
    <rPh sb="0" eb="4">
      <t>カブシキガイシャ</t>
    </rPh>
    <phoneticPr fontId="20"/>
  </si>
  <si>
    <t>小道具材料</t>
    <rPh sb="0" eb="3">
      <t>コドウグ</t>
    </rPh>
    <rPh sb="3" eb="5">
      <t>ザイリョウ</t>
    </rPh>
    <phoneticPr fontId="20"/>
  </si>
  <si>
    <t>○○○、○○○〇株式会社</t>
    <rPh sb="8" eb="12">
      <t>カブシキガイシャ</t>
    </rPh>
    <phoneticPr fontId="20"/>
  </si>
  <si>
    <t>人</t>
    <rPh sb="0" eb="1">
      <t>ニン</t>
    </rPh>
    <phoneticPr fontId="20"/>
  </si>
  <si>
    <t>回</t>
    <rPh sb="0" eb="1">
      <t>カイ</t>
    </rPh>
    <phoneticPr fontId="20"/>
  </si>
  <si>
    <t>○○○（フリー）</t>
    <phoneticPr fontId="20"/>
  </si>
  <si>
    <t>関連行事・ワークショップ講師謝金</t>
  </si>
  <si>
    <t>ワークショップ謝金　○○○○（所属○○）</t>
    <rPh sb="7" eb="9">
      <t>シャキン</t>
    </rPh>
    <rPh sb="15" eb="17">
      <t>ショゾク</t>
    </rPh>
    <phoneticPr fontId="20"/>
  </si>
  <si>
    <t>○○警備（5人）</t>
    <rPh sb="2" eb="4">
      <t>ケイビ</t>
    </rPh>
    <rPh sb="6" eb="7">
      <t>ニン</t>
    </rPh>
    <phoneticPr fontId="20"/>
  </si>
  <si>
    <t>○○○○○（フリー）</t>
    <phoneticPr fontId="20"/>
  </si>
  <si>
    <t>枚</t>
    <rPh sb="0" eb="1">
      <t>マイ</t>
    </rPh>
    <phoneticPr fontId="20"/>
  </si>
  <si>
    <t>航空賃（出演者○○人・スタッフ○○人、○○市～○○〇市）</t>
    <rPh sb="0" eb="2">
      <t>コウクウ</t>
    </rPh>
    <rPh sb="2" eb="3">
      <t>チン</t>
    </rPh>
    <rPh sb="4" eb="7">
      <t>シュツエンシャ</t>
    </rPh>
    <rPh sb="9" eb="10">
      <t>ニン</t>
    </rPh>
    <rPh sb="17" eb="18">
      <t>ニン</t>
    </rPh>
    <rPh sb="21" eb="22">
      <t>シ</t>
    </rPh>
    <rPh sb="26" eb="27">
      <t>シ</t>
    </rPh>
    <phoneticPr fontId="20"/>
  </si>
  <si>
    <t>バス移動費（○○交響楽団）</t>
    <rPh sb="2" eb="4">
      <t>イドウ</t>
    </rPh>
    <rPh sb="4" eb="5">
      <t>ヒ</t>
    </rPh>
    <rPh sb="8" eb="10">
      <t>コウキョウ</t>
    </rPh>
    <rPh sb="10" eb="12">
      <t>ガクダン</t>
    </rPh>
    <phoneticPr fontId="20"/>
  </si>
  <si>
    <t>○○○合唱団（＊人）（○○市～○○〇市）</t>
    <rPh sb="3" eb="6">
      <t>ガッショウダン</t>
    </rPh>
    <rPh sb="8" eb="9">
      <t>ニン</t>
    </rPh>
    <phoneticPr fontId="20"/>
  </si>
  <si>
    <t>泊</t>
    <rPh sb="0" eb="1">
      <t>ハク</t>
    </rPh>
    <phoneticPr fontId="20"/>
  </si>
  <si>
    <t>○○交響楽団</t>
    <phoneticPr fontId="20"/>
  </si>
  <si>
    <t>宣伝物送付料</t>
  </si>
  <si>
    <t>合唱団募集案内</t>
    <rPh sb="0" eb="3">
      <t>ガッショウダン</t>
    </rPh>
    <rPh sb="3" eb="5">
      <t>ボシュウ</t>
    </rPh>
    <rPh sb="5" eb="7">
      <t>アンナイ</t>
    </rPh>
    <phoneticPr fontId="20"/>
  </si>
  <si>
    <t>通</t>
    <rPh sb="0" eb="1">
      <t>ツウ</t>
    </rPh>
    <phoneticPr fontId="20"/>
  </si>
  <si>
    <t>〇○○新聞</t>
    <rPh sb="3" eb="5">
      <t>シンブン</t>
    </rPh>
    <phoneticPr fontId="20"/>
  </si>
  <si>
    <t>＊＊チケットセンター</t>
    <phoneticPr fontId="20"/>
  </si>
  <si>
    <t>○○印刷</t>
    <rPh sb="2" eb="4">
      <t>インサツ</t>
    </rPh>
    <phoneticPr fontId="20"/>
  </si>
  <si>
    <t>○○〇○チケット株式会社（システム使用料含）（○○〇枚）</t>
    <rPh sb="8" eb="12">
      <t>カブシキガイシャ</t>
    </rPh>
    <rPh sb="17" eb="20">
      <t>シヨウリョウ</t>
    </rPh>
    <rPh sb="20" eb="21">
      <t>フク</t>
    </rPh>
    <rPh sb="26" eb="27">
      <t>マイ</t>
    </rPh>
    <phoneticPr fontId="20"/>
  </si>
  <si>
    <t>＊＊＊印刷（デザイン料含）（100枚）</t>
    <rPh sb="3" eb="5">
      <t>インサツ</t>
    </rPh>
    <rPh sb="10" eb="11">
      <t>リョウ</t>
    </rPh>
    <rPh sb="11" eb="12">
      <t>フク</t>
    </rPh>
    <rPh sb="17" eb="18">
      <t>マイ</t>
    </rPh>
    <phoneticPr fontId="20"/>
  </si>
  <si>
    <t>○○印刷（300部）</t>
    <rPh sb="2" eb="4">
      <t>インサツ</t>
    </rPh>
    <rPh sb="8" eb="9">
      <t>ブ</t>
    </rPh>
    <phoneticPr fontId="20"/>
  </si>
  <si>
    <t>記録写真（○○○○、フリー）</t>
    <rPh sb="0" eb="2">
      <t>キロク</t>
    </rPh>
    <rPh sb="2" eb="4">
      <t>シャシン</t>
    </rPh>
    <phoneticPr fontId="20"/>
  </si>
  <si>
    <t>配信用録音録画・編集費</t>
  </si>
  <si>
    <t>○○映像株式会社</t>
    <rPh sb="2" eb="4">
      <t>エイゾウ</t>
    </rPh>
    <rPh sb="4" eb="8">
      <t>カブシキガイシャ</t>
    </rPh>
    <phoneticPr fontId="20"/>
  </si>
  <si>
    <t>人</t>
    <rPh sb="0" eb="1">
      <t>ニン</t>
    </rPh>
    <phoneticPr fontId="20"/>
  </si>
  <si>
    <t>交付を受けようとする
助成金の額</t>
    <phoneticPr fontId="20"/>
  </si>
  <si>
    <t>助成金の額</t>
    <phoneticPr fontId="4"/>
  </si>
  <si>
    <t>共催者以外の補助金・助成金</t>
    <phoneticPr fontId="4"/>
  </si>
  <si>
    <t>寄付金・協賛金</t>
    <phoneticPr fontId="4"/>
  </si>
  <si>
    <t>プログラム等売上収入</t>
    <phoneticPr fontId="4"/>
  </si>
  <si>
    <t>参加費</t>
    <phoneticPr fontId="4"/>
  </si>
  <si>
    <t>広告料・その他の収入</t>
    <phoneticPr fontId="4"/>
  </si>
  <si>
    <t>助成対象経費の総額</t>
    <rPh sb="0" eb="2">
      <t>ジョセイ</t>
    </rPh>
    <rPh sb="2" eb="4">
      <t>タイショウ</t>
    </rPh>
    <rPh sb="4" eb="6">
      <t>ケイヒ</t>
    </rPh>
    <rPh sb="7" eb="9">
      <t>ソウガク</t>
    </rPh>
    <phoneticPr fontId="20"/>
  </si>
  <si>
    <t>助成金算定基礎経費の合計額</t>
    <rPh sb="0" eb="3">
      <t>ジョセイキン</t>
    </rPh>
    <rPh sb="3" eb="5">
      <t>サンテイ</t>
    </rPh>
    <rPh sb="5" eb="7">
      <t>キソ</t>
    </rPh>
    <rPh sb="7" eb="9">
      <t>ケイヒ</t>
    </rPh>
    <rPh sb="10" eb="12">
      <t>ゴウケイ</t>
    </rPh>
    <rPh sb="12" eb="13">
      <t>ガク</t>
    </rPh>
    <phoneticPr fontId="4"/>
  </si>
  <si>
    <t>.項目</t>
  </si>
  <si>
    <t>支払先及び備考</t>
  </si>
  <si>
    <t>金額</t>
  </si>
  <si>
    <t>実績について、芸術文化振興基金助成金交付要綱第15条第1項の規定に基づき、下記の通り報告します。</t>
    <phoneticPr fontId="20"/>
  </si>
  <si>
    <t>共催者以外の補助金・助成金</t>
  </si>
  <si>
    <t>寄付金・協賛金</t>
  </si>
  <si>
    <t>プログラム等売上収入</t>
  </si>
  <si>
    <t>参加費</t>
  </si>
  <si>
    <t>広告料・その他の収入</t>
  </si>
  <si>
    <t>経費　②</t>
  </si>
  <si>
    <r>
      <t xml:space="preserve">〇収支決算
・交付を受けようとする助成金の額
　　報告金額の「助成金算定基礎経費の合計額」または
　「決定通知書に記載の助成金の額」のいずれか低い金額が自動で入ります。
   </t>
    </r>
    <r>
      <rPr>
        <b/>
        <u/>
        <sz val="14"/>
        <color theme="1"/>
        <rFont val="游ゴシック"/>
        <family val="3"/>
        <charset val="128"/>
        <scheme val="minor"/>
      </rPr>
      <t xml:space="preserve">  (千円以下は切り捨てとなります。）</t>
    </r>
    <r>
      <rPr>
        <b/>
        <sz val="14"/>
        <color theme="1"/>
        <rFont val="游ゴシック"/>
        <family val="3"/>
        <charset val="128"/>
        <scheme val="minor"/>
      </rPr>
      <t xml:space="preserve">
　</t>
    </r>
    <rPh sb="3" eb="5">
      <t>ケッサン</t>
    </rPh>
    <rPh sb="92" eb="96">
      <t>センエンイカ</t>
    </rPh>
    <rPh sb="97" eb="98">
      <t>キ</t>
    </rPh>
    <rPh sb="99" eb="100">
      <t>ス</t>
    </rPh>
    <phoneticPr fontId="20"/>
  </si>
  <si>
    <t>・本様式は自動計算やセルの参照機能等を利用しており、「Microsoft Excel」以外の表計算ソフトで</t>
    <rPh sb="1" eb="2">
      <t>ホン</t>
    </rPh>
    <phoneticPr fontId="20"/>
  </si>
  <si>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0"/>
  </si>
  <si>
    <t>申請書・実績報告書の作成にあたっては、特に以下の点に注意して作成ください。</t>
    <rPh sb="19" eb="20">
      <t>トク</t>
    </rPh>
    <phoneticPr fontId="20"/>
  </si>
  <si>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0"/>
  </si>
  <si>
    <t>交付を受けようとする助成金の額</t>
    <phoneticPr fontId="4"/>
  </si>
  <si>
    <t>計画変更金額</t>
    <phoneticPr fontId="20"/>
  </si>
  <si>
    <t>申請時金額</t>
    <phoneticPr fontId="20"/>
  </si>
  <si>
    <t>助成対象経費の総額（千円）</t>
    <phoneticPr fontId="4"/>
  </si>
  <si>
    <t>申請時金額</t>
    <rPh sb="2" eb="3">
      <t>ジ</t>
    </rPh>
    <phoneticPr fontId="20"/>
  </si>
  <si>
    <t>小計（千円）</t>
    <rPh sb="0" eb="2">
      <t>ショウケイ</t>
    </rPh>
    <phoneticPr fontId="5"/>
  </si>
  <si>
    <t>収入総額</t>
    <phoneticPr fontId="4"/>
  </si>
  <si>
    <t>助成対象経費の総額</t>
    <rPh sb="2" eb="4">
      <t>タイショウ</t>
    </rPh>
    <rPh sb="4" eb="6">
      <t>ケイヒ</t>
    </rPh>
    <phoneticPr fontId="4"/>
  </si>
  <si>
    <t>【共通事項】</t>
    <phoneticPr fontId="20"/>
  </si>
  <si>
    <t xml:space="preserve">
</t>
    <phoneticPr fontId="20"/>
  </si>
  <si>
    <t xml:space="preserve">★提出年月日を入力すると、以下の箇所が自動で変換されます。
</t>
    <rPh sb="1" eb="3">
      <t>テイシュツ</t>
    </rPh>
    <rPh sb="3" eb="6">
      <t>ネンガッピ</t>
    </rPh>
    <rPh sb="7" eb="9">
      <t>ニュウリョク</t>
    </rPh>
    <rPh sb="13" eb="15">
      <t>イカ</t>
    </rPh>
    <rPh sb="16" eb="18">
      <t>カショ</t>
    </rPh>
    <rPh sb="19" eb="21">
      <t>ジドウ</t>
    </rPh>
    <rPh sb="22" eb="24">
      <t>ヘンカン</t>
    </rPh>
    <phoneticPr fontId="20"/>
  </si>
  <si>
    <t>（有料入場率＝有料チケット総販売数／（使用座席数×公演回数））</t>
    <phoneticPr fontId="4"/>
  </si>
  <si>
    <t>※「本活動の企画意図」「地域の振興に資する本活動の特色」が変わる変更は認められません。</t>
    <rPh sb="2" eb="3">
      <t>ホン</t>
    </rPh>
    <phoneticPr fontId="20"/>
  </si>
  <si>
    <t>事務職員の給与や事務所維持費のような管理経費ではなく、助成の対象となる活動における企画・制作等に直接関わるスタッフ人件費が対象</t>
    <phoneticPr fontId="20"/>
  </si>
  <si>
    <t>仕込みからばらしまでの期間。食事代、日当は除く</t>
    <rPh sb="0" eb="2">
      <t>シコ</t>
    </rPh>
    <rPh sb="14" eb="17">
      <t>ショクジダイ</t>
    </rPh>
    <rPh sb="18" eb="20">
      <t>ニットウ</t>
    </rPh>
    <rPh sb="21" eb="22">
      <t>ノゾ</t>
    </rPh>
    <phoneticPr fontId="4"/>
  </si>
  <si>
    <t>実施文化施設名：</t>
    <phoneticPr fontId="4"/>
  </si>
  <si>
    <t>活動名：</t>
    <phoneticPr fontId="4"/>
  </si>
  <si>
    <t>記入要領</t>
    <rPh sb="0" eb="2">
      <t>キニュウ</t>
    </rPh>
    <rPh sb="2" eb="4">
      <t>ヨウリョウ</t>
    </rPh>
    <phoneticPr fontId="4"/>
  </si>
  <si>
    <t>総出演者数</t>
    <phoneticPr fontId="4"/>
  </si>
  <si>
    <t>［仕込み：　　　　　　　　］
［ゲネプロ：　　　　　　　］
［公演日：　　　　　　　　］
［公演時間：開演　  　　　  　～終演　　　　　　　］
［ばらし：　　　　　　　　］</t>
    <rPh sb="1" eb="3">
      <t>シコ</t>
    </rPh>
    <rPh sb="31" eb="34">
      <t>コウエンビ</t>
    </rPh>
    <rPh sb="48" eb="50">
      <t>ジカン</t>
    </rPh>
    <rPh sb="51" eb="53">
      <t>カイエン</t>
    </rPh>
    <rPh sb="63" eb="65">
      <t>シュウエン</t>
    </rPh>
    <phoneticPr fontId="4"/>
  </si>
  <si>
    <r>
      <t>公演内容（</t>
    </r>
    <r>
      <rPr>
        <b/>
        <sz val="14"/>
        <color theme="1"/>
        <rFont val="游ゴシック"/>
        <family val="3"/>
        <charset val="128"/>
        <scheme val="minor"/>
      </rPr>
      <t>演目・曲目・あらすじ・主な出演者・主なスタッフ等）</t>
    </r>
    <rPh sb="0" eb="2">
      <t>コウエン</t>
    </rPh>
    <rPh sb="2" eb="4">
      <t>ナイヨウ</t>
    </rPh>
    <rPh sb="5" eb="7">
      <t>エンモク</t>
    </rPh>
    <rPh sb="8" eb="10">
      <t>キョクモク</t>
    </rPh>
    <rPh sb="16" eb="17">
      <t>オモ</t>
    </rPh>
    <rPh sb="18" eb="21">
      <t>シュツエンシャ</t>
    </rPh>
    <rPh sb="22" eb="23">
      <t>オモ</t>
    </rPh>
    <rPh sb="28" eb="29">
      <t>トウ</t>
    </rPh>
    <phoneticPr fontId="4"/>
  </si>
  <si>
    <t>・作品の種類</t>
    <rPh sb="1" eb="3">
      <t>サクヒン</t>
    </rPh>
    <rPh sb="4" eb="6">
      <t>シュルイ</t>
    </rPh>
    <phoneticPr fontId="4"/>
  </si>
  <si>
    <t>種類の選択をしてください。</t>
  </si>
  <si>
    <t>・本公演の企画制作</t>
    <rPh sb="1" eb="4">
      <t>ホンコウエン</t>
    </rPh>
    <rPh sb="5" eb="7">
      <t>キカク</t>
    </rPh>
    <rPh sb="7" eb="9">
      <t>セイサク</t>
    </rPh>
    <phoneticPr fontId="20"/>
  </si>
  <si>
    <t>選択してください</t>
  </si>
  <si>
    <t>・共催者名(役割)・後援者名(役割)・協賛者名(役割)・助成団体</t>
    <phoneticPr fontId="4"/>
  </si>
  <si>
    <t>本公演の共催者や後援者等の名称及び具体的な役割を記入してください。申請中やこれから申請する場合は、（申請中）又は（申請予定）と記入してください。</t>
    <phoneticPr fontId="20"/>
  </si>
  <si>
    <t>本活動の企画意図</t>
    <phoneticPr fontId="4"/>
  </si>
  <si>
    <t>地域の振興に資する本活動の特色（地域の活動として特に強調したい点をご記入ください。）</t>
    <phoneticPr fontId="4"/>
  </si>
  <si>
    <t>・当該施設の担当内容</t>
    <rPh sb="1" eb="3">
      <t>トウガイ</t>
    </rPh>
    <rPh sb="3" eb="5">
      <t>シセツ</t>
    </rPh>
    <rPh sb="6" eb="8">
      <t>タントウ</t>
    </rPh>
    <rPh sb="8" eb="10">
      <t>ナイヨウ</t>
    </rPh>
    <phoneticPr fontId="20"/>
  </si>
  <si>
    <t>・「実施ホール名」
施設に大ホール、中ホール、小ホールなど複数会場がある場合は、活動を実施するホール名を記載してください。</t>
    <rPh sb="10" eb="12">
      <t>シセツ</t>
    </rPh>
    <rPh sb="40" eb="42">
      <t>カツドウ</t>
    </rPh>
    <phoneticPr fontId="4"/>
  </si>
  <si>
    <t xml:space="preserve">・「実施ホール名」
施設に大ホール、中ホール、小ホールなど複数会場がある場合は、活動を実施するホール名を記載してください。
</t>
    <rPh sb="10" eb="12">
      <t>シセツ</t>
    </rPh>
    <rPh sb="40" eb="42">
      <t>カツドウ</t>
    </rPh>
    <phoneticPr fontId="4"/>
  </si>
  <si>
    <t>本公演の共催者や後援者等の名称及び具体的な役割を記入してください。</t>
    <phoneticPr fontId="20"/>
  </si>
  <si>
    <t>合唱指揮料</t>
    <rPh sb="0" eb="2">
      <t>ガッショウ</t>
    </rPh>
    <rPh sb="2" eb="4">
      <t>シキ</t>
    </rPh>
    <rPh sb="4" eb="5">
      <t>リョウ</t>
    </rPh>
    <phoneticPr fontId="20"/>
  </si>
  <si>
    <t>ステージマネージャー料</t>
    <rPh sb="10" eb="11">
      <t>リョウ</t>
    </rPh>
    <phoneticPr fontId="20"/>
  </si>
  <si>
    <t>当該活動の成果として記録するものに限る。複製に係る経費は除く</t>
    <rPh sb="25" eb="27">
      <t>ケイヒ</t>
    </rPh>
    <phoneticPr fontId="20"/>
  </si>
  <si>
    <t>◆経費の選択について 
　要望時選択した項目を選択してください。 
  　※要望書提出後に3つの経費項目を変更することできません。</t>
    <rPh sb="13" eb="15">
      <t>ヨウボウ</t>
    </rPh>
    <rPh sb="15" eb="16">
      <t>ジ</t>
    </rPh>
    <rPh sb="16" eb="18">
      <t>センタク</t>
    </rPh>
    <rPh sb="20" eb="22">
      <t>コウモク</t>
    </rPh>
    <rPh sb="23" eb="25">
      <t>センタク</t>
    </rPh>
    <phoneticPr fontId="20"/>
  </si>
  <si>
    <t>助成対象経費の総額　要望時からの増減：</t>
    <rPh sb="10" eb="13">
      <t>ヨウボウジ</t>
    </rPh>
    <rPh sb="16" eb="18">
      <t>ゾウゲン</t>
    </rPh>
    <phoneticPr fontId="4"/>
  </si>
  <si>
    <r>
      <t xml:space="preserve">参加費 </t>
    </r>
    <r>
      <rPr>
        <sz val="11"/>
        <color theme="1"/>
        <rFont val="游ゴシック"/>
        <family val="3"/>
        <charset val="128"/>
        <scheme val="minor"/>
      </rPr>
      <t xml:space="preserve"> 　　　　</t>
    </r>
    <phoneticPr fontId="5"/>
  </si>
  <si>
    <t>〇入場料収入
・ペアチケット5000円を20枚予定の場合、下記のように記載をお願いいたします。
　席種　ペアチケット（5000円）
　単価　2500
　枚数　40</t>
    <phoneticPr fontId="4"/>
  </si>
  <si>
    <t>人数・枚数</t>
    <rPh sb="0" eb="2">
      <t>ニンズウ</t>
    </rPh>
    <rPh sb="3" eb="5">
      <t>マイスウ</t>
    </rPh>
    <phoneticPr fontId="5"/>
  </si>
  <si>
    <t>回数・泊数</t>
    <rPh sb="0" eb="2">
      <t>カイスウ</t>
    </rPh>
    <rPh sb="3" eb="4">
      <t>ハク</t>
    </rPh>
    <rPh sb="4" eb="5">
      <t>スウ</t>
    </rPh>
    <phoneticPr fontId="5"/>
  </si>
  <si>
    <t>単位</t>
    <rPh sb="0" eb="2">
      <t>タンイ</t>
    </rPh>
    <phoneticPr fontId="6"/>
  </si>
  <si>
    <t>単位</t>
    <phoneticPr fontId="6"/>
  </si>
  <si>
    <t>単位</t>
  </si>
  <si>
    <t>人数・枚数</t>
    <phoneticPr fontId="5"/>
  </si>
  <si>
    <t>回数・泊数</t>
    <phoneticPr fontId="5"/>
  </si>
  <si>
    <t>・関連行事</t>
    <rPh sb="1" eb="3">
      <t>カンレン</t>
    </rPh>
    <rPh sb="3" eb="5">
      <t>ギョウジ</t>
    </rPh>
    <phoneticPr fontId="3"/>
  </si>
  <si>
    <t>・特記事項</t>
    <phoneticPr fontId="20"/>
  </si>
  <si>
    <t>出演者（5人）・舞台スタッフ（5人）</t>
    <rPh sb="0" eb="3">
      <t>シュツエンシャ</t>
    </rPh>
    <rPh sb="5" eb="6">
      <t>ニン</t>
    </rPh>
    <rPh sb="8" eb="10">
      <t>ブタイ</t>
    </rPh>
    <rPh sb="16" eb="17">
      <t>ニン</t>
    </rPh>
    <phoneticPr fontId="20"/>
  </si>
  <si>
    <t>・個表「公演内容」の入力に際して、画面がうまく表示されない場合は、数式バーを活用ください。</t>
    <rPh sb="1" eb="3">
      <t>コヒョウ</t>
    </rPh>
    <rPh sb="4" eb="6">
      <t>コウエン</t>
    </rPh>
    <rPh sb="6" eb="8">
      <t>ナイヨウ</t>
    </rPh>
    <rPh sb="10" eb="12">
      <t>ニュウリョク</t>
    </rPh>
    <rPh sb="13" eb="14">
      <t>サイ</t>
    </rPh>
    <rPh sb="17" eb="19">
      <t>ガメン</t>
    </rPh>
    <rPh sb="23" eb="25">
      <t>ヒョウジ</t>
    </rPh>
    <rPh sb="29" eb="31">
      <t>バアイ</t>
    </rPh>
    <rPh sb="33" eb="35">
      <t>スウシキ</t>
    </rPh>
    <rPh sb="38" eb="40">
      <t>カツヨウ</t>
    </rPh>
    <phoneticPr fontId="20"/>
  </si>
  <si>
    <t>項目</t>
  </si>
  <si>
    <t>（本活動の成果）助成を受けて充実した点をふくめて具体的に記入してください。</t>
    <phoneticPr fontId="4"/>
  </si>
  <si>
    <t xml:space="preserve">
本活動において、本助成を受けたことで充実した点（宣伝、割引チケットの設定、出演者、舞台装置、パンフレット等の成果物、助成対象の関連行事等）のほか、本活動が周辺地域等に及ぼした影響等について具体的に記入してください。 </t>
    <rPh sb="2" eb="4">
      <t>カツドウ</t>
    </rPh>
    <phoneticPr fontId="20"/>
  </si>
  <si>
    <t xml:space="preserve">・「公演内容」
作品の種類を選択してください。
公演内容は具体的に記入してください。
演目・曲目・あらすじ・主な出演者・主なスタッフ等
複数の演目・曲目がある場合は、作品ごとに幕構成、主な出演者・スタッフ等を記入してください。
支出に経費を計上している出演者及びスタッフ等については、氏名の後に、所属する団体名及び居住地（都市名）を記入してください。
活動の模様を録音・録画し配信等を行う場合、具体的に記入してください。
例
◆あらすじ：○○○○○○○○○○○○○○○○○○○○○○○○○○○○○○
　　　　　　○○○○○○○○○○○○○○○○○○○○○○○○○○○○○○
◆主な出演者
  指揮：○○○○（所属＊＊＊、東京都千代田区）
　　　　　　　　　　　　*月*日　　　*月*日 
　出演：○○○○○役　○○○○、○○○○（所属＊＊＊、東京都千代田区）
　　　　○○○○○役　○○○○、○○○○（所属＊＊＊、東京都千代田区）
　合唱：○○合唱団（＊＊名） 
　管弦楽：○○交響楽団（東京）（＊＊名）　　
◆主なスタッフ
　演出：○○○○（所属＊＊＊、東京都千代田区）
　副指揮：○○○○、○○○○（所属＊＊＊、東京都千代田区）
　作曲：○○○○（フリー、東京都千代田区）
　美術：○○○○（フリー、○○市）　　　　　　　　　　　　　　　　　
　衣装：○○○○（フリー、○○市）　　　 
　照明：○○○○（株式会社○○、東京）                                 
　舞台監督：○○○○（○○株式会社、東京）
　舞台監督助手：○○○○（○○株式会社、千葉）
※公演終了後、＊月＊日までYouTubeで活動内容を配信。
</t>
    <rPh sb="2" eb="4">
      <t>コウエン</t>
    </rPh>
    <rPh sb="14" eb="16">
      <t>センタク</t>
    </rPh>
    <rPh sb="25" eb="27">
      <t>コウエン</t>
    </rPh>
    <rPh sb="115" eb="117">
      <t>シシュツ</t>
    </rPh>
    <phoneticPr fontId="4"/>
  </si>
  <si>
    <t xml:space="preserve">・「公演内容」
作品の種類を選択してください。
公演内容は具体的に記入してください。
演目・曲目・あらすじ・主な出演者・主なスタッフ等
複数の演目・曲目がある場合は、作品ごとに幕構成、主な出演者・スタッフ等を記入してください。
支出に経費を計上している出演者及びスタッフ等については、氏名の後に、所属する団体名及び居住地（都市名）を記入してください。
活動の模様を録音・録画し配信等を行った場合、具体的に記入してください。
例
◆あらすじ：○○○○○○○○○○○○○○○○○○○○○○○○○○○○○○
　　　　　　○○○○○○○○○○○○○○○○○○○○○○○○○○○○○○
◆主な出演者
  指揮：○○○○（所属＊＊＊、東京都千代田区）
　　　　　　　　　　　　*月*日　　　*月*日 
　出演：○○○○○役　○○○○、○○○○（所属＊＊＊、東京都千代田区）
　　　　○○○○○役　○○○○、○○○○（所属＊＊＊、東京都千代田区）
　合唱：○○合唱団（＊＊名） 
　管弦楽：○○交響楽団（東京）（＊＊名）　　
◆主なスタッフ
　演出：○○○○（所属＊＊＊、東京都千代田区）
　副指揮：○○○○、○○○○（所属＊＊＊、東京都千代田区）
　作曲：○○○○（フリー、東京都千代田区）
　美術：○○○○（フリー、○○市）　　　　　　　　　　　　　　　　　
　衣装：○○○○（フリー、○○市）　　　 
　照明：○○○○（株式会社○○、東京）                                 
　舞台監督：○○○○（○○株式会社、東京）
　舞台監督助手：○○○○（○○株式会社、千葉）
※公演終了後、＊月＊日までYouTubeで活動内容を配信。
</t>
    <rPh sb="2" eb="4">
      <t>コウエン</t>
    </rPh>
    <rPh sb="14" eb="16">
      <t>センタク</t>
    </rPh>
    <rPh sb="25" eb="27">
      <t>コウエン</t>
    </rPh>
    <rPh sb="115" eb="117">
      <t>シシュツ</t>
    </rPh>
    <rPh sb="193" eb="194">
      <t>オコナ</t>
    </rPh>
    <phoneticPr fontId="4"/>
  </si>
  <si>
    <t>項目</t>
    <phoneticPr fontId="20"/>
  </si>
  <si>
    <t>記入要領</t>
    <phoneticPr fontId="20"/>
  </si>
  <si>
    <t>〇全体
・消費税込で計上してください(単価×数量で計上するものは、税込単価にしてください。）。
〇会場情報
・会場の席数（定員）
複数回の公演で公演ごとに席数が異なる場合、
①公演:500席、②公演:200席の場合　500＋200=700　→合計席数の700と記入してください。
・売止席数
複数回の公演で公演ごとに席数が異なる場合、「会場の席数（定員）」と同様に計算し記入してください。
・公演回数
定員に合計席数を記入した場合、1回としてください。
・有料入場率
100%を超えている場合、「使用座席数」、「公演回数」、チケット枚数を再度ご確認ください。</t>
    <rPh sb="145" eb="146">
      <t>スウ</t>
    </rPh>
    <rPh sb="180" eb="182">
      <t>ドウヨウ</t>
    </rPh>
    <phoneticPr fontId="4"/>
  </si>
  <si>
    <t>　　代表者役職名：</t>
    <rPh sb="5" eb="6">
      <t>ヤク</t>
    </rPh>
    <phoneticPr fontId="22"/>
  </si>
  <si>
    <t>　　団　体　名　：</t>
    <phoneticPr fontId="22"/>
  </si>
  <si>
    <t>　　代表者氏名　：</t>
    <phoneticPr fontId="22"/>
  </si>
  <si>
    <t>・申請書の「助成金の額」、「助成金算定基礎経費の合計額」は、3月にお送りさせていただきました内定通知書の額を記載または選択してください。
・申請書の「助成対象経費の総額」は、お手元の要望書の額を記載してください。なお、内定にあたり「助成対象経費の総額」に変更が生じている場合、申請書を提出いただいた後、当振興会から修正の上ご連絡します。</t>
    <rPh sb="54" eb="56">
      <t>キサイ</t>
    </rPh>
    <rPh sb="59" eb="61">
      <t>センタク</t>
    </rPh>
    <rPh sb="77" eb="79">
      <t>タイショウ</t>
    </rPh>
    <rPh sb="95" eb="96">
      <t>ガク</t>
    </rPh>
    <rPh sb="97" eb="99">
      <t>キサイ</t>
    </rPh>
    <rPh sb="127" eb="129">
      <t>ヘンコウ</t>
    </rPh>
    <rPh sb="130" eb="131">
      <t>ショウ</t>
    </rPh>
    <rPh sb="135" eb="137">
      <t>バアイ</t>
    </rPh>
    <rPh sb="138" eb="141">
      <t>シンセイショ</t>
    </rPh>
    <rPh sb="152" eb="154">
      <t>シンコウ</t>
    </rPh>
    <rPh sb="160" eb="161">
      <t>ウエ</t>
    </rPh>
    <phoneticPr fontId="20"/>
  </si>
  <si>
    <t>内定情報（千円）</t>
    <rPh sb="0" eb="2">
      <t>ナイテイ</t>
    </rPh>
    <rPh sb="2" eb="4">
      <t>ジョウホウ</t>
    </rPh>
    <rPh sb="5" eb="7">
      <t>センエン</t>
    </rPh>
    <phoneticPr fontId="4"/>
  </si>
  <si>
    <t>定期的な練習は除く、何の指導料なのか備考に記載ください</t>
    <rPh sb="12" eb="14">
      <t>シドウ</t>
    </rPh>
    <phoneticPr fontId="20"/>
  </si>
  <si>
    <t>ご質問の多い支出についての記入例をご用意しました。ご参考にしてください。</t>
    <rPh sb="1" eb="3">
      <t>シツモン</t>
    </rPh>
    <rPh sb="4" eb="5">
      <t>オオ</t>
    </rPh>
    <rPh sb="6" eb="8">
      <t>シシュツ</t>
    </rPh>
    <rPh sb="13" eb="15">
      <t>キニュウ</t>
    </rPh>
    <rPh sb="15" eb="16">
      <t>レイ</t>
    </rPh>
    <rPh sb="18" eb="20">
      <t>ヨウイ</t>
    </rPh>
    <rPh sb="26" eb="28">
      <t>サンコウ</t>
    </rPh>
    <phoneticPr fontId="20"/>
  </si>
  <si>
    <t>本公演の企画制作について選択・記入してください。
自主制作：主催者が公演内容等を企画・制作する公演
業者委託：主催者が内容を企画し、制作は業者が行う公演
買取公演：業者が企画・制作等したものを主催者が購入する公演
自主制作の場合には担当者名、委託・買取の場合には相手先について記入してください。
当該文化施設の担当役割について選択・記入してください。</t>
    <rPh sb="148" eb="150">
      <t>トウガイ</t>
    </rPh>
    <phoneticPr fontId="20"/>
  </si>
  <si>
    <t>〇内定情報
記入は千円単位で記入してください。例　3,000,000円　→　　3,000
・助成金の額 
　　内定通知書３（２）に記載の助成金の額を選択してください。
・助成金算定基礎経費の合計額
　　内定通知書３（１）に記載の額を記入してください。
・助成対象経費の総額
　　お手元の要望書の額を記載してください。なお、内定にあたり「助成対象経費の総額」に変更が生
       じている場合、申請書を提出いただいた後、当振興会から修正の上ご連絡します。
〇収支予算
・交付を受けようとする助成金の額
　　「助成金算定基礎経費の合計額」または「内定通知書に記載の助成金の額」の
　　いずれか低い金額が自動で入ります。</t>
    <rPh sb="1" eb="3">
      <t>ナイテイ</t>
    </rPh>
    <rPh sb="3" eb="5">
      <t>ジョウホウ</t>
    </rPh>
    <rPh sb="6" eb="8">
      <t>キニュウ</t>
    </rPh>
    <rPh sb="103" eb="106">
      <t>ツウチショ</t>
    </rPh>
    <rPh sb="111" eb="113">
      <t>キサイ</t>
    </rPh>
    <rPh sb="114" eb="115">
      <t>ガク</t>
    </rPh>
    <rPh sb="116" eb="118">
      <t>キニュウ</t>
    </rPh>
    <rPh sb="129" eb="131">
      <t>タイショウ</t>
    </rPh>
    <rPh sb="297" eb="298">
      <t>ヒク</t>
    </rPh>
    <rPh sb="299" eb="301">
      <t>キンガク</t>
    </rPh>
    <rPh sb="302" eb="304">
      <t>ジドウ</t>
    </rPh>
    <rPh sb="305" eb="306">
      <t>ハイ</t>
    </rPh>
    <phoneticPr fontId="4"/>
  </si>
  <si>
    <t>【令和7年度　記載可能経費一覧（文化会館公演）】</t>
    <phoneticPr fontId="20"/>
  </si>
  <si>
    <t>【令和7年度　記入例　支出（文化会館公演）】</t>
    <rPh sb="7" eb="9">
      <t>キニュウ</t>
    </rPh>
    <rPh sb="9" eb="10">
      <t>レイ</t>
    </rPh>
    <phoneticPr fontId="20"/>
  </si>
  <si>
    <t>令和7年度　芸術文化振興基金</t>
  </si>
  <si>
    <t>令和７年度　芸術文化振興基金</t>
    <phoneticPr fontId="4"/>
  </si>
  <si>
    <t>【令和7年度　助成金交付申請書　個表（文化会館公演）】</t>
  </si>
  <si>
    <t>【令和7年度　助成金交付申請書　収入（文化会館公演）】</t>
  </si>
  <si>
    <t>【令和7年度　助成金交付申請書　支出（文化会館公演）】</t>
  </si>
  <si>
    <t>令和7年度芸術文化振興基金</t>
    <rPh sb="5" eb="7">
      <t>ゲイジュツ</t>
    </rPh>
    <rPh sb="7" eb="9">
      <t>ブンカ</t>
    </rPh>
    <rPh sb="9" eb="11">
      <t>シンコウ</t>
    </rPh>
    <rPh sb="11" eb="13">
      <t>キキン</t>
    </rPh>
    <phoneticPr fontId="4"/>
  </si>
  <si>
    <t>別紙【令和7年度　助成対象活動変更承認内訳　収入（文化会館公演）】</t>
  </si>
  <si>
    <t>別紙【令和7年度　助成対象活動変更承認内訳　支出（文化会館公演）】</t>
  </si>
  <si>
    <t>【令和7年度　助成対象活動実績報告書　個表（文化会館公演）】</t>
  </si>
  <si>
    <t>【令和7年度　助成対象活動実績報告書　収入（文化会館公演）】</t>
  </si>
  <si>
    <t>【令和7年度　助成対象活動実績報告書　支出（文化会館公演）】</t>
  </si>
  <si>
    <t>練習・仕込み・ゲネプロ・ばらしの期間は記入せず、公演期間を記入してください。(2025/4/1～2026/3/31）</t>
    <phoneticPr fontId="4"/>
  </si>
  <si>
    <t>台</t>
    <rPh sb="0" eb="1">
      <t>ダイ</t>
    </rPh>
    <phoneticPr fontId="20"/>
  </si>
  <si>
    <r>
      <t>先に「５実績報告書」を</t>
    </r>
    <r>
      <rPr>
        <b/>
        <u/>
        <sz val="14"/>
        <color rgb="FF000066"/>
        <rFont val="游ゴシック"/>
        <family val="3"/>
        <charset val="128"/>
        <scheme val="minor"/>
      </rPr>
      <t>計画変更後の内容</t>
    </r>
    <r>
      <rPr>
        <b/>
        <sz val="14"/>
        <color rgb="FF000066"/>
        <rFont val="游ゴシック"/>
        <family val="3"/>
        <charset val="128"/>
        <scheme val="minor"/>
      </rPr>
      <t>で作成してください。
★の箇所を除き、「５実績報告書」の入力内容が自動で反映されます。
※★の箇所は手入力してください。</t>
    </r>
    <rPh sb="0" eb="1">
      <t>サキ</t>
    </rPh>
    <rPh sb="4" eb="6">
      <t>ジッセキ</t>
    </rPh>
    <rPh sb="6" eb="9">
      <t>ホウコクショ</t>
    </rPh>
    <rPh sb="11" eb="13">
      <t>ケイカク</t>
    </rPh>
    <rPh sb="13" eb="15">
      <t>ヘンコウ</t>
    </rPh>
    <rPh sb="15" eb="16">
      <t>ゴ</t>
    </rPh>
    <rPh sb="17" eb="19">
      <t>ナイヨウ</t>
    </rPh>
    <rPh sb="20" eb="22">
      <t>サクセイ</t>
    </rPh>
    <phoneticPr fontId="20"/>
  </si>
  <si>
    <t>　「5-1 総表」収支決算　：申請金額　→　計画変更金額
　「5-3 収入」申請時金額：申請時金額　→　計画変更時金額
　「5-4 支出」申請時金額：申請時金額　→　計画変更時金額</t>
    <rPh sb="15" eb="17">
      <t>シンセイ</t>
    </rPh>
    <rPh sb="17" eb="19">
      <t>キンガク</t>
    </rPh>
    <rPh sb="44" eb="46">
      <t>シンセイ</t>
    </rPh>
    <rPh sb="46" eb="47">
      <t>ジ</t>
    </rPh>
    <rPh sb="47" eb="49">
      <t>キンガク</t>
    </rPh>
    <rPh sb="56" eb="57">
      <t>ジ</t>
    </rPh>
    <rPh sb="87" eb="88">
      <t>ジ</t>
    </rPh>
    <phoneticPr fontId="20"/>
  </si>
  <si>
    <r>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②当振興会が発行した「助成金交付決定通知書」の写し
　　（スキャンしてＰＤＦデータ等で保存し、提出してください。）
</t>
    </r>
    <r>
      <rPr>
        <b/>
        <u/>
        <sz val="16"/>
        <color theme="1"/>
        <rFont val="游ゴシック"/>
        <family val="3"/>
        <charset val="128"/>
        <scheme val="minor"/>
      </rPr>
      <t>・コメントのある色のついたセルのみ記入してください。</t>
    </r>
    <rPh sb="187" eb="188">
      <t>イロ</t>
    </rPh>
    <rPh sb="196" eb="198">
      <t>キニュウ</t>
    </rPh>
    <phoneticPr fontId="20"/>
  </si>
  <si>
    <r>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
    <r>
      <rPr>
        <b/>
        <u/>
        <sz val="16"/>
        <color theme="1"/>
        <rFont val="游ゴシック"/>
        <family val="3"/>
        <charset val="128"/>
        <scheme val="minor"/>
      </rPr>
      <t>・コメントのある色のついたセルのみ記入してください</t>
    </r>
    <r>
      <rPr>
        <b/>
        <sz val="16"/>
        <color theme="1"/>
        <rFont val="游ゴシック"/>
        <family val="3"/>
        <charset val="128"/>
        <scheme val="minor"/>
      </rPr>
      <t>。</t>
    </r>
    <rPh sb="81" eb="84">
      <t>ジョセイキン</t>
    </rPh>
    <rPh sb="86" eb="88">
      <t>シハラ</t>
    </rPh>
    <rPh sb="92" eb="94">
      <t>バアイ</t>
    </rPh>
    <rPh sb="95" eb="97">
      <t>チュウシ</t>
    </rPh>
    <rPh sb="97" eb="99">
      <t>ハイシ</t>
    </rPh>
    <rPh sb="99" eb="101">
      <t>ショウニン</t>
    </rPh>
    <rPh sb="124" eb="125">
      <t>イロ</t>
    </rPh>
    <rPh sb="133" eb="135">
      <t>キニュウ</t>
    </rPh>
    <phoneticPr fontId="20"/>
  </si>
  <si>
    <r>
      <rPr>
        <b/>
        <sz val="16"/>
        <rFont val="游ゴシック"/>
        <family val="3"/>
        <charset val="128"/>
        <scheme val="minor"/>
      </rPr>
      <t xml:space="preserve">記入要領  
</t>
    </r>
    <r>
      <rPr>
        <b/>
        <sz val="18"/>
        <color rgb="FFCCFFFF"/>
        <rFont val="游ゴシック"/>
        <family val="3"/>
        <charset val="128"/>
        <scheme val="minor"/>
      </rPr>
      <t>（グレーのセルは自動入力等、計算式が入っているものも
あります。記入しないようにしてください。）</t>
    </r>
    <r>
      <rPr>
        <b/>
        <sz val="16"/>
        <color rgb="FFCCFFFF"/>
        <rFont val="游ゴシック"/>
        <family val="3"/>
        <charset val="128"/>
        <scheme val="minor"/>
      </rPr>
      <t xml:space="preserve"> </t>
    </r>
    <r>
      <rPr>
        <b/>
        <sz val="16"/>
        <rFont val="游ゴシック"/>
        <family val="3"/>
        <charset val="128"/>
        <scheme val="minor"/>
      </rPr>
      <t xml:space="preserve">
</t>
    </r>
    <r>
      <rPr>
        <b/>
        <sz val="16"/>
        <color rgb="FFFF0000"/>
        <rFont val="游ゴシック"/>
        <family val="3"/>
        <charset val="128"/>
        <scheme val="minor"/>
      </rPr>
      <t>★下記の個所に要望書より変更があった場合は、
当振興会に連絡の上、助成対象活動変更理由書を提出してください。
変更内容によっては助成金を交付しないことがあります。</t>
    </r>
    <r>
      <rPr>
        <b/>
        <sz val="14"/>
        <color rgb="FFFF0000"/>
        <rFont val="游ゴシック"/>
        <family val="3"/>
        <charset val="128"/>
        <scheme val="minor"/>
      </rPr>
      <t xml:space="preserve">
　〇団体情報
　　・団体住所
　　・代表者役職名
　　・代表者氏名
　〇担当者情報
　　・担当者氏名
　〇申請内容
　　・活動名
　　・実施時期</t>
    </r>
    <r>
      <rPr>
        <b/>
        <sz val="14"/>
        <rFont val="游ゴシック"/>
        <family val="3"/>
        <charset val="128"/>
        <scheme val="minor"/>
      </rPr>
      <t xml:space="preserve">
下記の記載は要望書より変更ができません。
（組織合併、ネーミングライツ等で変更が生じる場合はご相談ください。）
　〇団体情報
　　・団体名（主催者）
   〇施設情報
　　・実施文化施設名</t>
    </r>
    <rPh sb="59" eb="61">
      <t>カキ</t>
    </rPh>
    <rPh sb="62" eb="64">
      <t>カショ</t>
    </rPh>
    <rPh sb="236" eb="238">
      <t>ソシキ</t>
    </rPh>
    <rPh sb="238" eb="240">
      <t>ガッペイ</t>
    </rPh>
    <rPh sb="249" eb="250">
      <t>トウ</t>
    </rPh>
    <rPh sb="251" eb="253">
      <t>ヘンコウ</t>
    </rPh>
    <rPh sb="254" eb="255">
      <t>ショウ</t>
    </rPh>
    <rPh sb="257" eb="259">
      <t>バアイ</t>
    </rPh>
    <rPh sb="261" eb="263">
      <t>ソウダン</t>
    </rPh>
    <rPh sb="293" eb="295">
      <t>シセツ</t>
    </rPh>
    <rPh sb="295" eb="297">
      <t>ジョウホウ</t>
    </rPh>
    <rPh sb="307" eb="308">
      <t>メイ</t>
    </rPh>
    <phoneticPr fontId="4"/>
  </si>
  <si>
    <r>
      <t xml:space="preserve">「本活動の企画意図」、「地域の振興に資する本活動の特色」欄は、要望書に記載した内容から変更できません。
要望書の文章をそのままコピーして貼り付けてください。
※活動内容の変更により記載内容と齟齬が生じる場合でも同様です。
</t>
    </r>
    <r>
      <rPr>
        <b/>
        <sz val="14"/>
        <color rgb="FFFF0000"/>
        <rFont val="游ゴシック"/>
        <family val="3"/>
        <charset val="128"/>
        <scheme val="minor"/>
      </rPr>
      <t xml:space="preserve">★下記の個所に要望書より変更があった場合は、当振興会に連絡の上、変更理由書を提出してください。変更内容によっては助成金を交付しないことがあります。
・実施時期・回数
・公演内容（軽微な変更や数の変動、予定・未定事項の決定については変更理由書は不要です。）
・関連行事 ※公演期間中、当該文化施設内で実施
・本公演の企画制作
・共催者名・助成団体
</t>
    </r>
    <rPh sb="197" eb="199">
      <t>コウエン</t>
    </rPh>
    <rPh sb="256" eb="258">
      <t>ブンカ</t>
    </rPh>
    <rPh sb="258" eb="260">
      <t>シセツ</t>
    </rPh>
    <phoneticPr fontId="20"/>
  </si>
  <si>
    <t>★下記の個所に要望書より変更があった場合は、当振興会に連絡の上、変更理由書を提出してください。変更内容によっては助成金を交付しないことがあります。
・使用座席数の大幅な変更
・公演回数
・入場券内訳の券種や単価の大幅な変更（有料から無料に変更した場合や入場料の金額を変更した場合など。）</t>
    <rPh sb="77" eb="78">
      <t>ザ</t>
    </rPh>
    <rPh sb="81" eb="83">
      <t>オオハバ</t>
    </rPh>
    <rPh sb="84" eb="86">
      <t>ヘンコウ</t>
    </rPh>
    <phoneticPr fontId="4"/>
  </si>
  <si>
    <t>申請書[1-3 収入]、実績報告書[5-3 収入]の入力内容が
自動で反映されます。先にそれらの書類を作成してください。</t>
    <rPh sb="12" eb="14">
      <t>ジッセキ</t>
    </rPh>
    <rPh sb="14" eb="17">
      <t>ホウコクショ</t>
    </rPh>
    <phoneticPr fontId="4"/>
  </si>
  <si>
    <t>申請書[1-4 支出]、実績報告書[5-4 支出]の入力内容が
自動で反映されます。先にそれらの書類を作成してください。</t>
    <phoneticPr fontId="20"/>
  </si>
  <si>
    <r>
      <rPr>
        <b/>
        <sz val="16"/>
        <rFont val="游ゴシック"/>
        <family val="3"/>
        <charset val="128"/>
        <scheme val="minor"/>
      </rPr>
      <t xml:space="preserve">記入要領  
</t>
    </r>
    <r>
      <rPr>
        <b/>
        <sz val="18"/>
        <color rgb="FFCCFFFF"/>
        <rFont val="游ゴシック"/>
        <family val="3"/>
        <charset val="128"/>
        <scheme val="minor"/>
      </rPr>
      <t xml:space="preserve">（グレーのセルは自動入力等、計算式が入っているものもあります。
変更がある場合は参照等の式が入っていても式を削除して直接入力ください。） </t>
    </r>
    <r>
      <rPr>
        <b/>
        <sz val="16"/>
        <rFont val="游ゴシック"/>
        <family val="3"/>
        <charset val="128"/>
        <scheme val="minor"/>
      </rPr>
      <t xml:space="preserve">
</t>
    </r>
    <r>
      <rPr>
        <b/>
        <sz val="16"/>
        <color rgb="FFFF0000"/>
        <rFont val="游ゴシック"/>
        <family val="3"/>
        <charset val="128"/>
        <scheme val="minor"/>
      </rPr>
      <t>★下記の個所に申請書より変更があった場合は、
当振興会に連絡の上、変更理由書を提出してください。
変更内容によっては助成金を交付しないことがあります。</t>
    </r>
    <r>
      <rPr>
        <b/>
        <sz val="14"/>
        <color rgb="FFFF0000"/>
        <rFont val="游ゴシック"/>
        <family val="3"/>
        <charset val="128"/>
        <scheme val="minor"/>
      </rPr>
      <t xml:space="preserve">
　〇団体情報
　　・団体住所
　　・代表者役職名
　　・代表者氏名
　〇担当者情報
　　・担当者氏名
　〇報告内容
　　・活動名
　　・実施時期</t>
    </r>
    <r>
      <rPr>
        <b/>
        <sz val="14"/>
        <rFont val="游ゴシック"/>
        <family val="3"/>
        <charset val="128"/>
        <scheme val="minor"/>
      </rPr>
      <t xml:space="preserve">
下記の記載は要望書より変更ができません。
（組織合併、ネーミングライツ等で変更が生じる場合はご相談ください。）
　〇団体情報
　　・団体名（主催者）
    〇施設情報
　　・実施文化施設名 </t>
    </r>
    <rPh sb="79" eb="81">
      <t>カキ</t>
    </rPh>
    <rPh sb="82" eb="84">
      <t>カショ</t>
    </rPh>
    <rPh sb="85" eb="87">
      <t>シンセイ</t>
    </rPh>
    <rPh sb="207" eb="209">
      <t>ホウコク</t>
    </rPh>
    <rPh sb="307" eb="309">
      <t>シセツ</t>
    </rPh>
    <rPh sb="321" eb="322">
      <t>メイ</t>
    </rPh>
    <phoneticPr fontId="4"/>
  </si>
  <si>
    <r>
      <t xml:space="preserve">「本活動の企画意図」、「地域の振興に資する本活動の特色」欄は、要望書に記載した内容から変更できません。申請書[1-2 個表]の入力内容が自動で反映されます。
</t>
    </r>
    <r>
      <rPr>
        <b/>
        <sz val="14"/>
        <color rgb="FFFF0000"/>
        <rFont val="游ゴシック"/>
        <family val="3"/>
        <charset val="128"/>
        <scheme val="minor"/>
      </rPr>
      <t xml:space="preserve">★下記の個所に申請書より変更があった場合は、当振興会に連絡の上、変更理由書を提出してください。変更内容によっては助成金を交付しないことがあります。
・実施時期・回数
・公演内容（軽微な変更や数の変動、予定・未定事項の決定については変更理由書は不要です。）
・関連行事 ※公演期間中、当該文化施設内で実施
・本公演の企画制作
・共催者名・助成団体
</t>
    </r>
    <rPh sb="165" eb="167">
      <t>コウエン</t>
    </rPh>
    <rPh sb="167" eb="169">
      <t>ナイヨウ</t>
    </rPh>
    <rPh sb="224" eb="226">
      <t>ブンカ</t>
    </rPh>
    <phoneticPr fontId="20"/>
  </si>
  <si>
    <t>★下記の個所に要望書より変更があった場合は、当振興会に連絡の上変更理由書を提出してください。変更内容によっては助成金を交付しないことがあります。
・使用座席数の大幅な変更
・公演回数
・入場券内訳の券種や単価の大幅な変更（有料から無料に変更した場合や入場料の金額を変更した場合など。）</t>
    <rPh sb="76" eb="77">
      <t>ザ</t>
    </rPh>
    <phoneticPr fontId="4"/>
  </si>
  <si>
    <t>令和7年度　芸術文化振興基金　地域の文化振興等の活動
助成金交付申請書・助成対象活動実績報告書の作成にあたっての注意事項</t>
    <rPh sb="15" eb="17">
      <t>チイキ</t>
    </rPh>
    <rPh sb="18" eb="20">
      <t>ブンカ</t>
    </rPh>
    <rPh sb="20" eb="22">
      <t>シンコウ</t>
    </rPh>
    <rPh sb="22" eb="23">
      <t>トウ</t>
    </rPh>
    <rPh sb="24" eb="26">
      <t>カツドウ</t>
    </rPh>
    <rPh sb="32" eb="35">
      <t>シンセイショ</t>
    </rPh>
    <rPh sb="36" eb="42">
      <t>ジョセイタイショウカツドウ</t>
    </rPh>
    <rPh sb="42" eb="47">
      <t>ジッセキホウコクショ</t>
    </rPh>
    <phoneticPr fontId="20"/>
  </si>
  <si>
    <t>　　※公演終了より後の期間もしくは当該文化施設以外の場所で実施される関連行事等（助成対象経費としては計上できません。）</t>
    <rPh sb="17" eb="19">
      <t>トウガイ</t>
    </rPh>
    <rPh sb="19" eb="21">
      <t>ブンカ</t>
    </rPh>
    <rPh sb="21" eb="23">
      <t>シセツ</t>
    </rPh>
    <rPh sb="23" eb="25">
      <t>イガイ</t>
    </rPh>
    <rPh sb="26" eb="28">
      <t>バショ</t>
    </rPh>
    <rPh sb="29" eb="31">
      <t>ジッシ</t>
    </rPh>
    <rPh sb="40" eb="42">
      <t>ジョセイ</t>
    </rPh>
    <rPh sb="42" eb="44">
      <t>タイショウ</t>
    </rPh>
    <rPh sb="44" eb="46">
      <t>ケイヒ</t>
    </rPh>
    <rPh sb="50" eb="52">
      <t>ケイジョウ</t>
    </rPh>
    <phoneticPr fontId="4"/>
  </si>
  <si>
    <t>　　※当該年度の４月１日から公演終了までの期間に当該文化施設内で実施される主催行事（助成対象経費として計上できます。）</t>
    <rPh sb="37" eb="39">
      <t>シュサイ</t>
    </rPh>
    <phoneticPr fontId="20"/>
  </si>
  <si>
    <t xml:space="preserve">・「関連行事」
当該年度の４月１日から公演終了までの期間に実施文化施設内で本公演関連の「講演会」「シンポジウム」「ワークショップ」等を主催する場合は、日時・会場・内容等を記入してください。
</t>
    <rPh sb="67" eb="69">
      <t>シュサイ</t>
    </rPh>
    <phoneticPr fontId="4"/>
  </si>
  <si>
    <t xml:space="preserve">本公演関連の「講演会」「シンポジウム」「ワークショップ」等を公演終了より後の期間に行う場合や、アウトリーチ活動、当該年度の４月１日から公演終了までの期間ではあるが当該施設以外で行う場合は、日時・会場・内容等を記入してください。
</t>
    <rPh sb="0" eb="1">
      <t>ホン</t>
    </rPh>
    <rPh sb="1" eb="3">
      <t>コウエン</t>
    </rPh>
    <rPh sb="53" eb="55">
      <t>カツドウ</t>
    </rPh>
    <rPh sb="85" eb="87">
      <t>イガイ</t>
    </rPh>
    <phoneticPr fontId="4"/>
  </si>
  <si>
    <t>　　※当該年度の４月１日から公演終了までの期間に当該文化施設内で実施された主催行事（助成対象経費として計上できます。）</t>
    <rPh sb="37" eb="39">
      <t>シュサイ</t>
    </rPh>
    <phoneticPr fontId="20"/>
  </si>
  <si>
    <t>・「関連行事」
当該年度の４月１日から公演終了までの期間に実施文化施設内で本公演関連の「講演会」「シンポジウム」「ワークショップ」等を主催した場合は、日時・会場・内容等を記入してください。</t>
    <rPh sb="67" eb="69">
      <t>シュサイ</t>
    </rPh>
    <phoneticPr fontId="4"/>
  </si>
  <si>
    <t>　　※公演終了より後の期間もしくは当該文化施設以外の場所で実施された関連行事等（助成対象経費としては計上できません。）</t>
    <rPh sb="17" eb="19">
      <t>トウガイ</t>
    </rPh>
    <rPh sb="19" eb="21">
      <t>ブンカ</t>
    </rPh>
    <rPh sb="21" eb="23">
      <t>シセツ</t>
    </rPh>
    <rPh sb="23" eb="25">
      <t>イガイ</t>
    </rPh>
    <rPh sb="26" eb="28">
      <t>バショ</t>
    </rPh>
    <rPh sb="29" eb="31">
      <t>ジッシ</t>
    </rPh>
    <rPh sb="40" eb="42">
      <t>ジョセイ</t>
    </rPh>
    <rPh sb="42" eb="44">
      <t>タイショウ</t>
    </rPh>
    <rPh sb="44" eb="46">
      <t>ケイヒ</t>
    </rPh>
    <rPh sb="50" eb="52">
      <t>ケイジョウ</t>
    </rPh>
    <phoneticPr fontId="4"/>
  </si>
  <si>
    <t xml:space="preserve">本公演関連の「講演会」「シンポジウム」「ワークショップ」等を公演終了より後の期間に行った場合や、アウトリーチ活動、当該年度の４月１日から公演終了までの期間ではあるが当該施設以外で行った場合は、日時・会場・内容等を記入してください。
</t>
    <rPh sb="0" eb="1">
      <t>ホン</t>
    </rPh>
    <rPh sb="1" eb="3">
      <t>コウエン</t>
    </rPh>
    <rPh sb="44" eb="46">
      <t>バアイ</t>
    </rPh>
    <rPh sb="54" eb="56">
      <t>カツドウ</t>
    </rPh>
    <rPh sb="86" eb="88">
      <t>イガイ</t>
    </rPh>
    <rPh sb="92" eb="94">
      <t>バアイ</t>
    </rPh>
    <phoneticPr fontId="4"/>
  </si>
  <si>
    <t>記入要領
〇全体
　消費税込で計上してください(単価×数量で計上するものは、税込単価にしてください。）。
・「業者委託」や「買取公演」で出演料、舞台費、交通費、宿泊費等が出演費等にまとめて含まれる場合は、明細が記載された内訳等を基に、細目ごとに分けて詳細を記入してください。
・同じ項目内であれば異なった細目の経費が含まれていても構いませんが、備考にその旨をご記入ください。
　　（例）細目：チラシ印刷費　備考：〇〇印刷会社（デザイン料含む）(〇〇〇枚）
・選択できる経費は3項目までですが、それ以外の経費についても記入ください。
・細目を選択後、備考・単価等を記入してください。
・「支払先及び備考」欄には、具体的な支払先を記入してください。
・数量及び単位については、積算根拠が明確になるように、可能な限り単価や日数等を具体的に記入してください。
・出演者及びスタッフについては、氏名と所属する団体・企業名を具体的に記入してください。
　出演者及びスタッフについては、必ず個表にも記入してください。
・旅費（交通費、宿泊費）についても、出演者及びスタッフと同様に詳細に内訳を記入してください。
・旅費については、仕込みからばらしまでの期間で必要な場合のみ計上できます（関連行事にかかる旅費は必要な場合にのみ計上できます。）。打合せに係る経費は計上できません。
・印刷費は作成部数、送付物は通数を記入してください。「単価等(円)」欄は整数のみ入力できます。単価に少数点以下がある場合、「支払先及び備考」欄に数量を記入の上、「1式」で計上してください。
・配信に関する経費については、必ず個表にも記入してください。
・団体運営のための経常的経費や、活動に関連して開催するパーティー経費等、「事務手続の手引」の「助成対象とならない経費」は外部に委託した場合についても計上できません。</t>
    <rPh sb="303" eb="304">
      <t>ラン</t>
    </rPh>
    <rPh sb="615" eb="616">
      <t>エン</t>
    </rPh>
    <phoneticPr fontId="20"/>
  </si>
  <si>
    <t>記入要領
〇全体
　消費税込で計上してください(単価×数量で計上するものは、税込単価にしてください。）。
・「業者委託」や「買取公演」で出演料、舞台費、交通費、宿泊費等が出演費等にまとめて含まれる場合は、明細が記載された内訳等を基に、細目ごとに分けて詳細を記入してください。
・同じ項目内であれば異なった細目の経費が含まれていても構いませんが、備考にその旨をご記入ください。
　　（例）細目：チラシ印刷費　備考：〇〇印刷会社（デザイン料含む）(〇〇〇枚）
・選択できる経費は3項目までですが、それ以外の経費についても記入ください。
・細目を選択後、備考・単価等を記入してください。
・「支払先及び備考」欄には、具体的な支払先を記入してください。
・数量及び単位については、積算根拠が明確になるように、可能な限り単価や日数等を具体的に記入してください。
・出演者及びスタッフについては、氏名と所属する団体・企業名を具体的に記入してください。
　出演者及びスタッフについては、必ず個表にも記入してください。
・旅費（交通費、宿泊費）についても、出演者及びスタッフと同様に詳細に内訳を記入してください。
・旅費については、仕込みからばらしまでの期間で必要な場合のみ計上できます（関連行事にかかる旅費は必要な場合にのみ計上できます。）。打合せに係る経費は計上できません。
・印刷費は作成部数、送付物は通数を記入してください。「単価等(円)」欄は整数のみ入力できます。単価に少数点以下がある場合、「支払先及び備考」欄に数量を記入の上、「1式」で計上してください。
・配信に関する経費については、必ず個表にも記入してください。
・団体運営のための経常的経費や、活動に関連して開催するパーティー経費等、「事務手続の手引」の「助成対象とならない経費」は外部に委託した場合についても計上できません。</t>
    <rPh sb="112" eb="114">
      <t>ウチワケ</t>
    </rPh>
    <rPh sb="303" eb="304">
      <t>ラン</t>
    </rPh>
    <phoneticPr fontId="20"/>
  </si>
  <si>
    <t>各種デザイン料</t>
    <rPh sb="0" eb="2">
      <t>カクシュ</t>
    </rPh>
    <phoneticPr fontId="20"/>
  </si>
  <si>
    <t>各種助手料</t>
    <rPh sb="0" eb="2">
      <t>カクシュ</t>
    </rPh>
    <phoneticPr fontId="20"/>
  </si>
  <si>
    <t>各種指導料</t>
    <phoneticPr fontId="20"/>
  </si>
  <si>
    <r>
      <t>※助成金振込口座は助成を受け</t>
    </r>
    <r>
      <rPr>
        <sz val="20"/>
        <rFont val="游ゴシック"/>
        <family val="3"/>
        <charset val="128"/>
        <scheme val="minor"/>
      </rPr>
      <t>る</t>
    </r>
    <r>
      <rPr>
        <b/>
        <sz val="20"/>
        <color rgb="FFFF0000"/>
        <rFont val="游ゴシック"/>
        <family val="3"/>
        <charset val="128"/>
        <scheme val="minor"/>
      </rPr>
      <t>団体名義</t>
    </r>
    <r>
      <rPr>
        <sz val="20"/>
        <color theme="1"/>
        <rFont val="游ゴシック"/>
        <family val="3"/>
        <charset val="128"/>
        <scheme val="minor"/>
      </rPr>
      <t xml:space="preserve">のものを指定してください。
</t>
    </r>
    <r>
      <rPr>
        <b/>
        <sz val="20"/>
        <color rgb="FFFF0000"/>
        <rFont val="游ゴシック"/>
        <family val="3"/>
        <charset val="128"/>
        <scheme val="minor"/>
      </rPr>
      <t>口座情報は通帳を確認の上、間違いがないように記入</t>
    </r>
    <r>
      <rPr>
        <sz val="20"/>
        <rFont val="游ゴシック"/>
        <family val="3"/>
        <charset val="128"/>
        <scheme val="minor"/>
      </rPr>
      <t>してください。</t>
    </r>
    <r>
      <rPr>
        <sz val="20"/>
        <color theme="1"/>
        <rFont val="游ゴシック"/>
        <family val="3"/>
        <charset val="128"/>
        <scheme val="minor"/>
      </rPr>
      <t xml:space="preserve">
</t>
    </r>
    <r>
      <rPr>
        <b/>
        <sz val="24"/>
        <color rgb="FFFF0000"/>
        <rFont val="游ゴシック"/>
        <family val="3"/>
        <charset val="128"/>
        <scheme val="minor"/>
      </rPr>
      <t>通帳の表紙と通帳表紙裏面（口座名義のカナのページ）双方の写しを提出してください。</t>
    </r>
    <r>
      <rPr>
        <sz val="20"/>
        <color theme="1"/>
        <rFont val="游ゴシック"/>
        <family val="3"/>
        <charset val="128"/>
        <scheme val="minor"/>
      </rPr>
      <t xml:space="preserve">
口座名義が助成対象団体名以外の場合は助成金を入金できません。
</t>
    </r>
    <r>
      <rPr>
        <sz val="20"/>
        <color rgb="FFDDDDDD"/>
        <rFont val="游ゴシック"/>
        <family val="3"/>
        <charset val="128"/>
        <scheme val="minor"/>
      </rPr>
      <t xml:space="preserve">
</t>
    </r>
    <r>
      <rPr>
        <sz val="20"/>
        <color theme="1"/>
        <rFont val="游ゴシック"/>
        <family val="3"/>
        <charset val="128"/>
        <scheme val="minor"/>
      </rPr>
      <t xml:space="preserve">
２　助成金の額 
　実績報告書、総表の「交付を受けようとする助成金の額」を参照しています。
</t>
    </r>
    <r>
      <rPr>
        <sz val="20"/>
        <rFont val="游ゴシック"/>
        <family val="3"/>
        <charset val="128"/>
        <scheme val="minor"/>
      </rPr>
      <t xml:space="preserve">３　助成金振込先 </t>
    </r>
    <r>
      <rPr>
        <sz val="20"/>
        <color rgb="FFFF0000"/>
        <rFont val="游ゴシック"/>
        <family val="3"/>
        <charset val="128"/>
        <scheme val="minor"/>
      </rPr>
      <t xml:space="preserve">
</t>
    </r>
    <r>
      <rPr>
        <sz val="20"/>
        <color theme="1"/>
        <rFont val="游ゴシック"/>
        <family val="3"/>
        <charset val="128"/>
        <scheme val="minor"/>
      </rPr>
      <t>・金融機関番号（4桁） ・店番号（3桁） 
　金融機関番号は4で表示されます。店番号は3桁で表示されます。
・（３）口座種別
　普通、当座、その他を選択してください。その他の場合は右のセルに種別をご記入ください。
・（４）口座番号（7桁） 
　7桁で表示されます。　例）1234　→0001234
・</t>
    </r>
    <r>
      <rPr>
        <b/>
        <sz val="20"/>
        <color rgb="FFFF0000"/>
        <rFont val="游ゴシック"/>
        <family val="3"/>
        <charset val="128"/>
        <scheme val="minor"/>
      </rPr>
      <t>口座名義（ｶﾀｶﾅ） 
　通帳表紙裏面の口座名義カナ表記の記載どおりに記入</t>
    </r>
    <r>
      <rPr>
        <sz val="20"/>
        <color theme="1"/>
        <rFont val="游ゴシック"/>
        <family val="3"/>
        <charset val="128"/>
        <scheme val="minor"/>
      </rPr>
      <t xml:space="preserve">してください。
　ただし、ここでの記入は文字数の制約を受けないものとして間違いなく振込できるカナ表記を金融機関に確認の上、記入してください。
・（５）口座名義 
　法人の場合は、「助成対象団体名」（例、一般財団法人○○○振興財団）の部分を記入してください。
（通帳表紙部分の法人名に続く代表者職氏名・通帳管理者職氏名の記載は任意とします。）
　また法人格未取得の団体の場合は、団体名のほか金融機関届出のとおりに代表者職氏名または通帳管理者職氏名も併記してください。
　通帳管理者が助成金交付要望時に提出した団体（施設）概要「役職員」欄に記載のない担当者である場合、別途、当該口座が団体の使用する口座に相違ないことを確認できる書類を提出する必要があります。その場合は当振興会までお問合せください。
</t>
    </r>
    <rPh sb="35" eb="37">
      <t>ジョウホウ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</si>
</sst>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0&quot;円&quot;"/>
    <numFmt numFmtId="184" formatCode="0000000"/>
    <numFmt numFmtId="185" formatCode="yyyy/m/d;@"/>
    <numFmt numFmtId="186" formatCode="[$-411]ggge&quot;年&quot;m&quot;月&quot;d&quot;日付け&quot;"/>
    <numFmt numFmtId="187" formatCode="0_);[Red]\(0\)"/>
    <numFmt numFmtId="188" formatCode="0.0%"/>
  </numFmts>
  <fonts count="8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sz val="6"/>
      <name val="游ゴシック"/>
      <family val="2"/>
      <charset val="128"/>
      <scheme val="minor"/>
    </font>
    <font>
      <b/>
      <u/>
      <sz val="10"/>
      <color theme="1"/>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11"/>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b/>
      <sz val="14"/>
      <name val="游ゴシック"/>
      <family val="3"/>
      <charset val="128"/>
      <scheme val="minor"/>
    </font>
    <font>
      <u/>
      <sz val="10"/>
      <color theme="1"/>
      <name val="游ゴシック"/>
      <family val="3"/>
      <charset val="128"/>
      <scheme val="minor"/>
    </font>
    <font>
      <b/>
      <sz val="16"/>
      <name val="游ゴシック"/>
      <family val="3"/>
      <charset val="128"/>
      <scheme val="minor"/>
    </font>
    <font>
      <b/>
      <u/>
      <sz val="16"/>
      <color theme="1"/>
      <name val="游ゴシック"/>
      <family val="3"/>
      <charset val="128"/>
      <scheme val="minor"/>
    </font>
    <font>
      <sz val="11"/>
      <color theme="1"/>
      <name val="游ゴシック"/>
      <family val="3"/>
      <charset val="128"/>
    </font>
    <font>
      <sz val="16"/>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rgb="FFCCFFFF"/>
      <name val="游ゴシック"/>
      <family val="3"/>
      <charset val="128"/>
      <scheme val="minor"/>
    </font>
    <font>
      <b/>
      <sz val="16"/>
      <color rgb="FFFF0000"/>
      <name val="游ゴシック"/>
      <family val="3"/>
      <charset val="128"/>
      <scheme val="minor"/>
    </font>
    <font>
      <sz val="20"/>
      <color theme="1"/>
      <name val="游ゴシック"/>
      <family val="3"/>
      <charset val="128"/>
      <scheme val="minor"/>
    </font>
    <font>
      <sz val="20"/>
      <color rgb="FFDDDDDD"/>
      <name val="游ゴシック"/>
      <family val="3"/>
      <charset val="128"/>
      <scheme val="minor"/>
    </font>
    <font>
      <sz val="20"/>
      <color rgb="FFFF0000"/>
      <name val="游ゴシック"/>
      <family val="3"/>
      <charset val="128"/>
      <scheme val="minor"/>
    </font>
    <font>
      <sz val="20"/>
      <name val="游ゴシック"/>
      <family val="3"/>
      <charset val="128"/>
      <scheme val="minor"/>
    </font>
    <font>
      <b/>
      <sz val="20"/>
      <color rgb="FFFF0000"/>
      <name val="游ゴシック"/>
      <family val="3"/>
      <charset val="128"/>
      <scheme val="minor"/>
    </font>
    <font>
      <b/>
      <sz val="24"/>
      <color rgb="FFFF0000"/>
      <name val="游ゴシック"/>
      <family val="3"/>
      <charset val="128"/>
      <scheme val="minor"/>
    </font>
    <font>
      <b/>
      <u/>
      <sz val="14"/>
      <color theme="1"/>
      <name val="游ゴシック"/>
      <family val="3"/>
      <charset val="128"/>
      <scheme val="minor"/>
    </font>
    <font>
      <b/>
      <sz val="16"/>
      <color indexed="81"/>
      <name val="游ゴシック"/>
      <family val="3"/>
      <charset val="128"/>
      <scheme val="minor"/>
    </font>
    <font>
      <b/>
      <sz val="12"/>
      <color indexed="81"/>
      <name val="游ゴシック"/>
      <family val="3"/>
      <charset val="128"/>
      <scheme val="minor"/>
    </font>
    <font>
      <b/>
      <sz val="14"/>
      <color rgb="FFFF0000"/>
      <name val="ＭＳ 明朝"/>
      <family val="1"/>
      <charset val="128"/>
    </font>
    <font>
      <b/>
      <sz val="11"/>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sz val="18"/>
      <color rgb="FF000066"/>
      <name val="游ゴシック"/>
      <family val="3"/>
      <charset val="128"/>
      <scheme val="minor"/>
    </font>
    <font>
      <b/>
      <sz val="14"/>
      <color rgb="FF000066"/>
      <name val="游ゴシック"/>
      <family val="3"/>
      <charset val="128"/>
      <scheme val="minor"/>
    </font>
    <font>
      <b/>
      <u/>
      <sz val="14"/>
      <color rgb="FF000066"/>
      <name val="游ゴシック"/>
      <family val="3"/>
      <charset val="128"/>
      <scheme val="minor"/>
    </font>
    <font>
      <b/>
      <sz val="14"/>
      <color rgb="FF002060"/>
      <name val="游ゴシック"/>
      <family val="3"/>
      <charset val="128"/>
      <scheme val="minor"/>
    </font>
    <font>
      <u/>
      <sz val="16"/>
      <color theme="1"/>
      <name val="游ゴシック"/>
      <family val="3"/>
      <charset val="128"/>
      <scheme val="minor"/>
    </font>
    <font>
      <sz val="16"/>
      <name val="游ゴシック"/>
      <family val="3"/>
      <charset val="128"/>
      <scheme val="minor"/>
    </font>
    <font>
      <b/>
      <sz val="18"/>
      <color rgb="FFCCFFFF"/>
      <name val="游ゴシック"/>
      <family val="3"/>
      <charset val="128"/>
      <scheme val="minor"/>
    </font>
    <font>
      <sz val="11"/>
      <color rgb="FF9C5700"/>
      <name val="游ゴシック"/>
      <family val="2"/>
      <charset val="128"/>
      <scheme val="minor"/>
    </font>
    <font>
      <b/>
      <sz val="14"/>
      <color indexed="81"/>
      <name val="游ゴシック"/>
      <family val="3"/>
      <charset val="128"/>
      <scheme val="minor"/>
    </font>
  </fonts>
  <fills count="15">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
      <patternFill patternType="solid">
        <fgColor rgb="FFFFEB9C"/>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style="medium">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top/>
      <bottom style="hair">
        <color indexed="64"/>
      </bottom>
      <diagonal/>
    </border>
  </borders>
  <cellStyleXfs count="10">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9" fontId="7" fillId="0" borderId="0" applyFont="0" applyFill="0" applyBorder="0" applyAlignment="0" applyProtection="0">
      <alignment vertical="center"/>
    </xf>
    <xf numFmtId="0" fontId="87" fillId="14" borderId="0" applyNumberFormat="0" applyBorder="0" applyAlignment="0" applyProtection="0">
      <alignment vertical="center"/>
    </xf>
  </cellStyleXfs>
  <cellXfs count="1294">
    <xf numFmtId="0" fontId="0" fillId="0" borderId="0" xfId="0">
      <alignment vertical="center"/>
    </xf>
    <xf numFmtId="0" fontId="7" fillId="0" borderId="1" xfId="3" applyBorder="1" applyAlignment="1">
      <alignment vertical="top"/>
    </xf>
    <xf numFmtId="0" fontId="7" fillId="0" borderId="0" xfId="3">
      <alignment vertical="center"/>
    </xf>
    <xf numFmtId="0" fontId="8" fillId="2" borderId="1" xfId="3" applyFont="1" applyFill="1" applyBorder="1" applyAlignment="1">
      <alignment horizontal="center" vertical="center"/>
    </xf>
    <xf numFmtId="0" fontId="7" fillId="2" borderId="1" xfId="3" applyFill="1" applyBorder="1">
      <alignment vertical="center"/>
    </xf>
    <xf numFmtId="0" fontId="7" fillId="0" borderId="1" xfId="3" applyBorder="1">
      <alignment vertical="center"/>
    </xf>
    <xf numFmtId="0" fontId="0" fillId="0" borderId="1" xfId="3" applyFont="1" applyBorder="1">
      <alignment vertical="center"/>
    </xf>
    <xf numFmtId="179" fontId="0" fillId="0" borderId="122" xfId="0" applyNumberFormat="1" applyBorder="1" applyAlignment="1" applyProtection="1">
      <alignment horizontal="center" vertical="center"/>
      <protection locked="0"/>
    </xf>
    <xf numFmtId="180" fontId="0" fillId="0" borderId="104" xfId="0" applyNumberFormat="1" applyBorder="1" applyAlignment="1" applyProtection="1">
      <alignment horizontal="center" vertical="center"/>
      <protection locked="0"/>
    </xf>
    <xf numFmtId="0" fontId="18" fillId="4" borderId="123" xfId="0" applyFont="1" applyFill="1" applyBorder="1" applyAlignment="1" applyProtection="1">
      <alignment vertical="center" wrapText="1"/>
      <protection locked="0"/>
    </xf>
    <xf numFmtId="177" fontId="7" fillId="0" borderId="8" xfId="3" applyNumberFormat="1" applyBorder="1" applyAlignment="1" applyProtection="1">
      <alignment horizontal="right" vertical="center"/>
      <protection locked="0"/>
    </xf>
    <xf numFmtId="177" fontId="7" fillId="0" borderId="9" xfId="3" applyNumberFormat="1" applyBorder="1" applyAlignment="1" applyProtection="1">
      <alignment horizontal="right" vertical="center"/>
      <protection locked="0"/>
    </xf>
    <xf numFmtId="177" fontId="7" fillId="0" borderId="10" xfId="3" applyNumberFormat="1" applyBorder="1" applyAlignment="1" applyProtection="1">
      <alignment horizontal="right" vertical="center"/>
      <protection locked="0"/>
    </xf>
    <xf numFmtId="177" fontId="7" fillId="0" borderId="4" xfId="3" applyNumberFormat="1" applyBorder="1" applyAlignment="1" applyProtection="1">
      <alignment horizontal="right" vertical="center"/>
      <protection locked="0"/>
    </xf>
    <xf numFmtId="177" fontId="7" fillId="0" borderId="5" xfId="3" applyNumberFormat="1" applyBorder="1" applyAlignment="1" applyProtection="1">
      <alignment horizontal="right" vertical="center"/>
      <protection locked="0"/>
    </xf>
    <xf numFmtId="177" fontId="7" fillId="0" borderId="7" xfId="3" applyNumberFormat="1" applyBorder="1" applyAlignment="1" applyProtection="1">
      <alignment horizontal="right" vertical="center"/>
      <protection locked="0"/>
    </xf>
    <xf numFmtId="177" fontId="7" fillId="0" borderId="40" xfId="3" applyNumberFormat="1" applyBorder="1" applyAlignment="1" applyProtection="1">
      <alignment horizontal="right" vertical="center"/>
      <protection locked="0"/>
    </xf>
    <xf numFmtId="176" fontId="7" fillId="0" borderId="3" xfId="3" applyNumberFormat="1" applyBorder="1" applyAlignment="1" applyProtection="1">
      <alignment horizontal="right" vertical="center"/>
      <protection locked="0"/>
    </xf>
    <xf numFmtId="176" fontId="7" fillId="0" borderId="12" xfId="3" applyNumberFormat="1" applyBorder="1" applyAlignment="1" applyProtection="1">
      <alignment horizontal="right" vertical="center"/>
      <protection locked="0"/>
    </xf>
    <xf numFmtId="176" fontId="7" fillId="0" borderId="13" xfId="3" applyNumberFormat="1" applyBorder="1" applyAlignment="1" applyProtection="1">
      <alignment horizontal="right" vertical="center"/>
      <protection locked="0"/>
    </xf>
    <xf numFmtId="0" fontId="21" fillId="0" borderId="1" xfId="3" applyFont="1" applyBorder="1" applyAlignment="1">
      <alignment horizontal="left" vertical="top" wrapText="1"/>
    </xf>
    <xf numFmtId="0" fontId="18" fillId="0" borderId="1" xfId="3" applyFont="1" applyBorder="1" applyAlignment="1">
      <alignment horizontal="left" vertical="top"/>
    </xf>
    <xf numFmtId="0" fontId="18" fillId="0" borderId="1" xfId="3" applyFont="1" applyBorder="1">
      <alignment vertical="center"/>
    </xf>
    <xf numFmtId="0" fontId="11" fillId="0" borderId="0" xfId="0" applyFont="1">
      <alignment vertical="center"/>
    </xf>
    <xf numFmtId="0" fontId="11" fillId="0" borderId="43" xfId="0" applyFont="1" applyBorder="1">
      <alignment vertical="center"/>
    </xf>
    <xf numFmtId="0" fontId="11" fillId="0" borderId="75" xfId="0" applyFont="1" applyBorder="1">
      <alignment vertical="center"/>
    </xf>
    <xf numFmtId="0" fontId="11" fillId="0" borderId="112" xfId="0" applyFont="1" applyBorder="1">
      <alignment vertical="center"/>
    </xf>
    <xf numFmtId="0" fontId="11" fillId="0" borderId="16" xfId="0" applyFont="1" applyBorder="1" applyAlignment="1">
      <alignment vertical="center" wrapText="1"/>
    </xf>
    <xf numFmtId="0" fontId="11" fillId="0" borderId="17" xfId="0" applyFont="1" applyBorder="1" applyAlignment="1">
      <alignment vertical="center" wrapText="1"/>
    </xf>
    <xf numFmtId="179" fontId="0" fillId="0" borderId="101" xfId="0" applyNumberFormat="1" applyBorder="1" applyAlignment="1" applyProtection="1">
      <alignment horizontal="center" vertical="center"/>
      <protection locked="0"/>
    </xf>
    <xf numFmtId="180" fontId="0" fillId="0" borderId="138" xfId="0" applyNumberFormat="1" applyBorder="1" applyAlignment="1" applyProtection="1">
      <alignment horizontal="center" vertical="center"/>
      <protection locked="0"/>
    </xf>
    <xf numFmtId="0" fontId="0" fillId="0" borderId="0" xfId="0" applyAlignment="1"/>
    <xf numFmtId="178" fontId="8"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vertical="center" wrapText="1" shrinkToFit="1"/>
    </xf>
    <xf numFmtId="0" fontId="0" fillId="0" borderId="1" xfId="3" applyFont="1" applyBorder="1" applyAlignment="1">
      <alignment vertical="top"/>
    </xf>
    <xf numFmtId="0" fontId="0" fillId="0" borderId="0" xfId="0" applyAlignment="1">
      <alignment horizontal="right" vertical="top"/>
    </xf>
    <xf numFmtId="177" fontId="0" fillId="8" borderId="64" xfId="0" applyNumberFormat="1" applyFill="1" applyBorder="1" applyAlignment="1">
      <alignment vertical="top"/>
    </xf>
    <xf numFmtId="0" fontId="0" fillId="8" borderId="64" xfId="0" applyFill="1" applyBorder="1" applyAlignment="1">
      <alignment vertical="top"/>
    </xf>
    <xf numFmtId="0" fontId="0" fillId="8" borderId="97" xfId="0" applyFill="1" applyBorder="1" applyAlignment="1">
      <alignment vertical="top"/>
    </xf>
    <xf numFmtId="0" fontId="7" fillId="0" borderId="0" xfId="3" applyAlignment="1">
      <alignment horizontal="left" vertical="center"/>
    </xf>
    <xf numFmtId="0" fontId="21" fillId="0" borderId="0" xfId="3" applyFont="1" applyAlignment="1">
      <alignment horizontal="center" vertical="center" wrapText="1"/>
    </xf>
    <xf numFmtId="177" fontId="7" fillId="0" borderId="0" xfId="2" applyNumberFormat="1" applyFont="1" applyFill="1" applyBorder="1" applyAlignment="1" applyProtection="1">
      <alignment horizontal="left" vertical="top"/>
    </xf>
    <xf numFmtId="177" fontId="7" fillId="0" borderId="0" xfId="2" applyNumberFormat="1" applyFont="1" applyFill="1" applyBorder="1" applyAlignment="1" applyProtection="1">
      <alignment horizontal="right" vertical="top"/>
    </xf>
    <xf numFmtId="0" fontId="17" fillId="0" borderId="0" xfId="0" applyFont="1" applyAlignment="1">
      <alignment horizontal="right" vertical="top"/>
    </xf>
    <xf numFmtId="0" fontId="7" fillId="0" borderId="0" xfId="0" applyFont="1">
      <alignment vertical="center"/>
    </xf>
    <xf numFmtId="178" fontId="9" fillId="0" borderId="0" xfId="2" applyNumberFormat="1" applyFont="1" applyFill="1" applyBorder="1" applyProtection="1">
      <alignment vertical="center"/>
    </xf>
    <xf numFmtId="0" fontId="9" fillId="0" borderId="0" xfId="3" applyFont="1">
      <alignment vertical="center"/>
    </xf>
    <xf numFmtId="0" fontId="9" fillId="0" borderId="0" xfId="0" applyFont="1">
      <alignment vertical="center"/>
    </xf>
    <xf numFmtId="0" fontId="13" fillId="9" borderId="42" xfId="3" applyFont="1" applyFill="1" applyBorder="1" applyAlignment="1">
      <alignment horizontal="left" vertical="center"/>
    </xf>
    <xf numFmtId="0" fontId="30" fillId="0" borderId="0" xfId="3" applyFont="1">
      <alignment vertical="center"/>
    </xf>
    <xf numFmtId="0" fontId="9" fillId="9" borderId="16" xfId="3" applyFont="1" applyFill="1" applyBorder="1" applyAlignment="1">
      <alignment horizontal="left" vertical="center"/>
    </xf>
    <xf numFmtId="0" fontId="28" fillId="0" borderId="0" xfId="0" applyFont="1" applyAlignment="1">
      <alignment vertical="center" wrapText="1" shrinkToFit="1"/>
    </xf>
    <xf numFmtId="0" fontId="9" fillId="9" borderId="16" xfId="3" applyFont="1" applyFill="1" applyBorder="1">
      <alignment vertical="center"/>
    </xf>
    <xf numFmtId="0" fontId="28" fillId="0" borderId="0" xfId="0" applyFont="1">
      <alignment vertical="center"/>
    </xf>
    <xf numFmtId="177" fontId="9" fillId="0" borderId="0" xfId="2" applyNumberFormat="1" applyFont="1" applyBorder="1" applyAlignment="1" applyProtection="1">
      <alignment vertical="top" wrapText="1" shrinkToFit="1"/>
    </xf>
    <xf numFmtId="177" fontId="9" fillId="0" borderId="0" xfId="2" applyNumberFormat="1" applyFont="1" applyBorder="1" applyAlignment="1" applyProtection="1">
      <alignment horizontal="right" vertical="top" wrapText="1" shrinkToFit="1"/>
    </xf>
    <xf numFmtId="0" fontId="9" fillId="0" borderId="0" xfId="0" applyFont="1" applyAlignment="1">
      <alignment horizontal="center" vertical="center"/>
    </xf>
    <xf numFmtId="0" fontId="9" fillId="2" borderId="144" xfId="0" applyFont="1" applyFill="1" applyBorder="1" applyAlignment="1">
      <alignment horizontal="center" vertical="center" shrinkToFit="1"/>
    </xf>
    <xf numFmtId="182" fontId="10" fillId="2" borderId="85" xfId="0" applyNumberFormat="1" applyFont="1" applyFill="1" applyBorder="1" applyAlignment="1">
      <alignment horizontal="center" vertical="center" shrinkToFit="1"/>
    </xf>
    <xf numFmtId="0" fontId="27" fillId="9" borderId="16" xfId="0" applyFont="1" applyFill="1" applyBorder="1">
      <alignment vertical="center"/>
    </xf>
    <xf numFmtId="177" fontId="0" fillId="9" borderId="29" xfId="0" applyNumberFormat="1" applyFill="1" applyBorder="1" applyAlignment="1">
      <alignment horizontal="right" vertical="center" shrinkToFit="1"/>
    </xf>
    <xf numFmtId="177" fontId="9" fillId="2" borderId="121" xfId="0" applyNumberFormat="1" applyFont="1" applyFill="1" applyBorder="1" applyAlignment="1">
      <alignment horizontal="center" vertical="center" shrinkToFit="1"/>
    </xf>
    <xf numFmtId="177" fontId="9" fillId="2" borderId="103" xfId="0" applyNumberFormat="1" applyFont="1" applyFill="1" applyBorder="1" applyAlignment="1">
      <alignment horizontal="center" vertical="center" shrinkToFit="1"/>
    </xf>
    <xf numFmtId="177" fontId="9" fillId="2" borderId="146" xfId="0" applyNumberFormat="1" applyFont="1" applyFill="1" applyBorder="1" applyAlignment="1">
      <alignment horizontal="center" vertical="center" shrinkToFit="1"/>
    </xf>
    <xf numFmtId="177" fontId="9" fillId="2" borderId="145" xfId="0" applyNumberFormat="1" applyFont="1" applyFill="1" applyBorder="1" applyAlignment="1">
      <alignment horizontal="center" vertical="center" shrinkToFit="1"/>
    </xf>
    <xf numFmtId="0" fontId="0" fillId="9" borderId="147" xfId="0" applyFill="1" applyBorder="1" applyAlignment="1">
      <alignment vertical="center" shrinkToFit="1"/>
    </xf>
    <xf numFmtId="0" fontId="0" fillId="9" borderId="147" xfId="0" applyFill="1" applyBorder="1" applyAlignment="1">
      <alignment horizontal="left" vertical="center" wrapText="1"/>
    </xf>
    <xf numFmtId="177" fontId="0" fillId="9" borderId="147" xfId="0" applyNumberFormat="1" applyFill="1" applyBorder="1" applyAlignment="1">
      <alignment horizontal="right" vertical="center" shrinkToFit="1"/>
    </xf>
    <xf numFmtId="177" fontId="0" fillId="9" borderId="147" xfId="0" applyNumberFormat="1" applyFill="1" applyBorder="1">
      <alignment vertical="center"/>
    </xf>
    <xf numFmtId="0" fontId="0" fillId="9" borderId="102" xfId="0" applyFill="1" applyBorder="1" applyAlignment="1">
      <alignment vertical="center" shrinkToFit="1"/>
    </xf>
    <xf numFmtId="177" fontId="0" fillId="9" borderId="142" xfId="0" applyNumberFormat="1" applyFill="1" applyBorder="1">
      <alignment vertical="center"/>
    </xf>
    <xf numFmtId="0" fontId="9" fillId="2" borderId="126" xfId="0" applyFont="1" applyFill="1" applyBorder="1" applyAlignment="1">
      <alignment vertical="center" shrinkToFit="1"/>
    </xf>
    <xf numFmtId="177" fontId="10" fillId="8" borderId="145" xfId="0" applyNumberFormat="1" applyFont="1" applyFill="1" applyBorder="1" applyAlignment="1">
      <alignment vertical="top"/>
    </xf>
    <xf numFmtId="0" fontId="31" fillId="9" borderId="127" xfId="0" applyFont="1" applyFill="1" applyBorder="1" applyAlignment="1">
      <alignment horizontal="left" vertical="center"/>
    </xf>
    <xf numFmtId="0" fontId="31" fillId="9" borderId="127" xfId="0" applyFont="1" applyFill="1" applyBorder="1">
      <alignment vertical="center"/>
    </xf>
    <xf numFmtId="0" fontId="31" fillId="9" borderId="103" xfId="0" applyFont="1" applyFill="1" applyBorder="1">
      <alignment vertical="center"/>
    </xf>
    <xf numFmtId="0" fontId="32" fillId="9" borderId="28" xfId="0" applyFont="1" applyFill="1" applyBorder="1" applyAlignment="1">
      <alignment vertical="center" shrinkToFit="1"/>
    </xf>
    <xf numFmtId="0" fontId="32" fillId="9" borderId="124" xfId="0" applyFont="1" applyFill="1" applyBorder="1" applyAlignment="1">
      <alignment vertical="center" shrinkToFit="1"/>
    </xf>
    <xf numFmtId="0" fontId="32" fillId="9" borderId="28" xfId="0" applyFont="1" applyFill="1" applyBorder="1">
      <alignment vertical="center"/>
    </xf>
    <xf numFmtId="0" fontId="32" fillId="9" borderId="124" xfId="0" applyFont="1" applyFill="1" applyBorder="1">
      <alignment vertical="center"/>
    </xf>
    <xf numFmtId="0" fontId="32" fillId="9" borderId="28" xfId="0" applyFont="1" applyFill="1" applyBorder="1" applyAlignment="1">
      <alignment horizontal="left" vertical="center"/>
    </xf>
    <xf numFmtId="0" fontId="32" fillId="9" borderId="124" xfId="0" applyFont="1" applyFill="1" applyBorder="1" applyAlignment="1">
      <alignment horizontal="left" vertical="center"/>
    </xf>
    <xf numFmtId="0" fontId="32" fillId="9" borderId="50" xfId="0" applyFont="1" applyFill="1" applyBorder="1" applyAlignment="1">
      <alignment horizontal="left" vertical="center"/>
    </xf>
    <xf numFmtId="0" fontId="33" fillId="9" borderId="50" xfId="0" applyFont="1" applyFill="1" applyBorder="1" applyAlignment="1">
      <alignment horizontal="left" vertical="center"/>
    </xf>
    <xf numFmtId="0" fontId="24" fillId="0" borderId="0" xfId="0" applyFont="1" applyAlignment="1">
      <alignment vertical="center" shrinkToFit="1"/>
    </xf>
    <xf numFmtId="0" fontId="11" fillId="0" borderId="0" xfId="3" applyFont="1">
      <alignment vertical="center"/>
    </xf>
    <xf numFmtId="0" fontId="13" fillId="11" borderId="33" xfId="3" applyFont="1" applyFill="1" applyBorder="1" applyAlignment="1">
      <alignment horizontal="left" vertical="center"/>
    </xf>
    <xf numFmtId="0" fontId="9" fillId="9" borderId="38" xfId="3" applyFont="1" applyFill="1" applyBorder="1">
      <alignment vertical="center"/>
    </xf>
    <xf numFmtId="0" fontId="37" fillId="0" borderId="0" xfId="0" applyFont="1" applyAlignment="1">
      <alignment vertical="center" shrinkToFit="1"/>
    </xf>
    <xf numFmtId="0" fontId="0" fillId="10" borderId="86" xfId="0" applyFill="1" applyBorder="1" applyAlignment="1">
      <alignment horizontal="left" vertical="center"/>
    </xf>
    <xf numFmtId="0" fontId="0" fillId="10" borderId="136" xfId="0" applyFill="1" applyBorder="1" applyAlignment="1">
      <alignment horizontal="left" vertical="center"/>
    </xf>
    <xf numFmtId="0" fontId="0" fillId="0" borderId="0" xfId="3" applyFont="1">
      <alignment vertical="center"/>
    </xf>
    <xf numFmtId="0" fontId="8" fillId="11" borderId="34" xfId="3" applyFont="1" applyFill="1" applyBorder="1" applyAlignment="1">
      <alignment horizontal="left" vertical="center"/>
    </xf>
    <xf numFmtId="0" fontId="0" fillId="11" borderId="34" xfId="3" applyFont="1" applyFill="1" applyBorder="1" applyAlignment="1">
      <alignment horizontal="left" vertical="center"/>
    </xf>
    <xf numFmtId="0" fontId="0" fillId="11" borderId="34" xfId="3" applyFont="1" applyFill="1" applyBorder="1">
      <alignment vertical="center"/>
    </xf>
    <xf numFmtId="0" fontId="0" fillId="11" borderId="35" xfId="3" applyFont="1" applyFill="1" applyBorder="1">
      <alignment vertical="center"/>
    </xf>
    <xf numFmtId="182" fontId="0" fillId="0" borderId="0" xfId="3" applyNumberFormat="1" applyFont="1" applyAlignment="1">
      <alignment horizontal="center" vertical="center"/>
    </xf>
    <xf numFmtId="182" fontId="0" fillId="2" borderId="85" xfId="0" applyNumberFormat="1" applyFill="1" applyBorder="1" applyAlignment="1">
      <alignment horizontal="center" vertical="top" shrinkToFit="1"/>
    </xf>
    <xf numFmtId="182" fontId="0" fillId="2" borderId="85" xfId="0" applyNumberFormat="1" applyFill="1" applyBorder="1" applyAlignment="1">
      <alignment horizontal="center" vertical="center" shrinkToFit="1"/>
    </xf>
    <xf numFmtId="182" fontId="0" fillId="2" borderId="86" xfId="0" applyNumberFormat="1" applyFill="1" applyBorder="1" applyAlignment="1">
      <alignment horizontal="center" vertical="center" shrinkToFit="1"/>
    </xf>
    <xf numFmtId="182" fontId="0" fillId="2" borderId="136" xfId="0" applyNumberFormat="1" applyFill="1" applyBorder="1" applyAlignment="1">
      <alignment horizontal="center" vertical="center" shrinkToFit="1"/>
    </xf>
    <xf numFmtId="0" fontId="9" fillId="2" borderId="148" xfId="0" applyFont="1" applyFill="1" applyBorder="1" applyAlignment="1">
      <alignment horizontal="center" vertical="center" shrinkToFit="1"/>
    </xf>
    <xf numFmtId="177" fontId="9" fillId="2" borderId="148" xfId="0" applyNumberFormat="1" applyFont="1" applyFill="1" applyBorder="1" applyAlignment="1">
      <alignment horizontal="center" vertical="center" shrinkToFit="1"/>
    </xf>
    <xf numFmtId="177" fontId="9" fillId="2" borderId="117" xfId="0" applyNumberFormat="1" applyFont="1" applyFill="1" applyBorder="1" applyAlignment="1">
      <alignment horizontal="center" vertical="center" shrinkToFit="1"/>
    </xf>
    <xf numFmtId="0" fontId="38" fillId="2" borderId="148" xfId="0" applyFont="1" applyFill="1" applyBorder="1" applyAlignment="1">
      <alignment horizontal="center" vertical="center" shrinkToFit="1"/>
    </xf>
    <xf numFmtId="0" fontId="0" fillId="0" borderId="0" xfId="0" applyAlignment="1">
      <alignment vertical="center" shrinkToFit="1"/>
    </xf>
    <xf numFmtId="0" fontId="11" fillId="0" borderId="0" xfId="3" applyFont="1" applyAlignment="1">
      <alignment vertical="center" shrinkToFit="1"/>
    </xf>
    <xf numFmtId="0" fontId="9" fillId="11" borderId="33" xfId="3" applyFont="1" applyFill="1" applyBorder="1" applyAlignment="1">
      <alignment horizontal="left" vertical="center" shrinkToFit="1"/>
    </xf>
    <xf numFmtId="0" fontId="9" fillId="9" borderId="15" xfId="3" applyFont="1" applyFill="1" applyBorder="1" applyAlignment="1">
      <alignment horizontal="left" vertical="center" shrinkToFit="1"/>
    </xf>
    <xf numFmtId="0" fontId="9" fillId="2" borderId="59" xfId="3" applyFont="1" applyFill="1" applyBorder="1" applyAlignment="1">
      <alignment vertical="center" shrinkToFit="1"/>
    </xf>
    <xf numFmtId="182" fontId="9" fillId="8" borderId="43" xfId="3" applyNumberFormat="1" applyFont="1" applyFill="1" applyBorder="1" applyAlignment="1">
      <alignment horizontal="center" vertical="center" shrinkToFit="1"/>
    </xf>
    <xf numFmtId="182" fontId="9" fillId="8" borderId="16" xfId="3" applyNumberFormat="1" applyFont="1" applyFill="1" applyBorder="1" applyAlignment="1">
      <alignment horizontal="center" vertical="center" shrinkToFit="1"/>
    </xf>
    <xf numFmtId="182" fontId="9" fillId="8" borderId="39" xfId="3" applyNumberFormat="1" applyFont="1" applyFill="1" applyBorder="1" applyAlignment="1">
      <alignment horizontal="center" vertical="center" shrinkToFit="1"/>
    </xf>
    <xf numFmtId="0" fontId="7" fillId="0" borderId="0" xfId="3" applyAlignment="1">
      <alignment horizontal="left" vertical="center" shrinkToFit="1"/>
    </xf>
    <xf numFmtId="0" fontId="18" fillId="9" borderId="29"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0" fontId="0" fillId="4" borderId="39"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93" xfId="0" applyBorder="1" applyAlignment="1" applyProtection="1">
      <alignment horizontal="left" vertical="center" wrapText="1"/>
      <protection locked="0"/>
    </xf>
    <xf numFmtId="177" fontId="0" fillId="0" borderId="93"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40" xfId="0" applyNumberFormat="1" applyFill="1" applyBorder="1">
      <alignment vertical="center"/>
    </xf>
    <xf numFmtId="0" fontId="0" fillId="0" borderId="0" xfId="0" applyAlignment="1">
      <alignment vertical="center" wrapText="1"/>
    </xf>
    <xf numFmtId="0" fontId="0" fillId="5" borderId="126" xfId="0" applyFill="1" applyBorder="1">
      <alignment vertical="center"/>
    </xf>
    <xf numFmtId="0" fontId="0" fillId="5" borderId="104" xfId="0" applyFill="1" applyBorder="1" applyAlignment="1">
      <alignment horizontal="center" vertical="center"/>
    </xf>
    <xf numFmtId="179" fontId="19" fillId="5" borderId="76" xfId="0" applyNumberFormat="1" applyFont="1" applyFill="1" applyBorder="1" applyAlignment="1">
      <alignment horizontal="left" vertical="center"/>
    </xf>
    <xf numFmtId="0" fontId="18" fillId="5" borderId="60" xfId="0" applyFont="1" applyFill="1" applyBorder="1" applyAlignment="1">
      <alignment vertical="center" wrapText="1"/>
    </xf>
    <xf numFmtId="0" fontId="0" fillId="5" borderId="60" xfId="0" applyFill="1" applyBorder="1">
      <alignment vertical="center"/>
    </xf>
    <xf numFmtId="0" fontId="0" fillId="5" borderId="49" xfId="0" applyFill="1" applyBorder="1">
      <alignment vertical="center"/>
    </xf>
    <xf numFmtId="0" fontId="0" fillId="7" borderId="89" xfId="0" applyFill="1" applyBorder="1">
      <alignment vertical="center"/>
    </xf>
    <xf numFmtId="0" fontId="0" fillId="5" borderId="142" xfId="0" applyFill="1" applyBorder="1">
      <alignment vertical="center"/>
    </xf>
    <xf numFmtId="0" fontId="0" fillId="5" borderId="138" xfId="0" applyFill="1" applyBorder="1" applyAlignment="1">
      <alignment horizontal="center" vertical="center"/>
    </xf>
    <xf numFmtId="0" fontId="0" fillId="5" borderId="50" xfId="0" applyFill="1" applyBorder="1">
      <alignment vertical="center"/>
    </xf>
    <xf numFmtId="0" fontId="18" fillId="5" borderId="143" xfId="0" applyFont="1" applyFill="1" applyBorder="1" applyAlignment="1">
      <alignment vertical="center" shrinkToFit="1"/>
    </xf>
    <xf numFmtId="0" fontId="0" fillId="7" borderId="142" xfId="0" applyFill="1" applyBorder="1" applyAlignment="1">
      <alignment vertical="center" shrinkToFit="1"/>
    </xf>
    <xf numFmtId="0" fontId="18" fillId="0" borderId="0" xfId="0" applyFont="1">
      <alignment vertical="center"/>
    </xf>
    <xf numFmtId="0" fontId="18" fillId="7" borderId="60" xfId="0" applyFont="1" applyFill="1" applyBorder="1" applyAlignment="1">
      <alignment vertical="center" shrinkToFit="1"/>
    </xf>
    <xf numFmtId="0" fontId="0" fillId="7" borderId="60" xfId="0" applyFill="1" applyBorder="1">
      <alignment vertical="center"/>
    </xf>
    <xf numFmtId="0" fontId="0" fillId="5" borderId="55" xfId="0" applyFill="1" applyBorder="1">
      <alignment vertical="center"/>
    </xf>
    <xf numFmtId="0" fontId="0" fillId="5" borderId="20" xfId="0" applyFill="1" applyBorder="1" applyAlignment="1">
      <alignment vertical="center" wrapText="1"/>
    </xf>
    <xf numFmtId="0" fontId="0" fillId="5" borderId="28" xfId="0" applyFill="1" applyBorder="1">
      <alignment vertical="center"/>
    </xf>
    <xf numFmtId="0" fontId="0" fillId="5" borderId="106" xfId="0" applyFill="1" applyBorder="1" applyAlignment="1">
      <alignment horizontal="center" vertical="center"/>
    </xf>
    <xf numFmtId="0" fontId="0" fillId="5" borderId="114" xfId="0" applyFill="1" applyBorder="1">
      <alignment vertical="center"/>
    </xf>
    <xf numFmtId="0" fontId="0" fillId="5" borderId="19" xfId="0" applyFill="1" applyBorder="1">
      <alignment vertical="center"/>
    </xf>
    <xf numFmtId="0" fontId="17" fillId="0" borderId="0" xfId="0" applyFont="1">
      <alignment vertical="center"/>
    </xf>
    <xf numFmtId="0" fontId="8"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top" wrapText="1"/>
    </xf>
    <xf numFmtId="0" fontId="0" fillId="0" borderId="0" xfId="0" applyAlignment="1">
      <alignment vertical="top"/>
    </xf>
    <xf numFmtId="0" fontId="7" fillId="0" borderId="0" xfId="3" applyAlignment="1">
      <alignment vertical="center" textRotation="255"/>
    </xf>
    <xf numFmtId="177" fontId="7" fillId="0" borderId="0" xfId="3" applyNumberFormat="1">
      <alignment vertical="center"/>
    </xf>
    <xf numFmtId="0" fontId="7" fillId="0" borderId="0" xfId="3" applyAlignment="1">
      <alignment horizontal="left" vertical="top"/>
    </xf>
    <xf numFmtId="0" fontId="14" fillId="0" borderId="0" xfId="3" applyFont="1">
      <alignment vertical="center"/>
    </xf>
    <xf numFmtId="0" fontId="15" fillId="2" borderId="32" xfId="3" applyFont="1" applyFill="1" applyBorder="1">
      <alignment vertical="center"/>
    </xf>
    <xf numFmtId="0" fontId="15" fillId="2" borderId="33" xfId="3" applyFont="1" applyFill="1" applyBorder="1">
      <alignment vertical="center"/>
    </xf>
    <xf numFmtId="177" fontId="7" fillId="0" borderId="0" xfId="2" applyNumberFormat="1" applyFont="1" applyBorder="1" applyProtection="1">
      <alignment vertical="center"/>
    </xf>
    <xf numFmtId="0" fontId="15" fillId="2" borderId="34" xfId="3" applyFont="1" applyFill="1" applyBorder="1">
      <alignment vertical="center"/>
    </xf>
    <xf numFmtId="177" fontId="11" fillId="0" borderId="0" xfId="2" applyNumberFormat="1" applyFont="1" applyBorder="1" applyAlignment="1" applyProtection="1">
      <alignment horizontal="left" vertical="top"/>
    </xf>
    <xf numFmtId="0" fontId="15" fillId="3" borderId="42" xfId="3" applyFont="1" applyFill="1" applyBorder="1">
      <alignment vertical="center"/>
    </xf>
    <xf numFmtId="0" fontId="15" fillId="3" borderId="16" xfId="3" applyFont="1" applyFill="1" applyBorder="1">
      <alignment vertical="center"/>
    </xf>
    <xf numFmtId="0" fontId="15" fillId="2" borderId="35" xfId="3" applyFont="1" applyFill="1" applyBorder="1">
      <alignment vertical="center"/>
    </xf>
    <xf numFmtId="0" fontId="15" fillId="3" borderId="38" xfId="3" applyFont="1" applyFill="1" applyBorder="1">
      <alignment vertical="center"/>
    </xf>
    <xf numFmtId="0" fontId="24" fillId="2" borderId="41" xfId="3" applyFont="1" applyFill="1" applyBorder="1" applyAlignment="1">
      <alignment horizontal="center" vertical="center"/>
    </xf>
    <xf numFmtId="0" fontId="7" fillId="2" borderId="30" xfId="3" applyFill="1" applyBorder="1" applyAlignment="1">
      <alignment horizontal="center" vertical="center"/>
    </xf>
    <xf numFmtId="177" fontId="7" fillId="2" borderId="30" xfId="3" applyNumberFormat="1" applyFill="1" applyBorder="1" applyAlignment="1">
      <alignment horizontal="center" vertical="center"/>
    </xf>
    <xf numFmtId="177" fontId="7" fillId="2" borderId="31" xfId="3" applyNumberFormat="1" applyFill="1" applyBorder="1" applyAlignment="1">
      <alignment horizontal="center" vertical="center"/>
    </xf>
    <xf numFmtId="0" fontId="7" fillId="0" borderId="0" xfId="3" applyAlignment="1">
      <alignment horizontal="center" vertical="center"/>
    </xf>
    <xf numFmtId="0" fontId="7" fillId="2" borderId="33" xfId="3" applyFill="1" applyBorder="1" applyAlignment="1">
      <alignment horizontal="center" vertical="center"/>
    </xf>
    <xf numFmtId="177" fontId="7" fillId="2" borderId="33" xfId="3" applyNumberFormat="1" applyFill="1" applyBorder="1" applyAlignment="1">
      <alignment horizontal="center" vertical="center"/>
    </xf>
    <xf numFmtId="177" fontId="9" fillId="2" borderId="27" xfId="3" applyNumberFormat="1" applyFont="1" applyFill="1" applyBorder="1" applyAlignment="1">
      <alignment horizontal="center" vertical="center"/>
    </xf>
    <xf numFmtId="0" fontId="34" fillId="2" borderId="34" xfId="3" applyFont="1" applyFill="1" applyBorder="1" applyAlignment="1">
      <alignment horizontal="left" vertical="center" textRotation="255"/>
    </xf>
    <xf numFmtId="0" fontId="12" fillId="3" borderId="42" xfId="3" applyFont="1" applyFill="1" applyBorder="1" applyAlignment="1">
      <alignment horizontal="left" vertical="center"/>
    </xf>
    <xf numFmtId="0" fontId="7" fillId="3" borderId="15" xfId="3" applyFill="1" applyBorder="1" applyAlignment="1">
      <alignment horizontal="center" vertical="center" textRotation="255"/>
    </xf>
    <xf numFmtId="0" fontId="7" fillId="3" borderId="15" xfId="3" applyFill="1" applyBorder="1" applyAlignment="1">
      <alignment horizontal="center" vertical="center"/>
    </xf>
    <xf numFmtId="177" fontId="7" fillId="3" borderId="15" xfId="3" applyNumberFormat="1" applyFill="1" applyBorder="1" applyAlignment="1">
      <alignment horizontal="center" vertical="center"/>
    </xf>
    <xf numFmtId="177" fontId="9" fillId="3" borderId="27" xfId="3" applyNumberFormat="1" applyFont="1" applyFill="1" applyBorder="1" applyAlignment="1">
      <alignment horizontal="center" vertical="center"/>
    </xf>
    <xf numFmtId="0" fontId="7" fillId="3" borderId="16" xfId="3" applyFill="1" applyBorder="1" applyAlignment="1">
      <alignment horizontal="left" vertical="center"/>
    </xf>
    <xf numFmtId="0" fontId="13" fillId="5" borderId="42" xfId="3" applyFont="1" applyFill="1" applyBorder="1" applyAlignment="1">
      <alignment horizontal="left" vertical="center"/>
    </xf>
    <xf numFmtId="0" fontId="7" fillId="5" borderId="15" xfId="3" applyFill="1" applyBorder="1" applyAlignment="1">
      <alignment horizontal="center" vertical="center"/>
    </xf>
    <xf numFmtId="177" fontId="7" fillId="5" borderId="15" xfId="3" applyNumberFormat="1" applyFill="1" applyBorder="1" applyAlignment="1">
      <alignment horizontal="center" vertical="center"/>
    </xf>
    <xf numFmtId="177" fontId="7" fillId="5" borderId="37" xfId="3" applyNumberFormat="1" applyFill="1" applyBorder="1" applyAlignment="1">
      <alignment horizontal="right" vertical="center"/>
    </xf>
    <xf numFmtId="0" fontId="7" fillId="3" borderId="16" xfId="3" applyFill="1" applyBorder="1" applyAlignment="1">
      <alignment vertical="center" textRotation="255"/>
    </xf>
    <xf numFmtId="0" fontId="7" fillId="5" borderId="16" xfId="3" applyFill="1" applyBorder="1" applyAlignment="1">
      <alignment vertical="center" textRotation="255" shrinkToFit="1"/>
    </xf>
    <xf numFmtId="177" fontId="7" fillId="5" borderId="44" xfId="3" applyNumberFormat="1" applyFill="1" applyBorder="1" applyAlignment="1">
      <alignment vertical="top"/>
    </xf>
    <xf numFmtId="0" fontId="0" fillId="0" borderId="0" xfId="3" applyFont="1" applyAlignment="1">
      <alignment vertical="top" wrapText="1"/>
    </xf>
    <xf numFmtId="177" fontId="7" fillId="5" borderId="46" xfId="3" applyNumberFormat="1" applyFill="1" applyBorder="1">
      <alignment vertical="center"/>
    </xf>
    <xf numFmtId="177" fontId="7" fillId="5" borderId="47" xfId="3" applyNumberFormat="1" applyFill="1" applyBorder="1" applyAlignment="1">
      <alignment vertical="top"/>
    </xf>
    <xf numFmtId="0" fontId="7" fillId="0" borderId="0" xfId="3" applyAlignment="1">
      <alignment vertical="top"/>
    </xf>
    <xf numFmtId="177" fontId="0" fillId="5" borderId="131" xfId="3" applyNumberFormat="1" applyFont="1" applyFill="1" applyBorder="1" applyAlignment="1">
      <alignment horizontal="left" vertical="center"/>
    </xf>
    <xf numFmtId="177" fontId="0" fillId="5" borderId="46" xfId="3" applyNumberFormat="1" applyFont="1" applyFill="1" applyBorder="1">
      <alignment vertical="center"/>
    </xf>
    <xf numFmtId="177" fontId="7" fillId="5" borderId="81" xfId="1" applyNumberFormat="1" applyFont="1" applyFill="1" applyBorder="1" applyAlignment="1" applyProtection="1">
      <alignment vertical="center"/>
    </xf>
    <xf numFmtId="177" fontId="7" fillId="5" borderId="82" xfId="3" applyNumberFormat="1" applyFill="1" applyBorder="1" applyAlignment="1">
      <alignment vertical="top"/>
    </xf>
    <xf numFmtId="0" fontId="7" fillId="5" borderId="17" xfId="3" applyFill="1" applyBorder="1" applyAlignment="1">
      <alignment vertical="center" textRotation="255" shrinkToFit="1"/>
    </xf>
    <xf numFmtId="0" fontId="0" fillId="5" borderId="110" xfId="3" applyFont="1" applyFill="1" applyBorder="1">
      <alignment vertical="center"/>
    </xf>
    <xf numFmtId="0" fontId="7" fillId="5" borderId="29" xfId="3" applyFill="1" applyBorder="1">
      <alignment vertical="center"/>
    </xf>
    <xf numFmtId="0" fontId="7" fillId="5" borderId="48" xfId="3" applyFill="1" applyBorder="1">
      <alignment vertical="center"/>
    </xf>
    <xf numFmtId="1" fontId="7" fillId="5" borderId="15" xfId="1" applyNumberFormat="1" applyFont="1" applyFill="1" applyBorder="1" applyAlignment="1" applyProtection="1">
      <alignment horizontal="right" vertical="center"/>
    </xf>
    <xf numFmtId="177" fontId="7" fillId="5" borderId="15" xfId="1" applyNumberFormat="1" applyFont="1" applyFill="1" applyBorder="1" applyAlignment="1" applyProtection="1">
      <alignment vertical="center"/>
    </xf>
    <xf numFmtId="177" fontId="7" fillId="5" borderId="36" xfId="3" applyNumberFormat="1" applyFill="1" applyBorder="1" applyAlignment="1">
      <alignment vertical="top"/>
    </xf>
    <xf numFmtId="0" fontId="7" fillId="5" borderId="16" xfId="3" applyFill="1" applyBorder="1" applyAlignment="1">
      <alignment vertical="center" textRotation="255"/>
    </xf>
    <xf numFmtId="0" fontId="7" fillId="5" borderId="0" xfId="3" applyFill="1" applyAlignment="1">
      <alignment horizontal="center" vertical="center"/>
    </xf>
    <xf numFmtId="177" fontId="7" fillId="5" borderId="0" xfId="3" applyNumberFormat="1" applyFill="1" applyAlignment="1">
      <alignment horizontal="center" vertical="center"/>
    </xf>
    <xf numFmtId="177" fontId="7" fillId="5" borderId="37" xfId="3" applyNumberFormat="1" applyFill="1" applyBorder="1" applyAlignment="1">
      <alignment vertical="top"/>
    </xf>
    <xf numFmtId="0" fontId="7" fillId="5" borderId="3" xfId="3" applyFill="1" applyBorder="1" applyAlignment="1">
      <alignment horizontal="center" vertical="center"/>
    </xf>
    <xf numFmtId="177" fontId="7" fillId="5" borderId="8" xfId="3" applyNumberFormat="1" applyFill="1" applyBorder="1">
      <alignment vertical="center"/>
    </xf>
    <xf numFmtId="177" fontId="7" fillId="5" borderId="66" xfId="3" applyNumberFormat="1" applyFill="1" applyBorder="1" applyAlignment="1">
      <alignment vertical="top"/>
    </xf>
    <xf numFmtId="0" fontId="7" fillId="5" borderId="12" xfId="3" applyFill="1" applyBorder="1" applyAlignment="1">
      <alignment horizontal="center" vertical="center"/>
    </xf>
    <xf numFmtId="177" fontId="7" fillId="5" borderId="9" xfId="3" applyNumberFormat="1" applyFill="1" applyBorder="1">
      <alignment vertical="center"/>
    </xf>
    <xf numFmtId="177" fontId="7" fillId="5" borderId="64" xfId="3" applyNumberFormat="1" applyFill="1" applyBorder="1" applyAlignment="1">
      <alignment vertical="top"/>
    </xf>
    <xf numFmtId="0" fontId="7" fillId="0" borderId="0" xfId="3" applyAlignment="1">
      <alignment vertical="top" wrapText="1"/>
    </xf>
    <xf numFmtId="0" fontId="7" fillId="5" borderId="17" xfId="3" applyFill="1" applyBorder="1" applyAlignment="1">
      <alignment vertical="center" textRotation="255"/>
    </xf>
    <xf numFmtId="0" fontId="7" fillId="5" borderId="13" xfId="3" applyFill="1" applyBorder="1">
      <alignment vertical="center"/>
    </xf>
    <xf numFmtId="0" fontId="7" fillId="5" borderId="13" xfId="3" applyFill="1" applyBorder="1" applyAlignment="1">
      <alignment horizontal="center" vertical="center"/>
    </xf>
    <xf numFmtId="177" fontId="7" fillId="5" borderId="10" xfId="3" applyNumberFormat="1" applyFill="1" applyBorder="1">
      <alignment vertical="center"/>
    </xf>
    <xf numFmtId="177" fontId="7" fillId="5" borderId="65" xfId="3" applyNumberFormat="1" applyFill="1" applyBorder="1" applyAlignment="1">
      <alignment vertical="top"/>
    </xf>
    <xf numFmtId="0" fontId="13" fillId="5" borderId="42" xfId="3" applyFont="1" applyFill="1" applyBorder="1">
      <alignment vertical="center"/>
    </xf>
    <xf numFmtId="0" fontId="7" fillId="5" borderId="15" xfId="3" applyFill="1" applyBorder="1">
      <alignment vertical="center"/>
    </xf>
    <xf numFmtId="0" fontId="7" fillId="3" borderId="28" xfId="3" applyFill="1" applyBorder="1" applyAlignment="1">
      <alignment vertical="center" textRotation="255"/>
    </xf>
    <xf numFmtId="0" fontId="7" fillId="5" borderId="84" xfId="3" applyFill="1" applyBorder="1" applyAlignment="1">
      <alignment vertical="center" textRotation="255"/>
    </xf>
    <xf numFmtId="0" fontId="7" fillId="0" borderId="0" xfId="3" applyAlignment="1">
      <alignment horizontal="left" vertical="top" wrapText="1"/>
    </xf>
    <xf numFmtId="0" fontId="7" fillId="3" borderId="84" xfId="3" applyFill="1" applyBorder="1" applyAlignment="1">
      <alignment vertical="center" textRotation="255"/>
    </xf>
    <xf numFmtId="0" fontId="12" fillId="3" borderId="42" xfId="3" applyFont="1" applyFill="1" applyBorder="1">
      <alignment vertical="center"/>
    </xf>
    <xf numFmtId="0" fontId="7" fillId="3" borderId="15" xfId="3" applyFill="1" applyBorder="1" applyAlignment="1">
      <alignment horizontal="left" vertical="center"/>
    </xf>
    <xf numFmtId="0" fontId="7" fillId="3" borderId="0" xfId="3" applyFill="1" applyAlignment="1">
      <alignment horizontal="left" vertical="center"/>
    </xf>
    <xf numFmtId="177" fontId="7" fillId="3" borderId="0" xfId="3" applyNumberFormat="1" applyFill="1" applyAlignment="1">
      <alignment horizontal="left" vertical="center"/>
    </xf>
    <xf numFmtId="177" fontId="7" fillId="3" borderId="36" xfId="3" applyNumberFormat="1" applyFill="1" applyBorder="1" applyAlignment="1">
      <alignment horizontal="right" vertical="top"/>
    </xf>
    <xf numFmtId="0" fontId="35" fillId="2" borderId="34" xfId="3" applyFont="1" applyFill="1" applyBorder="1" applyAlignment="1">
      <alignment horizontal="left" vertical="center" textRotation="255"/>
    </xf>
    <xf numFmtId="0" fontId="16" fillId="3" borderId="16" xfId="3" applyFont="1" applyFill="1" applyBorder="1">
      <alignment vertical="center"/>
    </xf>
    <xf numFmtId="0" fontId="16" fillId="3" borderId="29" xfId="3" applyFont="1" applyFill="1" applyBorder="1" applyAlignment="1">
      <alignment horizontal="center" vertical="center"/>
    </xf>
    <xf numFmtId="177" fontId="16" fillId="3" borderId="29" xfId="3" applyNumberFormat="1" applyFont="1" applyFill="1" applyBorder="1" applyAlignment="1">
      <alignment horizontal="center" vertical="center"/>
    </xf>
    <xf numFmtId="177" fontId="16" fillId="3" borderId="48" xfId="3" applyNumberFormat="1" applyFont="1" applyFill="1" applyBorder="1" applyAlignment="1">
      <alignment horizontal="center" vertical="center"/>
    </xf>
    <xf numFmtId="0" fontId="16" fillId="0" borderId="0" xfId="3" applyFont="1" applyAlignment="1">
      <alignment horizontal="left" vertical="top" wrapText="1"/>
    </xf>
    <xf numFmtId="0" fontId="16" fillId="0" borderId="0" xfId="3" applyFont="1">
      <alignment vertical="center"/>
    </xf>
    <xf numFmtId="0" fontId="7" fillId="3" borderId="16" xfId="3" applyFill="1" applyBorder="1">
      <alignment vertical="center"/>
    </xf>
    <xf numFmtId="177" fontId="7" fillId="5" borderId="51" xfId="3" applyNumberFormat="1" applyFill="1" applyBorder="1" applyAlignment="1">
      <alignment horizontal="left" vertical="center"/>
    </xf>
    <xf numFmtId="177" fontId="7" fillId="5" borderId="62" xfId="3" applyNumberFormat="1" applyFill="1" applyBorder="1" applyAlignment="1">
      <alignment horizontal="right" vertical="top"/>
    </xf>
    <xf numFmtId="177" fontId="7" fillId="5" borderId="15" xfId="3" applyNumberFormat="1" applyFill="1" applyBorder="1">
      <alignment vertical="center"/>
    </xf>
    <xf numFmtId="177" fontId="7" fillId="5" borderId="36" xfId="3" applyNumberFormat="1" applyFill="1" applyBorder="1" applyAlignment="1">
      <alignment horizontal="right" vertical="top"/>
    </xf>
    <xf numFmtId="0" fontId="7" fillId="3" borderId="38" xfId="3" applyFill="1" applyBorder="1" applyAlignment="1">
      <alignment vertical="center" textRotation="255"/>
    </xf>
    <xf numFmtId="0" fontId="7" fillId="5" borderId="38" xfId="3" applyFill="1" applyBorder="1" applyAlignment="1">
      <alignment vertical="center" textRotation="255" shrinkToFit="1"/>
    </xf>
    <xf numFmtId="0" fontId="7" fillId="0" borderId="33" xfId="3" applyBorder="1" applyAlignment="1">
      <alignment vertical="center" textRotation="255"/>
    </xf>
    <xf numFmtId="0" fontId="18" fillId="0" borderId="1" xfId="3" applyFont="1" applyBorder="1" applyAlignment="1">
      <alignment vertical="top"/>
    </xf>
    <xf numFmtId="0" fontId="0" fillId="0" borderId="1" xfId="3" applyFont="1" applyBorder="1" applyAlignment="1">
      <alignment vertical="center" wrapText="1"/>
    </xf>
    <xf numFmtId="0" fontId="7" fillId="0" borderId="0" xfId="3" applyAlignment="1">
      <alignment vertical="center" wrapText="1"/>
    </xf>
    <xf numFmtId="0" fontId="15" fillId="2" borderId="33" xfId="3" applyFont="1" applyFill="1" applyBorder="1" applyAlignment="1">
      <alignment vertical="center" wrapText="1"/>
    </xf>
    <xf numFmtId="0" fontId="15" fillId="3" borderId="15" xfId="3" applyFont="1" applyFill="1" applyBorder="1" applyAlignment="1">
      <alignment vertical="center" wrapText="1"/>
    </xf>
    <xf numFmtId="0" fontId="15" fillId="2" borderId="43" xfId="3" applyFont="1" applyFill="1" applyBorder="1" applyAlignment="1">
      <alignment vertical="center" wrapText="1"/>
    </xf>
    <xf numFmtId="0" fontId="15" fillId="2" borderId="19" xfId="3" applyFont="1" applyFill="1" applyBorder="1" applyAlignment="1">
      <alignment vertical="center" wrapText="1"/>
    </xf>
    <xf numFmtId="0" fontId="15" fillId="2" borderId="19" xfId="3" applyFont="1" applyFill="1" applyBorder="1" applyAlignment="1">
      <alignment horizontal="left" vertical="center" wrapText="1"/>
    </xf>
    <xf numFmtId="0" fontId="15" fillId="2" borderId="39" xfId="3" applyFont="1" applyFill="1" applyBorder="1" applyAlignment="1">
      <alignment horizontal="left" vertical="center" wrapText="1"/>
    </xf>
    <xf numFmtId="0" fontId="7" fillId="2" borderId="30" xfId="3" applyFill="1" applyBorder="1" applyAlignment="1">
      <alignment horizontal="center" vertical="center" wrapText="1"/>
    </xf>
    <xf numFmtId="0" fontId="7" fillId="3" borderId="15" xfId="3" applyFill="1" applyBorder="1" applyAlignment="1">
      <alignment horizontal="center" vertical="center" wrapText="1"/>
    </xf>
    <xf numFmtId="0" fontId="7" fillId="5" borderId="15" xfId="3" applyFill="1" applyBorder="1" applyAlignment="1">
      <alignment horizontal="center" vertical="center" wrapText="1"/>
    </xf>
    <xf numFmtId="0" fontId="7" fillId="5" borderId="43" xfId="3" applyFill="1" applyBorder="1" applyAlignment="1">
      <alignment vertical="center" wrapText="1"/>
    </xf>
    <xf numFmtId="0" fontId="0" fillId="5" borderId="45" xfId="3" applyFont="1" applyFill="1" applyBorder="1" applyAlignment="1">
      <alignment vertical="center" wrapText="1"/>
    </xf>
    <xf numFmtId="0" fontId="0" fillId="5" borderId="128" xfId="3" applyFont="1" applyFill="1" applyBorder="1" applyAlignment="1">
      <alignment horizontal="left" vertical="top" wrapText="1"/>
    </xf>
    <xf numFmtId="0" fontId="7" fillId="5" borderId="45" xfId="3" applyFill="1" applyBorder="1" applyAlignment="1">
      <alignment vertical="center" wrapText="1"/>
    </xf>
    <xf numFmtId="0" fontId="7" fillId="5" borderId="26" xfId="3" applyFill="1" applyBorder="1" applyAlignment="1">
      <alignment vertical="center" wrapText="1"/>
    </xf>
    <xf numFmtId="0" fontId="0" fillId="5" borderId="17" xfId="3" applyFont="1" applyFill="1" applyBorder="1" applyAlignment="1">
      <alignment vertical="center" wrapText="1"/>
    </xf>
    <xf numFmtId="0" fontId="7" fillId="5" borderId="15" xfId="3" applyFill="1" applyBorder="1" applyAlignment="1">
      <alignment vertical="center" wrapText="1"/>
    </xf>
    <xf numFmtId="0" fontId="0" fillId="5" borderId="0" xfId="3" applyFont="1" applyFill="1" applyAlignment="1">
      <alignment horizontal="center" vertical="center" wrapText="1"/>
    </xf>
    <xf numFmtId="0" fontId="18" fillId="0" borderId="2" xfId="3" applyFont="1" applyBorder="1" applyAlignment="1" applyProtection="1">
      <alignment horizontal="left" vertical="center" wrapText="1"/>
      <protection locked="0"/>
    </xf>
    <xf numFmtId="0" fontId="18" fillId="0" borderId="19" xfId="3" applyFont="1" applyBorder="1" applyAlignment="1" applyProtection="1">
      <alignment horizontal="left" vertical="center" wrapText="1"/>
      <protection locked="0"/>
    </xf>
    <xf numFmtId="0" fontId="7" fillId="5" borderId="6" xfId="3" applyFill="1" applyBorder="1" applyAlignment="1">
      <alignment vertical="center" wrapText="1"/>
    </xf>
    <xf numFmtId="0" fontId="7" fillId="5" borderId="42" xfId="3" applyFill="1" applyBorder="1" applyAlignment="1">
      <alignment vertical="center" wrapText="1"/>
    </xf>
    <xf numFmtId="0" fontId="7" fillId="3" borderId="15" xfId="3" applyFill="1" applyBorder="1" applyAlignment="1">
      <alignment horizontal="left" vertical="center" wrapText="1"/>
    </xf>
    <xf numFmtId="0" fontId="16" fillId="3" borderId="29" xfId="3" applyFont="1" applyFill="1" applyBorder="1" applyAlignment="1">
      <alignment horizontal="center" vertical="center" wrapText="1"/>
    </xf>
    <xf numFmtId="0" fontId="7" fillId="5" borderId="15" xfId="3" applyFill="1" applyBorder="1" applyAlignment="1">
      <alignment horizontal="left" vertical="center" wrapText="1"/>
    </xf>
    <xf numFmtId="0" fontId="0" fillId="0" borderId="2" xfId="3" applyFont="1" applyBorder="1" applyAlignment="1" applyProtection="1">
      <alignment horizontal="left" vertical="center" wrapText="1"/>
      <protection locked="0"/>
    </xf>
    <xf numFmtId="0" fontId="0" fillId="0" borderId="19" xfId="3" applyFont="1" applyBorder="1" applyAlignment="1" applyProtection="1">
      <alignment horizontal="left" vertical="center" wrapText="1"/>
      <protection locked="0"/>
    </xf>
    <xf numFmtId="0" fontId="7" fillId="0" borderId="19" xfId="3" applyBorder="1" applyAlignment="1" applyProtection="1">
      <alignment horizontal="left" vertical="center" wrapText="1"/>
      <protection locked="0"/>
    </xf>
    <xf numFmtId="0" fontId="7" fillId="0" borderId="6" xfId="3" applyBorder="1" applyAlignment="1" applyProtection="1">
      <alignment horizontal="left" vertical="center" wrapText="1"/>
      <protection locked="0"/>
    </xf>
    <xf numFmtId="0" fontId="7" fillId="0" borderId="39" xfId="3" applyBorder="1" applyAlignment="1" applyProtection="1">
      <alignment horizontal="left" vertical="center" wrapText="1"/>
      <protection locked="0"/>
    </xf>
    <xf numFmtId="0" fontId="11" fillId="0" borderId="0" xfId="3" applyFont="1" applyAlignment="1">
      <alignment vertical="center" wrapText="1"/>
    </xf>
    <xf numFmtId="0" fontId="9" fillId="11" borderId="33" xfId="3" applyFont="1" applyFill="1" applyBorder="1" applyAlignment="1">
      <alignment horizontal="left" vertical="center" wrapText="1"/>
    </xf>
    <xf numFmtId="0" fontId="9" fillId="9" borderId="15" xfId="3" applyFont="1" applyFill="1" applyBorder="1" applyAlignment="1">
      <alignment horizontal="left" vertical="center" wrapText="1"/>
    </xf>
    <xf numFmtId="0" fontId="9" fillId="2" borderId="53" xfId="3" applyFont="1" applyFill="1" applyBorder="1" applyAlignment="1">
      <alignment horizontal="center" vertical="center" wrapText="1"/>
    </xf>
    <xf numFmtId="0" fontId="9" fillId="4" borderId="3" xfId="0" applyFont="1" applyFill="1" applyBorder="1" applyAlignment="1" applyProtection="1">
      <alignment vertical="center" wrapText="1" shrinkToFit="1"/>
      <protection locked="0"/>
    </xf>
    <xf numFmtId="0" fontId="9" fillId="4" borderId="9" xfId="3" applyFont="1" applyFill="1" applyBorder="1" applyAlignment="1" applyProtection="1">
      <alignment vertical="center" wrapText="1"/>
      <protection locked="0"/>
    </xf>
    <xf numFmtId="0" fontId="9" fillId="4" borderId="120" xfId="3" applyFont="1" applyFill="1" applyBorder="1" applyAlignment="1" applyProtection="1">
      <alignment vertical="center" wrapText="1"/>
      <protection locked="0"/>
    </xf>
    <xf numFmtId="0" fontId="9" fillId="2" borderId="121" xfId="0" applyFont="1" applyFill="1" applyBorder="1" applyAlignment="1">
      <alignment horizontal="center" vertical="center" wrapText="1" shrinkToFit="1"/>
    </xf>
    <xf numFmtId="177" fontId="0" fillId="8" borderId="64" xfId="0" applyNumberFormat="1" applyFill="1" applyBorder="1" applyAlignment="1">
      <alignment horizontal="right" vertical="top"/>
    </xf>
    <xf numFmtId="0" fontId="26" fillId="0" borderId="43" xfId="0" applyFont="1" applyBorder="1">
      <alignment vertical="center"/>
    </xf>
    <xf numFmtId="0" fontId="11" fillId="0" borderId="128" xfId="0" applyFont="1" applyBorder="1">
      <alignment vertical="center"/>
    </xf>
    <xf numFmtId="0" fontId="11" fillId="0" borderId="129" xfId="0" applyFont="1" applyBorder="1">
      <alignment vertical="center"/>
    </xf>
    <xf numFmtId="0" fontId="11" fillId="0" borderId="134" xfId="0" applyFont="1" applyBorder="1">
      <alignment vertical="center"/>
    </xf>
    <xf numFmtId="0" fontId="11" fillId="0" borderId="80" xfId="0" applyFont="1" applyBorder="1">
      <alignment vertical="center"/>
    </xf>
    <xf numFmtId="0" fontId="11" fillId="0" borderId="81" xfId="0" applyFont="1" applyBorder="1">
      <alignment vertical="center"/>
    </xf>
    <xf numFmtId="0" fontId="11" fillId="0" borderId="108" xfId="0" applyFont="1" applyBorder="1">
      <alignment vertical="center"/>
    </xf>
    <xf numFmtId="0" fontId="11" fillId="0" borderId="17" xfId="0" applyFont="1" applyBorder="1">
      <alignment vertical="center"/>
    </xf>
    <xf numFmtId="0" fontId="11" fillId="0" borderId="29" xfId="0" applyFont="1" applyBorder="1">
      <alignment vertical="center"/>
    </xf>
    <xf numFmtId="0" fontId="11" fillId="0" borderId="92" xfId="0" applyFont="1" applyBorder="1">
      <alignment vertical="center"/>
    </xf>
    <xf numFmtId="0" fontId="11" fillId="0" borderId="81" xfId="0" applyFont="1" applyBorder="1" applyAlignment="1">
      <alignment vertical="center" wrapText="1"/>
    </xf>
    <xf numFmtId="0" fontId="11" fillId="0" borderId="108" xfId="0" applyFont="1" applyBorder="1" applyAlignment="1">
      <alignment vertical="center" wrapText="1"/>
    </xf>
    <xf numFmtId="0" fontId="11" fillId="0" borderId="0" xfId="0" applyFont="1" applyAlignment="1">
      <alignment vertical="center" wrapText="1"/>
    </xf>
    <xf numFmtId="0" fontId="11" fillId="0" borderId="129" xfId="0" applyFont="1" applyBorder="1" applyAlignment="1">
      <alignment vertical="center" wrapText="1"/>
    </xf>
    <xf numFmtId="0" fontId="11" fillId="0" borderId="134" xfId="0" applyFont="1" applyBorder="1" applyAlignment="1">
      <alignment vertical="center" wrapText="1"/>
    </xf>
    <xf numFmtId="0" fontId="11" fillId="0" borderId="80" xfId="0" applyFont="1" applyBorder="1" applyAlignment="1">
      <alignment horizontal="left" vertical="center"/>
    </xf>
    <xf numFmtId="0" fontId="11" fillId="0" borderId="81" xfId="0" applyFont="1" applyBorder="1" applyAlignment="1">
      <alignment horizontal="left" vertical="center"/>
    </xf>
    <xf numFmtId="0" fontId="11" fillId="0" borderId="108" xfId="0" applyFont="1" applyBorder="1" applyAlignment="1">
      <alignment horizontal="left" vertical="center"/>
    </xf>
    <xf numFmtId="0" fontId="11" fillId="0" borderId="0" xfId="0" applyFont="1" applyAlignment="1">
      <alignment horizontal="left" vertical="center"/>
    </xf>
    <xf numFmtId="0" fontId="11" fillId="0" borderId="50"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29" xfId="0" applyFont="1" applyBorder="1" applyAlignment="1">
      <alignment horizontal="left" vertical="center"/>
    </xf>
    <xf numFmtId="0" fontId="11" fillId="0" borderId="92" xfId="0" applyFont="1" applyBorder="1" applyAlignment="1">
      <alignment horizontal="left" vertical="center"/>
    </xf>
    <xf numFmtId="0" fontId="26" fillId="0" borderId="42" xfId="0" applyFont="1" applyBorder="1">
      <alignment vertical="center"/>
    </xf>
    <xf numFmtId="0" fontId="11" fillId="0" borderId="15" xfId="0" applyFont="1" applyBorder="1">
      <alignment vertical="center"/>
    </xf>
    <xf numFmtId="0" fontId="11" fillId="0" borderId="49" xfId="0" applyFont="1" applyBorder="1">
      <alignment vertical="center"/>
    </xf>
    <xf numFmtId="0" fontId="11" fillId="0" borderId="76" xfId="0" applyFont="1" applyBorder="1">
      <alignment vertical="center"/>
    </xf>
    <xf numFmtId="0" fontId="11" fillId="0" borderId="151" xfId="0" applyFont="1" applyBorder="1">
      <alignment vertical="center"/>
    </xf>
    <xf numFmtId="0" fontId="11" fillId="0" borderId="46" xfId="0" applyFont="1" applyBorder="1">
      <alignment vertical="center"/>
    </xf>
    <xf numFmtId="0" fontId="11" fillId="0" borderId="137" xfId="0" applyFont="1" applyBorder="1">
      <alignment vertical="center"/>
    </xf>
    <xf numFmtId="0" fontId="11" fillId="0" borderId="133" xfId="0" applyFont="1" applyBorder="1" applyAlignment="1">
      <alignment vertical="center" wrapText="1"/>
    </xf>
    <xf numFmtId="0" fontId="11" fillId="0" borderId="113" xfId="0" applyFont="1" applyBorder="1" applyAlignment="1">
      <alignment vertical="center" wrapText="1"/>
    </xf>
    <xf numFmtId="0" fontId="11" fillId="0" borderId="16" xfId="0" applyFont="1" applyBorder="1" applyAlignment="1">
      <alignment horizontal="right" vertical="center"/>
    </xf>
    <xf numFmtId="0" fontId="18" fillId="0" borderId="0" xfId="0" applyFont="1" applyAlignment="1">
      <alignment horizontal="left" vertical="top" wrapText="1"/>
    </xf>
    <xf numFmtId="0" fontId="18" fillId="0" borderId="0" xfId="0" applyFont="1" applyAlignment="1">
      <alignment horizontal="left" vertical="top"/>
    </xf>
    <xf numFmtId="0" fontId="7" fillId="5" borderId="15" xfId="3" applyFill="1" applyBorder="1" applyAlignment="1">
      <alignment horizontal="left" vertical="center" shrinkToFit="1"/>
    </xf>
    <xf numFmtId="0" fontId="7" fillId="5" borderId="51" xfId="3" applyFill="1" applyBorder="1" applyAlignment="1">
      <alignment horizontal="left" vertical="center" shrinkToFit="1"/>
    </xf>
    <xf numFmtId="0" fontId="0" fillId="0" borderId="0" xfId="0" applyAlignment="1">
      <alignment horizontal="left" vertical="top"/>
    </xf>
    <xf numFmtId="0" fontId="31" fillId="0" borderId="0" xfId="0" applyFont="1">
      <alignment vertical="center"/>
    </xf>
    <xf numFmtId="0" fontId="41" fillId="0" borderId="0" xfId="0" applyFont="1" applyAlignment="1">
      <alignment vertical="top"/>
    </xf>
    <xf numFmtId="0" fontId="41" fillId="0" borderId="34" xfId="0" applyFont="1" applyBorder="1" applyAlignment="1">
      <alignment vertical="top" wrapText="1"/>
    </xf>
    <xf numFmtId="0" fontId="41" fillId="0" borderId="0" xfId="0" applyFont="1" applyAlignment="1">
      <alignment vertical="top" wrapText="1"/>
    </xf>
    <xf numFmtId="0" fontId="31" fillId="11" borderId="32" xfId="3" applyFont="1" applyFill="1" applyBorder="1" applyAlignment="1">
      <alignment horizontal="lef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45" fillId="0" borderId="0" xfId="6" applyFont="1" applyProtection="1">
      <alignment vertical="center"/>
      <protection locked="0"/>
    </xf>
    <xf numFmtId="0" fontId="47" fillId="0" borderId="0" xfId="6" applyFont="1" applyAlignment="1" applyProtection="1">
      <alignment vertical="top"/>
      <protection locked="0"/>
    </xf>
    <xf numFmtId="0" fontId="48" fillId="0" borderId="0" xfId="6" applyFont="1" applyProtection="1">
      <alignment vertical="center"/>
      <protection locked="0"/>
    </xf>
    <xf numFmtId="0" fontId="49" fillId="0" borderId="0" xfId="6" applyFont="1" applyProtection="1">
      <alignment vertical="center"/>
      <protection locked="0"/>
    </xf>
    <xf numFmtId="0" fontId="50" fillId="0" borderId="0" xfId="6" applyFont="1" applyAlignment="1" applyProtection="1">
      <alignment horizontal="right" vertical="center"/>
      <protection locked="0"/>
    </xf>
    <xf numFmtId="0" fontId="45" fillId="0" borderId="0" xfId="6" applyFont="1" applyAlignment="1" applyProtection="1">
      <alignment horizontal="center" vertical="center"/>
      <protection locked="0"/>
    </xf>
    <xf numFmtId="0" fontId="51" fillId="0" borderId="0" xfId="6" applyFont="1" applyProtection="1">
      <alignment vertical="center"/>
      <protection locked="0"/>
    </xf>
    <xf numFmtId="0" fontId="50" fillId="0" borderId="0" xfId="6" applyFont="1" applyProtection="1">
      <alignment vertical="center"/>
      <protection locked="0"/>
    </xf>
    <xf numFmtId="0" fontId="46"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58" fontId="45" fillId="0" borderId="0" xfId="0" applyNumberFormat="1" applyFont="1" applyAlignment="1" applyProtection="1">
      <alignment horizontal="right" vertical="center"/>
      <protection locked="0"/>
    </xf>
    <xf numFmtId="0" fontId="45" fillId="0" borderId="0" xfId="0" applyFont="1" applyProtection="1">
      <alignment vertical="center"/>
      <protection locked="0"/>
    </xf>
    <xf numFmtId="0" fontId="45" fillId="0" borderId="0" xfId="0" applyFont="1" applyAlignment="1" applyProtection="1">
      <alignment horizontal="right" vertical="center"/>
      <protection locked="0"/>
    </xf>
    <xf numFmtId="0" fontId="45" fillId="12" borderId="0" xfId="0" applyFont="1" applyFill="1" applyAlignment="1" applyProtection="1">
      <alignment horizontal="right" vertical="top"/>
      <protection locked="0"/>
    </xf>
    <xf numFmtId="0" fontId="52" fillId="0" borderId="0" xfId="0" applyFont="1" applyAlignment="1" applyProtection="1">
      <alignment vertical="top" wrapText="1"/>
      <protection locked="0"/>
    </xf>
    <xf numFmtId="0" fontId="46" fillId="0" borderId="0" xfId="0" applyFont="1" applyAlignment="1" applyProtection="1">
      <alignment horizontal="center" vertical="top"/>
      <protection locked="0"/>
    </xf>
    <xf numFmtId="0" fontId="53" fillId="0" borderId="0" xfId="0" applyFont="1" applyAlignment="1" applyProtection="1">
      <alignment horizontal="right" vertical="top"/>
      <protection locked="0"/>
    </xf>
    <xf numFmtId="0" fontId="45" fillId="0" borderId="0" xfId="0" applyFont="1" applyAlignment="1" applyProtection="1">
      <alignment horizontal="left" vertical="top" wrapText="1"/>
      <protection locked="0"/>
    </xf>
    <xf numFmtId="0" fontId="46" fillId="0" borderId="0" xfId="0" applyFont="1" applyProtection="1">
      <alignment vertical="center"/>
      <protection locked="0"/>
    </xf>
    <xf numFmtId="0" fontId="45" fillId="0" borderId="0" xfId="0" applyFont="1" applyAlignment="1" applyProtection="1">
      <alignment horizontal="right" vertical="top"/>
      <protection locked="0"/>
    </xf>
    <xf numFmtId="0" fontId="8" fillId="5" borderId="112" xfId="0" applyFont="1" applyFill="1" applyBorder="1" applyAlignment="1">
      <alignment horizontal="center" vertical="center"/>
    </xf>
    <xf numFmtId="176" fontId="26" fillId="5" borderId="44" xfId="0" applyNumberFormat="1" applyFont="1" applyFill="1" applyBorder="1" applyAlignment="1">
      <alignment horizontal="center" vertical="center" shrinkToFit="1"/>
    </xf>
    <xf numFmtId="177" fontId="7" fillId="5" borderId="150" xfId="2" applyNumberFormat="1" applyFont="1" applyFill="1" applyBorder="1" applyProtection="1">
      <alignment vertical="center"/>
    </xf>
    <xf numFmtId="177" fontId="7" fillId="5" borderId="47" xfId="2" applyNumberFormat="1" applyFont="1" applyFill="1" applyBorder="1" applyProtection="1">
      <alignment vertical="center"/>
    </xf>
    <xf numFmtId="177" fontId="7" fillId="5" borderId="78" xfId="2" applyNumberFormat="1" applyFont="1" applyFill="1" applyBorder="1" applyProtection="1">
      <alignment vertical="center"/>
    </xf>
    <xf numFmtId="0" fontId="9" fillId="11" borderId="32" xfId="3" applyFont="1" applyFill="1" applyBorder="1" applyAlignment="1">
      <alignment horizontal="left" vertical="center" shrinkToFit="1"/>
    </xf>
    <xf numFmtId="0" fontId="9" fillId="9" borderId="90" xfId="3" applyFont="1" applyFill="1" applyBorder="1" applyAlignment="1">
      <alignment horizontal="left" vertical="center" shrinkToFit="1"/>
    </xf>
    <xf numFmtId="0" fontId="9" fillId="2" borderId="154" xfId="3" applyFont="1" applyFill="1" applyBorder="1" applyAlignment="1">
      <alignment vertical="center" shrinkToFit="1"/>
    </xf>
    <xf numFmtId="182" fontId="9" fillId="8" borderId="155" xfId="3" applyNumberFormat="1" applyFont="1" applyFill="1" applyBorder="1" applyAlignment="1">
      <alignment horizontal="center" vertical="center" shrinkToFit="1"/>
    </xf>
    <xf numFmtId="182" fontId="9" fillId="8" borderId="34" xfId="3" applyNumberFormat="1" applyFont="1" applyFill="1" applyBorder="1" applyAlignment="1">
      <alignment horizontal="center" vertical="center" shrinkToFit="1"/>
    </xf>
    <xf numFmtId="182" fontId="9" fillId="8" borderId="156" xfId="3" applyNumberFormat="1" applyFont="1" applyFill="1" applyBorder="1" applyAlignment="1">
      <alignment horizontal="center" vertical="center" shrinkToFit="1"/>
    </xf>
    <xf numFmtId="0" fontId="54" fillId="0" borderId="0" xfId="0" applyFont="1">
      <alignment vertical="center"/>
    </xf>
    <xf numFmtId="0" fontId="54" fillId="0" borderId="0" xfId="0" applyFont="1" applyAlignment="1">
      <alignment horizontal="center" vertical="center"/>
    </xf>
    <xf numFmtId="0" fontId="10" fillId="0" borderId="0" xfId="0" applyFont="1">
      <alignment vertical="center"/>
    </xf>
    <xf numFmtId="181" fontId="10" fillId="0" borderId="0" xfId="0" applyNumberFormat="1" applyFont="1" applyAlignment="1">
      <alignment horizontal="right" vertical="center"/>
    </xf>
    <xf numFmtId="0" fontId="10" fillId="5"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wrapText="1" shrinkToFit="1"/>
    </xf>
    <xf numFmtId="0" fontId="10" fillId="0" borderId="0" xfId="0" applyFont="1" applyAlignment="1">
      <alignment horizontal="right" vertical="center" shrinkToFit="1"/>
    </xf>
    <xf numFmtId="0" fontId="10" fillId="0" borderId="0" xfId="0" applyFont="1" applyAlignment="1">
      <alignment vertical="center" wrapText="1"/>
    </xf>
    <xf numFmtId="183" fontId="10" fillId="0" borderId="0" xfId="0" applyNumberFormat="1" applyFont="1">
      <alignment vertical="center"/>
    </xf>
    <xf numFmtId="0" fontId="10" fillId="0" borderId="0" xfId="0" applyFont="1" applyAlignment="1">
      <alignment horizontal="left" vertical="top" wrapText="1"/>
    </xf>
    <xf numFmtId="0" fontId="57" fillId="0" borderId="0" xfId="0" applyFont="1">
      <alignment vertical="center"/>
    </xf>
    <xf numFmtId="0" fontId="58" fillId="0" borderId="0" xfId="0" applyFont="1">
      <alignment vertical="center"/>
    </xf>
    <xf numFmtId="0" fontId="57" fillId="0" borderId="0" xfId="0" applyFont="1" applyAlignment="1">
      <alignment horizontal="left" vertical="top" wrapText="1"/>
    </xf>
    <xf numFmtId="0" fontId="59"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181" fontId="61" fillId="0" borderId="0" xfId="0" applyNumberFormat="1" applyFont="1" applyAlignment="1">
      <alignment horizontal="right" vertical="center"/>
    </xf>
    <xf numFmtId="0" fontId="61" fillId="0" borderId="0" xfId="0" applyFont="1" applyAlignment="1">
      <alignment horizontal="right" vertical="center"/>
    </xf>
    <xf numFmtId="0" fontId="61" fillId="0" borderId="0" xfId="0" applyFont="1">
      <alignment vertical="center"/>
    </xf>
    <xf numFmtId="0" fontId="61" fillId="0" borderId="0" xfId="0" applyFont="1" applyAlignment="1">
      <alignment horizontal="center" vertical="center"/>
    </xf>
    <xf numFmtId="0" fontId="61" fillId="0" borderId="0" xfId="0" applyFont="1" applyAlignment="1">
      <alignment vertical="center" wrapText="1"/>
    </xf>
    <xf numFmtId="0" fontId="58" fillId="0" borderId="0" xfId="0" applyFont="1" applyAlignment="1">
      <alignment horizontal="left" vertical="center"/>
    </xf>
    <xf numFmtId="0" fontId="61" fillId="0" borderId="0" xfId="0" applyFont="1" applyAlignment="1">
      <alignment horizontal="center" vertical="center" shrinkToFit="1"/>
    </xf>
    <xf numFmtId="0" fontId="61" fillId="0" borderId="0" xfId="0" applyFont="1" applyAlignment="1">
      <alignment vertical="top"/>
    </xf>
    <xf numFmtId="0" fontId="61" fillId="0" borderId="0" xfId="0" applyFont="1" applyAlignment="1">
      <alignment horizontal="right" vertical="center" wrapText="1" shrinkToFit="1"/>
    </xf>
    <xf numFmtId="0" fontId="61" fillId="0" borderId="0" xfId="0" applyFont="1" applyAlignment="1">
      <alignment horizontal="right" vertical="center" shrinkToFit="1"/>
    </xf>
    <xf numFmtId="181" fontId="61" fillId="0" borderId="0" xfId="0" applyNumberFormat="1" applyFont="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lignment vertical="center" shrinkToFit="1"/>
    </xf>
    <xf numFmtId="0" fontId="63" fillId="0" borderId="0" xfId="0" applyFont="1" applyAlignment="1">
      <alignment horizontal="justify" vertical="center"/>
    </xf>
    <xf numFmtId="0" fontId="63" fillId="0" borderId="0" xfId="0" applyFont="1" applyAlignment="1">
      <alignment horizontal="left" vertical="center"/>
    </xf>
    <xf numFmtId="0" fontId="0" fillId="0" borderId="0" xfId="0" applyAlignment="1" applyProtection="1">
      <alignment vertical="top" wrapText="1"/>
      <protection locked="0"/>
    </xf>
    <xf numFmtId="0" fontId="13" fillId="0" borderId="0" xfId="0" applyFont="1" applyAlignment="1">
      <alignment vertical="center" wrapText="1"/>
    </xf>
    <xf numFmtId="0" fontId="41" fillId="0" borderId="0" xfId="0" applyFont="1" applyAlignment="1">
      <alignment horizontal="left" vertical="center" shrinkToFit="1"/>
    </xf>
    <xf numFmtId="0" fontId="13" fillId="0" borderId="0" xfId="0" applyFont="1" applyAlignment="1">
      <alignment vertical="top" wrapText="1"/>
    </xf>
    <xf numFmtId="0" fontId="41" fillId="0" borderId="0" xfId="0" applyFont="1" applyAlignment="1">
      <alignment vertical="center" shrinkToFit="1"/>
    </xf>
    <xf numFmtId="0" fontId="0" fillId="7" borderId="49" xfId="0" applyFill="1" applyBorder="1">
      <alignment vertical="center"/>
    </xf>
    <xf numFmtId="176" fontId="0" fillId="5" borderId="5" xfId="0" applyNumberFormat="1" applyFill="1" applyBorder="1" applyAlignment="1">
      <alignment horizontal="right" vertical="center"/>
    </xf>
    <xf numFmtId="0" fontId="0" fillId="5" borderId="43" xfId="0" applyFill="1" applyBorder="1" applyAlignment="1">
      <alignment horizontal="center" vertical="center"/>
    </xf>
    <xf numFmtId="0" fontId="9" fillId="0" borderId="0" xfId="0" applyFont="1" applyAlignment="1">
      <alignment vertical="center" wrapText="1"/>
    </xf>
    <xf numFmtId="0" fontId="0" fillId="0" borderId="0" xfId="0" applyAlignment="1">
      <alignment horizontal="left" vertical="top" wrapText="1"/>
    </xf>
    <xf numFmtId="0" fontId="13" fillId="0" borderId="0" xfId="0" applyFont="1" applyAlignment="1" applyProtection="1">
      <alignment wrapText="1"/>
      <protection locked="0"/>
    </xf>
    <xf numFmtId="176" fontId="8" fillId="5" borderId="141" xfId="0" applyNumberFormat="1" applyFont="1" applyFill="1" applyBorder="1">
      <alignment vertical="center"/>
    </xf>
    <xf numFmtId="176" fontId="8" fillId="5" borderId="22" xfId="0" applyNumberFormat="1" applyFont="1" applyFill="1" applyBorder="1">
      <alignment vertical="center"/>
    </xf>
    <xf numFmtId="177" fontId="0" fillId="2" borderId="31" xfId="3" applyNumberFormat="1" applyFont="1" applyFill="1" applyBorder="1" applyAlignment="1">
      <alignment horizontal="center" vertical="center"/>
    </xf>
    <xf numFmtId="177" fontId="0" fillId="5" borderId="12" xfId="0" applyNumberFormat="1" applyFill="1" applyBorder="1" applyAlignment="1">
      <alignment vertical="center" shrinkToFit="1"/>
    </xf>
    <xf numFmtId="0" fontId="9" fillId="0" borderId="0" xfId="0" applyFont="1" applyAlignment="1">
      <alignment vertical="top" wrapText="1"/>
    </xf>
    <xf numFmtId="0" fontId="62" fillId="0" borderId="0" xfId="0" applyFont="1" applyAlignment="1">
      <alignment horizontal="center"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185" fontId="0" fillId="0" borderId="105" xfId="0" applyNumberFormat="1" applyBorder="1" applyAlignment="1" applyProtection="1">
      <alignment horizontal="center" vertical="center"/>
      <protection locked="0"/>
    </xf>
    <xf numFmtId="0" fontId="45" fillId="0" borderId="0" xfId="6" applyFont="1" applyAlignment="1" applyProtection="1">
      <alignment horizontal="right" vertical="center"/>
      <protection locked="0" hidden="1"/>
    </xf>
    <xf numFmtId="186" fontId="61" fillId="0" borderId="0" xfId="0" applyNumberFormat="1" applyFont="1" applyAlignment="1">
      <alignment horizontal="right" vertical="center" shrinkToFit="1"/>
    </xf>
    <xf numFmtId="0" fontId="30" fillId="0" borderId="34" xfId="0" applyFont="1" applyBorder="1" applyAlignment="1">
      <alignment horizontal="left" vertical="top"/>
    </xf>
    <xf numFmtId="0" fontId="30" fillId="0" borderId="0" xfId="0" applyFont="1" applyAlignment="1">
      <alignment horizontal="left" vertical="top"/>
    </xf>
    <xf numFmtId="0" fontId="0" fillId="5" borderId="159" xfId="0" applyFill="1" applyBorder="1" applyAlignment="1">
      <alignment horizontal="center" vertical="center"/>
    </xf>
    <xf numFmtId="177" fontId="0" fillId="0" borderId="120" xfId="3" applyNumberFormat="1" applyFont="1" applyBorder="1" applyAlignment="1">
      <alignment horizontal="center" vertical="center"/>
    </xf>
    <xf numFmtId="177" fontId="8" fillId="0" borderId="0" xfId="3" applyNumberFormat="1" applyFont="1" applyAlignment="1">
      <alignment horizontal="center" vertical="center"/>
    </xf>
    <xf numFmtId="187" fontId="18" fillId="0" borderId="0" xfId="0" applyNumberFormat="1" applyFont="1">
      <alignment vertical="center"/>
    </xf>
    <xf numFmtId="187" fontId="29" fillId="0" borderId="0" xfId="0" applyNumberFormat="1" applyFont="1">
      <alignment vertical="center"/>
    </xf>
    <xf numFmtId="187" fontId="29" fillId="0" borderId="0" xfId="0" applyNumberFormat="1" applyFont="1" applyAlignment="1">
      <alignment vertical="center" wrapText="1" shrinkToFit="1"/>
    </xf>
    <xf numFmtId="177" fontId="8" fillId="0" borderId="0" xfId="3" applyNumberFormat="1" applyFont="1">
      <alignment vertical="center"/>
    </xf>
    <xf numFmtId="0" fontId="13" fillId="0" borderId="34" xfId="3" applyFont="1" applyBorder="1" applyAlignment="1">
      <alignment vertical="top" wrapText="1"/>
    </xf>
    <xf numFmtId="0" fontId="13" fillId="0" borderId="0" xfId="3" applyFont="1" applyAlignment="1">
      <alignment vertical="top" wrapText="1"/>
    </xf>
    <xf numFmtId="0" fontId="30" fillId="0" borderId="0" xfId="0" applyFont="1" applyAlignment="1">
      <alignment horizontal="left" vertical="top" wrapText="1"/>
    </xf>
    <xf numFmtId="0" fontId="75" fillId="0" borderId="0" xfId="0" applyFont="1">
      <alignment vertical="center"/>
    </xf>
    <xf numFmtId="0" fontId="10" fillId="0" borderId="0" xfId="0" applyFont="1" applyAlignment="1">
      <alignment horizontal="right" vertical="center"/>
    </xf>
    <xf numFmtId="0" fontId="9"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center" vertical="center" wrapText="1"/>
    </xf>
    <xf numFmtId="182" fontId="9" fillId="8" borderId="75" xfId="3" applyNumberFormat="1" applyFont="1" applyFill="1" applyBorder="1" applyAlignment="1">
      <alignment horizontal="center" vertical="center" shrinkToFit="1"/>
    </xf>
    <xf numFmtId="0" fontId="9" fillId="9" borderId="28" xfId="3" applyFont="1" applyFill="1" applyBorder="1">
      <alignment vertical="center"/>
    </xf>
    <xf numFmtId="0" fontId="9" fillId="2" borderId="52" xfId="3" applyFont="1" applyFill="1" applyBorder="1" applyAlignment="1">
      <alignment vertical="center" shrinkToFit="1"/>
    </xf>
    <xf numFmtId="182" fontId="9" fillId="8" borderId="0" xfId="3" applyNumberFormat="1" applyFont="1" applyFill="1" applyAlignment="1">
      <alignment horizontal="center" vertical="center" shrinkToFit="1"/>
    </xf>
    <xf numFmtId="182" fontId="9" fillId="8" borderId="132" xfId="3" applyNumberFormat="1" applyFont="1" applyFill="1" applyBorder="1" applyAlignment="1">
      <alignment horizontal="center" vertical="center" shrinkToFit="1"/>
    </xf>
    <xf numFmtId="0" fontId="9" fillId="9" borderId="124" xfId="3" applyFont="1" applyFill="1" applyBorder="1">
      <alignment vertical="center"/>
    </xf>
    <xf numFmtId="0" fontId="41" fillId="0" borderId="34" xfId="0" applyFont="1" applyBorder="1" applyAlignment="1">
      <alignment horizontal="left" vertical="top" wrapText="1"/>
    </xf>
    <xf numFmtId="0" fontId="41" fillId="0" borderId="0" xfId="0" applyFont="1" applyAlignment="1">
      <alignment horizontal="left" vertical="top" wrapText="1"/>
    </xf>
    <xf numFmtId="14" fontId="0" fillId="0" borderId="158" xfId="0" applyNumberFormat="1" applyBorder="1" applyAlignment="1" applyProtection="1">
      <alignment horizontal="center" vertical="center"/>
      <protection locked="0"/>
    </xf>
    <xf numFmtId="14" fontId="0" fillId="0" borderId="159" xfId="0" applyNumberFormat="1" applyBorder="1" applyAlignment="1" applyProtection="1">
      <alignment horizontal="center" vertical="center"/>
      <protection locked="0"/>
    </xf>
    <xf numFmtId="0" fontId="18" fillId="5" borderId="19" xfId="0" applyFont="1" applyFill="1" applyBorder="1">
      <alignment vertical="center"/>
    </xf>
    <xf numFmtId="0" fontId="18" fillId="5" borderId="19" xfId="0" applyFont="1" applyFill="1" applyBorder="1" applyAlignment="1">
      <alignment vertical="center" shrinkToFit="1"/>
    </xf>
    <xf numFmtId="0" fontId="76" fillId="5" borderId="26" xfId="0" applyFont="1" applyFill="1" applyBorder="1" applyAlignment="1">
      <alignment vertical="center" shrinkToFit="1"/>
    </xf>
    <xf numFmtId="0" fontId="18" fillId="5" borderId="39" xfId="0" applyFont="1" applyFill="1" applyBorder="1">
      <alignment vertical="center"/>
    </xf>
    <xf numFmtId="0" fontId="76" fillId="5" borderId="114" xfId="0" applyFont="1" applyFill="1" applyBorder="1">
      <alignment vertical="center"/>
    </xf>
    <xf numFmtId="0" fontId="76" fillId="5" borderId="19" xfId="0" applyFont="1" applyFill="1" applyBorder="1">
      <alignment vertical="center"/>
    </xf>
    <xf numFmtId="176" fontId="8" fillId="5" borderId="119" xfId="0" applyNumberFormat="1" applyFont="1" applyFill="1" applyBorder="1">
      <alignment vertical="center"/>
    </xf>
    <xf numFmtId="0" fontId="0" fillId="0" borderId="120" xfId="3" applyFont="1" applyBorder="1" applyAlignment="1">
      <alignment horizontal="right" vertical="center"/>
    </xf>
    <xf numFmtId="177" fontId="8" fillId="0" borderId="0" xfId="2" applyNumberFormat="1" applyFont="1" applyFill="1" applyBorder="1" applyProtection="1">
      <alignment vertical="center"/>
    </xf>
    <xf numFmtId="177" fontId="7" fillId="5" borderId="170" xfId="2" applyNumberFormat="1" applyFont="1" applyFill="1" applyBorder="1" applyProtection="1">
      <alignment vertical="center"/>
    </xf>
    <xf numFmtId="177" fontId="7" fillId="5" borderId="171" xfId="2" applyNumberFormat="1" applyFont="1" applyFill="1" applyBorder="1" applyProtection="1">
      <alignment vertical="center"/>
    </xf>
    <xf numFmtId="177" fontId="7" fillId="5" borderId="172" xfId="2" applyNumberFormat="1" applyFont="1" applyFill="1" applyBorder="1" applyProtection="1">
      <alignment vertical="center"/>
    </xf>
    <xf numFmtId="177" fontId="7" fillId="5" borderId="173" xfId="2" applyNumberFormat="1" applyFont="1" applyFill="1" applyBorder="1" applyProtection="1">
      <alignment vertical="center"/>
    </xf>
    <xf numFmtId="177" fontId="7" fillId="5" borderId="174" xfId="2" applyNumberFormat="1" applyFont="1" applyFill="1" applyBorder="1" applyProtection="1">
      <alignment vertical="center"/>
    </xf>
    <xf numFmtId="38" fontId="41" fillId="0" borderId="0" xfId="4" applyFont="1" applyFill="1" applyBorder="1" applyAlignment="1" applyProtection="1">
      <alignment horizontal="right" vertical="center"/>
    </xf>
    <xf numFmtId="38" fontId="29" fillId="0" borderId="0" xfId="4" applyFont="1" applyFill="1" applyBorder="1" applyAlignment="1" applyProtection="1">
      <alignment horizontal="center" vertical="center" wrapText="1" shrinkToFit="1"/>
    </xf>
    <xf numFmtId="38" fontId="41" fillId="0" borderId="0" xfId="4" applyFont="1" applyFill="1" applyBorder="1" applyAlignment="1" applyProtection="1">
      <alignment horizontal="right" vertical="top" wrapText="1" shrinkToFit="1"/>
    </xf>
    <xf numFmtId="0" fontId="0" fillId="5" borderId="114" xfId="0" applyFill="1" applyBorder="1" applyAlignment="1">
      <alignment vertical="center" shrinkToFit="1"/>
    </xf>
    <xf numFmtId="0" fontId="8" fillId="5" borderId="114" xfId="0" applyFont="1" applyFill="1" applyBorder="1">
      <alignment vertical="center"/>
    </xf>
    <xf numFmtId="0" fontId="0" fillId="5" borderId="1" xfId="0" applyFill="1" applyBorder="1">
      <alignment vertical="center"/>
    </xf>
    <xf numFmtId="0" fontId="8" fillId="5" borderId="26" xfId="0" applyFont="1" applyFill="1" applyBorder="1" applyAlignment="1">
      <alignment vertical="center" shrinkToFit="1"/>
    </xf>
    <xf numFmtId="0" fontId="0" fillId="5" borderId="39" xfId="0" applyFill="1" applyBorder="1">
      <alignment vertical="center"/>
    </xf>
    <xf numFmtId="176" fontId="0" fillId="5" borderId="40" xfId="0" applyNumberFormat="1" applyFill="1" applyBorder="1">
      <alignment vertical="center"/>
    </xf>
    <xf numFmtId="177" fontId="0" fillId="5" borderId="177" xfId="0" applyNumberFormat="1" applyFill="1" applyBorder="1" applyAlignment="1">
      <alignment vertical="center" shrinkToFit="1"/>
    </xf>
    <xf numFmtId="176" fontId="8" fillId="5" borderId="178" xfId="0" applyNumberFormat="1" applyFont="1" applyFill="1" applyBorder="1">
      <alignment vertical="center"/>
    </xf>
    <xf numFmtId="176" fontId="8" fillId="5" borderId="176" xfId="0" applyNumberFormat="1" applyFont="1" applyFill="1" applyBorder="1" applyAlignment="1">
      <alignment horizontal="right" vertical="center"/>
    </xf>
    <xf numFmtId="0" fontId="37" fillId="0" borderId="0" xfId="0" applyFont="1">
      <alignment vertical="center"/>
    </xf>
    <xf numFmtId="0" fontId="77" fillId="0" borderId="0" xfId="0" applyFont="1">
      <alignment vertical="center"/>
    </xf>
    <xf numFmtId="0" fontId="78" fillId="0" borderId="0" xfId="0" applyFont="1">
      <alignment vertical="center"/>
    </xf>
    <xf numFmtId="0" fontId="79" fillId="0" borderId="43" xfId="0" applyFont="1" applyBorder="1">
      <alignment vertical="center"/>
    </xf>
    <xf numFmtId="0" fontId="37" fillId="0" borderId="75" xfId="0" applyFont="1" applyBorder="1">
      <alignment vertical="center"/>
    </xf>
    <xf numFmtId="0" fontId="37" fillId="0" borderId="112" xfId="0" applyFont="1" applyBorder="1">
      <alignment vertical="center"/>
    </xf>
    <xf numFmtId="0" fontId="9" fillId="4" borderId="3" xfId="0" applyFont="1" applyFill="1" applyBorder="1" applyAlignment="1">
      <alignment vertical="center" wrapText="1" shrinkToFit="1"/>
    </xf>
    <xf numFmtId="0" fontId="9" fillId="4" borderId="9" xfId="3" applyFont="1" applyFill="1" applyBorder="1" applyAlignment="1">
      <alignment vertical="center" wrapText="1"/>
    </xf>
    <xf numFmtId="0" fontId="9" fillId="4" borderId="120" xfId="3" applyFont="1" applyFill="1" applyBorder="1" applyAlignment="1">
      <alignment vertical="center" wrapText="1"/>
    </xf>
    <xf numFmtId="0" fontId="0" fillId="4" borderId="2" xfId="0" applyFill="1" applyBorder="1" applyAlignment="1">
      <alignment vertical="center" shrinkToFit="1"/>
    </xf>
    <xf numFmtId="0" fontId="0" fillId="0" borderId="3" xfId="0" applyBorder="1" applyAlignment="1">
      <alignment horizontal="left" vertical="center" wrapText="1"/>
    </xf>
    <xf numFmtId="177" fontId="0" fillId="0" borderId="3" xfId="0" applyNumberFormat="1" applyBorder="1" applyAlignment="1">
      <alignment horizontal="right" vertical="center" shrinkToFit="1"/>
    </xf>
    <xf numFmtId="0" fontId="0" fillId="4" borderId="19" xfId="0" applyFill="1" applyBorder="1" applyAlignment="1">
      <alignment vertical="center" shrinkToFit="1"/>
    </xf>
    <xf numFmtId="0" fontId="0" fillId="0" borderId="12" xfId="0" applyBorder="1" applyAlignment="1">
      <alignment horizontal="left" vertical="center" wrapText="1"/>
    </xf>
    <xf numFmtId="177" fontId="0" fillId="0" borderId="12" xfId="0" applyNumberFormat="1" applyBorder="1" applyAlignment="1">
      <alignment horizontal="right" vertical="center" shrinkToFit="1"/>
    </xf>
    <xf numFmtId="0" fontId="0" fillId="4" borderId="39" xfId="0" applyFill="1" applyBorder="1" applyAlignment="1">
      <alignment vertical="center" shrinkToFit="1"/>
    </xf>
    <xf numFmtId="0" fontId="0" fillId="0" borderId="93" xfId="0" applyBorder="1" applyAlignment="1">
      <alignment horizontal="left" vertical="center" wrapText="1"/>
    </xf>
    <xf numFmtId="177" fontId="0" fillId="0" borderId="93" xfId="0" applyNumberFormat="1" applyBorder="1" applyAlignment="1">
      <alignment horizontal="right" vertical="center" shrinkToFit="1"/>
    </xf>
    <xf numFmtId="177" fontId="7" fillId="0" borderId="120" xfId="3" applyNumberFormat="1" applyBorder="1" applyAlignment="1">
      <alignment horizontal="center" vertical="center" shrinkToFit="1"/>
    </xf>
    <xf numFmtId="0" fontId="8" fillId="5" borderId="1" xfId="0" applyFont="1" applyFill="1" applyBorder="1" applyAlignment="1">
      <alignment vertical="center" wrapText="1"/>
    </xf>
    <xf numFmtId="179" fontId="0" fillId="0" borderId="122" xfId="0" applyNumberFormat="1" applyBorder="1" applyAlignment="1">
      <alignment horizontal="center" vertical="center"/>
    </xf>
    <xf numFmtId="0" fontId="18" fillId="4" borderId="123" xfId="0" applyFont="1" applyFill="1" applyBorder="1" applyAlignment="1">
      <alignment vertical="center" wrapText="1"/>
    </xf>
    <xf numFmtId="179" fontId="0" fillId="0" borderId="101" xfId="0" applyNumberFormat="1" applyBorder="1" applyAlignment="1">
      <alignment horizontal="center" vertical="center"/>
    </xf>
    <xf numFmtId="0" fontId="46" fillId="0" borderId="0" xfId="6" applyFont="1" applyAlignment="1">
      <alignment horizontal="center" vertical="center"/>
    </xf>
    <xf numFmtId="0" fontId="47" fillId="0" borderId="0" xfId="6" applyFont="1" applyAlignment="1">
      <alignment vertical="top"/>
    </xf>
    <xf numFmtId="186" fontId="0" fillId="0" borderId="0" xfId="0" applyNumberFormat="1">
      <alignment vertical="center"/>
    </xf>
    <xf numFmtId="0" fontId="12" fillId="0" borderId="0" xfId="0" applyFont="1" applyAlignment="1">
      <alignment horizontal="left" vertical="center"/>
    </xf>
    <xf numFmtId="185" fontId="0" fillId="0" borderId="158" xfId="0" applyNumberFormat="1" applyBorder="1" applyAlignment="1">
      <alignment horizontal="center" vertical="center"/>
    </xf>
    <xf numFmtId="0" fontId="0" fillId="5" borderId="165" xfId="0" applyFill="1" applyBorder="1">
      <alignment vertical="center"/>
    </xf>
    <xf numFmtId="0" fontId="0" fillId="5" borderId="169" xfId="0" applyFill="1" applyBorder="1">
      <alignment vertical="center"/>
    </xf>
    <xf numFmtId="0" fontId="0" fillId="5" borderId="169" xfId="0" applyFill="1" applyBorder="1" applyAlignment="1">
      <alignment vertical="center" shrinkToFit="1"/>
    </xf>
    <xf numFmtId="0" fontId="0" fillId="5" borderId="74" xfId="0" applyFill="1" applyBorder="1">
      <alignment vertical="center"/>
    </xf>
    <xf numFmtId="0" fontId="53" fillId="0" borderId="0" xfId="0" applyFont="1" applyAlignment="1" applyProtection="1">
      <alignment vertical="top"/>
      <protection locked="0"/>
    </xf>
    <xf numFmtId="0" fontId="9" fillId="2" borderId="32" xfId="3" applyFont="1" applyFill="1" applyBorder="1">
      <alignment vertical="center"/>
    </xf>
    <xf numFmtId="0" fontId="8" fillId="5" borderId="19" xfId="0" applyFont="1" applyFill="1" applyBorder="1">
      <alignment vertical="center"/>
    </xf>
    <xf numFmtId="176" fontId="8" fillId="5" borderId="5" xfId="0" applyNumberFormat="1" applyFont="1" applyFill="1" applyBorder="1" applyAlignment="1">
      <alignment horizontal="right" vertical="center"/>
    </xf>
    <xf numFmtId="176" fontId="11" fillId="5" borderId="75" xfId="0" applyNumberFormat="1" applyFont="1" applyFill="1" applyBorder="1" applyAlignment="1">
      <alignment horizontal="center" vertical="center" shrinkToFit="1"/>
    </xf>
    <xf numFmtId="0" fontId="45" fillId="0" borderId="0" xfId="6" applyFont="1">
      <alignment vertical="center"/>
    </xf>
    <xf numFmtId="0" fontId="13" fillId="0" borderId="0" xfId="0" applyFont="1" applyAlignment="1">
      <alignment wrapText="1"/>
    </xf>
    <xf numFmtId="0" fontId="80" fillId="0" borderId="0" xfId="0" applyFont="1">
      <alignment vertical="center"/>
    </xf>
    <xf numFmtId="0" fontId="30" fillId="0" borderId="0" xfId="0" applyFont="1" applyAlignment="1">
      <alignment horizontal="left" vertical="center" wrapText="1"/>
    </xf>
    <xf numFmtId="0" fontId="30" fillId="0" borderId="0" xfId="0" applyFont="1">
      <alignment vertical="center"/>
    </xf>
    <xf numFmtId="0" fontId="81" fillId="0" borderId="0" xfId="0" applyFont="1" applyAlignment="1">
      <alignment vertical="top" wrapText="1"/>
    </xf>
    <xf numFmtId="0" fontId="8" fillId="0" borderId="0" xfId="0" applyFont="1" applyAlignment="1">
      <alignment vertical="top"/>
    </xf>
    <xf numFmtId="0" fontId="13" fillId="0" borderId="0" xfId="0" applyFont="1" applyAlignment="1" applyProtection="1">
      <alignment horizontal="left" vertical="center" wrapText="1"/>
      <protection locked="0"/>
    </xf>
    <xf numFmtId="0" fontId="81" fillId="0" borderId="0" xfId="0" applyFont="1" applyAlignment="1" applyProtection="1">
      <alignment horizontal="left" vertical="center" wrapText="1"/>
      <protection locked="0"/>
    </xf>
    <xf numFmtId="0" fontId="13" fillId="0" borderId="34" xfId="0" applyFont="1" applyBorder="1" applyAlignment="1" applyProtection="1">
      <alignment wrapText="1"/>
      <protection locked="0"/>
    </xf>
    <xf numFmtId="0" fontId="9" fillId="5" borderId="3" xfId="0" applyFont="1" applyFill="1" applyBorder="1" applyAlignment="1">
      <alignment vertical="center" wrapText="1" shrinkToFit="1"/>
    </xf>
    <xf numFmtId="0" fontId="9" fillId="5" borderId="9" xfId="3" applyFont="1" applyFill="1" applyBorder="1" applyAlignment="1">
      <alignment vertical="center" wrapText="1"/>
    </xf>
    <xf numFmtId="0" fontId="9" fillId="5" borderId="120" xfId="3" applyFont="1" applyFill="1" applyBorder="1" applyAlignment="1">
      <alignment vertical="center" wrapText="1"/>
    </xf>
    <xf numFmtId="0" fontId="10" fillId="0" borderId="0" xfId="3" applyFont="1">
      <alignment vertical="center"/>
    </xf>
    <xf numFmtId="0" fontId="12" fillId="0" borderId="120" xfId="0" applyFont="1" applyBorder="1" applyAlignment="1">
      <alignment horizontal="left" vertical="center"/>
    </xf>
    <xf numFmtId="0" fontId="13" fillId="0" borderId="0" xfId="0" applyFont="1" applyAlignment="1">
      <alignment horizontal="left" vertical="top"/>
    </xf>
    <xf numFmtId="0" fontId="13" fillId="0" borderId="0" xfId="3" applyFont="1" applyAlignment="1">
      <alignment horizontal="left" vertical="center"/>
    </xf>
    <xf numFmtId="0" fontId="43" fillId="0" borderId="0" xfId="0" applyFont="1" applyAlignment="1">
      <alignment vertical="top" wrapText="1"/>
    </xf>
    <xf numFmtId="0" fontId="31" fillId="0" borderId="0" xfId="0" applyFont="1" applyAlignment="1">
      <alignment horizontal="right" vertical="top"/>
    </xf>
    <xf numFmtId="0" fontId="31" fillId="5" borderId="180" xfId="0" applyFont="1" applyFill="1" applyBorder="1" applyAlignment="1">
      <alignment horizontal="left" vertical="center"/>
    </xf>
    <xf numFmtId="0" fontId="31" fillId="5" borderId="100" xfId="0" applyFont="1" applyFill="1" applyBorder="1" applyAlignment="1">
      <alignment horizontal="left" vertical="center"/>
    </xf>
    <xf numFmtId="0" fontId="31" fillId="5" borderId="55" xfId="0" applyFont="1" applyFill="1" applyBorder="1" applyAlignment="1">
      <alignment horizontal="left" vertical="center"/>
    </xf>
    <xf numFmtId="0" fontId="43" fillId="5" borderId="149" xfId="0" applyFont="1" applyFill="1" applyBorder="1" applyAlignment="1">
      <alignment horizontal="left" vertical="center" wrapText="1"/>
    </xf>
    <xf numFmtId="0" fontId="31" fillId="5" borderId="149" xfId="0" applyFont="1" applyFill="1" applyBorder="1">
      <alignment vertical="center"/>
    </xf>
    <xf numFmtId="0" fontId="31" fillId="5" borderId="100" xfId="0" applyFont="1" applyFill="1" applyBorder="1">
      <alignment vertical="center"/>
    </xf>
    <xf numFmtId="0" fontId="31" fillId="5" borderId="150" xfId="0" applyFont="1" applyFill="1" applyBorder="1">
      <alignment vertical="center"/>
    </xf>
    <xf numFmtId="0" fontId="13" fillId="5" borderId="184" xfId="0" applyFont="1" applyFill="1" applyBorder="1" applyAlignment="1">
      <alignment horizontal="left" vertical="center" wrapText="1"/>
    </xf>
    <xf numFmtId="0" fontId="9" fillId="4" borderId="1" xfId="0" applyFont="1" applyFill="1" applyBorder="1" applyAlignment="1" applyProtection="1">
      <alignment horizontal="center" vertical="center" shrinkToFit="1"/>
      <protection locked="0"/>
    </xf>
    <xf numFmtId="0" fontId="9" fillId="5" borderId="59" xfId="0" applyFont="1" applyFill="1" applyBorder="1">
      <alignment vertical="center"/>
    </xf>
    <xf numFmtId="0" fontId="9" fillId="5" borderId="52" xfId="0" applyFont="1" applyFill="1" applyBorder="1" applyAlignment="1">
      <alignment horizontal="left" vertical="center"/>
    </xf>
    <xf numFmtId="0" fontId="9" fillId="4" borderId="49" xfId="0" applyFont="1" applyFill="1" applyBorder="1" applyAlignment="1" applyProtection="1">
      <alignment horizontal="center" vertical="center"/>
      <protection locked="0"/>
    </xf>
    <xf numFmtId="0" fontId="9" fillId="5" borderId="54" xfId="0" applyFont="1" applyFill="1" applyBorder="1">
      <alignment vertical="center"/>
    </xf>
    <xf numFmtId="0" fontId="9" fillId="5" borderId="42" xfId="0" applyFont="1" applyFill="1" applyBorder="1">
      <alignment vertical="center"/>
    </xf>
    <xf numFmtId="0" fontId="9" fillId="5" borderId="36" xfId="0" applyFont="1" applyFill="1" applyBorder="1">
      <alignment vertical="center"/>
    </xf>
    <xf numFmtId="0" fontId="43" fillId="5" borderId="100" xfId="0" applyFont="1" applyFill="1" applyBorder="1" applyAlignment="1">
      <alignment horizontal="left" vertical="center" wrapText="1"/>
    </xf>
    <xf numFmtId="0" fontId="0" fillId="4" borderId="114"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0" fillId="4" borderId="54" xfId="0" applyFill="1" applyBorder="1" applyAlignment="1" applyProtection="1">
      <alignment vertical="center" shrinkToFit="1"/>
      <protection locked="0"/>
    </xf>
    <xf numFmtId="0" fontId="0" fillId="0" borderId="35" xfId="0" applyBorder="1" applyAlignment="1">
      <alignment horizontal="left" vertical="center"/>
    </xf>
    <xf numFmtId="0" fontId="8" fillId="0" borderId="0" xfId="0" applyFont="1" applyAlignment="1">
      <alignment horizontal="right" vertical="center"/>
    </xf>
    <xf numFmtId="188" fontId="76" fillId="0" borderId="0" xfId="8" applyNumberFormat="1" applyFont="1">
      <alignment vertical="center"/>
    </xf>
    <xf numFmtId="0" fontId="0" fillId="5" borderId="15" xfId="3" applyFont="1" applyFill="1" applyBorder="1" applyAlignment="1">
      <alignment horizontal="center" vertical="center" shrinkToFit="1"/>
    </xf>
    <xf numFmtId="177" fontId="0" fillId="5" borderId="15" xfId="3" applyNumberFormat="1" applyFont="1" applyFill="1" applyBorder="1" applyAlignment="1">
      <alignment horizontal="center" vertical="center"/>
    </xf>
    <xf numFmtId="0" fontId="0" fillId="5" borderId="15" xfId="3" applyFont="1" applyFill="1" applyBorder="1" applyAlignment="1">
      <alignment horizontal="center" vertical="center" wrapText="1"/>
    </xf>
    <xf numFmtId="0" fontId="7" fillId="0" borderId="2" xfId="3" applyBorder="1" applyAlignment="1" applyProtection="1">
      <alignment horizontal="left" vertical="center" wrapText="1"/>
      <protection locked="0"/>
    </xf>
    <xf numFmtId="0" fontId="18" fillId="0" borderId="19" xfId="3" applyFont="1" applyBorder="1" applyAlignment="1">
      <alignment horizontal="left" vertical="center" wrapText="1"/>
    </xf>
    <xf numFmtId="176" fontId="7" fillId="0" borderId="12" xfId="3" applyNumberFormat="1" applyBorder="1" applyAlignment="1">
      <alignment horizontal="right" vertical="center"/>
    </xf>
    <xf numFmtId="176" fontId="7" fillId="0" borderId="13" xfId="3" applyNumberFormat="1" applyBorder="1" applyAlignment="1">
      <alignment horizontal="right" vertical="center"/>
    </xf>
    <xf numFmtId="0" fontId="0" fillId="0" borderId="2" xfId="3" applyFont="1" applyBorder="1" applyAlignment="1">
      <alignment horizontal="left" vertical="center" wrapText="1"/>
    </xf>
    <xf numFmtId="0" fontId="0" fillId="0" borderId="19" xfId="3" applyFont="1" applyBorder="1" applyAlignment="1">
      <alignment horizontal="left" vertical="center" wrapText="1"/>
    </xf>
    <xf numFmtId="177" fontId="7" fillId="0" borderId="9" xfId="3" applyNumberFormat="1" applyBorder="1" applyAlignment="1">
      <alignment horizontal="right" vertical="center"/>
    </xf>
    <xf numFmtId="0" fontId="7" fillId="0" borderId="19" xfId="3" applyBorder="1" applyAlignment="1">
      <alignment horizontal="left" vertical="center" wrapText="1"/>
    </xf>
    <xf numFmtId="0" fontId="7" fillId="0" borderId="6" xfId="3" applyBorder="1" applyAlignment="1">
      <alignment horizontal="left" vertical="center" wrapText="1"/>
    </xf>
    <xf numFmtId="177" fontId="7" fillId="0" borderId="10" xfId="3" applyNumberFormat="1" applyBorder="1" applyAlignment="1">
      <alignment horizontal="right" vertical="center"/>
    </xf>
    <xf numFmtId="177" fontId="7" fillId="0" borderId="4" xfId="3" applyNumberFormat="1" applyBorder="1" applyAlignment="1">
      <alignment horizontal="right" vertical="center"/>
    </xf>
    <xf numFmtId="177" fontId="7" fillId="0" borderId="5" xfId="3" applyNumberFormat="1" applyBorder="1" applyAlignment="1">
      <alignment horizontal="right" vertical="center"/>
    </xf>
    <xf numFmtId="177" fontId="7" fillId="0" borderId="7" xfId="3" applyNumberFormat="1" applyBorder="1" applyAlignment="1">
      <alignment horizontal="right" vertical="center"/>
    </xf>
    <xf numFmtId="0" fontId="7" fillId="0" borderId="39" xfId="3" applyBorder="1" applyAlignment="1">
      <alignment horizontal="left" vertical="center" wrapText="1"/>
    </xf>
    <xf numFmtId="177" fontId="7" fillId="0" borderId="40" xfId="3" applyNumberFormat="1" applyBorder="1" applyAlignment="1">
      <alignment horizontal="right" vertical="center"/>
    </xf>
    <xf numFmtId="0" fontId="0" fillId="0" borderId="2" xfId="0" applyBorder="1" applyAlignment="1">
      <alignment vertical="center" shrinkToFit="1"/>
    </xf>
    <xf numFmtId="0" fontId="0" fillId="0" borderId="19" xfId="0" applyBorder="1" applyAlignment="1">
      <alignment vertical="center" shrinkToFit="1"/>
    </xf>
    <xf numFmtId="0" fontId="0" fillId="0" borderId="39" xfId="0" applyBorder="1" applyAlignment="1">
      <alignment vertical="center" shrinkToFit="1"/>
    </xf>
    <xf numFmtId="0" fontId="46" fillId="0" borderId="0" xfId="0" applyFont="1" applyAlignment="1">
      <alignment horizontal="center" vertical="center"/>
    </xf>
    <xf numFmtId="0" fontId="45" fillId="0" borderId="0" xfId="0" applyFont="1" applyAlignment="1">
      <alignment horizontal="center" vertical="center"/>
    </xf>
    <xf numFmtId="0" fontId="45" fillId="12" borderId="0" xfId="0" applyFont="1" applyFill="1" applyAlignment="1">
      <alignment horizontal="right" vertical="top"/>
    </xf>
    <xf numFmtId="0" fontId="46" fillId="0" borderId="0" xfId="0" applyFont="1" applyAlignment="1">
      <alignment horizontal="center" vertical="top"/>
    </xf>
    <xf numFmtId="0" fontId="53" fillId="0" borderId="0" xfId="0" applyFont="1" applyAlignment="1">
      <alignment horizontal="right" vertical="top"/>
    </xf>
    <xf numFmtId="0" fontId="50" fillId="0" borderId="0" xfId="6" applyFont="1">
      <alignment vertical="center"/>
    </xf>
    <xf numFmtId="0" fontId="12" fillId="0" borderId="29" xfId="0" applyFont="1" applyBorder="1" applyAlignment="1">
      <alignment vertical="center" wrapText="1"/>
    </xf>
    <xf numFmtId="0" fontId="76" fillId="0" borderId="0" xfId="0" applyFont="1" applyAlignment="1">
      <alignment horizontal="right" vertical="center"/>
    </xf>
    <xf numFmtId="0" fontId="0" fillId="0" borderId="76" xfId="0" applyBorder="1" applyAlignment="1">
      <alignment vertical="center" shrinkToFit="1"/>
    </xf>
    <xf numFmtId="177" fontId="7" fillId="5" borderId="4" xfId="3" applyNumberFormat="1" applyFill="1" applyBorder="1">
      <alignment vertical="center"/>
    </xf>
    <xf numFmtId="177" fontId="7" fillId="5" borderId="5" xfId="3" applyNumberFormat="1" applyFill="1" applyBorder="1">
      <alignment vertical="center"/>
    </xf>
    <xf numFmtId="177" fontId="7" fillId="5" borderId="7" xfId="3" applyNumberFormat="1" applyFill="1" applyBorder="1">
      <alignment vertical="center"/>
    </xf>
    <xf numFmtId="0" fontId="18" fillId="0" borderId="43" xfId="3" applyFont="1" applyBorder="1" applyAlignment="1">
      <alignment horizontal="left" vertical="center" wrapText="1"/>
    </xf>
    <xf numFmtId="0" fontId="7" fillId="5" borderId="8" xfId="3" applyFill="1" applyBorder="1" applyAlignment="1">
      <alignment horizontal="center" vertical="center"/>
    </xf>
    <xf numFmtId="0" fontId="18" fillId="0" borderId="3" xfId="3" applyFont="1" applyBorder="1" applyAlignment="1">
      <alignment horizontal="right" vertical="center" wrapText="1"/>
    </xf>
    <xf numFmtId="0" fontId="17" fillId="0" borderId="0" xfId="0" quotePrefix="1" applyFont="1">
      <alignment vertical="center"/>
    </xf>
    <xf numFmtId="0" fontId="87" fillId="14" borderId="0" xfId="9" applyAlignment="1">
      <alignment vertical="top" wrapText="1"/>
    </xf>
    <xf numFmtId="0" fontId="31" fillId="5" borderId="155" xfId="0" applyFont="1" applyFill="1" applyBorder="1" applyAlignment="1">
      <alignment horizontal="left" vertical="top"/>
    </xf>
    <xf numFmtId="0" fontId="10" fillId="5" borderId="75" xfId="0" applyFont="1" applyFill="1" applyBorder="1" applyAlignment="1">
      <alignment horizontal="left" vertical="top"/>
    </xf>
    <xf numFmtId="0" fontId="9" fillId="5" borderId="75" xfId="0" applyFont="1" applyFill="1" applyBorder="1" applyAlignment="1">
      <alignment horizontal="left" vertical="top"/>
    </xf>
    <xf numFmtId="0" fontId="9" fillId="5" borderId="44" xfId="0" applyFont="1" applyFill="1" applyBorder="1"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0" fillId="4" borderId="114" xfId="0" applyFill="1"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5" borderId="139" xfId="0" applyNumberFormat="1" applyFill="1" applyBorder="1">
      <alignment vertical="center"/>
    </xf>
    <xf numFmtId="0" fontId="31" fillId="10" borderId="0" xfId="0" applyFont="1" applyFill="1" applyAlignment="1">
      <alignment horizontal="left" vertical="center"/>
    </xf>
    <xf numFmtId="0" fontId="27" fillId="9" borderId="0" xfId="0" applyFont="1" applyFill="1" applyAlignment="1">
      <alignment horizontal="left" vertical="center"/>
    </xf>
    <xf numFmtId="0" fontId="0" fillId="9" borderId="0" xfId="0" applyFill="1" applyAlignment="1">
      <alignment vertical="center" shrinkToFit="1"/>
    </xf>
    <xf numFmtId="0" fontId="0" fillId="9" borderId="0" xfId="0" applyFill="1" applyAlignment="1">
      <alignment horizontal="left" vertical="center" wrapText="1"/>
    </xf>
    <xf numFmtId="177" fontId="0" fillId="9" borderId="0" xfId="0" applyNumberFormat="1" applyFill="1" applyAlignment="1">
      <alignment horizontal="right" vertical="center" shrinkToFit="1"/>
    </xf>
    <xf numFmtId="177" fontId="0" fillId="9" borderId="0" xfId="0" applyNumberFormat="1" applyFill="1">
      <alignment vertical="center"/>
    </xf>
    <xf numFmtId="177" fontId="10" fillId="8" borderId="0" xfId="0" applyNumberFormat="1" applyFont="1" applyFill="1" applyAlignment="1">
      <alignment vertical="top"/>
    </xf>
    <xf numFmtId="0" fontId="0" fillId="10" borderId="0" xfId="0" applyFill="1" applyAlignment="1">
      <alignment horizontal="left" vertical="center"/>
    </xf>
    <xf numFmtId="0" fontId="32" fillId="9" borderId="0" xfId="0" applyFont="1" applyFill="1" applyAlignment="1">
      <alignment horizontal="left" vertical="center"/>
    </xf>
    <xf numFmtId="0" fontId="0" fillId="4" borderId="0" xfId="0" applyFill="1" applyAlignment="1">
      <alignment vertical="center" shrinkToFit="1"/>
    </xf>
    <xf numFmtId="177" fontId="0" fillId="0" borderId="0" xfId="0" applyNumberFormat="1" applyAlignment="1">
      <alignment horizontal="right" vertical="center" shrinkToFit="1"/>
    </xf>
    <xf numFmtId="177" fontId="0" fillId="5" borderId="0" xfId="0" applyNumberFormat="1" applyFill="1">
      <alignment vertical="center"/>
    </xf>
    <xf numFmtId="177" fontId="0" fillId="8" borderId="0" xfId="0" applyNumberFormat="1" applyFill="1" applyAlignment="1">
      <alignment horizontal="left" vertical="center" shrinkToFit="1"/>
    </xf>
    <xf numFmtId="177" fontId="0" fillId="8" borderId="0" xfId="0" applyNumberFormat="1" applyFill="1" applyAlignment="1">
      <alignment vertical="top"/>
    </xf>
    <xf numFmtId="177" fontId="0" fillId="8" borderId="0" xfId="0" applyNumberFormat="1" applyFill="1" applyAlignment="1">
      <alignment horizontal="right" vertical="top"/>
    </xf>
    <xf numFmtId="0" fontId="0" fillId="0" borderId="33" xfId="0" applyBorder="1" applyAlignment="1">
      <alignment vertical="center" shrinkToFit="1"/>
    </xf>
    <xf numFmtId="0" fontId="9" fillId="0" borderId="33" xfId="0" applyFont="1" applyBorder="1" applyAlignment="1">
      <alignment vertical="center" shrinkToFit="1"/>
    </xf>
    <xf numFmtId="0" fontId="9" fillId="0" borderId="33" xfId="0" applyFont="1" applyBorder="1" applyAlignment="1">
      <alignment horizontal="center" vertical="center" shrinkToFit="1"/>
    </xf>
    <xf numFmtId="0" fontId="9" fillId="0" borderId="33" xfId="0" applyFont="1" applyBorder="1" applyAlignment="1">
      <alignment horizontal="center" vertical="center" wrapText="1" shrinkToFit="1"/>
    </xf>
    <xf numFmtId="177" fontId="9" fillId="0" borderId="33" xfId="0" applyNumberFormat="1" applyFont="1" applyBorder="1" applyAlignment="1">
      <alignment horizontal="center" vertical="center" shrinkToFit="1"/>
    </xf>
    <xf numFmtId="0" fontId="33" fillId="9" borderId="0" xfId="0" applyFont="1" applyFill="1" applyAlignment="1">
      <alignment horizontal="left" vertical="center"/>
    </xf>
    <xf numFmtId="0" fontId="0" fillId="8" borderId="0" xfId="0" applyFill="1" applyAlignment="1">
      <alignment vertical="top"/>
    </xf>
    <xf numFmtId="0" fontId="31" fillId="0" borderId="0" xfId="0" applyFont="1" applyAlignment="1">
      <alignment horizontal="left" vertical="center"/>
    </xf>
    <xf numFmtId="0" fontId="27" fillId="0" borderId="0" xfId="0" applyFont="1" applyAlignment="1">
      <alignment horizontal="left" vertical="center"/>
    </xf>
    <xf numFmtId="177" fontId="10" fillId="0" borderId="0" xfId="0" applyNumberFormat="1" applyFont="1" applyAlignment="1">
      <alignment vertical="top"/>
    </xf>
    <xf numFmtId="0" fontId="32" fillId="0" borderId="0" xfId="0" applyFont="1" applyAlignment="1">
      <alignment horizontal="left" vertical="center"/>
    </xf>
    <xf numFmtId="0" fontId="0" fillId="0" borderId="0" xfId="0" applyAlignment="1" applyProtection="1">
      <alignment vertical="center" shrinkToFit="1"/>
      <protection locked="0"/>
    </xf>
    <xf numFmtId="0" fontId="0" fillId="0" borderId="0" xfId="0" applyAlignment="1" applyProtection="1">
      <alignment horizontal="left" vertical="center" wrapText="1"/>
      <protection locked="0"/>
    </xf>
    <xf numFmtId="177" fontId="0" fillId="0" borderId="0" xfId="0" applyNumberFormat="1" applyAlignment="1" applyProtection="1">
      <alignment horizontal="right" vertical="center" shrinkToFit="1"/>
      <protection locked="0"/>
    </xf>
    <xf numFmtId="177" fontId="0" fillId="0" borderId="0" xfId="0" applyNumberFormat="1" applyAlignment="1">
      <alignment horizontal="left" vertical="center" shrinkToFit="1"/>
    </xf>
    <xf numFmtId="177" fontId="0" fillId="0" borderId="0" xfId="0" applyNumberFormat="1" applyAlignment="1">
      <alignment vertical="top"/>
    </xf>
    <xf numFmtId="177" fontId="0" fillId="0" borderId="0" xfId="0" applyNumberFormat="1" applyAlignment="1">
      <alignment horizontal="right" vertical="top"/>
    </xf>
    <xf numFmtId="0" fontId="33" fillId="0" borderId="0" xfId="0" applyFont="1" applyAlignment="1">
      <alignment horizontal="left" vertical="center"/>
    </xf>
    <xf numFmtId="0" fontId="13" fillId="0" borderId="0" xfId="0" applyFont="1" applyAlignment="1">
      <alignment horizontal="left" vertical="top" wrapText="1"/>
    </xf>
    <xf numFmtId="176" fontId="18" fillId="0" borderId="3" xfId="3" applyNumberFormat="1" applyFont="1" applyBorder="1" applyAlignment="1">
      <alignment horizontal="right" vertical="center" wrapText="1"/>
    </xf>
    <xf numFmtId="176" fontId="0" fillId="0" borderId="76" xfId="3" applyNumberFormat="1" applyFont="1" applyBorder="1" applyAlignment="1">
      <alignment horizontal="right" vertical="center" shrinkToFit="1"/>
    </xf>
    <xf numFmtId="0" fontId="13" fillId="0" borderId="0" xfId="3" applyFont="1" applyAlignment="1">
      <alignment horizontal="left" vertical="center" wrapText="1"/>
    </xf>
    <xf numFmtId="0" fontId="13" fillId="0" borderId="34" xfId="3" applyFont="1" applyBorder="1" applyAlignment="1">
      <alignment horizontal="left" vertical="center" wrapText="1"/>
    </xf>
    <xf numFmtId="0" fontId="13" fillId="0" borderId="0" xfId="0" applyFont="1" applyAlignment="1">
      <alignment vertical="center" shrinkToFit="1"/>
    </xf>
    <xf numFmtId="0" fontId="50" fillId="8" borderId="0" xfId="6" applyFont="1" applyFill="1" applyAlignment="1">
      <alignment horizontal="left" vertical="center"/>
    </xf>
    <xf numFmtId="0" fontId="8" fillId="0" borderId="34" xfId="0" applyFont="1" applyBorder="1" applyAlignment="1">
      <alignment horizontal="left" vertical="top" wrapText="1"/>
    </xf>
    <xf numFmtId="0" fontId="8" fillId="0" borderId="0" xfId="0" applyFont="1" applyAlignment="1">
      <alignment horizontal="left" vertical="top" wrapText="1"/>
    </xf>
    <xf numFmtId="0" fontId="9" fillId="2" borderId="84" xfId="0" applyFont="1" applyFill="1" applyBorder="1" applyAlignment="1">
      <alignment horizontal="center" vertical="center" shrinkToFit="1"/>
    </xf>
    <xf numFmtId="0" fontId="0" fillId="4" borderId="158" xfId="0" applyFill="1" applyBorder="1" applyAlignment="1" applyProtection="1">
      <alignment vertical="center" shrinkToFit="1"/>
      <protection locked="0"/>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11" fillId="4" borderId="59" xfId="0" applyFont="1" applyFill="1" applyBorder="1" applyAlignment="1">
      <alignment horizontal="center" vertical="center"/>
    </xf>
    <xf numFmtId="0" fontId="11" fillId="4" borderId="60" xfId="0" applyFont="1" applyFill="1" applyBorder="1" applyAlignment="1">
      <alignment horizontal="center" vertical="center"/>
    </xf>
    <xf numFmtId="0" fontId="11" fillId="0" borderId="46" xfId="0" applyFont="1" applyBorder="1" applyAlignment="1">
      <alignment horizontal="left" vertical="center" wrapText="1"/>
    </xf>
    <xf numFmtId="0" fontId="11" fillId="0" borderId="137" xfId="0" applyFont="1" applyBorder="1" applyAlignment="1">
      <alignment horizontal="left" vertical="center" wrapText="1"/>
    </xf>
    <xf numFmtId="0" fontId="11" fillId="0" borderId="95" xfId="0" applyFont="1" applyBorder="1" applyAlignment="1">
      <alignment horizontal="left" vertical="center" wrapText="1"/>
    </xf>
    <xf numFmtId="0" fontId="11" fillId="0" borderId="111" xfId="0" applyFont="1" applyBorder="1" applyAlignment="1">
      <alignment horizontal="left" vertical="center" wrapText="1"/>
    </xf>
    <xf numFmtId="0" fontId="37" fillId="0" borderId="80" xfId="0" applyFont="1" applyBorder="1" applyAlignment="1">
      <alignment horizontal="left" vertical="top" wrapText="1"/>
    </xf>
    <xf numFmtId="0" fontId="37" fillId="0" borderId="81" xfId="0" applyFont="1" applyBorder="1" applyAlignment="1">
      <alignment horizontal="left" vertical="top" wrapText="1"/>
    </xf>
    <xf numFmtId="0" fontId="37" fillId="0" borderId="108" xfId="0" applyFont="1" applyBorder="1" applyAlignment="1">
      <alignment horizontal="left" vertical="top" wrapText="1"/>
    </xf>
    <xf numFmtId="0" fontId="37" fillId="0" borderId="128" xfId="0" applyFont="1" applyBorder="1" applyAlignment="1">
      <alignment horizontal="left" vertical="top" wrapText="1"/>
    </xf>
    <xf numFmtId="0" fontId="37" fillId="0" borderId="129" xfId="0" applyFont="1" applyBorder="1" applyAlignment="1">
      <alignment horizontal="left" vertical="top" wrapText="1"/>
    </xf>
    <xf numFmtId="0" fontId="37" fillId="0" borderId="134" xfId="0" applyFont="1" applyBorder="1" applyAlignment="1">
      <alignment horizontal="left" vertical="top" wrapText="1"/>
    </xf>
    <xf numFmtId="0" fontId="11" fillId="0" borderId="16" xfId="0" applyFont="1" applyBorder="1" applyAlignment="1">
      <alignment horizontal="left" vertical="center" shrinkToFit="1"/>
    </xf>
    <xf numFmtId="0" fontId="0" fillId="0" borderId="0" xfId="0" applyAlignment="1">
      <alignment horizontal="left" vertical="center" shrinkToFit="1"/>
    </xf>
    <xf numFmtId="0" fontId="0" fillId="0" borderId="50" xfId="0" applyBorder="1" applyAlignment="1">
      <alignment horizontal="left" vertical="center" shrinkToFit="1"/>
    </xf>
    <xf numFmtId="0" fontId="70" fillId="0" borderId="0" xfId="0" applyFont="1" applyAlignment="1">
      <alignment horizontal="left" wrapText="1"/>
    </xf>
    <xf numFmtId="0" fontId="30" fillId="0" borderId="0" xfId="0" applyFont="1" applyAlignment="1">
      <alignment horizontal="left" vertical="top"/>
    </xf>
    <xf numFmtId="0" fontId="30" fillId="0" borderId="34" xfId="0" applyFont="1" applyBorder="1" applyAlignment="1">
      <alignment horizontal="left" vertical="top"/>
    </xf>
    <xf numFmtId="182" fontId="31" fillId="6" borderId="0" xfId="0" applyNumberFormat="1" applyFont="1" applyFill="1" applyAlignment="1">
      <alignment horizontal="left" vertical="center" wrapText="1" shrinkToFit="1"/>
    </xf>
    <xf numFmtId="182" fontId="31" fillId="6" borderId="0" xfId="0" applyNumberFormat="1" applyFont="1" applyFill="1" applyAlignment="1">
      <alignment horizontal="left" vertical="center" shrinkToFit="1"/>
    </xf>
    <xf numFmtId="0" fontId="13" fillId="0" borderId="0" xfId="0" applyFont="1" applyAlignment="1">
      <alignment horizontal="left" vertical="top" wrapText="1"/>
    </xf>
    <xf numFmtId="0" fontId="13" fillId="0" borderId="0" xfId="0" applyFont="1" applyAlignment="1">
      <alignment horizontal="left" vertical="top"/>
    </xf>
    <xf numFmtId="177" fontId="13" fillId="9" borderId="15" xfId="4" applyNumberFormat="1" applyFont="1" applyFill="1" applyBorder="1" applyAlignment="1" applyProtection="1">
      <alignment horizontal="right" vertical="center"/>
    </xf>
    <xf numFmtId="177" fontId="13" fillId="9" borderId="36" xfId="4" applyNumberFormat="1" applyFont="1" applyFill="1" applyBorder="1" applyAlignment="1" applyProtection="1">
      <alignment horizontal="right" vertical="center"/>
    </xf>
    <xf numFmtId="0" fontId="9" fillId="2" borderId="51" xfId="3" applyFont="1" applyFill="1" applyBorder="1" applyAlignment="1">
      <alignment horizontal="center" vertical="center"/>
    </xf>
    <xf numFmtId="0" fontId="9" fillId="2" borderId="62" xfId="3" applyFont="1" applyFill="1" applyBorder="1" applyAlignment="1">
      <alignment horizontal="center" vertical="center"/>
    </xf>
    <xf numFmtId="176" fontId="9" fillId="5" borderId="75" xfId="0" applyNumberFormat="1" applyFont="1" applyFill="1" applyBorder="1" applyAlignment="1">
      <alignment horizontal="right" vertical="center" shrinkToFit="1"/>
    </xf>
    <xf numFmtId="176" fontId="9" fillId="5" borderId="44" xfId="0" applyNumberFormat="1" applyFont="1" applyFill="1" applyBorder="1" applyAlignment="1">
      <alignment horizontal="right" vertical="center" shrinkToFit="1"/>
    </xf>
    <xf numFmtId="176" fontId="9" fillId="5" borderId="9" xfId="0" applyNumberFormat="1" applyFont="1" applyFill="1" applyBorder="1" applyAlignment="1">
      <alignment horizontal="right" vertical="center" shrinkToFit="1"/>
    </xf>
    <xf numFmtId="176" fontId="9" fillId="5" borderId="47" xfId="0" applyNumberFormat="1" applyFont="1" applyFill="1" applyBorder="1" applyAlignment="1">
      <alignment horizontal="right" vertical="center" shrinkToFit="1"/>
    </xf>
    <xf numFmtId="176" fontId="9" fillId="5" borderId="115" xfId="0" applyNumberFormat="1" applyFont="1" applyFill="1" applyBorder="1" applyAlignment="1">
      <alignment horizontal="right" vertical="center" shrinkToFit="1"/>
    </xf>
    <xf numFmtId="176" fontId="9" fillId="5" borderId="78" xfId="0" applyNumberFormat="1" applyFont="1" applyFill="1" applyBorder="1" applyAlignment="1">
      <alignment horizontal="right" vertical="center" shrinkToFit="1"/>
    </xf>
    <xf numFmtId="176" fontId="13" fillId="11" borderId="33" xfId="3" applyNumberFormat="1" applyFont="1" applyFill="1" applyBorder="1" applyAlignment="1">
      <alignment horizontal="right" vertical="center"/>
    </xf>
    <xf numFmtId="176" fontId="13" fillId="11" borderId="118" xfId="3" applyNumberFormat="1" applyFont="1" applyFill="1" applyBorder="1" applyAlignment="1">
      <alignment horizontal="right" vertical="center"/>
    </xf>
    <xf numFmtId="0" fontId="24" fillId="0" borderId="0" xfId="0" applyFont="1" applyAlignment="1">
      <alignment horizontal="right" vertical="center" shrinkToFit="1"/>
    </xf>
    <xf numFmtId="0" fontId="24" fillId="0" borderId="0" xfId="0" applyFont="1" applyAlignment="1">
      <alignment horizontal="left" vertical="center" shrinkToFit="1"/>
    </xf>
    <xf numFmtId="176" fontId="11" fillId="0" borderId="0" xfId="3" applyNumberFormat="1" applyFont="1" applyAlignment="1">
      <alignment horizontal="right" vertical="center"/>
    </xf>
    <xf numFmtId="0" fontId="13" fillId="0" borderId="34" xfId="0" applyFont="1" applyBorder="1" applyAlignment="1">
      <alignment horizontal="left" wrapText="1"/>
    </xf>
    <xf numFmtId="0" fontId="13" fillId="0" borderId="0" xfId="0" applyFont="1" applyAlignment="1">
      <alignment horizontal="left" wrapText="1"/>
    </xf>
    <xf numFmtId="0" fontId="0" fillId="0" borderId="10"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95" xfId="0" applyNumberFormat="1" applyBorder="1" applyAlignment="1" applyProtection="1">
      <alignment horizontal="left" vertical="center" wrapText="1"/>
      <protection locked="0"/>
    </xf>
    <xf numFmtId="49" fontId="0" fillId="0" borderId="96" xfId="0" applyNumberFormat="1"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176" fontId="0" fillId="5" borderId="115" xfId="0" applyNumberFormat="1" applyFill="1" applyBorder="1" applyAlignment="1">
      <alignment horizontal="right" vertical="center"/>
    </xf>
    <xf numFmtId="176" fontId="0" fillId="5" borderId="143" xfId="0" applyNumberFormat="1" applyFill="1" applyBorder="1" applyAlignment="1">
      <alignment horizontal="right" vertical="center"/>
    </xf>
    <xf numFmtId="176" fontId="8" fillId="5" borderId="12" xfId="0" applyNumberFormat="1" applyFont="1" applyFill="1" applyBorder="1" applyAlignment="1">
      <alignment horizontal="right" vertical="center"/>
    </xf>
    <xf numFmtId="176" fontId="8" fillId="5" borderId="5" xfId="0" applyNumberFormat="1" applyFont="1" applyFill="1" applyBorder="1" applyAlignment="1">
      <alignment horizontal="right" vertical="center"/>
    </xf>
    <xf numFmtId="0" fontId="18" fillId="0" borderId="42"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8" fillId="5" borderId="157" xfId="0" applyFont="1" applyFill="1" applyBorder="1" applyAlignment="1">
      <alignment horizontal="left" vertical="center" shrinkToFit="1"/>
    </xf>
    <xf numFmtId="0" fontId="8" fillId="5" borderId="132" xfId="0" applyFont="1" applyFill="1" applyBorder="1" applyAlignment="1">
      <alignment horizontal="left" vertical="center" shrinkToFit="1"/>
    </xf>
    <xf numFmtId="176" fontId="0" fillId="5" borderId="12" xfId="0" applyNumberFormat="1" applyFill="1" applyBorder="1" applyAlignment="1">
      <alignment horizontal="right" vertical="center"/>
    </xf>
    <xf numFmtId="176" fontId="0" fillId="5" borderId="5" xfId="0" applyNumberFormat="1" applyFill="1" applyBorder="1" applyAlignment="1">
      <alignment horizontal="right" vertical="center"/>
    </xf>
    <xf numFmtId="0" fontId="8" fillId="5" borderId="80" xfId="0" applyFont="1" applyFill="1" applyBorder="1" applyAlignment="1">
      <alignment horizontal="left" vertical="center" shrinkToFit="1"/>
    </xf>
    <xf numFmtId="0" fontId="8" fillId="5" borderId="151" xfId="0" applyFont="1" applyFill="1" applyBorder="1" applyAlignment="1">
      <alignment horizontal="left" vertical="center" shrinkToFit="1"/>
    </xf>
    <xf numFmtId="0" fontId="0" fillId="5" borderId="80"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28" xfId="0" applyFill="1" applyBorder="1" applyAlignment="1">
      <alignment horizontal="center" vertical="center" wrapText="1"/>
    </xf>
    <xf numFmtId="0" fontId="0" fillId="5" borderId="80" xfId="0" applyFill="1" applyBorder="1" applyAlignment="1">
      <alignment horizontal="center" vertical="center"/>
    </xf>
    <xf numFmtId="0" fontId="0" fillId="5" borderId="16" xfId="0" applyFill="1" applyBorder="1" applyAlignment="1">
      <alignment horizontal="center" vertical="center"/>
    </xf>
    <xf numFmtId="0" fontId="0" fillId="5" borderId="128" xfId="0" applyFill="1" applyBorder="1" applyAlignment="1">
      <alignment horizontal="center" vertical="center"/>
    </xf>
    <xf numFmtId="0" fontId="0" fillId="5" borderId="151" xfId="0" applyFill="1" applyBorder="1" applyAlignment="1">
      <alignment horizontal="left" vertical="center" shrinkToFit="1"/>
    </xf>
    <xf numFmtId="0" fontId="0" fillId="5" borderId="133" xfId="0" applyFill="1" applyBorder="1" applyAlignment="1">
      <alignment horizontal="left" vertical="center" shrinkToFit="1"/>
    </xf>
    <xf numFmtId="0" fontId="0" fillId="5" borderId="175" xfId="0" applyFill="1" applyBorder="1" applyAlignment="1">
      <alignment horizontal="left" vertical="center" shrinkToFit="1"/>
    </xf>
    <xf numFmtId="0" fontId="20" fillId="5" borderId="8" xfId="0" applyFont="1" applyFill="1" applyBorder="1" applyAlignment="1">
      <alignment horizontal="left" vertical="center"/>
    </xf>
    <xf numFmtId="0" fontId="20" fillId="5" borderId="76" xfId="0" applyFont="1" applyFill="1" applyBorder="1" applyAlignment="1">
      <alignment horizontal="left" vertical="center"/>
    </xf>
    <xf numFmtId="0" fontId="0" fillId="0" borderId="0" xfId="0" applyAlignment="1">
      <alignment horizontal="left" vertical="top" wrapText="1"/>
    </xf>
    <xf numFmtId="0" fontId="46" fillId="0" borderId="0" xfId="6" applyFont="1" applyAlignment="1">
      <alignment horizontal="center" vertical="center"/>
    </xf>
    <xf numFmtId="0" fontId="0" fillId="0" borderId="0" xfId="0" applyAlignment="1">
      <alignment horizontal="left" vertical="center"/>
    </xf>
    <xf numFmtId="0" fontId="18" fillId="5" borderId="85" xfId="0" applyFont="1" applyFill="1" applyBorder="1" applyAlignment="1">
      <alignment horizontal="center" vertical="center" textRotation="255"/>
    </xf>
    <xf numFmtId="0" fontId="18" fillId="5" borderId="86" xfId="0" applyFont="1" applyFill="1" applyBorder="1" applyAlignment="1">
      <alignment horizontal="center" vertical="center" textRotation="255"/>
    </xf>
    <xf numFmtId="0" fontId="18" fillId="5" borderId="136"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79"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09"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5" borderId="49" xfId="0" applyFill="1" applyBorder="1" applyAlignment="1">
      <alignment horizontal="left" vertical="center"/>
    </xf>
    <xf numFmtId="0" fontId="0" fillId="5" borderId="92" xfId="0" applyFill="1" applyBorder="1" applyAlignment="1">
      <alignment horizontal="left" vertical="center"/>
    </xf>
    <xf numFmtId="176" fontId="0" fillId="5" borderId="141" xfId="0" applyNumberFormat="1" applyFill="1" applyBorder="1" applyAlignment="1">
      <alignment horizontal="right" vertical="center"/>
    </xf>
    <xf numFmtId="176" fontId="0" fillId="5" borderId="163" xfId="0" applyNumberFormat="1" applyFill="1" applyBorder="1" applyAlignment="1">
      <alignment horizontal="right" vertical="center"/>
    </xf>
    <xf numFmtId="176" fontId="0" fillId="5" borderId="21" xfId="0" applyNumberFormat="1" applyFill="1" applyBorder="1" applyAlignment="1">
      <alignment horizontal="right" vertical="center"/>
    </xf>
    <xf numFmtId="176" fontId="8" fillId="5" borderId="9" xfId="0" applyNumberFormat="1" applyFont="1" applyFill="1" applyBorder="1" applyAlignment="1">
      <alignment horizontal="right" vertical="center"/>
    </xf>
    <xf numFmtId="176" fontId="8" fillId="5" borderId="137" xfId="0" applyNumberFormat="1" applyFont="1" applyFill="1" applyBorder="1" applyAlignment="1">
      <alignment horizontal="right" vertical="center"/>
    </xf>
    <xf numFmtId="0" fontId="0" fillId="5" borderId="138" xfId="0" applyFill="1" applyBorder="1" applyAlignment="1">
      <alignment horizontal="left" vertical="center"/>
    </xf>
    <xf numFmtId="0" fontId="0" fillId="5" borderId="102" xfId="0" applyFill="1" applyBorder="1" applyAlignment="1">
      <alignment horizontal="left" vertical="center"/>
    </xf>
    <xf numFmtId="0" fontId="0" fillId="5" borderId="61" xfId="0" applyFill="1" applyBorder="1" applyAlignment="1">
      <alignment horizontal="left" vertical="center"/>
    </xf>
    <xf numFmtId="0" fontId="19" fillId="5" borderId="8" xfId="0" applyFont="1" applyFill="1" applyBorder="1" applyAlignment="1">
      <alignment horizontal="left" vertical="center"/>
    </xf>
    <xf numFmtId="0" fontId="19" fillId="5" borderId="75" xfId="0" applyFont="1" applyFill="1" applyBorder="1" applyAlignment="1">
      <alignment horizontal="left" vertical="center"/>
    </xf>
    <xf numFmtId="0" fontId="19" fillId="5" borderId="44" xfId="0" applyFont="1" applyFill="1" applyBorder="1" applyAlignment="1">
      <alignment horizontal="left" vertical="center"/>
    </xf>
    <xf numFmtId="176" fontId="8" fillId="5" borderId="11" xfId="0" applyNumberFormat="1" applyFont="1" applyFill="1" applyBorder="1" applyAlignment="1">
      <alignment horizontal="right" vertical="center"/>
    </xf>
    <xf numFmtId="176" fontId="8" fillId="5" borderId="139" xfId="0" applyNumberFormat="1" applyFont="1" applyFill="1" applyBorder="1" applyAlignment="1">
      <alignment horizontal="right" vertical="center"/>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5" borderId="129" xfId="0" applyFill="1" applyBorder="1" applyAlignment="1">
      <alignment horizontal="center" vertical="center"/>
    </xf>
    <xf numFmtId="0" fontId="0" fillId="0" borderId="110"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49" fontId="0" fillId="0" borderId="110" xfId="0" applyNumberForma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0" fillId="0" borderId="48" xfId="0" applyNumberFormat="1" applyBorder="1" applyAlignment="1" applyProtection="1">
      <alignment horizontal="left" vertical="center" wrapText="1"/>
      <protection locked="0"/>
    </xf>
    <xf numFmtId="0" fontId="18" fillId="0" borderId="38" xfId="0" applyFont="1" applyBorder="1" applyAlignment="1" applyProtection="1">
      <alignment horizontal="left" vertical="center" wrapText="1"/>
      <protection locked="0"/>
    </xf>
    <xf numFmtId="0" fontId="18" fillId="0" borderId="120" xfId="0" applyFont="1" applyBorder="1" applyAlignment="1" applyProtection="1">
      <alignment horizontal="left" vertical="center" wrapText="1"/>
      <protection locked="0"/>
    </xf>
    <xf numFmtId="0" fontId="18" fillId="0" borderId="63" xfId="0" applyFont="1" applyBorder="1" applyAlignment="1" applyProtection="1">
      <alignment horizontal="left" vertical="center" wrapText="1"/>
      <protection locked="0"/>
    </xf>
    <xf numFmtId="0" fontId="0" fillId="5" borderId="32"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35" xfId="0" applyFill="1" applyBorder="1" applyAlignment="1">
      <alignment horizontal="center" vertical="center" textRotation="255"/>
    </xf>
    <xf numFmtId="0" fontId="0" fillId="7" borderId="49" xfId="0" applyFill="1" applyBorder="1" applyAlignment="1">
      <alignment horizontal="left" vertical="center"/>
    </xf>
    <xf numFmtId="0" fontId="0" fillId="7" borderId="92" xfId="0" applyFill="1" applyBorder="1" applyAlignment="1">
      <alignment horizontal="left" vertical="center"/>
    </xf>
    <xf numFmtId="0" fontId="18" fillId="0" borderId="109" xfId="0" applyFont="1" applyBorder="1" applyAlignment="1" applyProtection="1">
      <alignment horizontal="left" vertical="center" wrapText="1"/>
      <protection locked="0"/>
    </xf>
    <xf numFmtId="0" fontId="18" fillId="0" borderId="53" xfId="0" applyFont="1" applyBorder="1" applyAlignment="1" applyProtection="1">
      <alignment horizontal="left" vertical="center" wrapText="1"/>
      <protection locked="0"/>
    </xf>
    <xf numFmtId="0" fontId="18" fillId="0" borderId="7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0" fillId="5" borderId="28" xfId="0" applyFill="1" applyBorder="1" applyAlignment="1">
      <alignment horizontal="center" vertical="center"/>
    </xf>
    <xf numFmtId="0" fontId="0" fillId="5" borderId="124" xfId="0" applyFill="1" applyBorder="1" applyAlignment="1">
      <alignment horizontal="center" vertical="center"/>
    </xf>
    <xf numFmtId="0" fontId="0" fillId="5" borderId="83" xfId="0" applyFill="1" applyBorder="1" applyAlignment="1">
      <alignment horizontal="left" vertical="center"/>
    </xf>
    <xf numFmtId="0" fontId="0" fillId="5" borderId="84" xfId="0" applyFill="1" applyBorder="1" applyAlignment="1">
      <alignment horizontal="left" vertical="center"/>
    </xf>
    <xf numFmtId="14" fontId="0" fillId="5" borderId="43" xfId="0" applyNumberFormat="1" applyFill="1" applyBorder="1" applyAlignment="1">
      <alignment horizontal="center" vertical="center" shrinkToFit="1"/>
    </xf>
    <xf numFmtId="14" fontId="0" fillId="5" borderId="112" xfId="0" applyNumberFormat="1" applyFill="1" applyBorder="1" applyAlignment="1">
      <alignment horizontal="center" vertical="center" shrinkToFit="1"/>
    </xf>
    <xf numFmtId="38" fontId="27" fillId="4" borderId="94" xfId="4" applyFont="1" applyFill="1" applyBorder="1" applyAlignment="1" applyProtection="1">
      <alignment horizontal="right" vertical="center" shrinkToFit="1"/>
      <protection locked="0"/>
    </xf>
    <xf numFmtId="38" fontId="27" fillId="4" borderId="111" xfId="4" applyFont="1" applyFill="1" applyBorder="1" applyAlignment="1" applyProtection="1">
      <alignment horizontal="right" vertical="center" shrinkToFit="1"/>
      <protection locked="0"/>
    </xf>
    <xf numFmtId="14" fontId="0" fillId="5" borderId="43" xfId="0" applyNumberFormat="1" applyFill="1" applyBorder="1" applyAlignment="1">
      <alignment horizontal="center" vertical="center"/>
    </xf>
    <xf numFmtId="14" fontId="0" fillId="5" borderId="112" xfId="0" applyNumberFormat="1" applyFill="1" applyBorder="1" applyAlignment="1">
      <alignment horizontal="center" vertical="center"/>
    </xf>
    <xf numFmtId="38" fontId="27" fillId="0" borderId="17" xfId="4" applyFont="1" applyBorder="1" applyAlignment="1" applyProtection="1">
      <alignment horizontal="right" vertical="center"/>
      <protection locked="0"/>
    </xf>
    <xf numFmtId="38" fontId="27" fillId="0" borderId="92" xfId="4" applyFont="1" applyBorder="1" applyAlignment="1" applyProtection="1">
      <alignment horizontal="right" vertical="center"/>
      <protection locked="0"/>
    </xf>
    <xf numFmtId="38" fontId="27" fillId="0" borderId="94" xfId="4" applyFont="1" applyBorder="1" applyAlignment="1" applyProtection="1">
      <alignment horizontal="right" vertical="center" shrinkToFit="1"/>
      <protection locked="0"/>
    </xf>
    <xf numFmtId="38" fontId="27" fillId="0" borderId="96" xfId="4" applyFont="1" applyBorder="1" applyAlignment="1" applyProtection="1">
      <alignment horizontal="right" vertical="center" shrinkToFit="1"/>
      <protection locked="0"/>
    </xf>
    <xf numFmtId="0" fontId="18" fillId="5" borderId="75"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41" fillId="0" borderId="0" xfId="0" applyFont="1" applyAlignment="1">
      <alignment horizontal="left" vertical="top" wrapText="1"/>
    </xf>
    <xf numFmtId="0" fontId="40" fillId="5" borderId="159" xfId="0" applyFont="1" applyFill="1" applyBorder="1" applyAlignment="1">
      <alignment horizontal="left" vertical="center" wrapText="1"/>
    </xf>
    <xf numFmtId="0" fontId="40" fillId="5" borderId="110" xfId="0" applyFont="1" applyFill="1" applyBorder="1" applyAlignment="1">
      <alignment horizontal="left" vertical="center" wrapText="1"/>
    </xf>
    <xf numFmtId="0" fontId="18" fillId="5" borderId="107" xfId="0" applyFont="1" applyFill="1" applyBorder="1" applyAlignment="1">
      <alignment horizontal="left" vertical="center" wrapText="1"/>
    </xf>
    <xf numFmtId="0" fontId="0" fillId="5" borderId="147" xfId="0" applyFill="1" applyBorder="1" applyAlignment="1">
      <alignment horizontal="left" vertical="center"/>
    </xf>
    <xf numFmtId="0" fontId="0" fillId="5" borderId="152" xfId="0" applyFill="1" applyBorder="1" applyAlignment="1">
      <alignment horizontal="left" vertical="center"/>
    </xf>
    <xf numFmtId="0" fontId="0" fillId="0" borderId="120" xfId="0" applyBorder="1" applyAlignment="1">
      <alignment horizontal="left" vertical="center" wrapText="1"/>
    </xf>
    <xf numFmtId="0" fontId="0" fillId="0" borderId="0" xfId="0" applyAlignment="1">
      <alignment horizontal="left" vertical="center" wrapText="1"/>
    </xf>
    <xf numFmtId="0" fontId="0" fillId="0" borderId="120" xfId="0" applyBorder="1" applyAlignment="1">
      <alignment horizontal="center" vertical="center"/>
    </xf>
    <xf numFmtId="0" fontId="0" fillId="5" borderId="98" xfId="0" applyFill="1" applyBorder="1" applyAlignment="1">
      <alignment horizontal="left" vertical="center"/>
    </xf>
    <xf numFmtId="0" fontId="0" fillId="5" borderId="99" xfId="0" applyFill="1" applyBorder="1" applyAlignment="1">
      <alignment horizontal="left" vertical="center"/>
    </xf>
    <xf numFmtId="14" fontId="0" fillId="0" borderId="116" xfId="0" applyNumberFormat="1" applyBorder="1" applyAlignment="1" applyProtection="1">
      <alignment horizontal="center" vertical="center"/>
      <protection locked="0"/>
    </xf>
    <xf numFmtId="14" fontId="0" fillId="0" borderId="68" xfId="0" applyNumberFormat="1" applyBorder="1" applyAlignment="1" applyProtection="1">
      <alignment horizontal="center" vertical="center"/>
      <protection locked="0"/>
    </xf>
    <xf numFmtId="0" fontId="0" fillId="5" borderId="125" xfId="0" applyFill="1" applyBorder="1" applyAlignment="1">
      <alignment horizontal="left" vertical="center"/>
    </xf>
    <xf numFmtId="0" fontId="10" fillId="5" borderId="67" xfId="0" applyFont="1" applyFill="1" applyBorder="1" applyAlignment="1">
      <alignment horizontal="left" vertical="center"/>
    </xf>
    <xf numFmtId="0" fontId="10" fillId="5" borderId="68" xfId="0" applyFont="1" applyFill="1" applyBorder="1" applyAlignment="1">
      <alignment horizontal="left" vertical="center"/>
    </xf>
    <xf numFmtId="0" fontId="10" fillId="5" borderId="120" xfId="0" applyFont="1" applyFill="1" applyBorder="1" applyAlignment="1">
      <alignment horizontal="left" vertical="center"/>
    </xf>
    <xf numFmtId="0" fontId="10" fillId="5" borderId="63" xfId="0" applyFont="1" applyFill="1" applyBorder="1" applyAlignment="1">
      <alignment horizontal="left" vertical="center"/>
    </xf>
    <xf numFmtId="176" fontId="11" fillId="5" borderId="128" xfId="0" applyNumberFormat="1" applyFont="1" applyFill="1" applyBorder="1" applyAlignment="1">
      <alignment horizontal="center" vertical="center" shrinkToFit="1"/>
    </xf>
    <xf numFmtId="176" fontId="11" fillId="5" borderId="75" xfId="0" applyNumberFormat="1" applyFont="1" applyFill="1" applyBorder="1" applyAlignment="1">
      <alignment horizontal="center" vertical="center" shrinkToFit="1"/>
    </xf>
    <xf numFmtId="176" fontId="11" fillId="5" borderId="44" xfId="0" applyNumberFormat="1" applyFont="1" applyFill="1" applyBorder="1" applyAlignment="1">
      <alignment horizontal="center" vertical="center" shrinkToFit="1"/>
    </xf>
    <xf numFmtId="0" fontId="13" fillId="0" borderId="34" xfId="0" applyFont="1" applyBorder="1" applyAlignment="1">
      <alignment horizontal="left" vertical="top" wrapText="1"/>
    </xf>
    <xf numFmtId="0" fontId="0" fillId="0" borderId="0" xfId="0" applyAlignment="1">
      <alignment horizontal="left" vertical="top"/>
    </xf>
    <xf numFmtId="0" fontId="0" fillId="0" borderId="34" xfId="0" applyBorder="1" applyAlignment="1">
      <alignment horizontal="left" vertical="top"/>
    </xf>
    <xf numFmtId="0" fontId="84" fillId="0" borderId="0" xfId="0" applyFont="1" applyAlignment="1">
      <alignment horizontal="right" vertical="center" shrinkToFit="1"/>
    </xf>
    <xf numFmtId="0" fontId="84" fillId="0" borderId="0" xfId="0" applyFont="1" applyAlignment="1">
      <alignment horizontal="left" vertical="center" shrinkToFit="1"/>
    </xf>
    <xf numFmtId="0" fontId="31" fillId="5" borderId="180" xfId="0" applyFont="1" applyFill="1" applyBorder="1" applyAlignment="1">
      <alignment horizontal="left" vertical="center"/>
    </xf>
    <xf numFmtId="0" fontId="31" fillId="5" borderId="100" xfId="0" applyFont="1" applyFill="1" applyBorder="1" applyAlignment="1">
      <alignment horizontal="left" vertical="center"/>
    </xf>
    <xf numFmtId="0" fontId="31" fillId="5" borderId="181" xfId="0" applyFont="1" applyFill="1" applyBorder="1" applyAlignment="1">
      <alignment horizontal="left" vertical="center"/>
    </xf>
    <xf numFmtId="0" fontId="85" fillId="0" borderId="182" xfId="0" applyFont="1" applyBorder="1" applyAlignment="1" applyProtection="1">
      <alignment horizontal="left" vertical="top" wrapText="1"/>
      <protection locked="0"/>
    </xf>
    <xf numFmtId="0" fontId="85" fillId="0" borderId="81" xfId="0" applyFont="1" applyBorder="1" applyAlignment="1" applyProtection="1">
      <alignment horizontal="left" vertical="top" wrapText="1"/>
      <protection locked="0"/>
    </xf>
    <xf numFmtId="0" fontId="0" fillId="0" borderId="81" xfId="0" applyBorder="1">
      <alignment vertical="center"/>
    </xf>
    <xf numFmtId="0" fontId="0" fillId="0" borderId="82" xfId="0" applyBorder="1">
      <alignment vertical="center"/>
    </xf>
    <xf numFmtId="0" fontId="85" fillId="0" borderId="34" xfId="0" applyFont="1" applyBorder="1" applyAlignment="1" applyProtection="1">
      <alignment horizontal="left" vertical="top" wrapText="1"/>
      <protection locked="0"/>
    </xf>
    <xf numFmtId="0" fontId="85" fillId="0" borderId="0" xfId="0" applyFont="1" applyAlignment="1" applyProtection="1">
      <alignment horizontal="left" vertical="top" wrapText="1"/>
      <protection locked="0"/>
    </xf>
    <xf numFmtId="0" fontId="0" fillId="0" borderId="0" xfId="0">
      <alignment vertical="center"/>
    </xf>
    <xf numFmtId="0" fontId="0" fillId="0" borderId="37" xfId="0" applyBorder="1">
      <alignment vertical="center"/>
    </xf>
    <xf numFmtId="0" fontId="85" fillId="0" borderId="35" xfId="0" applyFont="1" applyBorder="1" applyAlignment="1" applyProtection="1">
      <alignment horizontal="left" vertical="top" wrapText="1"/>
      <protection locked="0"/>
    </xf>
    <xf numFmtId="0" fontId="85" fillId="0" borderId="120" xfId="0" applyFont="1" applyBorder="1" applyAlignment="1" applyProtection="1">
      <alignment horizontal="left" vertical="top" wrapText="1"/>
      <protection locked="0"/>
    </xf>
    <xf numFmtId="0" fontId="0" fillId="0" borderId="120" xfId="0" applyBorder="1">
      <alignment vertical="center"/>
    </xf>
    <xf numFmtId="0" fontId="0" fillId="0" borderId="63" xfId="0" applyBorder="1">
      <alignment vertical="center"/>
    </xf>
    <xf numFmtId="0" fontId="10" fillId="5" borderId="80" xfId="0" applyFont="1" applyFill="1" applyBorder="1" applyAlignment="1">
      <alignment horizontal="left" vertical="center" wrapText="1"/>
    </xf>
    <xf numFmtId="0" fontId="10" fillId="5" borderId="81" xfId="0" applyFont="1" applyFill="1" applyBorder="1" applyAlignment="1">
      <alignment horizontal="left" vertical="center" wrapText="1"/>
    </xf>
    <xf numFmtId="0" fontId="10" fillId="5" borderId="82"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7" xfId="0" applyFont="1" applyFill="1" applyBorder="1" applyAlignment="1">
      <alignment horizontal="left" vertical="center" wrapText="1"/>
    </xf>
    <xf numFmtId="0" fontId="10" fillId="5" borderId="16" xfId="0" applyFont="1" applyFill="1" applyBorder="1" applyAlignment="1">
      <alignment horizontal="left" vertical="center"/>
    </xf>
    <xf numFmtId="0" fontId="10" fillId="5" borderId="0" xfId="0" applyFont="1" applyFill="1" applyAlignment="1">
      <alignment horizontal="left" vertical="center"/>
    </xf>
    <xf numFmtId="0" fontId="10" fillId="5" borderId="37" xfId="0" applyFont="1" applyFill="1" applyBorder="1" applyAlignment="1">
      <alignment horizontal="left" vertical="center"/>
    </xf>
    <xf numFmtId="0" fontId="10" fillId="0" borderId="16"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37" xfId="0" applyFont="1" applyBorder="1" applyAlignment="1" applyProtection="1">
      <alignment horizontal="left" vertical="top"/>
      <protection locked="0"/>
    </xf>
    <xf numFmtId="0" fontId="10" fillId="0" borderId="17" xfId="0" applyFont="1" applyBorder="1" applyAlignment="1" applyProtection="1">
      <alignment horizontal="left" vertical="top"/>
      <protection locked="0"/>
    </xf>
    <xf numFmtId="0" fontId="10" fillId="0" borderId="29"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85" fillId="0" borderId="108" xfId="0" applyFont="1" applyBorder="1" applyAlignment="1" applyProtection="1">
      <alignment horizontal="left" vertical="top" wrapText="1"/>
      <protection locked="0"/>
    </xf>
    <xf numFmtId="0" fontId="85" fillId="0" borderId="50" xfId="0" applyFont="1" applyBorder="1" applyAlignment="1" applyProtection="1">
      <alignment horizontal="left" vertical="top" wrapText="1"/>
      <protection locked="0"/>
    </xf>
    <xf numFmtId="0" fontId="85" fillId="0" borderId="91" xfId="0" applyFont="1" applyBorder="1" applyAlignment="1" applyProtection="1">
      <alignment horizontal="left" vertical="top" wrapText="1"/>
      <protection locked="0"/>
    </xf>
    <xf numFmtId="0" fontId="85" fillId="0" borderId="29" xfId="0" applyFont="1" applyBorder="1" applyAlignment="1" applyProtection="1">
      <alignment horizontal="left" vertical="top" wrapText="1"/>
      <protection locked="0"/>
    </xf>
    <xf numFmtId="0" fontId="85" fillId="0" borderId="92" xfId="0" applyFont="1" applyBorder="1" applyAlignment="1" applyProtection="1">
      <alignment horizontal="left" vertical="top" wrapText="1"/>
      <protection locked="0"/>
    </xf>
    <xf numFmtId="0" fontId="10" fillId="0" borderId="5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13" fillId="9" borderId="185" xfId="0" applyFont="1" applyFill="1" applyBorder="1" applyAlignment="1">
      <alignment horizontal="left" vertical="center" wrapText="1"/>
    </xf>
    <xf numFmtId="0" fontId="13" fillId="9" borderId="129" xfId="0" applyFont="1" applyFill="1" applyBorder="1" applyAlignment="1">
      <alignment horizontal="left" vertical="center" wrapText="1"/>
    </xf>
    <xf numFmtId="0" fontId="13" fillId="9" borderId="131" xfId="0" applyFont="1" applyFill="1" applyBorder="1" applyAlignment="1">
      <alignment horizontal="left" vertical="center" wrapText="1"/>
    </xf>
    <xf numFmtId="0" fontId="9" fillId="0" borderId="182" xfId="0" applyFont="1" applyBorder="1" applyAlignment="1" applyProtection="1">
      <alignment horizontal="left" vertical="top" wrapText="1"/>
      <protection locked="0"/>
    </xf>
    <xf numFmtId="0" fontId="9" fillId="0" borderId="81" xfId="0" applyFont="1" applyBorder="1" applyAlignment="1" applyProtection="1">
      <alignment horizontal="left" vertical="top" wrapText="1"/>
      <protection locked="0"/>
    </xf>
    <xf numFmtId="0" fontId="9" fillId="0" borderId="82"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31" fillId="5" borderId="183" xfId="0" applyFont="1" applyFill="1" applyBorder="1" applyAlignment="1">
      <alignment horizontal="left" vertical="center" shrinkToFit="1"/>
    </xf>
    <xf numFmtId="0" fontId="31" fillId="5" borderId="147" xfId="0" applyFont="1" applyFill="1" applyBorder="1" applyAlignment="1">
      <alignment horizontal="left" vertical="center" shrinkToFit="1"/>
    </xf>
    <xf numFmtId="0" fontId="31" fillId="5" borderId="152" xfId="0" applyFont="1" applyFill="1" applyBorder="1" applyAlignment="1">
      <alignment horizontal="left" vertical="center" shrinkToFit="1"/>
    </xf>
    <xf numFmtId="0" fontId="9" fillId="4" borderId="8" xfId="0" applyFont="1" applyFill="1" applyBorder="1" applyAlignment="1" applyProtection="1">
      <alignment horizontal="center" vertical="center" wrapText="1"/>
      <protection locked="0"/>
    </xf>
    <xf numFmtId="0" fontId="9" fillId="4" borderId="76" xfId="0" applyFont="1" applyFill="1" applyBorder="1" applyAlignment="1" applyProtection="1">
      <alignment horizontal="center" vertical="center" wrapText="1"/>
      <protection locked="0"/>
    </xf>
    <xf numFmtId="0" fontId="15" fillId="5" borderId="8" xfId="0" applyFont="1" applyFill="1" applyBorder="1" applyAlignment="1">
      <alignment horizontal="left" vertical="center"/>
    </xf>
    <xf numFmtId="0" fontId="15" fillId="5" borderId="76" xfId="0" applyFont="1" applyFill="1" applyBorder="1" applyAlignment="1">
      <alignment horizontal="left" vertical="center"/>
    </xf>
    <xf numFmtId="0" fontId="9" fillId="0" borderId="8"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31" fillId="0" borderId="34" xfId="0" applyFont="1" applyBorder="1" applyAlignment="1">
      <alignment vertical="top" wrapText="1" shrinkToFit="1"/>
    </xf>
    <xf numFmtId="0" fontId="0" fillId="0" borderId="0" xfId="0" applyAlignment="1">
      <alignment vertical="top" wrapText="1"/>
    </xf>
    <xf numFmtId="0" fontId="0" fillId="0" borderId="34" xfId="0" applyBorder="1" applyAlignment="1">
      <alignment vertical="top" wrapText="1"/>
    </xf>
    <xf numFmtId="0" fontId="0" fillId="0" borderId="34" xfId="0" applyBorder="1" applyAlignment="1">
      <alignment vertical="top"/>
    </xf>
    <xf numFmtId="0" fontId="0" fillId="0" borderId="0" xfId="0" applyAlignment="1">
      <alignment vertical="top"/>
    </xf>
    <xf numFmtId="0" fontId="9" fillId="0" borderId="91"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48" xfId="0" applyFont="1" applyBorder="1" applyAlignment="1" applyProtection="1">
      <alignment horizontal="left" vertical="top" wrapText="1"/>
      <protection locked="0"/>
    </xf>
    <xf numFmtId="0" fontId="13" fillId="0" borderId="34" xfId="0" applyFont="1" applyBorder="1" applyAlignment="1">
      <alignment horizontal="left" vertical="center" wrapText="1"/>
    </xf>
    <xf numFmtId="0" fontId="13" fillId="0" borderId="0" xfId="0" applyFont="1" applyAlignment="1">
      <alignment horizontal="left" vertical="center" wrapText="1"/>
    </xf>
    <xf numFmtId="0" fontId="13" fillId="9" borderId="185" xfId="0" applyFont="1" applyFill="1" applyBorder="1" applyAlignment="1">
      <alignment horizontal="left" vertical="center"/>
    </xf>
    <xf numFmtId="0" fontId="13" fillId="9" borderId="129" xfId="0" applyFont="1" applyFill="1" applyBorder="1" applyAlignment="1">
      <alignment horizontal="left" vertical="center"/>
    </xf>
    <xf numFmtId="0" fontId="13" fillId="9" borderId="131" xfId="0" applyFont="1" applyFill="1" applyBorder="1" applyAlignment="1">
      <alignment horizontal="left" vertical="center"/>
    </xf>
    <xf numFmtId="0" fontId="31" fillId="5" borderId="73" xfId="0" applyFont="1" applyFill="1" applyBorder="1" applyAlignment="1">
      <alignment horizontal="left" vertical="center"/>
    </xf>
    <xf numFmtId="0" fontId="31" fillId="5" borderId="1" xfId="0" applyFont="1" applyFill="1" applyBorder="1" applyAlignment="1">
      <alignment horizontal="left" vertical="center"/>
    </xf>
    <xf numFmtId="0" fontId="9" fillId="0" borderId="79"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51" xfId="0" applyFont="1" applyBorder="1" applyAlignment="1" applyProtection="1">
      <alignment horizontal="left" vertical="center" shrinkToFit="1"/>
      <protection locked="0"/>
    </xf>
    <xf numFmtId="0" fontId="9" fillId="0" borderId="62" xfId="0" applyFont="1" applyBorder="1" applyAlignment="1" applyProtection="1">
      <alignment horizontal="left" vertical="center" shrinkToFit="1"/>
      <protection locked="0"/>
    </xf>
    <xf numFmtId="0" fontId="8" fillId="0" borderId="34" xfId="0" applyFont="1" applyBorder="1" applyAlignment="1">
      <alignment horizontal="left" vertical="top" wrapText="1"/>
    </xf>
    <xf numFmtId="0" fontId="8" fillId="0" borderId="0" xfId="0" applyFont="1" applyAlignment="1">
      <alignment horizontal="left" vertical="top" wrapText="1"/>
    </xf>
    <xf numFmtId="0" fontId="31" fillId="5" borderId="73" xfId="0" applyFont="1" applyFill="1" applyBorder="1" applyAlignment="1">
      <alignment horizontal="left" vertical="center" wrapText="1" shrinkToFit="1"/>
    </xf>
    <xf numFmtId="0" fontId="31" fillId="5" borderId="1" xfId="0" applyFont="1" applyFill="1" applyBorder="1" applyAlignment="1">
      <alignment horizontal="left" vertical="center" wrapText="1" shrinkToFit="1"/>
    </xf>
    <xf numFmtId="0" fontId="31" fillId="5" borderId="179" xfId="0" applyFont="1" applyFill="1" applyBorder="1" applyAlignment="1">
      <alignment horizontal="left" vertical="center" wrapText="1" shrinkToFit="1"/>
    </xf>
    <xf numFmtId="0" fontId="31" fillId="5" borderId="83" xfId="0" applyFont="1" applyFill="1" applyBorder="1" applyAlignment="1">
      <alignment horizontal="left" vertical="center" wrapText="1" shrinkToFit="1"/>
    </xf>
    <xf numFmtId="0" fontId="31" fillId="5" borderId="155" xfId="0" applyFont="1" applyFill="1" applyBorder="1" applyAlignment="1">
      <alignment horizontal="left" vertical="center"/>
    </xf>
    <xf numFmtId="0" fontId="31" fillId="5" borderId="75" xfId="0" applyFont="1" applyFill="1" applyBorder="1" applyAlignment="1">
      <alignment horizontal="left" vertical="center"/>
    </xf>
    <xf numFmtId="0" fontId="31" fillId="5" borderId="44" xfId="0" applyFont="1" applyFill="1" applyBorder="1" applyAlignment="1">
      <alignment horizontal="left" vertical="center"/>
    </xf>
    <xf numFmtId="0" fontId="31" fillId="9" borderId="182" xfId="0" applyFont="1" applyFill="1" applyBorder="1" applyAlignment="1">
      <alignment horizontal="left" vertical="center"/>
    </xf>
    <xf numFmtId="0" fontId="31" fillId="9" borderId="81" xfId="0" applyFont="1" applyFill="1" applyBorder="1" applyAlignment="1">
      <alignment horizontal="left" vertical="center"/>
    </xf>
    <xf numFmtId="0" fontId="31" fillId="9" borderId="82" xfId="0" applyFont="1" applyFill="1" applyBorder="1" applyAlignment="1">
      <alignment horizontal="left" vertical="center"/>
    </xf>
    <xf numFmtId="0" fontId="31" fillId="9" borderId="90"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9" borderId="36" xfId="0" applyFont="1" applyFill="1" applyBorder="1" applyAlignment="1">
      <alignment horizontal="left" vertical="center" wrapText="1"/>
    </xf>
    <xf numFmtId="38" fontId="7" fillId="2" borderId="12" xfId="4" applyFont="1" applyFill="1" applyBorder="1" applyAlignment="1" applyProtection="1">
      <alignment horizontal="right" vertical="center"/>
    </xf>
    <xf numFmtId="38" fontId="7" fillId="2" borderId="22" xfId="4" applyFont="1" applyFill="1" applyBorder="1" applyAlignment="1" applyProtection="1">
      <alignment horizontal="right" vertical="center"/>
    </xf>
    <xf numFmtId="38" fontId="7" fillId="2" borderId="93" xfId="4" applyFont="1" applyFill="1" applyBorder="1" applyAlignment="1" applyProtection="1">
      <alignment horizontal="right" vertical="center"/>
    </xf>
    <xf numFmtId="38" fontId="7" fillId="2" borderId="119" xfId="4" applyFont="1" applyFill="1" applyBorder="1" applyAlignment="1" applyProtection="1">
      <alignment horizontal="right" vertical="center"/>
    </xf>
    <xf numFmtId="0" fontId="24" fillId="0" borderId="0" xfId="0" applyFont="1" applyAlignment="1">
      <alignment horizontal="center" vertical="center" shrinkToFit="1"/>
    </xf>
    <xf numFmtId="0" fontId="15" fillId="3" borderId="59" xfId="3" applyFont="1" applyFill="1" applyBorder="1" applyAlignment="1">
      <alignment horizontal="left" vertical="center"/>
    </xf>
    <xf numFmtId="0" fontId="15" fillId="3" borderId="51" xfId="3" applyFont="1" applyFill="1" applyBorder="1" applyAlignment="1">
      <alignment horizontal="left" vertical="center"/>
    </xf>
    <xf numFmtId="38" fontId="7" fillId="3" borderId="0" xfId="4" applyFont="1" applyFill="1" applyBorder="1" applyAlignment="1" applyProtection="1">
      <alignment horizontal="right" vertical="center"/>
    </xf>
    <xf numFmtId="38" fontId="7" fillId="3" borderId="37" xfId="4" applyFont="1" applyFill="1" applyBorder="1" applyAlignment="1" applyProtection="1">
      <alignment horizontal="right" vertical="center"/>
    </xf>
    <xf numFmtId="38" fontId="7" fillId="2" borderId="41" xfId="4" applyFont="1" applyFill="1" applyBorder="1" applyAlignment="1" applyProtection="1">
      <alignment horizontal="right" vertical="center" wrapText="1"/>
    </xf>
    <xf numFmtId="38" fontId="7" fillId="2" borderId="30" xfId="4" applyFont="1" applyFill="1" applyBorder="1" applyAlignment="1" applyProtection="1">
      <alignment horizontal="right" vertical="center" wrapText="1"/>
    </xf>
    <xf numFmtId="38" fontId="7" fillId="2" borderId="31" xfId="4" applyFont="1" applyFill="1" applyBorder="1" applyAlignment="1" applyProtection="1">
      <alignment horizontal="right" vertical="center" wrapText="1"/>
    </xf>
    <xf numFmtId="38" fontId="7" fillId="3" borderId="98" xfId="4" applyFont="1" applyFill="1" applyBorder="1" applyAlignment="1" applyProtection="1">
      <alignment horizontal="right" vertical="center"/>
    </xf>
    <xf numFmtId="38" fontId="7" fillId="3" borderId="68" xfId="4" applyFont="1" applyFill="1" applyBorder="1" applyAlignment="1" applyProtection="1">
      <alignment horizontal="right" vertical="center"/>
    </xf>
    <xf numFmtId="38" fontId="7" fillId="3" borderId="69" xfId="4" applyFont="1" applyFill="1" applyBorder="1" applyAlignment="1" applyProtection="1">
      <alignment horizontal="right" vertical="center"/>
    </xf>
    <xf numFmtId="0" fontId="16" fillId="3" borderId="28" xfId="3" applyFont="1" applyFill="1" applyBorder="1" applyAlignment="1">
      <alignment horizontal="center" vertical="top" textRotation="255"/>
    </xf>
    <xf numFmtId="0" fontId="12" fillId="2" borderId="32" xfId="3" applyFont="1" applyFill="1" applyBorder="1" applyAlignment="1">
      <alignment horizontal="left" vertical="center"/>
    </xf>
    <xf numFmtId="0" fontId="12" fillId="2" borderId="33" xfId="3" applyFont="1" applyFill="1" applyBorder="1" applyAlignment="1">
      <alignment horizontal="left" vertical="center"/>
    </xf>
    <xf numFmtId="0" fontId="0" fillId="0" borderId="3" xfId="3" applyFont="1" applyBorder="1" applyAlignment="1" applyProtection="1">
      <alignment horizontal="left" vertical="center" shrinkToFit="1"/>
      <protection locked="0"/>
    </xf>
    <xf numFmtId="0" fontId="7" fillId="0" borderId="3" xfId="3" applyBorder="1" applyAlignment="1" applyProtection="1">
      <alignment horizontal="left" vertical="center" shrinkToFit="1"/>
      <protection locked="0"/>
    </xf>
    <xf numFmtId="0" fontId="0" fillId="0" borderId="42" xfId="3" applyFont="1" applyBorder="1" applyAlignment="1" applyProtection="1">
      <alignment horizontal="left" vertical="top" wrapText="1"/>
      <protection locked="0"/>
    </xf>
    <xf numFmtId="0" fontId="7" fillId="0" borderId="15" xfId="3" applyBorder="1" applyAlignment="1" applyProtection="1">
      <alignment horizontal="left" vertical="top" wrapText="1"/>
      <protection locked="0"/>
    </xf>
    <xf numFmtId="0" fontId="7" fillId="0" borderId="36" xfId="3"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7" fillId="0" borderId="0" xfId="3" applyAlignment="1" applyProtection="1">
      <alignment horizontal="left" vertical="top" wrapText="1"/>
      <protection locked="0"/>
    </xf>
    <xf numFmtId="0" fontId="7" fillId="0" borderId="37" xfId="3" applyBorder="1" applyAlignment="1" applyProtection="1">
      <alignment horizontal="left" vertical="top" wrapText="1"/>
      <protection locked="0"/>
    </xf>
    <xf numFmtId="0" fontId="7" fillId="0" borderId="16" xfId="3" applyBorder="1" applyAlignment="1" applyProtection="1">
      <alignment horizontal="left" vertical="top" wrapText="1"/>
      <protection locked="0"/>
    </xf>
    <xf numFmtId="0" fontId="7" fillId="0" borderId="17" xfId="3" applyBorder="1" applyAlignment="1" applyProtection="1">
      <alignment horizontal="left" vertical="top" wrapText="1"/>
      <protection locked="0"/>
    </xf>
    <xf numFmtId="0" fontId="7" fillId="0" borderId="29" xfId="3" applyBorder="1" applyAlignment="1" applyProtection="1">
      <alignment horizontal="left" vertical="top" wrapText="1"/>
      <protection locked="0"/>
    </xf>
    <xf numFmtId="0" fontId="7" fillId="0" borderId="48" xfId="3" applyBorder="1" applyAlignment="1" applyProtection="1">
      <alignment horizontal="left" vertical="top" wrapText="1"/>
      <protection locked="0"/>
    </xf>
    <xf numFmtId="176" fontId="7" fillId="5" borderId="9" xfId="3" applyNumberFormat="1" applyFill="1" applyBorder="1" applyAlignment="1">
      <alignment horizontal="right" vertical="center" shrinkToFit="1"/>
    </xf>
    <xf numFmtId="176" fontId="7" fillId="5" borderId="46" xfId="3" applyNumberFormat="1" applyFill="1" applyBorder="1" applyAlignment="1">
      <alignment horizontal="right" vertical="center" shrinkToFit="1"/>
    </xf>
    <xf numFmtId="0" fontId="0" fillId="5" borderId="26" xfId="3" applyFont="1" applyFill="1" applyBorder="1" applyAlignment="1">
      <alignment horizontal="left" vertical="center" wrapText="1"/>
    </xf>
    <xf numFmtId="0" fontId="0" fillId="5" borderId="114" xfId="3" applyFont="1" applyFill="1" applyBorder="1" applyAlignment="1">
      <alignment horizontal="left" vertical="center" wrapText="1"/>
    </xf>
    <xf numFmtId="0" fontId="16" fillId="3" borderId="113" xfId="3" applyFont="1" applyFill="1" applyBorder="1" applyAlignment="1">
      <alignment horizontal="center" vertical="center" shrinkToFit="1"/>
    </xf>
    <xf numFmtId="0" fontId="16" fillId="3" borderId="106" xfId="3" applyFont="1" applyFill="1" applyBorder="1" applyAlignment="1">
      <alignment horizontal="center" vertical="center" shrinkToFit="1"/>
    </xf>
    <xf numFmtId="0" fontId="16" fillId="3" borderId="110" xfId="3" applyFont="1" applyFill="1" applyBorder="1" applyAlignment="1">
      <alignment horizontal="center" vertical="center" shrinkToFit="1"/>
    </xf>
    <xf numFmtId="177" fontId="7" fillId="5" borderId="66" xfId="3" applyNumberFormat="1" applyFill="1" applyBorder="1" applyAlignment="1">
      <alignment horizontal="right" vertical="top"/>
    </xf>
    <xf numFmtId="177" fontId="7" fillId="5" borderId="64" xfId="3" applyNumberFormat="1" applyFill="1" applyBorder="1" applyAlignment="1">
      <alignment horizontal="right" vertical="top"/>
    </xf>
    <xf numFmtId="177" fontId="7" fillId="5" borderId="65" xfId="3" applyNumberFormat="1" applyFill="1" applyBorder="1" applyAlignment="1">
      <alignment horizontal="right" vertical="top"/>
    </xf>
    <xf numFmtId="0" fontId="7" fillId="5" borderId="8" xfId="3" applyFill="1" applyBorder="1" applyAlignment="1">
      <alignment horizontal="left" vertical="center" wrapText="1"/>
    </xf>
    <xf numFmtId="0" fontId="7" fillId="5" borderId="75" xfId="3" applyFill="1" applyBorder="1" applyAlignment="1">
      <alignment horizontal="left" vertical="center" wrapText="1"/>
    </xf>
    <xf numFmtId="176" fontId="7" fillId="0" borderId="9" xfId="3" applyNumberFormat="1" applyBorder="1" applyAlignment="1" applyProtection="1">
      <alignment horizontal="right" vertical="center" shrinkToFit="1"/>
      <protection locked="0"/>
    </xf>
    <xf numFmtId="176" fontId="7" fillId="0" borderId="46" xfId="3" applyNumberFormat="1" applyBorder="1" applyAlignment="1" applyProtection="1">
      <alignment horizontal="right" vertical="center" shrinkToFit="1"/>
      <protection locked="0"/>
    </xf>
    <xf numFmtId="0" fontId="7" fillId="0" borderId="9" xfId="3" applyBorder="1" applyAlignment="1" applyProtection="1">
      <alignment horizontal="right" vertical="center" shrinkToFit="1"/>
      <protection locked="0"/>
    </xf>
    <xf numFmtId="0" fontId="7" fillId="0" borderId="46" xfId="3" applyBorder="1" applyAlignment="1" applyProtection="1">
      <alignment horizontal="right" vertical="center" shrinkToFit="1"/>
      <protection locked="0"/>
    </xf>
    <xf numFmtId="1" fontId="7" fillId="5" borderId="18" xfId="1" applyNumberFormat="1" applyFont="1" applyFill="1" applyBorder="1" applyAlignment="1" applyProtection="1">
      <alignment horizontal="right" vertical="center"/>
    </xf>
    <xf numFmtId="1" fontId="7" fillId="5" borderId="81" xfId="1" applyNumberFormat="1" applyFont="1" applyFill="1" applyBorder="1" applyAlignment="1" applyProtection="1">
      <alignment horizontal="right" vertical="center"/>
    </xf>
    <xf numFmtId="0" fontId="7" fillId="0" borderId="9" xfId="3" applyBorder="1" applyAlignment="1" applyProtection="1">
      <alignment horizontal="left" vertical="center" shrinkToFit="1"/>
      <protection locked="0"/>
    </xf>
    <xf numFmtId="0" fontId="7" fillId="0" borderId="46" xfId="3" applyBorder="1" applyAlignment="1" applyProtection="1">
      <alignment horizontal="left" vertical="center" shrinkToFit="1"/>
      <protection locked="0"/>
    </xf>
    <xf numFmtId="0" fontId="7" fillId="0" borderId="71" xfId="3" applyBorder="1" applyAlignment="1" applyProtection="1">
      <alignment horizontal="left" vertical="center" shrinkToFit="1"/>
      <protection locked="0"/>
    </xf>
    <xf numFmtId="0" fontId="7" fillId="0" borderId="10" xfId="3" applyBorder="1" applyAlignment="1" applyProtection="1">
      <alignment horizontal="left" vertical="center" shrinkToFit="1"/>
      <protection locked="0"/>
    </xf>
    <xf numFmtId="0" fontId="7" fillId="0" borderId="95" xfId="3" applyBorder="1" applyAlignment="1" applyProtection="1">
      <alignment horizontal="left" vertical="center" shrinkToFit="1"/>
      <protection locked="0"/>
    </xf>
    <xf numFmtId="0" fontId="7" fillId="0" borderId="123" xfId="3" applyBorder="1" applyAlignment="1" applyProtection="1">
      <alignment horizontal="left" vertical="center" shrinkToFit="1"/>
      <protection locked="0"/>
    </xf>
    <xf numFmtId="177" fontId="0" fillId="5" borderId="82" xfId="3" applyNumberFormat="1" applyFont="1" applyFill="1" applyBorder="1" applyAlignment="1">
      <alignment horizontal="left" vertical="center"/>
    </xf>
    <xf numFmtId="0" fontId="0" fillId="0" borderId="131" xfId="0" applyBorder="1" applyAlignment="1">
      <alignment horizontal="left" vertical="center"/>
    </xf>
    <xf numFmtId="0" fontId="7" fillId="5" borderId="16" xfId="3" applyFill="1" applyBorder="1" applyAlignment="1">
      <alignment horizontal="center" vertical="center" textRotation="255"/>
    </xf>
    <xf numFmtId="0" fontId="7" fillId="5" borderId="17" xfId="3" applyFill="1" applyBorder="1" applyAlignment="1">
      <alignment horizontal="center" vertical="center" textRotation="255"/>
    </xf>
    <xf numFmtId="0" fontId="7" fillId="5" borderId="15" xfId="3" applyFill="1" applyBorder="1" applyAlignment="1">
      <alignment horizontal="left" vertical="center" shrinkToFit="1"/>
    </xf>
    <xf numFmtId="0" fontId="7" fillId="0" borderId="8" xfId="3" applyBorder="1" applyAlignment="1" applyProtection="1">
      <alignment horizontal="left" vertical="center" shrinkToFit="1"/>
      <protection locked="0"/>
    </xf>
    <xf numFmtId="0" fontId="7" fillId="0" borderId="75" xfId="3" applyBorder="1" applyAlignment="1" applyProtection="1">
      <alignment horizontal="left" vertical="center" shrinkToFit="1"/>
      <protection locked="0"/>
    </xf>
    <xf numFmtId="0" fontId="7" fillId="0" borderId="76" xfId="3" applyBorder="1" applyAlignment="1" applyProtection="1">
      <alignment horizontal="left" vertical="center" shrinkToFit="1"/>
      <protection locked="0"/>
    </xf>
    <xf numFmtId="0" fontId="7" fillId="0" borderId="0" xfId="3" applyAlignment="1">
      <alignment horizontal="left" vertical="top" wrapText="1"/>
    </xf>
    <xf numFmtId="0" fontId="7" fillId="0" borderId="0" xfId="3" applyAlignment="1">
      <alignment horizontal="left" vertical="top"/>
    </xf>
    <xf numFmtId="0" fontId="7" fillId="0" borderId="115" xfId="3" applyBorder="1" applyAlignment="1" applyProtection="1">
      <alignment horizontal="left" vertical="center" shrinkToFit="1"/>
      <protection locked="0"/>
    </xf>
    <xf numFmtId="0" fontId="7" fillId="0" borderId="77" xfId="3" applyBorder="1" applyAlignment="1" applyProtection="1">
      <alignment horizontal="left" vertical="center" shrinkToFit="1"/>
      <protection locked="0"/>
    </xf>
    <xf numFmtId="0" fontId="7" fillId="0" borderId="132" xfId="3" applyBorder="1" applyAlignment="1" applyProtection="1">
      <alignment horizontal="left" vertical="center" shrinkToFit="1"/>
      <protection locked="0"/>
    </xf>
    <xf numFmtId="177" fontId="7" fillId="5" borderId="97" xfId="3" applyNumberFormat="1" applyFill="1" applyBorder="1" applyAlignment="1">
      <alignment horizontal="right" vertical="top"/>
    </xf>
    <xf numFmtId="177" fontId="30" fillId="0" borderId="0" xfId="0" applyNumberFormat="1" applyFont="1" applyAlignment="1">
      <alignment horizontal="left" vertical="top" wrapText="1"/>
    </xf>
    <xf numFmtId="0" fontId="0" fillId="0" borderId="9" xfId="3" applyFont="1" applyBorder="1" applyAlignment="1" applyProtection="1">
      <alignment horizontal="left" vertical="center" shrinkToFit="1"/>
      <protection locked="0"/>
    </xf>
    <xf numFmtId="0" fontId="0" fillId="0" borderId="10" xfId="3" applyFont="1" applyBorder="1" applyAlignment="1" applyProtection="1">
      <alignment horizontal="left" vertical="center" shrinkToFit="1"/>
      <protection locked="0"/>
    </xf>
    <xf numFmtId="0" fontId="13" fillId="0" borderId="34" xfId="3" applyFont="1" applyBorder="1" applyAlignment="1">
      <alignment horizontal="left" vertical="top"/>
    </xf>
    <xf numFmtId="0" fontId="13" fillId="0" borderId="0" xfId="3" applyFont="1" applyAlignment="1">
      <alignment horizontal="left" vertical="top"/>
    </xf>
    <xf numFmtId="0" fontId="7" fillId="2" borderId="30" xfId="3" applyFill="1" applyBorder="1" applyAlignment="1">
      <alignment horizontal="center" vertical="center"/>
    </xf>
    <xf numFmtId="38" fontId="8" fillId="2" borderId="33" xfId="4" applyFont="1" applyFill="1" applyBorder="1" applyAlignment="1" applyProtection="1">
      <alignment horizontal="right" vertical="center"/>
    </xf>
    <xf numFmtId="38" fontId="8" fillId="2" borderId="118" xfId="4" applyFont="1" applyFill="1" applyBorder="1" applyAlignment="1" applyProtection="1">
      <alignment horizontal="right" vertical="center"/>
    </xf>
    <xf numFmtId="176" fontId="0" fillId="0" borderId="18" xfId="3" applyNumberFormat="1" applyFont="1" applyBorder="1" applyAlignment="1" applyProtection="1">
      <alignment horizontal="right" vertical="center" shrinkToFit="1"/>
      <protection locked="0"/>
    </xf>
    <xf numFmtId="176" fontId="0" fillId="0" borderId="81" xfId="3" applyNumberFormat="1" applyFont="1" applyBorder="1" applyAlignment="1" applyProtection="1">
      <alignment horizontal="right" vertical="center" shrinkToFit="1"/>
      <protection locked="0"/>
    </xf>
    <xf numFmtId="0" fontId="0" fillId="0" borderId="130" xfId="0" applyBorder="1" applyAlignment="1" applyProtection="1">
      <alignment horizontal="right" vertical="center" shrinkToFit="1"/>
      <protection locked="0"/>
    </xf>
    <xf numFmtId="0" fontId="0" fillId="0" borderId="129" xfId="0" applyBorder="1" applyAlignment="1" applyProtection="1">
      <alignment horizontal="right" vertical="center" shrinkToFit="1"/>
      <protection locked="0"/>
    </xf>
    <xf numFmtId="177" fontId="7" fillId="5" borderId="81" xfId="3" applyNumberFormat="1" applyFill="1" applyBorder="1">
      <alignment vertical="center"/>
    </xf>
    <xf numFmtId="0" fontId="0" fillId="0" borderId="129" xfId="0" applyBorder="1">
      <alignment vertical="center"/>
    </xf>
    <xf numFmtId="38" fontId="7" fillId="2" borderId="11" xfId="4" applyFont="1" applyFill="1" applyBorder="1" applyAlignment="1" applyProtection="1">
      <alignment horizontal="right" vertical="center"/>
    </xf>
    <xf numFmtId="38" fontId="7" fillId="2" borderId="21" xfId="4" applyFont="1" applyFill="1" applyBorder="1" applyAlignment="1" applyProtection="1">
      <alignment horizontal="right" vertical="center"/>
    </xf>
    <xf numFmtId="0" fontId="13" fillId="0" borderId="34" xfId="3" applyFont="1" applyBorder="1" applyAlignment="1">
      <alignment horizontal="left" vertical="center" wrapText="1"/>
    </xf>
    <xf numFmtId="0" fontId="0" fillId="0" borderId="34" xfId="0" applyBorder="1">
      <alignment vertical="center"/>
    </xf>
    <xf numFmtId="0" fontId="13" fillId="0" borderId="0" xfId="3" applyFont="1" applyAlignment="1">
      <alignment horizontal="left" vertical="center" wrapText="1"/>
    </xf>
    <xf numFmtId="0" fontId="41" fillId="0" borderId="34" xfId="0" applyFont="1" applyBorder="1" applyAlignment="1">
      <alignment horizontal="left" vertical="top" wrapText="1"/>
    </xf>
    <xf numFmtId="0" fontId="46" fillId="12" borderId="0" xfId="0" applyFont="1" applyFill="1" applyAlignment="1" applyProtection="1">
      <alignment horizontal="center" vertical="top"/>
      <protection locked="0"/>
    </xf>
    <xf numFmtId="0" fontId="45" fillId="0" borderId="0" xfId="0" applyFont="1" applyAlignment="1" applyProtection="1">
      <alignment horizontal="left" vertical="top" wrapText="1"/>
      <protection locked="0"/>
    </xf>
    <xf numFmtId="0" fontId="53" fillId="12" borderId="0" xfId="0" applyFont="1" applyFill="1" applyAlignment="1" applyProtection="1">
      <alignment horizontal="right" vertical="top"/>
      <protection locked="0"/>
    </xf>
    <xf numFmtId="0" fontId="45" fillId="12" borderId="0" xfId="0" applyFont="1" applyFill="1" applyAlignment="1">
      <alignment horizontal="right" vertical="center"/>
    </xf>
    <xf numFmtId="0" fontId="45" fillId="12" borderId="0" xfId="0" applyFont="1" applyFill="1" applyAlignment="1">
      <alignment horizontal="left" vertical="center"/>
    </xf>
    <xf numFmtId="0" fontId="50" fillId="8" borderId="0" xfId="6" applyFont="1" applyFill="1" applyAlignment="1">
      <alignment horizontal="left" vertical="center"/>
    </xf>
    <xf numFmtId="0" fontId="46" fillId="0" borderId="0" xfId="6" applyFont="1" applyAlignment="1" applyProtection="1">
      <alignment horizontal="center" vertical="center"/>
      <protection locked="0"/>
    </xf>
    <xf numFmtId="181" fontId="45" fillId="8" borderId="0" xfId="6" applyNumberFormat="1" applyFont="1" applyFill="1" applyAlignment="1">
      <alignment horizontal="right" vertical="center"/>
    </xf>
    <xf numFmtId="0" fontId="61" fillId="13" borderId="0" xfId="0" applyFont="1" applyFill="1" applyAlignment="1" applyProtection="1">
      <alignment horizontal="left" vertical="top" wrapText="1"/>
      <protection locked="0"/>
    </xf>
    <xf numFmtId="0" fontId="62" fillId="0" borderId="0" xfId="0" applyFont="1" applyAlignment="1">
      <alignment horizontal="center" vertical="center" wrapText="1"/>
    </xf>
    <xf numFmtId="0" fontId="61" fillId="0" borderId="0" xfId="0" applyFont="1" applyAlignment="1">
      <alignment horizontal="left" vertical="center" wrapText="1"/>
    </xf>
    <xf numFmtId="181" fontId="61" fillId="13" borderId="0" xfId="0" applyNumberFormat="1" applyFont="1" applyFill="1" applyAlignment="1" applyProtection="1">
      <alignment horizontal="left" vertical="center"/>
      <protection locked="0"/>
    </xf>
    <xf numFmtId="0" fontId="61" fillId="0" borderId="0" xfId="0" applyFont="1" applyAlignment="1">
      <alignment horizontal="left" vertical="center"/>
    </xf>
    <xf numFmtId="0" fontId="31" fillId="0" borderId="0" xfId="0" applyFont="1" applyAlignment="1">
      <alignment horizontal="left" vertical="top" wrapText="1"/>
    </xf>
    <xf numFmtId="0" fontId="57" fillId="0" borderId="0" xfId="0" applyFont="1" applyAlignment="1">
      <alignment horizontal="left" vertical="center" wrapText="1"/>
    </xf>
    <xf numFmtId="0" fontId="61" fillId="0" borderId="0" xfId="0" applyFont="1" applyAlignment="1">
      <alignment horizontal="left" vertical="center" shrinkToFit="1"/>
    </xf>
    <xf numFmtId="181" fontId="61" fillId="13" borderId="0" xfId="0" applyNumberFormat="1" applyFont="1" applyFill="1" applyAlignment="1" applyProtection="1">
      <alignment horizontal="right" vertical="center"/>
      <protection locked="0"/>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1" fillId="0" borderId="0" xfId="0" applyFont="1" applyAlignment="1">
      <alignment horizontal="right" vertical="center"/>
    </xf>
    <xf numFmtId="0" fontId="60" fillId="0" borderId="0" xfId="0" applyFont="1" applyAlignment="1">
      <alignment horizontal="center" vertical="center" shrinkToFit="1"/>
    </xf>
    <xf numFmtId="0" fontId="61" fillId="4" borderId="0" xfId="0" applyFont="1" applyFill="1" applyAlignment="1">
      <alignment horizontal="left" vertical="center"/>
    </xf>
    <xf numFmtId="0" fontId="0" fillId="7" borderId="98" xfId="0" applyFill="1" applyBorder="1" applyAlignment="1" applyProtection="1">
      <alignment horizontal="left" vertical="center"/>
      <protection locked="0"/>
    </xf>
    <xf numFmtId="0" fontId="0" fillId="7" borderId="99" xfId="0" applyFill="1" applyBorder="1" applyAlignment="1" applyProtection="1">
      <alignment horizontal="left" vertical="center"/>
      <protection locked="0"/>
    </xf>
    <xf numFmtId="0" fontId="0" fillId="0" borderId="35" xfId="0" applyBorder="1" applyAlignment="1">
      <alignment horizontal="left" vertical="center"/>
    </xf>
    <xf numFmtId="0" fontId="0" fillId="0" borderId="120" xfId="0" applyBorder="1" applyAlignment="1">
      <alignment horizontal="left" vertical="center"/>
    </xf>
    <xf numFmtId="14" fontId="0" fillId="9" borderId="116" xfId="0" applyNumberFormat="1" applyFill="1" applyBorder="1" applyAlignment="1">
      <alignment horizontal="center" vertical="center"/>
    </xf>
    <xf numFmtId="14" fontId="0" fillId="9" borderId="125" xfId="0" applyNumberFormat="1" applyFill="1" applyBorder="1" applyAlignment="1">
      <alignment horizontal="center" vertical="center"/>
    </xf>
    <xf numFmtId="0" fontId="11" fillId="5" borderId="67" xfId="0" applyFont="1" applyFill="1" applyBorder="1" applyAlignment="1">
      <alignment horizontal="left" vertical="center" wrapText="1"/>
    </xf>
    <xf numFmtId="0" fontId="11" fillId="5" borderId="99" xfId="0" applyFont="1" applyFill="1" applyBorder="1" applyAlignment="1">
      <alignment horizontal="left" vertical="center" wrapText="1"/>
    </xf>
    <xf numFmtId="0" fontId="0" fillId="9" borderId="116" xfId="0" applyFill="1" applyBorder="1" applyAlignment="1">
      <alignment horizontal="center" vertical="center"/>
    </xf>
    <xf numFmtId="0" fontId="0" fillId="9" borderId="68" xfId="0" applyFill="1" applyBorder="1" applyAlignment="1">
      <alignment horizontal="center" vertical="center"/>
    </xf>
    <xf numFmtId="0" fontId="0" fillId="9" borderId="69" xfId="0" applyFill="1" applyBorder="1" applyAlignment="1">
      <alignment horizontal="center" vertical="center"/>
    </xf>
    <xf numFmtId="0" fontId="10" fillId="5" borderId="69" xfId="0" applyFont="1" applyFill="1" applyBorder="1" applyAlignment="1">
      <alignment horizontal="left" vertical="center"/>
    </xf>
    <xf numFmtId="0" fontId="0" fillId="0" borderId="10" xfId="0" applyBorder="1" applyAlignment="1">
      <alignment horizontal="left" vertical="center" wrapText="1"/>
    </xf>
    <xf numFmtId="0" fontId="0" fillId="0" borderId="95" xfId="0" applyBorder="1" applyAlignment="1">
      <alignment horizontal="left" vertical="center" wrapText="1"/>
    </xf>
    <xf numFmtId="0" fontId="0" fillId="0" borderId="123" xfId="0" applyBorder="1" applyAlignment="1">
      <alignment horizontal="left" vertical="center" wrapText="1"/>
    </xf>
    <xf numFmtId="0" fontId="0" fillId="0" borderId="96" xfId="0" applyBorder="1" applyAlignment="1">
      <alignment horizontal="left" vertical="center" wrapText="1"/>
    </xf>
    <xf numFmtId="0" fontId="81" fillId="0" borderId="0" xfId="0" applyFont="1" applyAlignment="1">
      <alignment horizontal="left" vertical="top" wrapText="1"/>
    </xf>
    <xf numFmtId="0" fontId="0" fillId="0" borderId="109" xfId="0" applyBorder="1" applyAlignment="1">
      <alignment horizontal="left" vertical="center" wrapText="1"/>
    </xf>
    <xf numFmtId="0" fontId="0" fillId="0" borderId="53" xfId="0" applyBorder="1" applyAlignment="1">
      <alignment horizontal="left" vertical="center" wrapText="1"/>
    </xf>
    <xf numFmtId="0" fontId="0" fillId="0" borderId="79" xfId="0" applyBorder="1" applyAlignment="1">
      <alignment horizontal="left" vertical="center" wrapText="1"/>
    </xf>
    <xf numFmtId="0" fontId="0" fillId="0" borderId="25" xfId="0"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0" fillId="0" borderId="135" xfId="0" applyBorder="1" applyAlignment="1">
      <alignment horizontal="left" vertical="center" wrapText="1"/>
    </xf>
    <xf numFmtId="180" fontId="0" fillId="0" borderId="102" xfId="0" applyNumberFormat="1" applyBorder="1" applyAlignment="1">
      <alignment horizontal="center" vertical="center"/>
    </xf>
    <xf numFmtId="180" fontId="0" fillId="0" borderId="153" xfId="0" applyNumberFormat="1" applyBorder="1" applyAlignment="1">
      <alignment horizontal="center" vertical="center"/>
    </xf>
    <xf numFmtId="0" fontId="20" fillId="5" borderId="75" xfId="0" applyFont="1" applyFill="1" applyBorder="1" applyAlignment="1">
      <alignment horizontal="left" vertical="center"/>
    </xf>
    <xf numFmtId="0" fontId="0" fillId="0" borderId="110" xfId="0" applyBorder="1" applyAlignment="1">
      <alignment horizontal="left" vertical="center" wrapText="1"/>
    </xf>
    <xf numFmtId="0" fontId="0" fillId="0" borderId="29" xfId="0" applyBorder="1" applyAlignment="1">
      <alignment horizontal="left" vertical="center" wrapText="1"/>
    </xf>
    <xf numFmtId="0" fontId="0" fillId="0" borderId="48"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center" wrapText="1"/>
    </xf>
    <xf numFmtId="176" fontId="0" fillId="5" borderId="45" xfId="0" applyNumberFormat="1" applyFill="1" applyBorder="1" applyAlignment="1">
      <alignment horizontal="right" vertical="center"/>
    </xf>
    <xf numFmtId="176" fontId="0" fillId="5" borderId="47" xfId="0" applyNumberFormat="1" applyFill="1" applyBorder="1" applyAlignment="1">
      <alignment horizontal="right" vertical="center"/>
    </xf>
    <xf numFmtId="185" fontId="0" fillId="7" borderId="59" xfId="0" applyNumberFormat="1" applyFill="1" applyBorder="1" applyAlignment="1">
      <alignment horizontal="center" vertical="center"/>
    </xf>
    <xf numFmtId="185" fontId="0" fillId="7" borderId="60" xfId="0" applyNumberFormat="1" applyFill="1" applyBorder="1" applyAlignment="1">
      <alignment horizontal="center" vertical="center"/>
    </xf>
    <xf numFmtId="176" fontId="0" fillId="5" borderId="43"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57" xfId="0" applyNumberFormat="1" applyFill="1" applyBorder="1" applyAlignment="1">
      <alignment horizontal="right" vertical="center"/>
    </xf>
    <xf numFmtId="0" fontId="18" fillId="0" borderId="38" xfId="0" applyFont="1" applyBorder="1" applyAlignment="1">
      <alignment horizontal="left" vertical="center" wrapText="1"/>
    </xf>
    <xf numFmtId="0" fontId="18" fillId="0" borderId="120" xfId="0" applyFont="1" applyBorder="1" applyAlignment="1">
      <alignment horizontal="left" vertical="center" wrapText="1"/>
    </xf>
    <xf numFmtId="0" fontId="18" fillId="0" borderId="63" xfId="0" applyFont="1" applyBorder="1" applyAlignment="1">
      <alignment horizontal="left" vertical="center" wrapText="1"/>
    </xf>
    <xf numFmtId="0" fontId="18" fillId="0" borderId="109" xfId="0" applyFont="1" applyBorder="1" applyAlignment="1">
      <alignment horizontal="left" vertical="center" wrapText="1"/>
    </xf>
    <xf numFmtId="0" fontId="18" fillId="0" borderId="53" xfId="0" applyFont="1" applyBorder="1" applyAlignment="1">
      <alignment horizontal="left" vertical="center" wrapText="1"/>
    </xf>
    <xf numFmtId="0" fontId="18" fillId="0" borderId="79" xfId="0" applyFont="1" applyBorder="1" applyAlignment="1">
      <alignment horizontal="left" vertical="center" wrapText="1"/>
    </xf>
    <xf numFmtId="0" fontId="18" fillId="0" borderId="25" xfId="0" applyFont="1" applyBorder="1" applyAlignment="1">
      <alignment horizontal="left" vertical="center" wrapText="1"/>
    </xf>
    <xf numFmtId="0" fontId="0" fillId="0" borderId="59"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18" fillId="0" borderId="135" xfId="0" applyFont="1" applyBorder="1" applyAlignment="1">
      <alignment horizontal="left" vertical="center" wrapText="1"/>
    </xf>
    <xf numFmtId="0" fontId="0" fillId="5" borderId="85" xfId="0" applyFill="1" applyBorder="1" applyAlignment="1">
      <alignment horizontal="center" vertical="center" textRotation="255"/>
    </xf>
    <xf numFmtId="0" fontId="0" fillId="5" borderId="86" xfId="0" applyFill="1" applyBorder="1" applyAlignment="1">
      <alignment horizontal="center" vertical="center" textRotation="255"/>
    </xf>
    <xf numFmtId="0" fontId="0" fillId="5" borderId="136" xfId="0" applyFill="1" applyBorder="1" applyAlignment="1">
      <alignment horizontal="center" vertical="center" textRotation="255"/>
    </xf>
    <xf numFmtId="0" fontId="0" fillId="5" borderId="83"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124" xfId="0" applyFill="1" applyBorder="1" applyAlignment="1">
      <alignment horizontal="center" vertical="center" wrapText="1"/>
    </xf>
    <xf numFmtId="185" fontId="0" fillId="7" borderId="51" xfId="0" applyNumberFormat="1" applyFill="1" applyBorder="1" applyAlignment="1">
      <alignment horizontal="center" vertical="center"/>
    </xf>
    <xf numFmtId="176" fontId="0" fillId="5" borderId="75" xfId="0" applyNumberFormat="1" applyFill="1" applyBorder="1" applyAlignment="1">
      <alignment horizontal="right" vertical="center"/>
    </xf>
    <xf numFmtId="176" fontId="0" fillId="5" borderId="77" xfId="0" applyNumberFormat="1" applyFill="1" applyBorder="1" applyAlignment="1">
      <alignment horizontal="right" vertical="center"/>
    </xf>
    <xf numFmtId="185" fontId="0" fillId="0" borderId="1" xfId="0" applyNumberFormat="1" applyBorder="1" applyAlignment="1" applyProtection="1">
      <alignment horizontal="left" vertical="top" wrapText="1"/>
      <protection locked="0"/>
    </xf>
    <xf numFmtId="185" fontId="0" fillId="0" borderId="164" xfId="0" applyNumberFormat="1" applyBorder="1" applyAlignment="1" applyProtection="1">
      <alignment horizontal="left" vertical="top" wrapText="1"/>
      <protection locked="0"/>
    </xf>
    <xf numFmtId="185" fontId="0" fillId="7" borderId="62" xfId="0" applyNumberFormat="1" applyFill="1" applyBorder="1" applyAlignment="1">
      <alignment horizontal="center" vertical="center"/>
    </xf>
    <xf numFmtId="176" fontId="0" fillId="5" borderId="42" xfId="0" applyNumberFormat="1" applyFill="1" applyBorder="1" applyAlignment="1">
      <alignment horizontal="right" vertical="center"/>
    </xf>
    <xf numFmtId="176" fontId="0" fillId="5" borderId="36" xfId="0" applyNumberFormat="1" applyFill="1" applyBorder="1" applyAlignment="1">
      <alignment horizontal="right" vertical="center"/>
    </xf>
    <xf numFmtId="176" fontId="0" fillId="5" borderId="120" xfId="0" applyNumberFormat="1" applyFill="1" applyBorder="1" applyAlignment="1">
      <alignment horizontal="right" vertical="center"/>
    </xf>
    <xf numFmtId="176" fontId="0" fillId="5" borderId="63" xfId="0" applyNumberFormat="1" applyFill="1" applyBorder="1" applyAlignment="1">
      <alignment horizontal="right" vertical="center"/>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23" xfId="0" applyBorder="1" applyAlignment="1">
      <alignment horizontal="left" vertical="center" wrapText="1"/>
    </xf>
    <xf numFmtId="185" fontId="0" fillId="0" borderId="160" xfId="0" applyNumberFormat="1" applyBorder="1" applyAlignment="1">
      <alignment horizontal="center" vertical="center"/>
    </xf>
    <xf numFmtId="185" fontId="0" fillId="0" borderId="161" xfId="0" applyNumberFormat="1" applyBorder="1" applyAlignment="1">
      <alignment horizontal="center" vertical="center"/>
    </xf>
    <xf numFmtId="0" fontId="40" fillId="5" borderId="162" xfId="0" applyFont="1" applyFill="1" applyBorder="1" applyAlignment="1">
      <alignment horizontal="left" vertical="center" wrapText="1"/>
    </xf>
    <xf numFmtId="0" fontId="18" fillId="5" borderId="163" xfId="0" applyFont="1" applyFill="1" applyBorder="1" applyAlignment="1">
      <alignment horizontal="left" vertical="center" wrapText="1"/>
    </xf>
    <xf numFmtId="0" fontId="0" fillId="0" borderId="72" xfId="0" applyBorder="1" applyAlignment="1">
      <alignment horizontal="left" vertical="center" wrapText="1"/>
    </xf>
    <xf numFmtId="0" fontId="0" fillId="0" borderId="14" xfId="0" applyBorder="1" applyAlignment="1">
      <alignment horizontal="left" vertical="center" wrapText="1"/>
    </xf>
    <xf numFmtId="0" fontId="0" fillId="0" borderId="140" xfId="0" applyBorder="1" applyAlignment="1">
      <alignment horizontal="left" vertical="center" wrapText="1"/>
    </xf>
    <xf numFmtId="0" fontId="0" fillId="0" borderId="70" xfId="0" applyBorder="1" applyAlignment="1">
      <alignment horizontal="left" vertical="center" wrapText="1"/>
    </xf>
    <xf numFmtId="176" fontId="0" fillId="5" borderId="128" xfId="0" applyNumberFormat="1" applyFill="1" applyBorder="1" applyAlignment="1">
      <alignment horizontal="right" vertical="center"/>
    </xf>
    <xf numFmtId="176" fontId="0" fillId="5" borderId="129" xfId="0" applyNumberFormat="1" applyFill="1" applyBorder="1" applyAlignment="1">
      <alignment horizontal="right" vertical="center"/>
    </xf>
    <xf numFmtId="176" fontId="0" fillId="5" borderId="134" xfId="0" applyNumberFormat="1" applyFill="1" applyBorder="1" applyAlignment="1">
      <alignment horizontal="right" vertical="center"/>
    </xf>
    <xf numFmtId="0" fontId="7" fillId="5" borderId="51" xfId="3" applyFill="1" applyBorder="1" applyAlignment="1">
      <alignment horizontal="center" vertical="center" shrinkToFit="1"/>
    </xf>
    <xf numFmtId="38" fontId="7" fillId="2" borderId="130" xfId="4" applyFont="1" applyFill="1" applyBorder="1" applyAlignment="1" applyProtection="1">
      <alignment horizontal="right" vertical="center"/>
    </xf>
    <xf numFmtId="38" fontId="7" fillId="2" borderId="9" xfId="4" applyFont="1" applyFill="1" applyBorder="1" applyAlignment="1" applyProtection="1">
      <alignment horizontal="right" vertical="center"/>
    </xf>
    <xf numFmtId="38" fontId="7" fillId="2" borderId="115" xfId="4" applyFont="1" applyFill="1" applyBorder="1" applyAlignment="1" applyProtection="1">
      <alignment horizontal="right" vertical="center"/>
    </xf>
    <xf numFmtId="0" fontId="13" fillId="0" borderId="0" xfId="3" applyFont="1" applyAlignment="1">
      <alignment horizontal="left" vertical="center"/>
    </xf>
    <xf numFmtId="0" fontId="13" fillId="0" borderId="34" xfId="3" applyFont="1" applyBorder="1" applyAlignment="1">
      <alignment horizontal="left" vertical="top" wrapText="1"/>
    </xf>
    <xf numFmtId="0" fontId="13" fillId="0" borderId="0" xfId="3" applyFont="1" applyAlignment="1">
      <alignment horizontal="left" vertical="top" wrapText="1"/>
    </xf>
    <xf numFmtId="0" fontId="0" fillId="0" borderId="42" xfId="3" applyFont="1" applyBorder="1" applyAlignment="1">
      <alignment horizontal="left" vertical="top" wrapText="1"/>
    </xf>
    <xf numFmtId="0" fontId="7" fillId="0" borderId="15" xfId="3" applyBorder="1" applyAlignment="1">
      <alignment horizontal="left" vertical="top" wrapText="1"/>
    </xf>
    <xf numFmtId="0" fontId="7" fillId="0" borderId="36" xfId="3" applyBorder="1" applyAlignment="1">
      <alignment horizontal="left" vertical="top" wrapText="1"/>
    </xf>
    <xf numFmtId="0" fontId="7" fillId="0" borderId="16" xfId="3" applyBorder="1" applyAlignment="1">
      <alignment horizontal="left" vertical="top" wrapText="1"/>
    </xf>
    <xf numFmtId="0" fontId="7" fillId="0" borderId="37" xfId="3" applyBorder="1" applyAlignment="1">
      <alignment horizontal="left" vertical="top" wrapText="1"/>
    </xf>
    <xf numFmtId="0" fontId="7" fillId="0" borderId="17" xfId="3" applyBorder="1" applyAlignment="1">
      <alignment horizontal="left" vertical="top" wrapText="1"/>
    </xf>
    <xf numFmtId="0" fontId="7" fillId="0" borderId="29" xfId="3" applyBorder="1" applyAlignment="1">
      <alignment horizontal="left" vertical="top" wrapText="1"/>
    </xf>
    <xf numFmtId="0" fontId="7" fillId="0" borderId="48" xfId="3" applyBorder="1" applyAlignment="1">
      <alignment horizontal="left" vertical="top" wrapText="1"/>
    </xf>
    <xf numFmtId="176" fontId="7" fillId="0" borderId="9" xfId="3" applyNumberFormat="1" applyBorder="1" applyAlignment="1">
      <alignment horizontal="right" vertical="center" shrinkToFit="1"/>
    </xf>
    <xf numFmtId="176" fontId="7" fillId="0" borderId="46" xfId="3" applyNumberFormat="1" applyBorder="1" applyAlignment="1">
      <alignment horizontal="right" vertical="center" shrinkToFit="1"/>
    </xf>
    <xf numFmtId="0" fontId="7" fillId="0" borderId="9" xfId="3" applyBorder="1" applyAlignment="1">
      <alignment horizontal="right" vertical="center" shrinkToFit="1"/>
    </xf>
    <xf numFmtId="0" fontId="7" fillId="0" borderId="46" xfId="3" applyBorder="1" applyAlignment="1">
      <alignment horizontal="right" vertical="center" shrinkToFit="1"/>
    </xf>
    <xf numFmtId="0" fontId="81" fillId="0" borderId="0" xfId="0" applyFont="1" applyAlignment="1">
      <alignment horizontal="left" vertical="center" wrapText="1"/>
    </xf>
    <xf numFmtId="0" fontId="81" fillId="0" borderId="0" xfId="0" applyFont="1" applyAlignment="1">
      <alignment horizontal="left" vertical="center"/>
    </xf>
    <xf numFmtId="0" fontId="7" fillId="5" borderId="51" xfId="3" applyFill="1" applyBorder="1" applyAlignment="1">
      <alignment horizontal="left" vertical="center" shrinkToFit="1"/>
    </xf>
    <xf numFmtId="0" fontId="0" fillId="0" borderId="9" xfId="3" applyFont="1" applyBorder="1" applyAlignment="1">
      <alignment horizontal="left" vertical="center" shrinkToFit="1"/>
    </xf>
    <xf numFmtId="0" fontId="0" fillId="0" borderId="46" xfId="3" applyFont="1" applyBorder="1" applyAlignment="1">
      <alignment horizontal="left" vertical="center" shrinkToFit="1"/>
    </xf>
    <xf numFmtId="0" fontId="0" fillId="0" borderId="71" xfId="3" applyFont="1" applyBorder="1" applyAlignment="1">
      <alignment horizontal="left" vertical="center" shrinkToFit="1"/>
    </xf>
    <xf numFmtId="0" fontId="0" fillId="0" borderId="10" xfId="3" applyFont="1" applyBorder="1" applyAlignment="1">
      <alignment horizontal="left" vertical="center" shrinkToFit="1"/>
    </xf>
    <xf numFmtId="0" fontId="0" fillId="0" borderId="95" xfId="3" applyFont="1" applyBorder="1" applyAlignment="1">
      <alignment horizontal="left" vertical="center" shrinkToFit="1"/>
    </xf>
    <xf numFmtId="0" fontId="0" fillId="0" borderId="123" xfId="3" applyFont="1" applyBorder="1" applyAlignment="1">
      <alignment horizontal="left" vertical="center" shrinkToFit="1"/>
    </xf>
    <xf numFmtId="38" fontId="7" fillId="2" borderId="147" xfId="4" applyFont="1" applyFill="1" applyBorder="1" applyAlignment="1" applyProtection="1">
      <alignment horizontal="right" vertical="center"/>
    </xf>
    <xf numFmtId="38" fontId="7" fillId="3" borderId="51" xfId="4" applyFont="1" applyFill="1" applyBorder="1" applyAlignment="1" applyProtection="1">
      <alignment horizontal="right" vertical="center"/>
    </xf>
    <xf numFmtId="38" fontId="7" fillId="3" borderId="29" xfId="4" applyFont="1" applyFill="1" applyBorder="1" applyAlignment="1" applyProtection="1">
      <alignment horizontal="right" vertical="center"/>
    </xf>
    <xf numFmtId="38" fontId="7" fillId="2" borderId="11" xfId="4" applyFont="1" applyFill="1" applyBorder="1" applyAlignment="1" applyProtection="1">
      <alignment horizontal="right" vertical="center" wrapText="1"/>
    </xf>
    <xf numFmtId="38" fontId="7" fillId="2" borderId="130" xfId="4" applyFont="1" applyFill="1" applyBorder="1" applyAlignment="1" applyProtection="1">
      <alignment horizontal="right" vertical="center" wrapText="1"/>
    </xf>
    <xf numFmtId="0" fontId="0" fillId="0" borderId="120" xfId="3" applyFont="1" applyBorder="1" applyAlignment="1">
      <alignment horizontal="center" vertical="center"/>
    </xf>
    <xf numFmtId="176" fontId="0" fillId="0" borderId="18" xfId="3" applyNumberFormat="1" applyFont="1" applyBorder="1" applyAlignment="1">
      <alignment horizontal="right" vertical="center" shrinkToFit="1"/>
    </xf>
    <xf numFmtId="176" fontId="0" fillId="0" borderId="81" xfId="3" applyNumberFormat="1" applyFont="1" applyBorder="1" applyAlignment="1">
      <alignment horizontal="right" vertical="center" shrinkToFit="1"/>
    </xf>
    <xf numFmtId="0" fontId="0" fillId="0" borderId="130" xfId="0" applyBorder="1" applyAlignment="1">
      <alignment horizontal="right" vertical="center" shrinkToFit="1"/>
    </xf>
    <xf numFmtId="0" fontId="0" fillId="0" borderId="129" xfId="0" applyBorder="1" applyAlignment="1">
      <alignment horizontal="right" vertical="center" shrinkToFit="1"/>
    </xf>
    <xf numFmtId="0" fontId="0" fillId="0" borderId="131" xfId="0" applyBorder="1">
      <alignment vertical="center"/>
    </xf>
    <xf numFmtId="0" fontId="0" fillId="0" borderId="8" xfId="3" applyFont="1" applyBorder="1" applyAlignment="1">
      <alignment horizontal="left" vertical="center" shrinkToFit="1"/>
    </xf>
    <xf numFmtId="0" fontId="0" fillId="0" borderId="75" xfId="3" applyFont="1" applyBorder="1" applyAlignment="1">
      <alignment horizontal="left" vertical="center" shrinkToFit="1"/>
    </xf>
    <xf numFmtId="0" fontId="0" fillId="0" borderId="76" xfId="3" applyFont="1" applyBorder="1" applyAlignment="1">
      <alignment horizontal="left" vertical="center" shrinkToFit="1"/>
    </xf>
    <xf numFmtId="0" fontId="7" fillId="0" borderId="9" xfId="3" applyBorder="1" applyAlignment="1">
      <alignment horizontal="left" vertical="center" shrinkToFit="1"/>
    </xf>
    <xf numFmtId="0" fontId="7" fillId="0" borderId="46" xfId="3" applyBorder="1" applyAlignment="1">
      <alignment horizontal="left" vertical="center" shrinkToFit="1"/>
    </xf>
    <xf numFmtId="0" fontId="7" fillId="0" borderId="71" xfId="3" applyBorder="1" applyAlignment="1">
      <alignment horizontal="left" vertical="center" shrinkToFit="1"/>
    </xf>
    <xf numFmtId="0" fontId="0" fillId="0" borderId="130" xfId="3" applyFont="1" applyBorder="1" applyAlignment="1">
      <alignment horizontal="left" vertical="center" shrinkToFit="1"/>
    </xf>
    <xf numFmtId="0" fontId="0" fillId="0" borderId="175" xfId="3" applyFont="1" applyBorder="1" applyAlignment="1">
      <alignment horizontal="left" vertical="center" shrinkToFit="1"/>
    </xf>
    <xf numFmtId="0" fontId="7" fillId="0" borderId="10" xfId="3" applyBorder="1" applyAlignment="1">
      <alignment horizontal="left" vertical="center" shrinkToFit="1"/>
    </xf>
    <xf numFmtId="0" fontId="7" fillId="0" borderId="95" xfId="3" applyBorder="1" applyAlignment="1">
      <alignment horizontal="left" vertical="center" shrinkToFit="1"/>
    </xf>
    <xf numFmtId="0" fontId="7" fillId="0" borderId="123" xfId="3" applyBorder="1" applyAlignment="1">
      <alignment horizontal="left" vertical="center" shrinkToFit="1"/>
    </xf>
    <xf numFmtId="0" fontId="7" fillId="0" borderId="115" xfId="3" applyBorder="1" applyAlignment="1">
      <alignment horizontal="left" vertical="center" shrinkToFit="1"/>
    </xf>
    <xf numFmtId="0" fontId="7" fillId="0" borderId="77" xfId="3" applyBorder="1" applyAlignment="1">
      <alignment horizontal="left" vertical="center" shrinkToFit="1"/>
    </xf>
    <xf numFmtId="0" fontId="7" fillId="0" borderId="132" xfId="3" applyBorder="1" applyAlignment="1">
      <alignment horizontal="left" vertical="center" shrinkToFit="1"/>
    </xf>
    <xf numFmtId="176" fontId="11" fillId="0" borderId="0" xfId="3" applyNumberFormat="1" applyFont="1" applyAlignment="1">
      <alignment horizontal="center" vertical="center"/>
    </xf>
    <xf numFmtId="0" fontId="37" fillId="0" borderId="0" xfId="0" applyFont="1" applyAlignment="1">
      <alignment horizontal="center" vertical="center" shrinkToFit="1"/>
    </xf>
    <xf numFmtId="0" fontId="83" fillId="0" borderId="0" xfId="0" applyFont="1" applyAlignment="1">
      <alignment horizontal="left" vertical="center" wrapText="1"/>
    </xf>
    <xf numFmtId="178" fontId="9" fillId="5" borderId="166" xfId="2" applyNumberFormat="1" applyFont="1" applyFill="1" applyBorder="1" applyAlignment="1" applyProtection="1">
      <alignment horizontal="right" vertical="center"/>
    </xf>
    <xf numFmtId="178" fontId="9" fillId="5" borderId="46" xfId="2" applyNumberFormat="1" applyFont="1" applyFill="1" applyBorder="1" applyAlignment="1" applyProtection="1">
      <alignment horizontal="right" vertical="center"/>
    </xf>
    <xf numFmtId="178" fontId="9" fillId="5" borderId="47" xfId="2" applyNumberFormat="1" applyFont="1" applyFill="1" applyBorder="1" applyAlignment="1" applyProtection="1">
      <alignment horizontal="right" vertical="center"/>
    </xf>
    <xf numFmtId="176" fontId="9" fillId="5" borderId="77" xfId="0" applyNumberFormat="1" applyFont="1" applyFill="1" applyBorder="1" applyAlignment="1">
      <alignment horizontal="right" vertical="center" shrinkToFit="1"/>
    </xf>
    <xf numFmtId="178" fontId="9" fillId="5" borderId="167" xfId="2" applyNumberFormat="1" applyFont="1" applyFill="1" applyBorder="1" applyAlignment="1" applyProtection="1">
      <alignment horizontal="right" vertical="center"/>
    </xf>
    <xf numFmtId="178" fontId="9" fillId="5" borderId="77" xfId="2" applyNumberFormat="1" applyFont="1" applyFill="1" applyBorder="1" applyAlignment="1" applyProtection="1">
      <alignment horizontal="right" vertical="center"/>
    </xf>
    <xf numFmtId="178" fontId="9" fillId="5" borderId="78" xfId="2" applyNumberFormat="1" applyFont="1" applyFill="1" applyBorder="1" applyAlignment="1" applyProtection="1">
      <alignment horizontal="right" vertical="center"/>
    </xf>
    <xf numFmtId="176" fontId="9" fillId="11" borderId="33" xfId="3" applyNumberFormat="1" applyFont="1" applyFill="1" applyBorder="1" applyAlignment="1">
      <alignment horizontal="right" vertical="center"/>
    </xf>
    <xf numFmtId="178" fontId="9" fillId="5" borderId="32" xfId="2" applyNumberFormat="1" applyFont="1" applyFill="1" applyBorder="1" applyAlignment="1" applyProtection="1">
      <alignment horizontal="right" vertical="center"/>
    </xf>
    <xf numFmtId="178" fontId="9" fillId="5" borderId="33" xfId="2" applyNumberFormat="1" applyFont="1" applyFill="1" applyBorder="1" applyAlignment="1" applyProtection="1">
      <alignment horizontal="right" vertical="center"/>
    </xf>
    <xf numFmtId="178" fontId="9" fillId="5" borderId="118" xfId="2" applyNumberFormat="1" applyFont="1" applyFill="1" applyBorder="1" applyAlignment="1" applyProtection="1">
      <alignment horizontal="right" vertical="center"/>
    </xf>
    <xf numFmtId="177" fontId="9" fillId="9" borderId="15" xfId="4" applyNumberFormat="1" applyFont="1" applyFill="1" applyBorder="1" applyAlignment="1" applyProtection="1">
      <alignment horizontal="right" vertical="center"/>
    </xf>
    <xf numFmtId="178" fontId="9" fillId="5" borderId="154" xfId="2" applyNumberFormat="1" applyFont="1" applyFill="1" applyBorder="1" applyAlignment="1" applyProtection="1">
      <alignment horizontal="right" vertical="center"/>
    </xf>
    <xf numFmtId="178" fontId="9" fillId="5" borderId="51" xfId="2" applyNumberFormat="1" applyFont="1" applyFill="1" applyBorder="1" applyAlignment="1" applyProtection="1">
      <alignment horizontal="right" vertical="center"/>
    </xf>
    <xf numFmtId="178" fontId="9" fillId="5" borderId="62" xfId="2" applyNumberFormat="1" applyFont="1" applyFill="1" applyBorder="1" applyAlignment="1" applyProtection="1">
      <alignment horizontal="right" vertical="center"/>
    </xf>
    <xf numFmtId="178" fontId="9" fillId="5" borderId="154" xfId="2" applyNumberFormat="1" applyFont="1" applyFill="1" applyBorder="1" applyAlignment="1" applyProtection="1">
      <alignment horizontal="center" vertical="center"/>
    </xf>
    <xf numFmtId="178" fontId="9" fillId="5" borderId="51" xfId="2" applyNumberFormat="1" applyFont="1" applyFill="1" applyBorder="1" applyAlignment="1" applyProtection="1">
      <alignment horizontal="center" vertical="center"/>
    </xf>
    <xf numFmtId="178" fontId="9" fillId="5" borderId="62" xfId="2" applyNumberFormat="1" applyFont="1" applyFill="1" applyBorder="1" applyAlignment="1" applyProtection="1">
      <alignment horizontal="center" vertical="center"/>
    </xf>
    <xf numFmtId="178" fontId="9" fillId="5" borderId="155" xfId="2" applyNumberFormat="1" applyFont="1" applyFill="1" applyBorder="1" applyAlignment="1" applyProtection="1">
      <alignment horizontal="right" vertical="center"/>
    </xf>
    <xf numFmtId="178" fontId="9" fillId="5" borderId="75" xfId="2" applyNumberFormat="1" applyFont="1" applyFill="1" applyBorder="1" applyAlignment="1" applyProtection="1">
      <alignment horizontal="right" vertical="center"/>
    </xf>
    <xf numFmtId="178" fontId="9" fillId="5" borderId="44" xfId="2" applyNumberFormat="1" applyFont="1" applyFill="1" applyBorder="1" applyAlignment="1" applyProtection="1">
      <alignment horizontal="right" vertical="center"/>
    </xf>
    <xf numFmtId="176" fontId="9" fillId="5" borderId="46" xfId="0" applyNumberFormat="1" applyFont="1" applyFill="1" applyBorder="1" applyAlignment="1">
      <alignment horizontal="right" vertical="center" shrinkToFit="1"/>
    </xf>
    <xf numFmtId="176" fontId="0" fillId="5" borderId="9" xfId="0" applyNumberFormat="1" applyFill="1" applyBorder="1" applyAlignment="1">
      <alignment horizontal="right" vertical="center"/>
    </xf>
    <xf numFmtId="176" fontId="0" fillId="5" borderId="71" xfId="0" applyNumberFormat="1" applyFill="1" applyBorder="1" applyAlignment="1">
      <alignment horizontal="right" vertical="center"/>
    </xf>
    <xf numFmtId="177" fontId="0" fillId="5" borderId="168" xfId="0" applyNumberFormat="1" applyFill="1" applyBorder="1" applyAlignment="1">
      <alignment horizontal="right" vertical="center" shrinkToFit="1"/>
    </xf>
    <xf numFmtId="177" fontId="0" fillId="5" borderId="159" xfId="0" applyNumberFormat="1" applyFill="1" applyBorder="1" applyAlignment="1">
      <alignment horizontal="right" vertical="center" shrinkToFit="1"/>
    </xf>
    <xf numFmtId="177" fontId="0" fillId="5" borderId="11" xfId="0" applyNumberFormat="1" applyFill="1" applyBorder="1" applyAlignment="1">
      <alignment horizontal="right" vertical="center" shrinkToFit="1"/>
    </xf>
    <xf numFmtId="0" fontId="8" fillId="5" borderId="45" xfId="0" applyFont="1" applyFill="1" applyBorder="1" applyAlignment="1">
      <alignment horizontal="left" vertical="center" shrinkToFit="1"/>
    </xf>
    <xf numFmtId="0" fontId="8" fillId="5" borderId="71" xfId="0" applyFont="1" applyFill="1" applyBorder="1" applyAlignment="1">
      <alignment horizontal="left" vertical="center" shrinkToFit="1"/>
    </xf>
    <xf numFmtId="0" fontId="0" fillId="5" borderId="151" xfId="0" applyFill="1" applyBorder="1" applyAlignment="1">
      <alignment horizontal="center" vertical="center" shrinkToFit="1"/>
    </xf>
    <xf numFmtId="0" fontId="0" fillId="5" borderId="133" xfId="0" applyFill="1" applyBorder="1" applyAlignment="1">
      <alignment horizontal="center" vertical="center" shrinkToFit="1"/>
    </xf>
    <xf numFmtId="0" fontId="0" fillId="5" borderId="175" xfId="0" applyFill="1" applyBorder="1" applyAlignment="1">
      <alignment horizontal="center" vertical="center" shrinkToFit="1"/>
    </xf>
    <xf numFmtId="176" fontId="0" fillId="5" borderId="11" xfId="0" applyNumberFormat="1" applyFill="1" applyBorder="1" applyAlignment="1">
      <alignment horizontal="right" vertical="center"/>
    </xf>
    <xf numFmtId="176" fontId="0" fillId="5" borderId="130" xfId="0" applyNumberFormat="1" applyFill="1" applyBorder="1" applyAlignment="1">
      <alignment horizontal="right" vertical="center"/>
    </xf>
    <xf numFmtId="0" fontId="0" fillId="7" borderId="98" xfId="0" applyFill="1" applyBorder="1" applyAlignment="1">
      <alignment horizontal="left" vertical="center"/>
    </xf>
    <xf numFmtId="0" fontId="0" fillId="7" borderId="99" xfId="0" applyFill="1" applyBorder="1" applyAlignment="1">
      <alignment horizontal="left" vertical="center"/>
    </xf>
    <xf numFmtId="0" fontId="0" fillId="0" borderId="29"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180" fontId="0" fillId="0" borderId="102" xfId="0" applyNumberFormat="1" applyBorder="1" applyAlignment="1" applyProtection="1">
      <alignment horizontal="center" vertical="center"/>
      <protection locked="0"/>
    </xf>
    <xf numFmtId="180" fontId="0" fillId="0" borderId="153" xfId="0" applyNumberFormat="1" applyBorder="1" applyAlignment="1" applyProtection="1">
      <alignment horizontal="center" vertical="center"/>
      <protection locked="0"/>
    </xf>
    <xf numFmtId="0" fontId="0" fillId="0" borderId="95" xfId="0"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18" fillId="0" borderId="87" xfId="0" applyFont="1" applyBorder="1" applyAlignment="1" applyProtection="1">
      <alignment horizontal="left" vertical="center" wrapText="1"/>
      <protection locked="0"/>
    </xf>
    <xf numFmtId="0" fontId="18" fillId="0" borderId="88" xfId="0" applyFont="1" applyBorder="1" applyAlignment="1" applyProtection="1">
      <alignment horizontal="left" vertical="center" wrapText="1"/>
      <protection locked="0"/>
    </xf>
    <xf numFmtId="0" fontId="18" fillId="0" borderId="135" xfId="0" applyFont="1" applyBorder="1" applyAlignment="1" applyProtection="1">
      <alignment horizontal="left" vertical="center" wrapText="1"/>
      <protection locked="0"/>
    </xf>
    <xf numFmtId="0" fontId="40" fillId="5" borderId="106" xfId="0" applyFont="1" applyFill="1" applyBorder="1" applyAlignment="1">
      <alignment horizontal="left" vertical="center" wrapText="1"/>
    </xf>
    <xf numFmtId="0" fontId="0" fillId="5" borderId="58" xfId="0" applyFill="1" applyBorder="1">
      <alignment vertical="center"/>
    </xf>
    <xf numFmtId="0" fontId="0" fillId="5" borderId="56" xfId="0" applyFill="1" applyBorder="1">
      <alignment vertical="center"/>
    </xf>
    <xf numFmtId="0" fontId="0" fillId="5" borderId="57" xfId="0" applyFill="1" applyBorder="1">
      <alignment vertical="center"/>
    </xf>
    <xf numFmtId="0" fontId="0" fillId="5" borderId="74" xfId="0" applyFill="1" applyBorder="1">
      <alignment vertical="center"/>
    </xf>
    <xf numFmtId="176" fontId="0" fillId="5" borderId="132" xfId="0" applyNumberFormat="1" applyFill="1" applyBorder="1" applyAlignment="1">
      <alignment horizontal="right" vertical="center"/>
    </xf>
    <xf numFmtId="176" fontId="11" fillId="5" borderId="43" xfId="0" applyNumberFormat="1" applyFont="1" applyFill="1" applyBorder="1" applyAlignment="1">
      <alignment horizontal="center" vertical="center" shrinkToFit="1"/>
    </xf>
    <xf numFmtId="185" fontId="0" fillId="0" borderId="79" xfId="0" applyNumberFormat="1" applyBorder="1" applyAlignment="1" applyProtection="1">
      <alignment horizontal="center" vertical="center"/>
      <protection locked="0"/>
    </xf>
    <xf numFmtId="185" fontId="0" fillId="0" borderId="109" xfId="0" applyNumberFormat="1" applyBorder="1" applyAlignment="1" applyProtection="1">
      <alignment horizontal="center" vertical="center"/>
      <protection locked="0"/>
    </xf>
    <xf numFmtId="0" fontId="0" fillId="5" borderId="75" xfId="0" applyFill="1" applyBorder="1" applyAlignment="1">
      <alignment horizontal="center" vertical="center"/>
    </xf>
    <xf numFmtId="14" fontId="0" fillId="7" borderId="116" xfId="0" applyNumberFormat="1" applyFill="1" applyBorder="1" applyAlignment="1">
      <alignment horizontal="center" vertical="center"/>
    </xf>
    <xf numFmtId="14" fontId="0" fillId="7" borderId="125" xfId="0" applyNumberFormat="1" applyFill="1" applyBorder="1" applyAlignment="1">
      <alignment horizontal="center" vertical="center"/>
    </xf>
    <xf numFmtId="0" fontId="0" fillId="7" borderId="116" xfId="0" applyFill="1" applyBorder="1" applyAlignment="1">
      <alignment horizontal="center" vertical="center"/>
    </xf>
    <xf numFmtId="0" fontId="0" fillId="7" borderId="68" xfId="0" applyFill="1" applyBorder="1" applyAlignment="1">
      <alignment horizontal="center" vertical="center"/>
    </xf>
    <xf numFmtId="0" fontId="0" fillId="7" borderId="69" xfId="0" applyFill="1" applyBorder="1" applyAlignment="1">
      <alignment horizontal="center" vertical="center"/>
    </xf>
    <xf numFmtId="0" fontId="0" fillId="0" borderId="34" xfId="0" applyBorder="1" applyAlignment="1">
      <alignment horizontal="left" vertical="top" wrapText="1"/>
    </xf>
    <xf numFmtId="0" fontId="13" fillId="0" borderId="3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85" fillId="7" borderId="182" xfId="0" applyFont="1" applyFill="1" applyBorder="1" applyAlignment="1">
      <alignment horizontal="left" vertical="top" wrapText="1"/>
    </xf>
    <xf numFmtId="0" fontId="85" fillId="7" borderId="81" xfId="0" applyFont="1" applyFill="1" applyBorder="1" applyAlignment="1">
      <alignment horizontal="left" vertical="top" wrapText="1"/>
    </xf>
    <xf numFmtId="0" fontId="0" fillId="7" borderId="81" xfId="0" applyFill="1" applyBorder="1">
      <alignment vertical="center"/>
    </xf>
    <xf numFmtId="0" fontId="0" fillId="7" borderId="82" xfId="0" applyFill="1" applyBorder="1">
      <alignment vertical="center"/>
    </xf>
    <xf numFmtId="0" fontId="85" fillId="7" borderId="34" xfId="0" applyFont="1" applyFill="1" applyBorder="1" applyAlignment="1">
      <alignment horizontal="left" vertical="top" wrapText="1"/>
    </xf>
    <xf numFmtId="0" fontId="85" fillId="7" borderId="0" xfId="0" applyFont="1" applyFill="1" applyAlignment="1">
      <alignment horizontal="left" vertical="top" wrapText="1"/>
    </xf>
    <xf numFmtId="0" fontId="0" fillId="7" borderId="0" xfId="0" applyFill="1">
      <alignment vertical="center"/>
    </xf>
    <xf numFmtId="0" fontId="0" fillId="7" borderId="37" xfId="0" applyFill="1" applyBorder="1">
      <alignment vertical="center"/>
    </xf>
    <xf numFmtId="0" fontId="85" fillId="7" borderId="35" xfId="0" applyFont="1" applyFill="1" applyBorder="1" applyAlignment="1">
      <alignment horizontal="left" vertical="top" wrapText="1"/>
    </xf>
    <xf numFmtId="0" fontId="85" fillId="7" borderId="120" xfId="0" applyFont="1" applyFill="1" applyBorder="1" applyAlignment="1">
      <alignment horizontal="left" vertical="top" wrapText="1"/>
    </xf>
    <xf numFmtId="0" fontId="0" fillId="7" borderId="120" xfId="0" applyFill="1" applyBorder="1">
      <alignment vertical="center"/>
    </xf>
    <xf numFmtId="0" fontId="0" fillId="7" borderId="63" xfId="0" applyFill="1" applyBorder="1">
      <alignment vertical="center"/>
    </xf>
    <xf numFmtId="0" fontId="0" fillId="0" borderId="34" xfId="0" applyBorder="1" applyAlignment="1">
      <alignment horizontal="left" vertical="center" wrapText="1"/>
    </xf>
    <xf numFmtId="0" fontId="13" fillId="0" borderId="34" xfId="0" applyFont="1" applyBorder="1" applyAlignment="1">
      <alignment horizontal="left" vertical="top"/>
    </xf>
    <xf numFmtId="38" fontId="8" fillId="2" borderId="147" xfId="4" applyFont="1" applyFill="1" applyBorder="1" applyAlignment="1" applyProtection="1">
      <alignment horizontal="right" vertical="center"/>
    </xf>
    <xf numFmtId="38" fontId="8" fillId="2" borderId="142" xfId="4" applyFont="1" applyFill="1" applyBorder="1" applyAlignment="1" applyProtection="1">
      <alignment horizontal="right" vertical="center"/>
    </xf>
    <xf numFmtId="38" fontId="7" fillId="3" borderId="60" xfId="4" applyFont="1" applyFill="1" applyBorder="1" applyAlignment="1" applyProtection="1">
      <alignment horizontal="right" vertical="center"/>
    </xf>
    <xf numFmtId="38" fontId="7" fillId="2" borderId="40" xfId="4" applyFont="1" applyFill="1" applyBorder="1" applyAlignment="1" applyProtection="1">
      <alignment horizontal="right" vertical="center"/>
    </xf>
    <xf numFmtId="38" fontId="7" fillId="3" borderId="92" xfId="4" applyFont="1" applyFill="1" applyBorder="1" applyAlignment="1" applyProtection="1">
      <alignment horizontal="right" vertical="center"/>
    </xf>
    <xf numFmtId="38" fontId="7" fillId="2" borderId="139" xfId="4" applyFont="1" applyFill="1" applyBorder="1" applyAlignment="1" applyProtection="1">
      <alignment horizontal="right" vertical="center" wrapText="1"/>
    </xf>
    <xf numFmtId="38" fontId="7" fillId="2" borderId="139" xfId="4" applyFont="1" applyFill="1" applyBorder="1" applyAlignment="1" applyProtection="1">
      <alignment horizontal="right" vertical="center"/>
    </xf>
    <xf numFmtId="38" fontId="7" fillId="2" borderId="5" xfId="4" applyFont="1" applyFill="1" applyBorder="1" applyAlignment="1" applyProtection="1">
      <alignment horizontal="right" vertical="center"/>
    </xf>
    <xf numFmtId="178" fontId="9" fillId="5" borderId="127" xfId="2" applyNumberFormat="1" applyFont="1" applyFill="1" applyBorder="1" applyAlignment="1" applyProtection="1">
      <alignment horizontal="right" vertical="center"/>
    </xf>
    <xf numFmtId="178" fontId="9" fillId="5" borderId="59" xfId="2" applyNumberFormat="1" applyFont="1" applyFill="1" applyBorder="1" applyAlignment="1" applyProtection="1">
      <alignment horizontal="right" vertical="center"/>
    </xf>
    <xf numFmtId="178" fontId="9" fillId="5" borderId="59" xfId="2" applyNumberFormat="1" applyFont="1" applyFill="1" applyBorder="1" applyAlignment="1" applyProtection="1">
      <alignment horizontal="center" vertical="center"/>
    </xf>
    <xf numFmtId="178" fontId="9" fillId="5" borderId="43" xfId="2" applyNumberFormat="1" applyFont="1" applyFill="1" applyBorder="1" applyAlignment="1" applyProtection="1">
      <alignment horizontal="right" vertical="center"/>
    </xf>
    <xf numFmtId="178" fontId="9" fillId="5" borderId="45" xfId="2" applyNumberFormat="1" applyFont="1" applyFill="1" applyBorder="1" applyAlignment="1" applyProtection="1">
      <alignment horizontal="right" vertical="center"/>
    </xf>
    <xf numFmtId="178" fontId="9" fillId="5" borderId="157" xfId="2" applyNumberFormat="1" applyFont="1" applyFill="1" applyBorder="1" applyAlignment="1" applyProtection="1">
      <alignment horizontal="right" vertical="center"/>
    </xf>
    <xf numFmtId="181" fontId="0" fillId="13" borderId="0" xfId="0" applyNumberFormat="1" applyFill="1" applyAlignment="1" applyProtection="1">
      <alignment horizontal="right" vertical="center"/>
      <protection locked="0"/>
    </xf>
    <xf numFmtId="0" fontId="46" fillId="12" borderId="0" xfId="0" applyFont="1" applyFill="1" applyAlignment="1">
      <alignment horizontal="center" vertical="top"/>
    </xf>
    <xf numFmtId="0" fontId="53" fillId="12" borderId="0" xfId="0" applyFont="1" applyFill="1" applyAlignment="1">
      <alignment horizontal="right" vertical="top"/>
    </xf>
    <xf numFmtId="0" fontId="45" fillId="0" borderId="0" xfId="0" applyFont="1" applyAlignment="1" applyProtection="1">
      <alignment vertical="top" wrapText="1"/>
      <protection locked="0"/>
    </xf>
    <xf numFmtId="0" fontId="12" fillId="0" borderId="59" xfId="0" applyFont="1" applyBorder="1">
      <alignment vertical="center"/>
    </xf>
    <xf numFmtId="0" fontId="12" fillId="0" borderId="60" xfId="0" applyFont="1" applyBorder="1">
      <alignment vertical="center"/>
    </xf>
    <xf numFmtId="184" fontId="56" fillId="0" borderId="59" xfId="0" applyNumberFormat="1" applyFont="1" applyBorder="1" applyAlignment="1" applyProtection="1">
      <alignment horizontal="left" vertical="center"/>
      <protection locked="0"/>
    </xf>
    <xf numFmtId="184" fontId="56" fillId="0" borderId="51" xfId="0" applyNumberFormat="1" applyFont="1" applyBorder="1" applyAlignment="1" applyProtection="1">
      <alignment horizontal="left" vertical="center"/>
      <protection locked="0"/>
    </xf>
    <xf numFmtId="184" fontId="56" fillId="0" borderId="60" xfId="0" applyNumberFormat="1" applyFont="1" applyBorder="1" applyAlignment="1" applyProtection="1">
      <alignment horizontal="left" vertical="center"/>
      <protection locked="0"/>
    </xf>
    <xf numFmtId="0" fontId="9" fillId="0" borderId="59" xfId="0" applyFont="1" applyBorder="1" applyAlignment="1">
      <alignment horizontal="right" vertical="center"/>
    </xf>
    <xf numFmtId="0" fontId="12" fillId="0" borderId="60" xfId="0" applyFont="1" applyBorder="1" applyAlignment="1">
      <alignment horizontal="right" vertical="center"/>
    </xf>
    <xf numFmtId="0" fontId="12" fillId="0" borderId="59"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59" xfId="0" applyFont="1" applyBorder="1" applyAlignment="1">
      <alignment horizontal="left" vertical="center"/>
    </xf>
    <xf numFmtId="0" fontId="12" fillId="0" borderId="60" xfId="0" applyFont="1" applyBorder="1" applyAlignment="1">
      <alignment horizontal="left" vertical="center"/>
    </xf>
    <xf numFmtId="179" fontId="56" fillId="0" borderId="51" xfId="0" applyNumberFormat="1" applyFont="1" applyBorder="1" applyAlignment="1" applyProtection="1">
      <alignment horizontal="left" vertical="center"/>
      <protection locked="0"/>
    </xf>
    <xf numFmtId="179" fontId="56" fillId="0" borderId="60" xfId="0" applyNumberFormat="1" applyFont="1" applyBorder="1" applyAlignment="1" applyProtection="1">
      <alignment horizontal="left" vertical="center"/>
      <protection locked="0"/>
    </xf>
    <xf numFmtId="0" fontId="12" fillId="0" borderId="51" xfId="0" applyFont="1" applyBorder="1">
      <alignment vertical="center"/>
    </xf>
    <xf numFmtId="0" fontId="12" fillId="4" borderId="59"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12" fillId="4" borderId="109" xfId="0" applyFont="1" applyFill="1" applyBorder="1" applyAlignment="1" applyProtection="1">
      <alignment horizontal="left" vertical="center"/>
      <protection locked="0"/>
    </xf>
    <xf numFmtId="0" fontId="12" fillId="0" borderId="79"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0" fillId="0" borderId="0" xfId="0" applyFont="1" applyAlignment="1">
      <alignment horizontal="left" vertical="center"/>
    </xf>
    <xf numFmtId="0" fontId="12" fillId="0" borderId="59" xfId="0" applyFont="1" applyBorder="1" applyAlignment="1" applyProtection="1">
      <alignment horizontal="left" vertical="center"/>
      <protection locked="0"/>
    </xf>
    <xf numFmtId="0" fontId="12" fillId="0" borderId="0" xfId="0" applyFont="1" applyAlignment="1">
      <alignment horizontal="center" vertical="center" wrapText="1"/>
    </xf>
    <xf numFmtId="183" fontId="56" fillId="5" borderId="0" xfId="0" applyNumberFormat="1" applyFont="1" applyFill="1" applyAlignment="1">
      <alignment horizontal="left" vertical="center"/>
    </xf>
    <xf numFmtId="0" fontId="9" fillId="0" borderId="0" xfId="0" applyFont="1" applyAlignment="1">
      <alignment horizontal="left" vertical="top" wrapText="1"/>
    </xf>
    <xf numFmtId="0" fontId="66" fillId="0" borderId="0" xfId="0" applyFont="1" applyAlignment="1">
      <alignment horizontal="left" vertical="top" wrapText="1"/>
    </xf>
    <xf numFmtId="0" fontId="55" fillId="0" borderId="0" xfId="0" applyFont="1" applyAlignment="1">
      <alignment horizontal="distributed" vertical="center"/>
    </xf>
    <xf numFmtId="0" fontId="55" fillId="0" borderId="0" xfId="0" applyFont="1" applyAlignment="1">
      <alignment horizontal="distributed" vertical="center" wrapText="1"/>
    </xf>
    <xf numFmtId="0" fontId="55" fillId="0" borderId="0" xfId="0" applyFont="1" applyAlignment="1">
      <alignment horizontal="center" vertical="center" shrinkToFit="1"/>
    </xf>
    <xf numFmtId="0" fontId="10" fillId="0" borderId="0" xfId="0" applyFont="1" applyAlignment="1">
      <alignment horizontal="right" vertical="center"/>
    </xf>
    <xf numFmtId="181" fontId="10" fillId="5" borderId="0" xfId="0" applyNumberFormat="1" applyFont="1" applyFill="1" applyAlignment="1">
      <alignment horizontal="right" vertical="center"/>
    </xf>
    <xf numFmtId="0" fontId="12" fillId="0" borderId="59" xfId="0" applyFont="1" applyBorder="1" applyAlignment="1">
      <alignment horizontal="left" vertical="center" shrinkToFit="1"/>
    </xf>
    <xf numFmtId="0" fontId="12" fillId="0" borderId="60" xfId="0" applyFont="1" applyBorder="1" applyAlignment="1">
      <alignment horizontal="left" vertical="center" shrinkToFit="1"/>
    </xf>
    <xf numFmtId="180" fontId="56" fillId="0" borderId="59" xfId="0" applyNumberFormat="1" applyFont="1" applyBorder="1" applyAlignment="1" applyProtection="1">
      <alignment horizontal="left" vertical="center"/>
      <protection locked="0"/>
    </xf>
    <xf numFmtId="180" fontId="56" fillId="0" borderId="60" xfId="0" applyNumberFormat="1" applyFont="1" applyBorder="1" applyAlignment="1" applyProtection="1">
      <alignment horizontal="left" vertical="center"/>
      <protection locked="0"/>
    </xf>
    <xf numFmtId="0" fontId="10" fillId="0" borderId="0" xfId="0" applyFont="1" applyAlignment="1">
      <alignment horizontal="left" vertical="center" wrapText="1"/>
    </xf>
  </cellXfs>
  <cellStyles count="10">
    <cellStyle name="どちらでもない" xfId="9" builtinId="28"/>
    <cellStyle name="パーセント" xfId="8"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5 2" xfId="6" xr:uid="{00000000-0005-0000-0000-000006000000}"/>
    <cellStyle name="標準 5 2 2" xfId="7" xr:uid="{00000000-0005-0000-0000-000007000000}"/>
  </cellStyles>
  <dxfs count="14">
    <dxf>
      <fill>
        <patternFill>
          <bgColor theme="5" tint="0.79998168889431442"/>
        </patternFill>
      </fill>
    </dxf>
    <dxf>
      <fill>
        <patternFill>
          <bgColor rgb="FFEAEAEA"/>
        </patternFill>
      </fill>
    </dxf>
    <dxf>
      <fill>
        <patternFill>
          <bgColor theme="0" tint="-4.9989318521683403E-2"/>
        </patternFill>
      </fill>
    </dxf>
    <dxf>
      <fill>
        <patternFill>
          <bgColor rgb="FFEAEAEA"/>
        </patternFill>
      </fill>
    </dxf>
    <dxf>
      <font>
        <b/>
        <i val="0"/>
        <color rgb="FFFF0000"/>
      </font>
    </dxf>
    <dxf>
      <fill>
        <patternFill>
          <bgColor theme="7" tint="0.39994506668294322"/>
        </patternFill>
      </fill>
    </dxf>
    <dxf>
      <fill>
        <patternFill>
          <bgColor theme="5" tint="0.79998168889431442"/>
        </patternFill>
      </fill>
    </dxf>
    <dxf>
      <fill>
        <patternFill>
          <bgColor rgb="FFEAEAEA"/>
        </patternFill>
      </fill>
    </dxf>
    <dxf>
      <fill>
        <patternFill>
          <bgColor theme="0" tint="-4.9989318521683403E-2"/>
        </patternFill>
      </fill>
    </dxf>
    <dxf>
      <fill>
        <patternFill>
          <bgColor rgb="FFEAEAEA"/>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13"/>
    </tableStyle>
    <tableStyle name="ピボットテーブル スタイル 1" table="0" count="2" xr9:uid="{00000000-0011-0000-FFFF-FFFF01000000}">
      <tableStyleElement type="wholeTable" dxfId="12"/>
      <tableStyleElement type="headerRow" dxfId="11"/>
    </tableStyle>
  </tableStyles>
  <colors>
    <mruColors>
      <color rgb="FFCCFFFF"/>
      <color rgb="FFF7C1D4"/>
      <color rgb="FFFFCCCC"/>
      <color rgb="FFFFCCFF"/>
      <color rgb="FFE8C1F7"/>
      <color rgb="FFC0C0C0"/>
      <color rgb="FFEAEAEA"/>
      <color rgb="FFFF66FF"/>
      <color rgb="FFFF9953"/>
      <color rgb="FFFF8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496023" y="6577136"/>
          <a:ext cx="24073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7340844"/>
          <a:ext cx="2534172" cy="1295397"/>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37549" y="8069758"/>
          <a:ext cx="1709680" cy="177967"/>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04964" y="8019626"/>
          <a:ext cx="692317" cy="283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0" y="7350369"/>
          <a:ext cx="1817077" cy="1311000"/>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00000000-0008-0000-0000-000008000000}"/>
            </a:ext>
          </a:extLst>
        </xdr:cNvPr>
        <xdr:cNvSpPr/>
      </xdr:nvSpPr>
      <xdr:spPr>
        <a:xfrm>
          <a:off x="4218024" y="8406362"/>
          <a:ext cx="92496" cy="246834"/>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15556" y="7952092"/>
          <a:ext cx="1512553" cy="66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51812" y="8398487"/>
          <a:ext cx="1272688" cy="2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8C1F7"/>
    <pageSetUpPr fitToPage="1"/>
  </sheetPr>
  <dimension ref="A1:I29"/>
  <sheetViews>
    <sheetView showGridLines="0" tabSelected="1" view="pageBreakPreview" zoomScaleNormal="100" zoomScaleSheetLayoutView="100" workbookViewId="0">
      <selection activeCell="F14" sqref="F14"/>
    </sheetView>
  </sheetViews>
  <sheetFormatPr defaultColWidth="8.8984375" defaultRowHeight="18"/>
  <cols>
    <col min="1" max="8" width="8.59765625" style="23" customWidth="1"/>
    <col min="9" max="9" width="11.3984375" style="23" customWidth="1"/>
  </cols>
  <sheetData>
    <row r="1" spans="1:9" ht="39.75" customHeight="1">
      <c r="A1" s="648" t="s">
        <v>498</v>
      </c>
      <c r="B1" s="649"/>
      <c r="C1" s="649"/>
      <c r="D1" s="649"/>
      <c r="E1" s="649"/>
      <c r="F1" s="649"/>
      <c r="G1" s="649"/>
      <c r="H1" s="649"/>
      <c r="I1" s="649"/>
    </row>
    <row r="2" spans="1:9" ht="5.25" customHeight="1">
      <c r="A2" s="478"/>
      <c r="B2" s="478"/>
      <c r="C2" s="478"/>
      <c r="D2" s="478"/>
      <c r="E2" s="478"/>
      <c r="F2" s="478"/>
      <c r="G2" s="478"/>
      <c r="H2" s="479"/>
      <c r="I2" s="479"/>
    </row>
    <row r="3" spans="1:9" ht="18.75" customHeight="1">
      <c r="A3" s="480" t="s">
        <v>401</v>
      </c>
      <c r="B3" s="478"/>
      <c r="C3" s="478"/>
      <c r="D3" s="478"/>
      <c r="E3" s="478"/>
      <c r="F3" s="478"/>
      <c r="G3" s="478"/>
      <c r="H3" s="479"/>
      <c r="I3" s="479"/>
    </row>
    <row r="4" spans="1:9" ht="5.25" customHeight="1">
      <c r="A4" s="478"/>
      <c r="B4" s="478"/>
      <c r="C4" s="478"/>
      <c r="D4" s="478"/>
      <c r="E4" s="478"/>
      <c r="F4" s="478"/>
      <c r="G4" s="478"/>
      <c r="H4" s="478"/>
      <c r="I4" s="478"/>
    </row>
    <row r="5" spans="1:9">
      <c r="A5" s="481" t="s">
        <v>402</v>
      </c>
      <c r="B5" s="482"/>
      <c r="C5" s="482"/>
      <c r="D5" s="482"/>
      <c r="E5" s="482"/>
      <c r="F5" s="482"/>
      <c r="G5" s="482"/>
      <c r="H5" s="482"/>
      <c r="I5" s="483"/>
    </row>
    <row r="6" spans="1:9">
      <c r="A6" s="296" t="s">
        <v>399</v>
      </c>
      <c r="B6" s="297"/>
      <c r="C6" s="297"/>
      <c r="E6" s="297"/>
      <c r="F6" s="297"/>
      <c r="G6" s="297"/>
      <c r="H6" s="297"/>
      <c r="I6" s="298"/>
    </row>
    <row r="7" spans="1:9">
      <c r="A7" s="293" t="s">
        <v>246</v>
      </c>
      <c r="B7" s="294"/>
      <c r="C7" s="294"/>
      <c r="D7" s="294"/>
      <c r="E7" s="294"/>
      <c r="F7" s="294"/>
      <c r="G7" s="294"/>
      <c r="H7" s="294"/>
      <c r="I7" s="295"/>
    </row>
    <row r="8" spans="1:9">
      <c r="A8" s="293" t="s">
        <v>400</v>
      </c>
      <c r="B8" s="294"/>
      <c r="C8" s="294"/>
      <c r="D8" s="294"/>
      <c r="E8" s="294"/>
      <c r="F8" s="294"/>
      <c r="G8" s="294"/>
      <c r="H8" s="294"/>
      <c r="I8" s="295"/>
    </row>
    <row r="9" spans="1:9">
      <c r="A9" s="656" t="s">
        <v>465</v>
      </c>
      <c r="B9" s="657"/>
      <c r="C9" s="657"/>
      <c r="D9" s="657"/>
      <c r="E9" s="657"/>
      <c r="F9" s="657"/>
      <c r="G9" s="657"/>
      <c r="H9" s="657"/>
      <c r="I9" s="658"/>
    </row>
    <row r="10" spans="1:9" ht="70.95" customHeight="1">
      <c r="A10" s="659"/>
      <c r="B10" s="660"/>
      <c r="C10" s="660"/>
      <c r="D10" s="660"/>
      <c r="E10" s="660"/>
      <c r="F10" s="660"/>
      <c r="G10" s="660"/>
      <c r="H10" s="660"/>
      <c r="I10" s="661"/>
    </row>
    <row r="11" spans="1:9">
      <c r="A11" s="296" t="s">
        <v>157</v>
      </c>
      <c r="B11" s="297"/>
      <c r="C11" s="297"/>
      <c r="D11" s="297"/>
      <c r="E11" s="297"/>
      <c r="F11" s="297"/>
      <c r="G11" s="297"/>
      <c r="H11" s="297"/>
      <c r="I11" s="298"/>
    </row>
    <row r="12" spans="1:9">
      <c r="A12" s="299" t="s">
        <v>158</v>
      </c>
      <c r="B12" s="300"/>
      <c r="C12" s="300"/>
      <c r="D12" s="300"/>
      <c r="E12" s="300"/>
      <c r="F12" s="300"/>
      <c r="G12" s="300"/>
      <c r="H12" s="300"/>
      <c r="I12" s="301"/>
    </row>
    <row r="13" spans="1:9">
      <c r="A13" s="292" t="s">
        <v>159</v>
      </c>
      <c r="B13" s="25"/>
      <c r="C13" s="25"/>
      <c r="D13" s="25"/>
      <c r="E13" s="25"/>
      <c r="F13" s="25"/>
      <c r="G13" s="25"/>
      <c r="H13" s="25"/>
      <c r="I13" s="26"/>
    </row>
    <row r="14" spans="1:9" ht="18.75" customHeight="1">
      <c r="A14" s="296" t="s">
        <v>242</v>
      </c>
      <c r="B14" s="302"/>
      <c r="C14" s="302"/>
      <c r="D14" s="302"/>
      <c r="E14" s="302"/>
      <c r="F14" s="302"/>
      <c r="G14" s="302"/>
      <c r="H14" s="302"/>
      <c r="I14" s="303"/>
    </row>
    <row r="15" spans="1:9">
      <c r="A15" s="293" t="s">
        <v>243</v>
      </c>
      <c r="B15" s="305"/>
      <c r="C15" s="305"/>
      <c r="D15" s="305"/>
      <c r="E15" s="305"/>
      <c r="F15" s="305"/>
      <c r="G15" s="305"/>
      <c r="H15" s="305"/>
      <c r="I15" s="306"/>
    </row>
    <row r="16" spans="1:9">
      <c r="A16" s="307" t="s">
        <v>244</v>
      </c>
      <c r="B16" s="308"/>
      <c r="C16" s="308"/>
      <c r="D16" s="308"/>
      <c r="E16" s="308" t="s">
        <v>245</v>
      </c>
      <c r="F16" s="308"/>
      <c r="G16" s="308"/>
      <c r="H16" s="308"/>
      <c r="I16" s="309"/>
    </row>
    <row r="17" spans="1:9">
      <c r="A17" s="325" t="s">
        <v>238</v>
      </c>
      <c r="B17" s="650" t="s">
        <v>239</v>
      </c>
      <c r="C17" s="651"/>
      <c r="D17" s="310"/>
      <c r="E17" s="310"/>
      <c r="F17" s="310"/>
      <c r="G17" s="310"/>
      <c r="H17" s="310"/>
      <c r="I17" s="311"/>
    </row>
    <row r="18" spans="1:9">
      <c r="A18" s="662" t="s">
        <v>453</v>
      </c>
      <c r="B18" s="663"/>
      <c r="C18" s="663"/>
      <c r="D18" s="663"/>
      <c r="E18" s="663"/>
      <c r="F18" s="663"/>
      <c r="G18" s="663"/>
      <c r="H18" s="663"/>
      <c r="I18" s="664"/>
    </row>
    <row r="19" spans="1:9">
      <c r="A19" s="312"/>
      <c r="B19" s="310"/>
      <c r="C19" s="310"/>
      <c r="D19" s="310"/>
      <c r="E19" s="310"/>
      <c r="F19" s="310"/>
      <c r="G19" s="310"/>
      <c r="H19" s="310"/>
      <c r="I19" s="311"/>
    </row>
    <row r="20" spans="1:9">
      <c r="A20" s="312"/>
      <c r="B20" s="310"/>
      <c r="C20" s="310"/>
      <c r="D20" s="310"/>
      <c r="E20" s="310"/>
      <c r="F20" s="310"/>
      <c r="G20" s="310"/>
      <c r="H20" s="310"/>
      <c r="I20" s="311"/>
    </row>
    <row r="21" spans="1:9">
      <c r="A21" s="312"/>
      <c r="B21" s="310"/>
      <c r="C21" s="310"/>
      <c r="D21" s="310"/>
      <c r="E21" s="310"/>
      <c r="F21" s="310"/>
      <c r="G21" s="310"/>
      <c r="H21" s="310"/>
      <c r="I21" s="311"/>
    </row>
    <row r="22" spans="1:9">
      <c r="A22" s="312"/>
      <c r="B22" s="310"/>
      <c r="C22" s="310"/>
      <c r="D22" s="310"/>
      <c r="E22" s="310"/>
      <c r="F22" s="310"/>
      <c r="G22" s="310"/>
      <c r="H22" s="310"/>
      <c r="I22" s="311"/>
    </row>
    <row r="23" spans="1:9">
      <c r="A23" s="312"/>
      <c r="B23" s="310"/>
      <c r="C23" s="310"/>
      <c r="D23" s="310"/>
      <c r="E23" s="310"/>
      <c r="F23" s="310"/>
      <c r="G23" s="310"/>
      <c r="H23" s="310"/>
      <c r="I23" s="311"/>
    </row>
    <row r="24" spans="1:9">
      <c r="A24" s="313"/>
      <c r="B24" s="314"/>
      <c r="C24" s="314"/>
      <c r="D24" s="314"/>
      <c r="E24" s="314"/>
      <c r="F24" s="314"/>
      <c r="G24" s="314"/>
      <c r="H24" s="314"/>
      <c r="I24" s="315"/>
    </row>
    <row r="25" spans="1:9">
      <c r="A25" s="316" t="s">
        <v>160</v>
      </c>
      <c r="B25" s="317"/>
      <c r="C25" s="317"/>
      <c r="D25" s="317"/>
      <c r="E25" s="317"/>
      <c r="F25" s="317"/>
      <c r="G25" s="317"/>
      <c r="H25" s="317"/>
      <c r="I25" s="318"/>
    </row>
    <row r="26" spans="1:9">
      <c r="A26" s="24" t="s">
        <v>161</v>
      </c>
      <c r="B26" s="319"/>
      <c r="C26" s="25" t="s">
        <v>162</v>
      </c>
      <c r="D26" s="25"/>
      <c r="E26" s="25"/>
      <c r="F26" s="25"/>
      <c r="G26" s="25"/>
      <c r="H26" s="25"/>
      <c r="I26" s="26"/>
    </row>
    <row r="27" spans="1:9">
      <c r="A27" s="296" t="s">
        <v>163</v>
      </c>
      <c r="B27" s="320"/>
      <c r="C27" s="321" t="s">
        <v>164</v>
      </c>
      <c r="D27" s="321"/>
      <c r="E27" s="321"/>
      <c r="F27" s="321"/>
      <c r="G27" s="321"/>
      <c r="H27" s="321"/>
      <c r="I27" s="322"/>
    </row>
    <row r="28" spans="1:9" ht="18.75" customHeight="1">
      <c r="A28" s="27"/>
      <c r="B28" s="323"/>
      <c r="C28" s="652" t="s">
        <v>165</v>
      </c>
      <c r="D28" s="652"/>
      <c r="E28" s="652"/>
      <c r="F28" s="652"/>
      <c r="G28" s="652"/>
      <c r="H28" s="652"/>
      <c r="I28" s="653"/>
    </row>
    <row r="29" spans="1:9">
      <c r="A29" s="28"/>
      <c r="B29" s="324"/>
      <c r="C29" s="654"/>
      <c r="D29" s="654"/>
      <c r="E29" s="654"/>
      <c r="F29" s="654"/>
      <c r="G29" s="654"/>
      <c r="H29" s="654"/>
      <c r="I29" s="655"/>
    </row>
  </sheetData>
  <sheetProtection algorithmName="SHA-512" hashValue="8TIui9oa6jOb8XYOAwz2kSrialdAGGVIvNxlAqMzxd+kWkfqIvFRgyMz+G1LsBX2+6DaCP2vYXFRd4PVmCWswg==" saltValue="vSB8uEASYK4bwdpfXJJV4w==" spinCount="100000" sheet="1" objects="1" scenarios="1"/>
  <mergeCells count="5">
    <mergeCell ref="A1:I1"/>
    <mergeCell ref="B17:C17"/>
    <mergeCell ref="C28:I29"/>
    <mergeCell ref="A9:I10"/>
    <mergeCell ref="A18:I18"/>
  </mergeCells>
  <phoneticPr fontId="20"/>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2D050"/>
    <pageSetUpPr fitToPage="1"/>
  </sheetPr>
  <dimension ref="A1:N36"/>
  <sheetViews>
    <sheetView view="pageBreakPreview" zoomScale="70" zoomScaleNormal="100" zoomScaleSheetLayoutView="70" workbookViewId="0">
      <selection activeCell="D20" sqref="D20:H24"/>
    </sheetView>
  </sheetViews>
  <sheetFormatPr defaultColWidth="9" defaultRowHeight="13.2"/>
  <cols>
    <col min="1" max="1" width="4.59765625" style="381" customWidth="1"/>
    <col min="2" max="2" width="6.5" style="381" customWidth="1"/>
    <col min="3" max="3" width="26" style="381" customWidth="1"/>
    <col min="4" max="4" width="19.5" style="381" customWidth="1"/>
    <col min="5" max="5" width="17.59765625" style="381" customWidth="1"/>
    <col min="6" max="6" width="1.8984375" style="381" customWidth="1"/>
    <col min="7" max="7" width="10.5" style="381" customWidth="1"/>
    <col min="8" max="8" width="5.5" style="381" customWidth="1"/>
    <col min="9" max="9" width="10.5" style="381" customWidth="1"/>
    <col min="10" max="10" width="16.3984375" style="381" customWidth="1"/>
    <col min="11" max="11" width="13.8984375" style="381" customWidth="1"/>
    <col min="12" max="12" width="7.5" style="381" customWidth="1"/>
    <col min="13" max="13" width="60.59765625" style="381" customWidth="1"/>
    <col min="14" max="14" width="44.59765625" style="381" customWidth="1"/>
    <col min="15" max="16384" width="9" style="381"/>
  </cols>
  <sheetData>
    <row r="1" spans="1:14" ht="36.75" customHeight="1">
      <c r="A1" s="1014" t="s">
        <v>326</v>
      </c>
      <c r="B1" s="1014"/>
      <c r="C1" s="1014"/>
      <c r="D1" s="1014"/>
      <c r="E1" s="1014"/>
      <c r="F1" s="380"/>
      <c r="G1" s="380"/>
      <c r="H1" s="380"/>
      <c r="I1" s="380"/>
      <c r="J1" s="380"/>
      <c r="K1" s="380"/>
      <c r="L1" s="380"/>
      <c r="M1" s="1013" t="s">
        <v>489</v>
      </c>
      <c r="N1" s="1013"/>
    </row>
    <row r="2" spans="1:14" ht="15.75" customHeight="1">
      <c r="A2" s="382"/>
      <c r="B2" s="382"/>
      <c r="C2" s="382"/>
      <c r="D2" s="382"/>
      <c r="E2" s="380"/>
      <c r="F2" s="380"/>
      <c r="G2" s="380"/>
      <c r="H2" s="380"/>
      <c r="I2" s="380"/>
      <c r="J2" s="380"/>
      <c r="K2" s="380"/>
      <c r="L2" s="380"/>
      <c r="M2" s="1013"/>
      <c r="N2" s="1013"/>
    </row>
    <row r="3" spans="1:14" ht="31.5" customHeight="1">
      <c r="A3" s="383"/>
      <c r="C3" s="1017" t="s">
        <v>478</v>
      </c>
      <c r="D3" s="1017"/>
      <c r="E3" s="1017"/>
      <c r="F3" s="1017"/>
      <c r="G3" s="1017"/>
      <c r="H3" s="1017"/>
      <c r="I3" s="1017"/>
      <c r="J3" s="1017"/>
      <c r="K3" s="397"/>
      <c r="L3" s="383"/>
      <c r="M3" s="1013"/>
      <c r="N3" s="1013"/>
    </row>
    <row r="4" spans="1:14" ht="31.5" customHeight="1">
      <c r="A4" s="384"/>
      <c r="C4" s="1018" t="s">
        <v>325</v>
      </c>
      <c r="D4" s="1018"/>
      <c r="E4" s="1018"/>
      <c r="F4" s="1018"/>
      <c r="G4" s="1018"/>
      <c r="H4" s="1018"/>
      <c r="I4" s="1018"/>
      <c r="J4" s="1018"/>
      <c r="K4" s="398"/>
      <c r="L4" s="383"/>
      <c r="M4" s="1013"/>
      <c r="N4" s="1013"/>
    </row>
    <row r="5" spans="1:14" ht="33" customHeight="1">
      <c r="A5" s="384"/>
      <c r="C5" s="1020" t="s">
        <v>272</v>
      </c>
      <c r="D5" s="1020"/>
      <c r="E5" s="1020"/>
      <c r="F5" s="1020"/>
      <c r="G5" s="1020"/>
      <c r="H5" s="1020"/>
      <c r="I5" s="1020"/>
      <c r="J5" s="1020"/>
      <c r="K5" s="399"/>
      <c r="L5" s="384"/>
      <c r="M5" s="1013"/>
      <c r="N5" s="1013"/>
    </row>
    <row r="6" spans="1:14" ht="22.5" customHeight="1">
      <c r="A6" s="384"/>
      <c r="B6" s="384"/>
      <c r="C6" s="384"/>
      <c r="D6" s="384"/>
      <c r="E6" s="384"/>
      <c r="F6" s="384"/>
      <c r="G6" s="384"/>
      <c r="H6" s="384"/>
      <c r="I6" s="1019"/>
      <c r="J6" s="1019"/>
      <c r="K6" s="1019"/>
      <c r="L6" s="384"/>
      <c r="M6" s="1013"/>
      <c r="N6" s="1013"/>
    </row>
    <row r="7" spans="1:14" ht="30.75" customHeight="1">
      <c r="A7" s="380"/>
      <c r="B7" s="385"/>
      <c r="C7" s="385"/>
      <c r="D7" s="385"/>
      <c r="E7" s="385"/>
      <c r="F7" s="385"/>
      <c r="G7" s="385"/>
      <c r="H7" s="385"/>
      <c r="I7" s="396"/>
      <c r="J7" s="1016"/>
      <c r="K7" s="1016"/>
      <c r="L7" s="385"/>
      <c r="M7" s="1013"/>
      <c r="N7" s="1013"/>
    </row>
    <row r="8" spans="1:14" ht="12.75" customHeight="1">
      <c r="A8" s="380"/>
      <c r="B8" s="385"/>
      <c r="C8" s="385"/>
      <c r="D8" s="385"/>
      <c r="E8" s="385"/>
      <c r="F8" s="385"/>
      <c r="G8" s="385"/>
      <c r="H8" s="385"/>
      <c r="I8" s="386"/>
      <c r="J8" s="386"/>
      <c r="K8" s="386"/>
      <c r="L8" s="385"/>
      <c r="M8" s="1013"/>
      <c r="N8" s="1013"/>
    </row>
    <row r="9" spans="1:14" ht="45" customHeight="1">
      <c r="A9" s="380"/>
      <c r="B9" s="1012" t="s">
        <v>274</v>
      </c>
      <c r="C9" s="1012"/>
      <c r="D9" s="1012"/>
      <c r="E9" s="1012"/>
      <c r="F9" s="1012"/>
      <c r="G9" s="1012"/>
      <c r="H9" s="1012"/>
      <c r="I9" s="1012"/>
      <c r="J9" s="1012"/>
      <c r="K9" s="1012"/>
      <c r="L9" s="385"/>
      <c r="M9" s="1013"/>
      <c r="N9" s="1013"/>
    </row>
    <row r="10" spans="1:14" ht="12.75" customHeight="1">
      <c r="A10" s="380"/>
      <c r="B10" s="380"/>
      <c r="C10" s="380"/>
      <c r="D10" s="380"/>
      <c r="E10" s="380"/>
      <c r="F10" s="380"/>
      <c r="G10" s="380"/>
      <c r="H10" s="380"/>
      <c r="I10" s="380"/>
      <c r="J10" s="385"/>
      <c r="K10" s="385"/>
      <c r="L10" s="385"/>
      <c r="M10" s="393"/>
      <c r="N10" s="393"/>
    </row>
    <row r="11" spans="1:14" ht="33.75" customHeight="1">
      <c r="A11" s="380"/>
      <c r="B11" s="380"/>
      <c r="C11" s="380"/>
      <c r="D11" s="380"/>
      <c r="E11" s="387" t="s">
        <v>275</v>
      </c>
      <c r="F11" s="388"/>
      <c r="G11" s="389" t="str">
        <f>TEXT('1-1 総表'!C10&amp;"","000")</f>
        <v/>
      </c>
      <c r="H11" s="389" t="s">
        <v>301</v>
      </c>
      <c r="I11" s="389" t="str">
        <f>TEXT('1-1 総表'!E10&amp;"","0000")</f>
        <v/>
      </c>
      <c r="J11" s="389"/>
      <c r="K11" s="388"/>
      <c r="L11" s="389"/>
    </row>
    <row r="12" spans="1:14" ht="54.75" customHeight="1">
      <c r="A12" s="380"/>
      <c r="B12" s="380"/>
      <c r="C12" s="380"/>
      <c r="D12" s="380"/>
      <c r="E12" s="394" t="s">
        <v>276</v>
      </c>
      <c r="F12" s="388"/>
      <c r="G12" s="1010" t="str">
        <f>'1-1 総表'!C12&amp;'1-1 総表'!D12&amp;'1-1 総表'!F12</f>
        <v>選択してください。</v>
      </c>
      <c r="H12" s="1010"/>
      <c r="I12" s="1010"/>
      <c r="J12" s="1010"/>
      <c r="K12" s="1010"/>
      <c r="L12" s="1010"/>
    </row>
    <row r="13" spans="1:14" ht="54.75" customHeight="1">
      <c r="A13" s="380"/>
      <c r="B13" s="380"/>
      <c r="C13" s="380"/>
      <c r="D13" s="380"/>
      <c r="E13" s="394" t="s">
        <v>277</v>
      </c>
      <c r="F13" s="388"/>
      <c r="G13" s="1010">
        <f>'1-1 総表'!C14</f>
        <v>0</v>
      </c>
      <c r="H13" s="1010"/>
      <c r="I13" s="1010"/>
      <c r="J13" s="1010"/>
      <c r="K13" s="1010"/>
      <c r="L13" s="1010"/>
    </row>
    <row r="14" spans="1:14" ht="46.5" customHeight="1">
      <c r="A14" s="380"/>
      <c r="B14" s="380"/>
      <c r="C14" s="380"/>
      <c r="D14" s="380"/>
      <c r="E14" s="395" t="s">
        <v>278</v>
      </c>
      <c r="F14" s="388"/>
      <c r="G14" s="1010">
        <f>'1-1 総表'!C15</f>
        <v>0</v>
      </c>
      <c r="H14" s="1010"/>
      <c r="I14" s="1010"/>
      <c r="J14" s="1010"/>
      <c r="K14" s="1010"/>
      <c r="L14" s="1010"/>
    </row>
    <row r="15" spans="1:14" ht="46.5" customHeight="1">
      <c r="A15" s="380"/>
      <c r="B15" s="380"/>
      <c r="C15" s="380"/>
      <c r="D15" s="380"/>
      <c r="E15" s="395" t="s">
        <v>279</v>
      </c>
      <c r="F15" s="388"/>
      <c r="G15" s="1015">
        <f>'1-1 総表'!C16</f>
        <v>0</v>
      </c>
      <c r="H15" s="1015"/>
      <c r="I15" s="1015"/>
      <c r="J15" s="1015"/>
      <c r="K15" s="1015"/>
      <c r="L15" s="1015"/>
    </row>
    <row r="16" spans="1:14" ht="46.5" customHeight="1">
      <c r="A16" s="380"/>
      <c r="B16" s="380"/>
      <c r="C16" s="380"/>
      <c r="D16" s="380"/>
      <c r="E16" s="395" t="s">
        <v>132</v>
      </c>
      <c r="F16" s="388"/>
      <c r="G16" s="1010">
        <f>'1-1 総表'!C21</f>
        <v>0</v>
      </c>
      <c r="H16" s="1010"/>
      <c r="I16" s="1010"/>
      <c r="J16" s="1010"/>
      <c r="K16" s="1010"/>
      <c r="L16" s="1010"/>
    </row>
    <row r="17" spans="1:13" ht="19.5" customHeight="1">
      <c r="A17" s="380"/>
      <c r="B17" s="380"/>
      <c r="C17" s="380"/>
      <c r="D17" s="380"/>
      <c r="E17" s="380"/>
      <c r="F17" s="380"/>
      <c r="G17" s="380"/>
      <c r="H17" s="380"/>
      <c r="I17" s="380"/>
      <c r="J17" s="385"/>
      <c r="K17" s="385"/>
      <c r="L17" s="385"/>
    </row>
    <row r="18" spans="1:13" ht="22.5" customHeight="1">
      <c r="A18" s="380"/>
      <c r="B18" s="390"/>
      <c r="C18" s="423">
        <f>'5-1 総表'!C11</f>
        <v>0</v>
      </c>
      <c r="D18" s="392">
        <f>'5-1 総表'!G11</f>
        <v>0</v>
      </c>
      <c r="E18" s="1021" t="s">
        <v>330</v>
      </c>
      <c r="F18" s="1021"/>
      <c r="G18" s="1021"/>
      <c r="H18" s="1021"/>
      <c r="I18" s="1021"/>
      <c r="J18" s="1021"/>
      <c r="K18" s="1021"/>
      <c r="L18" s="385"/>
      <c r="M18" s="436"/>
    </row>
    <row r="19" spans="1:13" ht="41.25" customHeight="1">
      <c r="A19" s="380"/>
      <c r="B19" s="419"/>
      <c r="C19" s="1010" t="s">
        <v>327</v>
      </c>
      <c r="D19" s="1010"/>
      <c r="E19" s="1010"/>
      <c r="F19" s="1010"/>
      <c r="G19" s="1010"/>
      <c r="H19" s="1010"/>
      <c r="I19" s="1010"/>
      <c r="J19" s="1010"/>
      <c r="K19" s="1010"/>
      <c r="L19" s="385"/>
    </row>
    <row r="20" spans="1:13" ht="25.5" customHeight="1">
      <c r="A20" s="380"/>
      <c r="B20" s="419"/>
      <c r="C20" s="420"/>
      <c r="D20" s="419"/>
      <c r="E20" s="419"/>
      <c r="F20" s="419"/>
      <c r="G20" s="419"/>
      <c r="H20" s="419"/>
      <c r="I20" s="419"/>
      <c r="J20" s="419"/>
      <c r="K20" s="419"/>
      <c r="L20" s="385"/>
    </row>
    <row r="21" spans="1:13" ht="30.75" customHeight="1">
      <c r="A21" s="380"/>
      <c r="B21" s="1009" t="s">
        <v>281</v>
      </c>
      <c r="C21" s="1009"/>
      <c r="D21" s="1009"/>
      <c r="E21" s="1009"/>
      <c r="F21" s="1009"/>
      <c r="G21" s="1009"/>
      <c r="H21" s="1009"/>
      <c r="I21" s="1009"/>
      <c r="J21" s="1009"/>
      <c r="K21" s="1009"/>
      <c r="L21" s="385"/>
    </row>
    <row r="22" spans="1:13" ht="25.5" customHeight="1">
      <c r="A22" s="380"/>
      <c r="B22" s="418"/>
      <c r="C22" s="418"/>
      <c r="D22" s="418"/>
      <c r="E22" s="418"/>
      <c r="F22" s="418"/>
      <c r="G22" s="418"/>
      <c r="H22" s="418"/>
      <c r="I22" s="418"/>
      <c r="J22" s="418"/>
      <c r="K22" s="418"/>
      <c r="L22" s="385"/>
    </row>
    <row r="23" spans="1:13" ht="27" customHeight="1">
      <c r="A23" s="380"/>
      <c r="B23" s="1012" t="s">
        <v>297</v>
      </c>
      <c r="C23" s="1012"/>
      <c r="D23" s="1012"/>
      <c r="E23" s="1012"/>
      <c r="F23" s="380"/>
      <c r="G23" s="380"/>
      <c r="H23" s="380"/>
      <c r="I23" s="380"/>
      <c r="J23" s="380"/>
      <c r="K23" s="380"/>
      <c r="L23" s="380"/>
    </row>
    <row r="24" spans="1:13" ht="42.75" customHeight="1">
      <c r="B24" s="400" t="s">
        <v>298</v>
      </c>
      <c r="C24" s="1010">
        <f>'1-1 総表'!C31</f>
        <v>0</v>
      </c>
      <c r="D24" s="1010"/>
      <c r="E24" s="1010"/>
      <c r="F24" s="1010"/>
      <c r="G24" s="1010"/>
      <c r="H24" s="1010"/>
      <c r="I24" s="1010"/>
      <c r="J24" s="1010"/>
      <c r="K24" s="1010"/>
    </row>
    <row r="25" spans="1:13" ht="27" customHeight="1">
      <c r="B25" s="400"/>
    </row>
    <row r="26" spans="1:13" ht="27" customHeight="1">
      <c r="B26" s="420" t="s">
        <v>328</v>
      </c>
      <c r="C26" s="401"/>
      <c r="D26" s="401"/>
      <c r="E26" s="391"/>
    </row>
    <row r="27" spans="1:13" ht="82.5" customHeight="1">
      <c r="B27" s="400" t="s">
        <v>298</v>
      </c>
      <c r="C27" s="1008"/>
      <c r="D27" s="1008"/>
      <c r="E27" s="1008"/>
      <c r="F27" s="1008"/>
      <c r="G27" s="1008"/>
      <c r="H27" s="1008"/>
      <c r="I27" s="1008"/>
      <c r="J27" s="1008"/>
      <c r="K27" s="1008"/>
    </row>
    <row r="28" spans="1:13" ht="27" customHeight="1">
      <c r="B28" s="400" t="s">
        <v>298</v>
      </c>
    </row>
    <row r="29" spans="1:13" ht="27" customHeight="1">
      <c r="B29" s="420" t="s">
        <v>329</v>
      </c>
      <c r="C29" s="401"/>
      <c r="D29" s="401"/>
      <c r="E29" s="391"/>
    </row>
    <row r="30" spans="1:13" ht="30.75" customHeight="1">
      <c r="C30" s="1008"/>
      <c r="D30" s="1008"/>
      <c r="E30" s="1008"/>
      <c r="F30" s="1008"/>
      <c r="G30" s="1008"/>
      <c r="H30" s="1008"/>
      <c r="I30" s="1008"/>
      <c r="J30" s="1008"/>
      <c r="K30" s="1008"/>
    </row>
    <row r="31" spans="1:13" ht="30.75" customHeight="1">
      <c r="C31" s="1008"/>
      <c r="D31" s="1008"/>
      <c r="E31" s="1008"/>
      <c r="F31" s="1008"/>
      <c r="G31" s="1008"/>
      <c r="H31" s="1008"/>
      <c r="I31" s="1008"/>
      <c r="J31" s="1008"/>
      <c r="K31" s="1008"/>
    </row>
    <row r="32" spans="1:13" ht="30.75" customHeight="1">
      <c r="C32" s="1008"/>
      <c r="D32" s="1008"/>
      <c r="E32" s="1008"/>
      <c r="F32" s="1008"/>
      <c r="G32" s="1008"/>
      <c r="H32" s="1008"/>
      <c r="I32" s="1008"/>
      <c r="J32" s="1008"/>
      <c r="K32" s="1008"/>
    </row>
    <row r="33" spans="3:11" ht="30.75" customHeight="1">
      <c r="C33" s="1008"/>
      <c r="D33" s="1008"/>
      <c r="E33" s="1008"/>
      <c r="F33" s="1008"/>
      <c r="G33" s="1008"/>
      <c r="H33" s="1008"/>
      <c r="I33" s="1008"/>
      <c r="J33" s="1008"/>
      <c r="K33" s="1008"/>
    </row>
    <row r="34" spans="3:11" ht="30.75" customHeight="1">
      <c r="C34" s="1008"/>
      <c r="D34" s="1008"/>
      <c r="E34" s="1008"/>
      <c r="F34" s="1008"/>
      <c r="G34" s="1008"/>
      <c r="H34" s="1008"/>
      <c r="I34" s="1008"/>
      <c r="J34" s="1008"/>
      <c r="K34" s="1008"/>
    </row>
    <row r="35" spans="3:11" ht="30.75" customHeight="1">
      <c r="C35" s="1008"/>
      <c r="D35" s="1008"/>
      <c r="E35" s="1008"/>
      <c r="F35" s="1008"/>
      <c r="G35" s="1008"/>
      <c r="H35" s="1008"/>
      <c r="I35" s="1008"/>
      <c r="J35" s="1008"/>
      <c r="K35" s="1008"/>
    </row>
    <row r="36" spans="3:11" ht="30.75" customHeight="1">
      <c r="C36" s="1008"/>
      <c r="D36" s="1008"/>
      <c r="E36" s="1008"/>
      <c r="F36" s="1008"/>
      <c r="G36" s="1008"/>
      <c r="H36" s="1008"/>
      <c r="I36" s="1008"/>
      <c r="J36" s="1008"/>
      <c r="K36" s="1008"/>
    </row>
  </sheetData>
  <sheetProtection algorithmName="SHA-512" hashValue="cTgpDxi8ZmpqubgSRw4367ylqzXEpXxcwozm1o5Q2cbbtzbacBOuRBu4VS0/rm3XoNQc0tauClcX8UHOl3QoBw==" saltValue="Xa9rTi5hqrH89Dc53JgBVg==" spinCount="100000" sheet="1" objects="1" scenarios="1"/>
  <mergeCells count="20">
    <mergeCell ref="C19:K19"/>
    <mergeCell ref="B21:K21"/>
    <mergeCell ref="B23:E23"/>
    <mergeCell ref="C24:K24"/>
    <mergeCell ref="C30:K36"/>
    <mergeCell ref="C27:K27"/>
    <mergeCell ref="E18:K18"/>
    <mergeCell ref="A1:E1"/>
    <mergeCell ref="M1:N9"/>
    <mergeCell ref="C3:J3"/>
    <mergeCell ref="C4:J4"/>
    <mergeCell ref="C5:J5"/>
    <mergeCell ref="I6:K6"/>
    <mergeCell ref="J7:K7"/>
    <mergeCell ref="B9:K9"/>
    <mergeCell ref="G12:L12"/>
    <mergeCell ref="G13:L13"/>
    <mergeCell ref="G14:L14"/>
    <mergeCell ref="G15:L15"/>
    <mergeCell ref="G16:L16"/>
  </mergeCells>
  <phoneticPr fontId="20"/>
  <dataValidations count="1">
    <dataValidation type="list" allowBlank="1" showInputMessage="1" showErrorMessage="1" sqref="E18:K18" xr:uid="{00000000-0002-0000-09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9953"/>
    <pageSetUpPr fitToPage="1"/>
  </sheetPr>
  <dimension ref="A1:AG66"/>
  <sheetViews>
    <sheetView view="pageBreakPreview" zoomScale="70" zoomScaleNormal="70" zoomScaleSheetLayoutView="70" workbookViewId="0">
      <selection activeCell="D20" sqref="D20:H24"/>
    </sheetView>
  </sheetViews>
  <sheetFormatPr defaultColWidth="9" defaultRowHeight="18"/>
  <cols>
    <col min="1" max="1" width="5.59765625" customWidth="1"/>
    <col min="2" max="2" width="19.59765625" customWidth="1"/>
    <col min="3" max="3" width="20.59765625" customWidth="1"/>
    <col min="4" max="4" width="4.3984375" customWidth="1"/>
    <col min="5" max="5" width="7.59765625" customWidth="1"/>
    <col min="6" max="6" width="11.8984375" customWidth="1"/>
    <col min="7" max="7" width="8.59765625" customWidth="1"/>
    <col min="8" max="8" width="12.59765625" customWidth="1"/>
    <col min="9" max="10" width="11.8984375" customWidth="1"/>
    <col min="11" max="11" width="1.09765625" customWidth="1"/>
    <col min="12" max="12" width="6.8984375" customWidth="1"/>
    <col min="22" max="22" width="30.8984375" customWidth="1"/>
    <col min="23" max="23" width="19.8984375" customWidth="1"/>
    <col min="24" max="27" width="28" customWidth="1"/>
  </cols>
  <sheetData>
    <row r="1" spans="1:33" s="336" customFormat="1" ht="35.4" customHeight="1">
      <c r="A1" s="725" t="s">
        <v>323</v>
      </c>
      <c r="B1" s="725"/>
      <c r="C1" s="725"/>
      <c r="D1"/>
      <c r="E1"/>
      <c r="F1"/>
      <c r="G1" s="330"/>
      <c r="H1"/>
      <c r="I1"/>
      <c r="J1"/>
      <c r="K1" s="334"/>
      <c r="L1" s="517" t="s">
        <v>411</v>
      </c>
      <c r="M1" s="334"/>
      <c r="N1" s="334"/>
      <c r="O1" s="334"/>
      <c r="P1" s="337"/>
      <c r="Q1" s="337"/>
      <c r="R1" s="337"/>
      <c r="V1" s="334"/>
      <c r="W1" s="334"/>
      <c r="X1" s="334"/>
      <c r="Y1" s="334"/>
      <c r="Z1" s="337"/>
      <c r="AA1" s="337"/>
      <c r="AB1" s="337"/>
    </row>
    <row r="2" spans="1:33" s="338" customFormat="1" ht="25.5" customHeight="1">
      <c r="A2" s="726" t="s">
        <v>473</v>
      </c>
      <c r="B2" s="726"/>
      <c r="C2" s="726"/>
      <c r="D2" s="726"/>
      <c r="E2" s="726"/>
      <c r="F2" s="726"/>
      <c r="G2" s="726"/>
      <c r="H2" s="726"/>
      <c r="I2" s="726"/>
      <c r="J2" s="726"/>
      <c r="K2" s="332"/>
      <c r="L2" s="1038" t="s">
        <v>486</v>
      </c>
      <c r="M2" s="1038"/>
      <c r="N2" s="1038"/>
      <c r="O2" s="1038"/>
      <c r="P2" s="1038"/>
      <c r="Q2" s="1038"/>
      <c r="R2" s="1038"/>
      <c r="S2" s="1038"/>
      <c r="T2" s="1038"/>
      <c r="U2" s="1038"/>
      <c r="V2" s="334"/>
      <c r="W2" s="334"/>
      <c r="X2" s="334"/>
      <c r="Y2" s="334"/>
      <c r="Z2" s="402"/>
      <c r="AA2" s="402"/>
      <c r="AB2" s="337"/>
    </row>
    <row r="3" spans="1:33" s="338" customFormat="1" ht="26.4">
      <c r="A3" s="726" t="s">
        <v>322</v>
      </c>
      <c r="B3" s="726"/>
      <c r="C3" s="726"/>
      <c r="D3" s="726"/>
      <c r="E3" s="726"/>
      <c r="F3" s="726"/>
      <c r="G3" s="726"/>
      <c r="H3" s="726"/>
      <c r="I3" s="726"/>
      <c r="J3" s="726"/>
      <c r="K3" s="334"/>
      <c r="L3" s="1038"/>
      <c r="M3" s="1038"/>
      <c r="N3" s="1038"/>
      <c r="O3" s="1038"/>
      <c r="P3" s="1038"/>
      <c r="Q3" s="1038"/>
      <c r="R3" s="1038"/>
      <c r="S3" s="1038"/>
      <c r="T3" s="1038"/>
      <c r="U3" s="1038"/>
      <c r="V3" s="334"/>
      <c r="W3" s="334"/>
      <c r="X3" s="334"/>
      <c r="Y3" s="334"/>
      <c r="Z3" s="402"/>
      <c r="AA3" s="402"/>
    </row>
    <row r="4" spans="1:33" s="338" customFormat="1" ht="6.6" customHeight="1">
      <c r="A4" s="501"/>
      <c r="B4" s="501"/>
      <c r="C4" s="501"/>
      <c r="D4" s="501"/>
      <c r="E4" s="501"/>
      <c r="F4" s="501"/>
      <c r="G4" s="501"/>
      <c r="H4" s="501"/>
      <c r="I4" s="501"/>
      <c r="J4" s="502"/>
      <c r="K4" s="334"/>
      <c r="L4" s="1038"/>
      <c r="M4" s="1038"/>
      <c r="N4" s="1038"/>
      <c r="O4" s="1038"/>
      <c r="P4" s="1038"/>
      <c r="Q4" s="1038"/>
      <c r="R4" s="1038"/>
      <c r="S4" s="1038"/>
      <c r="T4" s="1038"/>
      <c r="U4" s="1038"/>
      <c r="V4" s="334"/>
      <c r="W4" s="334"/>
      <c r="X4" s="334"/>
      <c r="Y4" s="334"/>
    </row>
    <row r="5" spans="1:33" s="336" customFormat="1" ht="18.75" customHeight="1">
      <c r="A5" s="727" t="s">
        <v>250</v>
      </c>
      <c r="B5" s="727"/>
      <c r="C5" s="727"/>
      <c r="D5" s="727"/>
      <c r="E5" s="727"/>
      <c r="F5" s="727"/>
      <c r="G5" s="727"/>
      <c r="H5" s="727"/>
      <c r="I5" s="727"/>
      <c r="J5" s="727"/>
      <c r="K5" s="334"/>
      <c r="L5" s="1038"/>
      <c r="M5" s="1038"/>
      <c r="N5" s="1038"/>
      <c r="O5" s="1038"/>
      <c r="P5" s="1038"/>
      <c r="Q5" s="1038"/>
      <c r="R5" s="1038"/>
      <c r="S5" s="1038"/>
      <c r="T5" s="1038"/>
      <c r="U5" s="1038"/>
      <c r="V5" s="334"/>
      <c r="W5" s="334"/>
      <c r="X5" s="334"/>
      <c r="Y5" s="334"/>
    </row>
    <row r="6" spans="1:33" s="336" customFormat="1" ht="8.25" customHeight="1">
      <c r="A6"/>
      <c r="B6"/>
      <c r="C6"/>
      <c r="D6"/>
      <c r="E6"/>
      <c r="F6"/>
      <c r="G6"/>
      <c r="H6"/>
      <c r="I6"/>
      <c r="J6"/>
      <c r="K6" s="334"/>
      <c r="L6" s="1038"/>
      <c r="M6" s="1038"/>
      <c r="N6" s="1038"/>
      <c r="O6" s="1038"/>
      <c r="P6" s="1038"/>
      <c r="Q6" s="1038"/>
      <c r="R6" s="1038"/>
      <c r="S6" s="1038"/>
      <c r="T6" s="1038"/>
      <c r="U6" s="1038"/>
      <c r="V6" s="334"/>
      <c r="W6" s="334"/>
      <c r="X6" s="334"/>
      <c r="Y6" s="334"/>
    </row>
    <row r="7" spans="1:33" s="336" customFormat="1" ht="18.75" customHeight="1">
      <c r="A7" s="158"/>
      <c r="B7" s="503">
        <f>C11</f>
        <v>0</v>
      </c>
      <c r="C7" s="35">
        <f>G11</f>
        <v>0</v>
      </c>
      <c r="D7" s="727" t="s">
        <v>324</v>
      </c>
      <c r="E7" s="727"/>
      <c r="F7" s="727"/>
      <c r="G7" s="727"/>
      <c r="H7" s="727"/>
      <c r="I7" s="727"/>
      <c r="J7"/>
      <c r="K7"/>
      <c r="L7" s="1038"/>
      <c r="M7" s="1038"/>
      <c r="N7" s="1038"/>
      <c r="O7" s="1038"/>
      <c r="P7" s="1038"/>
      <c r="Q7" s="1038"/>
      <c r="R7" s="1038"/>
      <c r="S7" s="1038"/>
      <c r="T7" s="1038"/>
      <c r="U7" s="1038"/>
      <c r="V7" s="795"/>
      <c r="W7" s="795"/>
      <c r="X7" s="795"/>
      <c r="Y7" s="334"/>
    </row>
    <row r="8" spans="1:33" s="336" customFormat="1" ht="36.75" customHeight="1">
      <c r="A8" s="157"/>
      <c r="B8" s="725" t="s">
        <v>312</v>
      </c>
      <c r="C8" s="725"/>
      <c r="D8" s="725"/>
      <c r="E8" s="725"/>
      <c r="F8" s="725"/>
      <c r="G8" s="725"/>
      <c r="H8" s="725"/>
      <c r="I8" s="725"/>
      <c r="J8"/>
      <c r="K8"/>
      <c r="L8"/>
      <c r="M8"/>
      <c r="N8"/>
      <c r="O8" s="334"/>
      <c r="V8" s="795"/>
      <c r="W8" s="795"/>
      <c r="X8" s="795"/>
      <c r="Y8" s="334"/>
    </row>
    <row r="9" spans="1:33" s="336" customFormat="1" ht="12.6" customHeight="1" thickBot="1">
      <c r="A9" s="504"/>
      <c r="B9" s="504"/>
      <c r="C9" s="504"/>
      <c r="D9" s="504"/>
      <c r="E9" s="504"/>
      <c r="F9" s="504"/>
      <c r="G9"/>
      <c r="H9"/>
      <c r="I9"/>
      <c r="J9" s="131"/>
      <c r="K9" s="334"/>
      <c r="L9" s="449" t="s">
        <v>412</v>
      </c>
      <c r="M9" s="449"/>
      <c r="N9" s="449"/>
      <c r="O9" s="449"/>
      <c r="P9" s="449"/>
      <c r="Q9" s="449"/>
      <c r="R9" s="449"/>
      <c r="S9" s="449"/>
      <c r="T9" s="449"/>
      <c r="U9" s="449"/>
      <c r="V9" s="795"/>
      <c r="W9" s="795"/>
      <c r="X9" s="795"/>
      <c r="Y9" s="334"/>
    </row>
    <row r="10" spans="1:33" s="336" customFormat="1" ht="31.5" customHeight="1" thickBot="1">
      <c r="A10" s="1022" t="s">
        <v>155</v>
      </c>
      <c r="B10" s="1023"/>
      <c r="C10" s="806"/>
      <c r="D10" s="807"/>
      <c r="E10" s="1024"/>
      <c r="F10" s="1025"/>
      <c r="G10" s="803"/>
      <c r="H10" s="803"/>
      <c r="I10" s="803"/>
      <c r="J10" s="803"/>
      <c r="K10" s="334"/>
      <c r="L10" s="518" t="s">
        <v>321</v>
      </c>
      <c r="M10" s="519" t="s">
        <v>413</v>
      </c>
      <c r="N10" s="520"/>
      <c r="O10" s="520"/>
      <c r="P10" s="520"/>
      <c r="Q10" s="520"/>
      <c r="R10" s="520"/>
      <c r="S10" s="520"/>
      <c r="T10" s="520"/>
      <c r="U10" s="520"/>
      <c r="V10" s="795"/>
      <c r="W10" s="795"/>
      <c r="X10" s="795"/>
      <c r="Y10" s="334"/>
    </row>
    <row r="11" spans="1:33" ht="31.5" customHeight="1" thickBot="1">
      <c r="A11" s="804" t="s">
        <v>266</v>
      </c>
      <c r="B11" s="805"/>
      <c r="C11" s="1026">
        <f>'5-1 総表'!C11</f>
        <v>0</v>
      </c>
      <c r="D11" s="1027"/>
      <c r="E11" s="1028" t="s">
        <v>267</v>
      </c>
      <c r="F11" s="1029"/>
      <c r="G11" s="1030">
        <f>'5-1 総表'!G11</f>
        <v>0</v>
      </c>
      <c r="H11" s="1031"/>
      <c r="I11" s="1031"/>
      <c r="J11" s="1032"/>
      <c r="K11" s="334"/>
      <c r="L11" s="449"/>
      <c r="M11" s="1038" t="s">
        <v>487</v>
      </c>
      <c r="N11" s="1038"/>
      <c r="O11" s="1038"/>
      <c r="P11" s="1038"/>
      <c r="Q11" s="1038"/>
      <c r="R11" s="1038"/>
      <c r="S11" s="1038"/>
      <c r="T11" s="1038"/>
      <c r="U11" s="1038"/>
      <c r="V11" s="795"/>
      <c r="W11" s="795"/>
      <c r="X11" s="795"/>
      <c r="Y11" s="334"/>
      <c r="Z11" s="334"/>
      <c r="AA11" s="334"/>
      <c r="AB11" s="327"/>
      <c r="AC11" s="327"/>
      <c r="AD11" s="327"/>
      <c r="AE11" s="327"/>
      <c r="AF11" s="327"/>
      <c r="AG11" s="327"/>
    </row>
    <row r="12" spans="1:33" ht="41.25" customHeight="1" thickBot="1">
      <c r="A12" s="804" t="s">
        <v>206</v>
      </c>
      <c r="B12" s="808"/>
      <c r="C12" s="809" t="s">
        <v>229</v>
      </c>
      <c r="D12" s="810"/>
      <c r="E12" s="810"/>
      <c r="F12" s="810"/>
      <c r="G12" s="810"/>
      <c r="H12" s="810"/>
      <c r="I12" s="810"/>
      <c r="J12" s="1033"/>
      <c r="K12" s="334"/>
      <c r="L12" s="449"/>
      <c r="M12" s="1038"/>
      <c r="N12" s="1038"/>
      <c r="O12" s="1038"/>
      <c r="P12" s="1038"/>
      <c r="Q12" s="1038"/>
      <c r="R12" s="1038"/>
      <c r="S12" s="1038"/>
      <c r="T12" s="1038"/>
      <c r="U12" s="1038"/>
      <c r="V12" s="795"/>
      <c r="W12" s="795"/>
      <c r="X12" s="795"/>
      <c r="Y12" s="334"/>
      <c r="Z12" s="334"/>
      <c r="AA12" s="334"/>
      <c r="AB12" s="327"/>
      <c r="AC12" s="327"/>
      <c r="AD12" s="327"/>
      <c r="AE12" s="327"/>
      <c r="AF12" s="327"/>
      <c r="AG12" s="327"/>
    </row>
    <row r="13" spans="1:33" ht="30.75" customHeight="1">
      <c r="A13" s="728" t="s">
        <v>0</v>
      </c>
      <c r="B13" s="132" t="s">
        <v>7</v>
      </c>
      <c r="C13" s="498">
        <f>'5-1 総表'!C13</f>
        <v>0</v>
      </c>
      <c r="D13" s="133" t="s">
        <v>8</v>
      </c>
      <c r="E13" s="1046">
        <f>'5-1 総表'!E13</f>
        <v>0</v>
      </c>
      <c r="F13" s="1047"/>
      <c r="G13" s="747"/>
      <c r="H13" s="799"/>
      <c r="I13" s="799"/>
      <c r="J13" s="800"/>
      <c r="K13" s="334"/>
      <c r="L13" s="449"/>
      <c r="M13" s="1038"/>
      <c r="N13" s="1038"/>
      <c r="O13" s="1038"/>
      <c r="P13" s="1038"/>
      <c r="Q13" s="1038"/>
      <c r="R13" s="1038"/>
      <c r="S13" s="1038"/>
      <c r="T13" s="1038"/>
      <c r="U13" s="1038"/>
      <c r="V13" s="795"/>
      <c r="W13" s="795"/>
      <c r="X13" s="795"/>
      <c r="Y13" s="334"/>
      <c r="Z13" s="334"/>
      <c r="AA13" s="334"/>
      <c r="AB13" s="326"/>
      <c r="AC13" s="326"/>
      <c r="AD13" s="326"/>
      <c r="AE13" s="326"/>
      <c r="AF13" s="326"/>
      <c r="AG13" s="326"/>
    </row>
    <row r="14" spans="1:33" ht="13.5" customHeight="1">
      <c r="A14" s="729"/>
      <c r="B14" s="739" t="s">
        <v>9</v>
      </c>
      <c r="C14" s="134" t="s">
        <v>135</v>
      </c>
      <c r="D14" s="723" t="s">
        <v>204</v>
      </c>
      <c r="E14" s="1048"/>
      <c r="F14" s="724"/>
      <c r="G14" s="749" t="s">
        <v>136</v>
      </c>
      <c r="H14" s="750"/>
      <c r="I14" s="750"/>
      <c r="J14" s="751"/>
      <c r="K14" s="334"/>
      <c r="L14" s="449"/>
      <c r="M14" s="1038"/>
      <c r="N14" s="1038"/>
      <c r="O14" s="1038"/>
      <c r="P14" s="1038"/>
      <c r="Q14" s="1038"/>
      <c r="R14" s="1038"/>
      <c r="S14" s="1038"/>
      <c r="T14" s="1038"/>
      <c r="U14" s="1038"/>
      <c r="V14" s="795"/>
      <c r="W14" s="795"/>
      <c r="X14" s="795"/>
      <c r="Y14" s="334"/>
      <c r="Z14" s="334"/>
      <c r="AA14" s="334"/>
      <c r="AB14" s="326"/>
      <c r="AC14" s="326"/>
      <c r="AD14" s="326"/>
      <c r="AE14" s="326"/>
      <c r="AF14" s="326"/>
      <c r="AG14" s="326"/>
    </row>
    <row r="15" spans="1:33" ht="40.5" customHeight="1">
      <c r="A15" s="729"/>
      <c r="B15" s="740"/>
      <c r="C15" s="499" t="str">
        <f>'5-1 総表'!C15</f>
        <v>選択してください。</v>
      </c>
      <c r="D15" s="1034">
        <f>'5-1 総表'!D15</f>
        <v>0</v>
      </c>
      <c r="E15" s="1035"/>
      <c r="F15" s="1036"/>
      <c r="G15" s="1034" t="str">
        <f>'5-1 総表'!G15</f>
        <v/>
      </c>
      <c r="H15" s="1035"/>
      <c r="I15" s="1035"/>
      <c r="J15" s="1037"/>
      <c r="K15" s="334"/>
      <c r="L15" s="449"/>
      <c r="M15" s="1038"/>
      <c r="N15" s="1038"/>
      <c r="O15" s="1038"/>
      <c r="P15" s="1038"/>
      <c r="Q15" s="1038"/>
      <c r="R15" s="1038"/>
      <c r="S15" s="1038"/>
      <c r="T15" s="1038"/>
      <c r="U15" s="1038"/>
      <c r="V15" s="795"/>
      <c r="W15" s="795"/>
      <c r="X15" s="795"/>
      <c r="Y15" s="334"/>
      <c r="Z15" s="334"/>
      <c r="AA15" s="334"/>
      <c r="AB15" s="326"/>
      <c r="AC15" s="326"/>
      <c r="AD15" s="326"/>
      <c r="AE15" s="326"/>
      <c r="AF15" s="326"/>
      <c r="AG15" s="326"/>
    </row>
    <row r="16" spans="1:33" ht="22.5" customHeight="1">
      <c r="A16" s="729"/>
      <c r="B16" s="135" t="s">
        <v>191</v>
      </c>
      <c r="C16" s="1039" t="str">
        <f>'5-1 総表'!C16:J16&amp;""</f>
        <v/>
      </c>
      <c r="D16" s="1040"/>
      <c r="E16" s="1040"/>
      <c r="F16" s="1040"/>
      <c r="G16" s="1040"/>
      <c r="H16" s="1041"/>
      <c r="I16" s="1041"/>
      <c r="J16" s="1042"/>
      <c r="K16" s="334"/>
      <c r="L16" s="449"/>
      <c r="M16" s="1038"/>
      <c r="N16" s="1038"/>
      <c r="O16" s="1038"/>
      <c r="P16" s="1038"/>
      <c r="Q16" s="1038"/>
      <c r="R16" s="1038"/>
      <c r="S16" s="1038"/>
      <c r="T16" s="1038"/>
      <c r="U16" s="1038"/>
      <c r="V16" s="334"/>
      <c r="W16" s="334"/>
      <c r="X16" s="334"/>
      <c r="Y16" s="334"/>
      <c r="Z16" s="334"/>
      <c r="AA16" s="334"/>
      <c r="AB16" s="326"/>
      <c r="AC16" s="326"/>
      <c r="AD16" s="326"/>
      <c r="AE16" s="326"/>
      <c r="AF16" s="326"/>
      <c r="AG16" s="326"/>
    </row>
    <row r="17" spans="1:33" ht="32.1" customHeight="1">
      <c r="A17" s="729"/>
      <c r="B17" s="136" t="s">
        <v>175</v>
      </c>
      <c r="C17" s="1039" t="str">
        <f>'5-1 総表'!C17:J17&amp;""</f>
        <v/>
      </c>
      <c r="D17" s="1040"/>
      <c r="E17" s="1040"/>
      <c r="F17" s="1040"/>
      <c r="G17" s="1040"/>
      <c r="H17" s="1041"/>
      <c r="I17" s="1041"/>
      <c r="J17" s="1042"/>
      <c r="K17" s="334"/>
      <c r="L17" s="449"/>
      <c r="M17" s="1038"/>
      <c r="N17" s="1038"/>
      <c r="O17" s="1038"/>
      <c r="P17" s="1038"/>
      <c r="Q17" s="1038"/>
      <c r="R17" s="1038"/>
      <c r="S17" s="1038"/>
      <c r="T17" s="1038"/>
      <c r="U17" s="1038"/>
      <c r="V17" s="334"/>
      <c r="W17" s="334"/>
      <c r="X17" s="334"/>
      <c r="Y17" s="334"/>
      <c r="Z17" s="334"/>
      <c r="AA17" s="334"/>
      <c r="AB17" s="326"/>
      <c r="AC17" s="326"/>
      <c r="AD17" s="326"/>
      <c r="AE17" s="326"/>
      <c r="AF17" s="326"/>
      <c r="AG17" s="326"/>
    </row>
    <row r="18" spans="1:33" ht="32.1" customHeight="1">
      <c r="A18" s="729"/>
      <c r="B18" s="136" t="s">
        <v>10</v>
      </c>
      <c r="C18" s="1039" t="str">
        <f>'5-1 総表'!C18:J18&amp;""</f>
        <v/>
      </c>
      <c r="D18" s="1040"/>
      <c r="E18" s="1040"/>
      <c r="F18" s="1040"/>
      <c r="G18" s="1040"/>
      <c r="H18" s="1041"/>
      <c r="I18" s="1041"/>
      <c r="J18" s="1042"/>
      <c r="K18" s="157"/>
      <c r="L18" s="449"/>
      <c r="M18" s="449"/>
      <c r="N18" s="449"/>
      <c r="O18" s="449"/>
      <c r="P18" s="449"/>
      <c r="Q18" s="449"/>
      <c r="R18" s="449"/>
      <c r="S18" s="449"/>
      <c r="T18" s="449"/>
      <c r="U18" s="449"/>
      <c r="V18" s="334"/>
      <c r="W18" s="334"/>
      <c r="X18" s="334"/>
      <c r="Y18" s="334"/>
      <c r="Z18" s="334"/>
      <c r="AA18" s="334"/>
      <c r="AB18" s="326"/>
      <c r="AC18" s="326"/>
      <c r="AD18" s="326"/>
      <c r="AE18" s="326"/>
      <c r="AF18" s="326"/>
      <c r="AG18" s="326"/>
    </row>
    <row r="19" spans="1:33" ht="32.1" customHeight="1">
      <c r="A19" s="729"/>
      <c r="B19" s="137" t="s">
        <v>11</v>
      </c>
      <c r="C19" s="1039" t="str">
        <f>'5-1 総表'!C19:J19&amp;""</f>
        <v/>
      </c>
      <c r="D19" s="1040"/>
      <c r="E19" s="1040"/>
      <c r="F19" s="1040"/>
      <c r="G19" s="1040"/>
      <c r="H19" s="1041"/>
      <c r="I19" s="1041"/>
      <c r="J19" s="1042"/>
      <c r="K19" s="157"/>
      <c r="L19" s="157"/>
      <c r="M19" s="157"/>
      <c r="N19" s="157"/>
      <c r="V19" s="334"/>
      <c r="W19" s="334"/>
      <c r="X19" s="334"/>
      <c r="Y19" s="334"/>
      <c r="Z19" s="334"/>
      <c r="AA19" s="334"/>
      <c r="AB19" s="326"/>
      <c r="AC19" s="326"/>
      <c r="AD19" s="326"/>
      <c r="AE19" s="326"/>
      <c r="AF19" s="326"/>
      <c r="AG19" s="326"/>
    </row>
    <row r="20" spans="1:33" ht="32.1" customHeight="1" thickBot="1">
      <c r="A20" s="730"/>
      <c r="B20" s="138" t="s">
        <v>212</v>
      </c>
      <c r="C20" s="1043" t="str">
        <f>'5-1 総表'!C20:J20&amp;""</f>
        <v/>
      </c>
      <c r="D20" s="1044"/>
      <c r="E20" s="1044"/>
      <c r="F20" s="1044"/>
      <c r="G20" s="1044"/>
      <c r="H20" s="1044"/>
      <c r="I20" s="1044"/>
      <c r="J20" s="1045"/>
      <c r="K20" s="157"/>
      <c r="L20" s="157"/>
      <c r="M20" s="157"/>
      <c r="N20" s="157"/>
      <c r="V20" s="334"/>
      <c r="W20" s="334"/>
      <c r="X20" s="334"/>
      <c r="Y20" s="334"/>
      <c r="Z20" s="334"/>
      <c r="AA20" s="334"/>
      <c r="AB20" s="326"/>
      <c r="AC20" s="326"/>
      <c r="AD20" s="326"/>
      <c r="AE20" s="326"/>
      <c r="AF20" s="326"/>
      <c r="AG20" s="326"/>
    </row>
    <row r="21" spans="1:33" ht="32.1" customHeight="1">
      <c r="A21" s="728" t="s">
        <v>188</v>
      </c>
      <c r="B21" s="139" t="s">
        <v>133</v>
      </c>
      <c r="C21" s="500">
        <f>'5-1 総表'!C21</f>
        <v>0</v>
      </c>
      <c r="D21" s="140" t="s">
        <v>8</v>
      </c>
      <c r="E21" s="1046">
        <f>'5-1 総表'!E21</f>
        <v>0</v>
      </c>
      <c r="F21" s="1047"/>
      <c r="G21" s="746"/>
      <c r="H21" s="747"/>
      <c r="I21" s="747"/>
      <c r="J21" s="748"/>
      <c r="K21" s="157"/>
      <c r="L21" s="157"/>
      <c r="M21" s="157"/>
      <c r="N21" s="157"/>
      <c r="V21" s="334"/>
      <c r="W21" s="334"/>
      <c r="X21" s="334"/>
      <c r="Y21" s="334"/>
      <c r="Z21" s="334"/>
      <c r="AA21" s="334"/>
      <c r="AB21" s="326"/>
      <c r="AC21" s="326"/>
      <c r="AD21" s="326"/>
      <c r="AE21" s="326"/>
      <c r="AF21" s="326"/>
      <c r="AG21" s="326"/>
    </row>
    <row r="22" spans="1:33" ht="12" customHeight="1">
      <c r="A22" s="729"/>
      <c r="B22" s="739" t="s">
        <v>134</v>
      </c>
      <c r="C22" s="134" t="s">
        <v>135</v>
      </c>
      <c r="D22" s="723" t="s">
        <v>204</v>
      </c>
      <c r="E22" s="1048"/>
      <c r="F22" s="724"/>
      <c r="G22" s="749" t="s">
        <v>136</v>
      </c>
      <c r="H22" s="750"/>
      <c r="I22" s="750"/>
      <c r="J22" s="751"/>
      <c r="V22" s="334"/>
      <c r="W22" s="334"/>
      <c r="X22" s="334"/>
      <c r="Y22" s="334"/>
      <c r="Z22" s="334"/>
      <c r="AA22" s="334"/>
      <c r="AB22" s="326"/>
      <c r="AC22" s="326"/>
      <c r="AD22" s="326"/>
      <c r="AE22" s="326"/>
      <c r="AF22" s="326"/>
      <c r="AG22" s="326"/>
    </row>
    <row r="23" spans="1:33" ht="40.5" customHeight="1">
      <c r="A23" s="729"/>
      <c r="B23" s="740"/>
      <c r="C23" s="499" t="str">
        <f>'5-1 総表'!C23</f>
        <v>選択してください。</v>
      </c>
      <c r="D23" s="1034" t="str">
        <f>'5-1 総表'!D23:F23&amp;""</f>
        <v/>
      </c>
      <c r="E23" s="1035"/>
      <c r="F23" s="1036"/>
      <c r="G23" s="1049" t="str">
        <f>'5-1 総表'!G23:J23&amp;""</f>
        <v/>
      </c>
      <c r="H23" s="1050"/>
      <c r="I23" s="1050"/>
      <c r="J23" s="1051"/>
      <c r="V23" s="334"/>
      <c r="W23" s="334"/>
      <c r="X23" s="334"/>
      <c r="Y23" s="334"/>
      <c r="Z23" s="334"/>
      <c r="AA23" s="334"/>
      <c r="AB23" s="326"/>
      <c r="AC23" s="326"/>
      <c r="AD23" s="326"/>
      <c r="AE23" s="326"/>
      <c r="AF23" s="326"/>
      <c r="AG23" s="326"/>
    </row>
    <row r="24" spans="1:33" ht="32.1" customHeight="1">
      <c r="A24" s="729"/>
      <c r="B24" s="141" t="s">
        <v>132</v>
      </c>
      <c r="C24" s="1052" t="str">
        <f>'5-1 総表'!C24:J24&amp;""</f>
        <v/>
      </c>
      <c r="D24" s="1053"/>
      <c r="E24" s="1053"/>
      <c r="F24" s="1053"/>
      <c r="G24" s="1053"/>
      <c r="H24" s="1054"/>
      <c r="I24" s="1054"/>
      <c r="J24" s="1055"/>
      <c r="V24" s="334"/>
      <c r="W24" s="334"/>
      <c r="X24" s="334"/>
      <c r="Y24" s="334"/>
      <c r="Z24" s="334"/>
      <c r="AA24" s="334"/>
      <c r="AB24" s="327"/>
      <c r="AC24" s="327"/>
      <c r="AD24" s="327"/>
      <c r="AE24" s="327"/>
      <c r="AF24" s="327"/>
      <c r="AG24" s="327"/>
    </row>
    <row r="25" spans="1:33" ht="32.1" customHeight="1" thickBot="1">
      <c r="A25" s="730"/>
      <c r="B25" s="142" t="s">
        <v>182</v>
      </c>
      <c r="C25" s="1063" t="str">
        <f>'5-1 総表'!C25:J25&amp;""</f>
        <v/>
      </c>
      <c r="D25" s="1064"/>
      <c r="E25" s="1064"/>
      <c r="F25" s="1064"/>
      <c r="G25" s="1064"/>
      <c r="H25" s="1064"/>
      <c r="I25" s="1064"/>
      <c r="J25" s="1065"/>
      <c r="V25" s="334"/>
      <c r="W25" s="334"/>
      <c r="X25" s="334"/>
      <c r="Y25" s="334"/>
      <c r="Z25" s="334"/>
      <c r="AA25" s="334"/>
      <c r="AB25" s="327"/>
      <c r="AC25" s="327"/>
      <c r="AD25" s="327"/>
      <c r="AE25" s="327"/>
      <c r="AF25" s="327"/>
      <c r="AG25" s="327"/>
    </row>
    <row r="26" spans="1:33" ht="32.1" customHeight="1">
      <c r="A26" s="728" t="s">
        <v>189</v>
      </c>
      <c r="B26" s="143" t="s">
        <v>166</v>
      </c>
      <c r="C26" s="500">
        <f>'5-1 総表'!C26</f>
        <v>0</v>
      </c>
      <c r="D26" s="140" t="s">
        <v>190</v>
      </c>
      <c r="E26" s="1046">
        <f>'5-1 総表'!E26:F26</f>
        <v>0</v>
      </c>
      <c r="F26" s="1047"/>
      <c r="G26" s="746"/>
      <c r="H26" s="747"/>
      <c r="I26" s="747"/>
      <c r="J26" s="748"/>
      <c r="V26" s="334"/>
      <c r="W26" s="334"/>
      <c r="X26" s="334"/>
      <c r="Y26" s="334"/>
      <c r="Z26" s="334"/>
      <c r="AA26" s="334"/>
      <c r="AB26" s="327"/>
      <c r="AC26" s="327"/>
      <c r="AD26" s="327"/>
      <c r="AE26" s="327"/>
      <c r="AF26" s="327"/>
      <c r="AG26" s="327"/>
    </row>
    <row r="27" spans="1:33" ht="9.75" customHeight="1">
      <c r="A27" s="729"/>
      <c r="B27" s="773" t="s">
        <v>167</v>
      </c>
      <c r="C27" s="134" t="s">
        <v>135</v>
      </c>
      <c r="D27" s="723" t="s">
        <v>204</v>
      </c>
      <c r="E27" s="1048"/>
      <c r="F27" s="724"/>
      <c r="G27" s="749" t="s">
        <v>136</v>
      </c>
      <c r="H27" s="750"/>
      <c r="I27" s="750"/>
      <c r="J27" s="751"/>
      <c r="V27" s="334"/>
      <c r="W27" s="334"/>
      <c r="X27" s="334"/>
      <c r="Y27" s="334"/>
      <c r="Z27" s="334"/>
      <c r="AA27" s="334"/>
      <c r="AB27" s="327"/>
      <c r="AC27" s="327"/>
      <c r="AD27" s="327"/>
      <c r="AE27" s="327"/>
      <c r="AF27" s="327"/>
      <c r="AG27" s="327"/>
    </row>
    <row r="28" spans="1:33" ht="40.5" customHeight="1">
      <c r="A28" s="729"/>
      <c r="B28" s="774"/>
      <c r="C28" s="499" t="str">
        <f>'5-1 総表'!C28</f>
        <v>選択してください。</v>
      </c>
      <c r="D28" s="1034" t="str">
        <f>'1-1 総表'!D25:E25&amp;""</f>
        <v/>
      </c>
      <c r="E28" s="1035"/>
      <c r="F28" s="1036"/>
      <c r="G28" s="1034" t="str">
        <f>'5-1 総表'!G28:J28&amp;""</f>
        <v/>
      </c>
      <c r="H28" s="1035"/>
      <c r="I28" s="1035"/>
      <c r="J28" s="1037"/>
      <c r="V28" s="334"/>
      <c r="W28" s="334"/>
      <c r="X28" s="334"/>
      <c r="Y28" s="334"/>
      <c r="Z28" s="334"/>
      <c r="AA28" s="334"/>
      <c r="AB28" s="327"/>
      <c r="AC28" s="327"/>
      <c r="AD28" s="327"/>
      <c r="AE28" s="327"/>
      <c r="AF28" s="327"/>
      <c r="AG28" s="327"/>
    </row>
    <row r="29" spans="1:33" ht="32.1" customHeight="1">
      <c r="A29" s="729"/>
      <c r="B29" s="145" t="s">
        <v>187</v>
      </c>
      <c r="C29" s="1066" t="str">
        <f>'5-1 総表'!C29:J29&amp;""</f>
        <v/>
      </c>
      <c r="D29" s="1067"/>
      <c r="E29" s="1067"/>
      <c r="F29" s="1067"/>
      <c r="G29" s="1067"/>
      <c r="H29" s="1068"/>
      <c r="I29" s="1068"/>
      <c r="J29" s="1069"/>
      <c r="K29" s="157"/>
      <c r="L29" s="157"/>
      <c r="M29" s="157"/>
      <c r="N29" s="157"/>
      <c r="V29" s="334"/>
      <c r="W29" s="334"/>
      <c r="X29" s="334"/>
      <c r="Y29" s="334"/>
      <c r="Z29" s="334"/>
      <c r="AA29" s="334"/>
      <c r="AB29" s="327"/>
      <c r="AC29" s="327"/>
      <c r="AD29" s="327"/>
      <c r="AE29" s="327"/>
      <c r="AF29" s="327"/>
      <c r="AG29" s="327"/>
    </row>
    <row r="30" spans="1:33" ht="32.1" customHeight="1">
      <c r="A30" s="729"/>
      <c r="B30" s="146" t="s">
        <v>168</v>
      </c>
      <c r="C30" s="1039" t="str">
        <f>'5-1 総表'!C30:J30&amp;""</f>
        <v/>
      </c>
      <c r="D30" s="1040"/>
      <c r="E30" s="1040"/>
      <c r="F30" s="1040"/>
      <c r="G30" s="1040"/>
      <c r="H30" s="1041"/>
      <c r="I30" s="1041"/>
      <c r="J30" s="1042"/>
      <c r="K30" s="521"/>
      <c r="L30" s="521"/>
      <c r="M30" s="330"/>
      <c r="N30" s="330"/>
      <c r="O30" s="131"/>
      <c r="P30" s="131"/>
      <c r="Q30" s="131"/>
      <c r="R30" s="131"/>
      <c r="S30" s="131"/>
      <c r="T30" s="131"/>
      <c r="U30" s="131"/>
      <c r="V30" s="334"/>
      <c r="W30" s="334"/>
      <c r="X30" s="334"/>
      <c r="Y30" s="334"/>
      <c r="Z30" s="334"/>
      <c r="AA30" s="334"/>
      <c r="AB30" s="327"/>
      <c r="AC30" s="327"/>
      <c r="AD30" s="327"/>
      <c r="AE30" s="327"/>
      <c r="AF30" s="327"/>
      <c r="AG30" s="327"/>
    </row>
    <row r="31" spans="1:33" ht="32.1" customHeight="1">
      <c r="A31" s="729"/>
      <c r="B31" s="146" t="s">
        <v>169</v>
      </c>
      <c r="C31" s="1070" t="str">
        <f>'5-1 総表'!C31:J31&amp;""</f>
        <v/>
      </c>
      <c r="D31" s="1071"/>
      <c r="E31" s="1071"/>
      <c r="F31" s="1071"/>
      <c r="G31" s="1071"/>
      <c r="H31" s="1071"/>
      <c r="I31" s="1071"/>
      <c r="J31" s="1072"/>
      <c r="V31" s="334"/>
      <c r="W31" s="334"/>
      <c r="X31" s="334"/>
      <c r="Y31" s="334"/>
      <c r="Z31" s="334"/>
      <c r="AA31" s="334"/>
      <c r="AB31" s="327"/>
      <c r="AC31" s="327"/>
      <c r="AD31" s="327"/>
      <c r="AE31" s="327"/>
      <c r="AF31" s="327"/>
      <c r="AG31" s="327"/>
    </row>
    <row r="32" spans="1:33" ht="32.1" customHeight="1" thickBot="1">
      <c r="A32" s="730"/>
      <c r="B32" s="138" t="s">
        <v>170</v>
      </c>
      <c r="C32" s="1073" t="str">
        <f>'5-1 総表'!C32:J32&amp;""</f>
        <v/>
      </c>
      <c r="D32" s="1074"/>
      <c r="E32" s="1074"/>
      <c r="F32" s="1074"/>
      <c r="G32" s="1074"/>
      <c r="H32" s="1074"/>
      <c r="I32" s="1074"/>
      <c r="J32" s="1075"/>
      <c r="V32" s="334"/>
      <c r="W32" s="334"/>
      <c r="X32" s="334"/>
      <c r="Y32" s="334"/>
      <c r="Z32" s="334"/>
      <c r="AA32" s="334"/>
      <c r="AB32" s="327"/>
      <c r="AC32" s="327"/>
      <c r="AD32" s="327"/>
      <c r="AE32" s="327"/>
      <c r="AF32" s="327"/>
      <c r="AG32" s="327"/>
    </row>
    <row r="33" spans="1:33" ht="36" customHeight="1">
      <c r="A33" s="1076" t="s">
        <v>315</v>
      </c>
      <c r="B33" s="147" t="s">
        <v>1</v>
      </c>
      <c r="C33" s="1099" t="str">
        <f>'5-1 総表'!C33:J33&amp;""</f>
        <v/>
      </c>
      <c r="D33" s="1100"/>
      <c r="E33" s="1100"/>
      <c r="F33" s="1100"/>
      <c r="G33" s="1100"/>
      <c r="H33" s="1101"/>
      <c r="I33" s="1101"/>
      <c r="J33" s="1102"/>
      <c r="K33" s="157"/>
      <c r="L33" s="157"/>
      <c r="M33" s="157"/>
      <c r="N33" s="157"/>
      <c r="V33" s="412"/>
      <c r="W33" s="412"/>
      <c r="X33" s="412"/>
      <c r="Y33" s="412"/>
      <c r="Z33" s="334"/>
      <c r="AA33" s="334"/>
      <c r="AB33" s="326"/>
      <c r="AC33" s="326"/>
      <c r="AD33" s="326"/>
      <c r="AE33" s="326"/>
      <c r="AF33" s="326"/>
      <c r="AG33" s="326"/>
    </row>
    <row r="34" spans="1:33" s="131" customFormat="1" ht="36" customHeight="1">
      <c r="A34" s="1077"/>
      <c r="B34" s="148" t="s">
        <v>2</v>
      </c>
      <c r="C34" s="1092" t="str">
        <f>'5-1 総表'!C34:J34&amp;""</f>
        <v/>
      </c>
      <c r="D34" s="1093"/>
      <c r="E34" s="1093"/>
      <c r="F34" s="1093"/>
      <c r="G34" s="1093"/>
      <c r="H34" s="1034"/>
      <c r="I34" s="1034"/>
      <c r="J34" s="1094"/>
      <c r="K34" s="157"/>
      <c r="L34" s="157"/>
      <c r="M34" s="157"/>
      <c r="N34" s="157"/>
      <c r="O34"/>
      <c r="P34"/>
      <c r="Q34"/>
      <c r="R34"/>
      <c r="S34"/>
      <c r="T34"/>
      <c r="U34"/>
      <c r="V34" s="412"/>
      <c r="W34" s="412"/>
      <c r="X34" s="412"/>
      <c r="Y34" s="412"/>
      <c r="Z34" s="334"/>
      <c r="AA34" s="334"/>
      <c r="AB34" s="326"/>
      <c r="AC34" s="326"/>
      <c r="AD34" s="326"/>
      <c r="AE34" s="326"/>
      <c r="AF34" s="326"/>
      <c r="AG34" s="326"/>
    </row>
    <row r="35" spans="1:33" ht="37.5" customHeight="1">
      <c r="A35" s="1077"/>
      <c r="B35" s="149" t="s">
        <v>3</v>
      </c>
      <c r="C35" s="505">
        <f>'5-1 総表'!C35</f>
        <v>0</v>
      </c>
      <c r="D35" s="426" t="s">
        <v>119</v>
      </c>
      <c r="E35" s="1095">
        <f>'5-1 総表'!E35:F35</f>
        <v>0</v>
      </c>
      <c r="F35" s="1096"/>
      <c r="G35" s="796" t="s">
        <v>484</v>
      </c>
      <c r="H35" s="1097"/>
      <c r="I35" s="1097"/>
      <c r="J35" s="1098"/>
      <c r="K35" s="522"/>
      <c r="L35" s="523"/>
      <c r="M35" s="412"/>
      <c r="N35" s="412"/>
      <c r="O35" s="412"/>
      <c r="P35" s="334"/>
      <c r="Q35" s="334"/>
      <c r="R35" s="327"/>
      <c r="S35" s="327"/>
      <c r="T35" s="327"/>
      <c r="U35" s="327"/>
      <c r="V35" s="412"/>
      <c r="W35" s="412"/>
      <c r="X35" s="412"/>
      <c r="Y35" s="412"/>
      <c r="Z35" s="334"/>
      <c r="AA35" s="334"/>
      <c r="AB35" s="327"/>
      <c r="AC35" s="327"/>
      <c r="AD35" s="327"/>
      <c r="AE35" s="327"/>
      <c r="AF35" s="327"/>
      <c r="AG35" s="327"/>
    </row>
    <row r="36" spans="1:33" ht="53.25" customHeight="1">
      <c r="A36" s="1077"/>
      <c r="B36" s="497" t="s">
        <v>313</v>
      </c>
      <c r="C36" s="1085"/>
      <c r="D36" s="1085"/>
      <c r="E36" s="1085"/>
      <c r="F36" s="1085"/>
      <c r="G36" s="1085"/>
      <c r="H36" s="1085"/>
      <c r="I36" s="1085"/>
      <c r="J36" s="1086"/>
      <c r="K36" s="522"/>
      <c r="L36" s="523" t="s">
        <v>321</v>
      </c>
      <c r="M36" s="412"/>
      <c r="N36" s="412"/>
      <c r="O36" s="412"/>
      <c r="P36" s="334"/>
      <c r="Q36" s="334"/>
      <c r="R36" s="327"/>
      <c r="S36" s="327"/>
      <c r="T36" s="327"/>
      <c r="U36" s="327"/>
      <c r="V36" s="412"/>
      <c r="W36" s="412"/>
      <c r="X36" s="412"/>
      <c r="Y36" s="412"/>
      <c r="Z36" s="334"/>
      <c r="AA36" s="334"/>
      <c r="AB36" s="327"/>
      <c r="AC36" s="327"/>
      <c r="AD36" s="327"/>
      <c r="AE36" s="327"/>
      <c r="AF36" s="327"/>
      <c r="AG36" s="327"/>
    </row>
    <row r="37" spans="1:33" ht="90.6" customHeight="1">
      <c r="A37" s="1077"/>
      <c r="B37" s="497" t="s">
        <v>314</v>
      </c>
      <c r="C37" s="1085"/>
      <c r="D37" s="1085"/>
      <c r="E37" s="1085"/>
      <c r="F37" s="1085"/>
      <c r="G37" s="1085"/>
      <c r="H37" s="1085"/>
      <c r="I37" s="1085"/>
      <c r="J37" s="1086"/>
      <c r="K37" s="412"/>
      <c r="L37" s="523" t="s">
        <v>321</v>
      </c>
      <c r="M37" s="412"/>
      <c r="N37" s="412"/>
      <c r="O37" s="412"/>
      <c r="P37" s="334"/>
      <c r="Q37" s="334"/>
      <c r="R37" s="327"/>
      <c r="S37" s="327"/>
      <c r="T37" s="327"/>
      <c r="U37" s="327"/>
      <c r="V37" s="412"/>
      <c r="W37" s="412"/>
      <c r="X37" s="412"/>
      <c r="Y37" s="412"/>
      <c r="Z37" s="334"/>
      <c r="AA37" s="334"/>
      <c r="AB37" s="327"/>
      <c r="AC37" s="327"/>
      <c r="AD37" s="327"/>
      <c r="AE37" s="327"/>
      <c r="AF37" s="327"/>
      <c r="AG37" s="327"/>
    </row>
    <row r="38" spans="1:33" ht="24" customHeight="1">
      <c r="A38" s="1077"/>
      <c r="B38" s="1079" t="s">
        <v>316</v>
      </c>
      <c r="C38" s="506"/>
      <c r="D38" s="1058" t="s">
        <v>318</v>
      </c>
      <c r="E38" s="1082"/>
      <c r="F38" s="1059"/>
      <c r="G38" s="1058" t="s">
        <v>319</v>
      </c>
      <c r="H38" s="1059"/>
      <c r="I38" s="1082" t="s">
        <v>320</v>
      </c>
      <c r="J38" s="1087"/>
      <c r="K38" s="412"/>
      <c r="L38" s="412"/>
      <c r="M38" s="412"/>
      <c r="N38" s="412"/>
      <c r="O38" s="412"/>
      <c r="P38" s="334"/>
      <c r="Q38" s="334"/>
      <c r="R38" s="327"/>
      <c r="S38" s="327"/>
      <c r="T38" s="327"/>
      <c r="U38" s="327"/>
      <c r="V38" s="412"/>
      <c r="W38" s="412"/>
      <c r="X38" s="412"/>
      <c r="Y38" s="412"/>
      <c r="Z38" s="334"/>
      <c r="AA38" s="334"/>
      <c r="AB38" s="327"/>
      <c r="AC38" s="327"/>
      <c r="AD38" s="327"/>
      <c r="AE38" s="327"/>
      <c r="AF38" s="327"/>
      <c r="AG38" s="327"/>
    </row>
    <row r="39" spans="1:33" ht="39" customHeight="1">
      <c r="A39" s="1077"/>
      <c r="B39" s="1080"/>
      <c r="C39" s="507" t="s">
        <v>386</v>
      </c>
      <c r="D39" s="1060">
        <f>'4-4 支出'!H5</f>
        <v>0</v>
      </c>
      <c r="E39" s="1083"/>
      <c r="F39" s="1061"/>
      <c r="G39" s="1060">
        <f>'4-4 支出'!F5</f>
        <v>0</v>
      </c>
      <c r="H39" s="1061"/>
      <c r="I39" s="1088">
        <f>G39-D39</f>
        <v>0</v>
      </c>
      <c r="J39" s="1089"/>
      <c r="K39" s="412"/>
      <c r="L39" s="412"/>
      <c r="M39" s="412"/>
      <c r="N39" s="412"/>
      <c r="O39" s="412"/>
      <c r="P39" s="334"/>
      <c r="Q39" s="334"/>
      <c r="R39" s="327"/>
      <c r="S39" s="327"/>
      <c r="T39" s="327"/>
      <c r="U39" s="327"/>
      <c r="V39" s="412"/>
      <c r="W39" s="412"/>
      <c r="X39" s="412"/>
      <c r="Y39" s="412"/>
      <c r="Z39" s="334"/>
      <c r="AA39" s="334"/>
      <c r="AB39" s="327"/>
      <c r="AC39" s="327"/>
      <c r="AD39" s="327"/>
      <c r="AE39" s="327"/>
      <c r="AF39" s="327"/>
      <c r="AG39" s="327"/>
    </row>
    <row r="40" spans="1:33" ht="39" customHeight="1">
      <c r="A40" s="1077"/>
      <c r="B40" s="1080"/>
      <c r="C40" s="508" t="s">
        <v>241</v>
      </c>
      <c r="D40" s="1103">
        <f>'4-4 支出'!H6</f>
        <v>0</v>
      </c>
      <c r="E40" s="1104"/>
      <c r="F40" s="1105"/>
      <c r="G40" s="1103">
        <f>'4-4 支出'!F6</f>
        <v>0</v>
      </c>
      <c r="H40" s="1105"/>
      <c r="I40" s="1056">
        <f>G40-D40</f>
        <v>0</v>
      </c>
      <c r="J40" s="1057"/>
      <c r="K40" s="524"/>
      <c r="L40" s="412"/>
      <c r="M40" s="412"/>
      <c r="N40" s="412"/>
      <c r="O40" s="412"/>
      <c r="P40" s="412"/>
      <c r="Q40" s="412"/>
      <c r="R40" s="412"/>
      <c r="S40" s="412"/>
      <c r="T40" s="327"/>
      <c r="U40" s="327"/>
      <c r="V40" s="412"/>
      <c r="W40" s="412"/>
      <c r="X40" s="412"/>
      <c r="Y40" s="412"/>
      <c r="Z40" s="334"/>
      <c r="AA40" s="334"/>
      <c r="AB40" s="327"/>
      <c r="AC40" s="327"/>
      <c r="AD40" s="327"/>
      <c r="AE40" s="327"/>
      <c r="AF40" s="327"/>
      <c r="AG40" s="327"/>
    </row>
    <row r="41" spans="1:33" ht="39" customHeight="1" thickBot="1">
      <c r="A41" s="1078"/>
      <c r="B41" s="1081"/>
      <c r="C41" s="509" t="s">
        <v>317</v>
      </c>
      <c r="D41" s="1062">
        <f>'1-1 総表'!D45</f>
        <v>0</v>
      </c>
      <c r="E41" s="1084"/>
      <c r="F41" s="702"/>
      <c r="G41" s="1062">
        <f>'5-1 総表'!F46/1000</f>
        <v>0</v>
      </c>
      <c r="H41" s="702"/>
      <c r="I41" s="1090">
        <f>G41-D41</f>
        <v>0</v>
      </c>
      <c r="J41" s="1091"/>
      <c r="L41" s="412"/>
      <c r="M41" s="412"/>
      <c r="N41" s="412"/>
      <c r="O41" s="412"/>
      <c r="P41" s="412"/>
      <c r="Q41" s="412"/>
      <c r="R41" s="412"/>
      <c r="S41" s="412"/>
      <c r="V41" s="412"/>
      <c r="W41" s="412"/>
      <c r="X41" s="412"/>
      <c r="Y41" s="412"/>
      <c r="Z41" s="334"/>
      <c r="AA41" s="334"/>
      <c r="AB41" s="327"/>
      <c r="AC41" s="327"/>
      <c r="AD41" s="327"/>
      <c r="AE41" s="327"/>
      <c r="AF41" s="327"/>
      <c r="AG41" s="327"/>
    </row>
    <row r="42" spans="1:33">
      <c r="B42" s="153"/>
      <c r="AA42" s="131"/>
      <c r="AB42" s="131"/>
    </row>
    <row r="43" spans="1:33">
      <c r="B43" s="153"/>
      <c r="AA43" s="131"/>
      <c r="AB43" s="131"/>
    </row>
    <row r="44" spans="1:33">
      <c r="AA44" s="131"/>
      <c r="AB44" s="131"/>
    </row>
    <row r="45" spans="1:33">
      <c r="AA45" s="131"/>
      <c r="AB45" s="131"/>
    </row>
    <row r="46" spans="1:33">
      <c r="V46" s="131"/>
      <c r="W46" s="131"/>
      <c r="X46" s="131"/>
      <c r="Y46" s="131"/>
      <c r="Z46" s="131"/>
      <c r="AA46" s="131"/>
      <c r="AB46" s="131"/>
    </row>
    <row r="47" spans="1:33">
      <c r="V47" s="131"/>
      <c r="W47" s="131"/>
      <c r="X47" s="131"/>
      <c r="Y47" s="131"/>
      <c r="Z47" s="131"/>
      <c r="AA47" s="131"/>
      <c r="AB47" s="131"/>
    </row>
    <row r="48" spans="1:33">
      <c r="V48" s="131"/>
      <c r="W48" s="131"/>
      <c r="X48" s="131"/>
      <c r="Y48" s="131"/>
      <c r="Z48" s="131"/>
      <c r="AA48" s="131"/>
      <c r="AB48" s="131"/>
    </row>
    <row r="49" spans="22:28">
      <c r="V49" s="131"/>
      <c r="W49" s="131"/>
      <c r="X49" s="131"/>
      <c r="Y49" s="131"/>
      <c r="Z49" s="131"/>
      <c r="AA49" s="131"/>
      <c r="AB49" s="131"/>
    </row>
    <row r="50" spans="22:28">
      <c r="V50" s="131"/>
      <c r="W50" s="131"/>
      <c r="X50" s="131"/>
      <c r="Y50" s="131"/>
      <c r="Z50" s="131"/>
      <c r="AA50" s="131"/>
      <c r="AB50" s="131"/>
    </row>
    <row r="51" spans="22:28">
      <c r="V51" s="131"/>
      <c r="W51" s="131"/>
      <c r="X51" s="131"/>
      <c r="Y51" s="131"/>
      <c r="Z51" s="131"/>
      <c r="AA51" s="131"/>
      <c r="AB51" s="131"/>
    </row>
    <row r="52" spans="22:28">
      <c r="V52" s="131"/>
      <c r="W52" s="131"/>
      <c r="X52" s="131"/>
      <c r="Y52" s="131"/>
      <c r="Z52" s="131"/>
      <c r="AA52" s="131"/>
      <c r="AB52" s="131"/>
    </row>
    <row r="53" spans="22:28">
      <c r="V53" s="131"/>
      <c r="W53" s="131"/>
      <c r="X53" s="131"/>
      <c r="Y53" s="131"/>
      <c r="Z53" s="131"/>
      <c r="AA53" s="131"/>
      <c r="AB53" s="131"/>
    </row>
    <row r="54" spans="22:28">
      <c r="V54" s="131"/>
      <c r="W54" s="131"/>
      <c r="X54" s="131"/>
      <c r="Y54" s="131"/>
      <c r="Z54" s="131"/>
      <c r="AA54" s="131"/>
      <c r="AB54" s="131"/>
    </row>
    <row r="55" spans="22:28">
      <c r="V55" s="131"/>
      <c r="W55" s="131"/>
      <c r="X55" s="131"/>
      <c r="Y55" s="131"/>
      <c r="Z55" s="131"/>
      <c r="AA55" s="131"/>
      <c r="AB55" s="131"/>
    </row>
    <row r="56" spans="22:28">
      <c r="V56" s="131"/>
      <c r="W56" s="131"/>
      <c r="X56" s="131"/>
      <c r="Y56" s="131"/>
      <c r="Z56" s="131"/>
      <c r="AA56" s="131"/>
      <c r="AB56" s="131"/>
    </row>
    <row r="57" spans="22:28">
      <c r="V57" s="131"/>
      <c r="W57" s="131"/>
      <c r="X57" s="131"/>
      <c r="Y57" s="131"/>
      <c r="Z57" s="131"/>
      <c r="AA57" s="131"/>
      <c r="AB57" s="131"/>
    </row>
    <row r="58" spans="22:28">
      <c r="V58" s="131"/>
      <c r="W58" s="131"/>
      <c r="X58" s="131"/>
      <c r="Y58" s="131"/>
      <c r="Z58" s="131"/>
      <c r="AA58" s="131"/>
      <c r="AB58" s="131"/>
    </row>
    <row r="59" spans="22:28">
      <c r="V59" s="131"/>
      <c r="W59" s="131"/>
      <c r="X59" s="131"/>
      <c r="Y59" s="131"/>
      <c r="Z59" s="131"/>
      <c r="AA59" s="131"/>
      <c r="AB59" s="131"/>
    </row>
    <row r="60" spans="22:28">
      <c r="V60" s="131"/>
      <c r="W60" s="131"/>
      <c r="X60" s="131"/>
      <c r="Y60" s="131"/>
      <c r="Z60" s="131"/>
      <c r="AA60" s="131"/>
      <c r="AB60" s="131"/>
    </row>
    <row r="61" spans="22:28">
      <c r="V61" s="131"/>
      <c r="W61" s="131"/>
      <c r="X61" s="131"/>
      <c r="Y61" s="131"/>
      <c r="Z61" s="131"/>
      <c r="AA61" s="131"/>
      <c r="AB61" s="131"/>
    </row>
    <row r="62" spans="22:28">
      <c r="V62" s="131"/>
      <c r="W62" s="131"/>
      <c r="X62" s="131"/>
      <c r="Y62" s="131"/>
      <c r="Z62" s="131"/>
      <c r="AA62" s="131"/>
      <c r="AB62" s="131"/>
    </row>
    <row r="63" spans="22:28">
      <c r="V63" s="131"/>
      <c r="W63" s="131"/>
      <c r="X63" s="131"/>
      <c r="Y63" s="131"/>
      <c r="Z63" s="131"/>
      <c r="AA63" s="131"/>
      <c r="AB63" s="131"/>
    </row>
    <row r="64" spans="22:28">
      <c r="V64" s="131"/>
      <c r="W64" s="131"/>
      <c r="X64" s="131"/>
      <c r="Y64" s="131"/>
      <c r="Z64" s="131"/>
      <c r="AA64" s="131"/>
      <c r="AB64" s="131"/>
    </row>
    <row r="65" spans="22:28">
      <c r="V65" s="131"/>
      <c r="W65" s="131"/>
      <c r="X65" s="131"/>
      <c r="Y65" s="131"/>
      <c r="Z65" s="131"/>
      <c r="AA65" s="131"/>
      <c r="AB65" s="131"/>
    </row>
    <row r="66" spans="22:28">
      <c r="V66" s="131"/>
      <c r="W66" s="131"/>
      <c r="X66" s="131"/>
      <c r="Y66" s="131"/>
      <c r="Z66" s="131"/>
      <c r="AA66" s="131"/>
      <c r="AB66" s="131"/>
    </row>
  </sheetData>
  <sheetProtection algorithmName="SHA-512" hashValue="mAB6cHXPy6OYyjipkIPGrlKukdPIdLoNtakktaLhgLrcC+Y9qoPSmxm3AeGuAlwTF14a4uqQHflR/pUz7qn5Ng==" saltValue="H+bDIlugRzNdYPTfaH+XdA==" spinCount="100000" sheet="1" objects="1" scenarios="1"/>
  <mergeCells count="74">
    <mergeCell ref="A33:A41"/>
    <mergeCell ref="B38:B41"/>
    <mergeCell ref="D38:F38"/>
    <mergeCell ref="D39:F39"/>
    <mergeCell ref="D41:F41"/>
    <mergeCell ref="C36:J36"/>
    <mergeCell ref="C37:J37"/>
    <mergeCell ref="I38:J38"/>
    <mergeCell ref="I39:J39"/>
    <mergeCell ref="I41:J41"/>
    <mergeCell ref="C34:J34"/>
    <mergeCell ref="E35:F35"/>
    <mergeCell ref="G35:J35"/>
    <mergeCell ref="C33:J33"/>
    <mergeCell ref="D40:F40"/>
    <mergeCell ref="G40:H40"/>
    <mergeCell ref="I40:J40"/>
    <mergeCell ref="G38:H38"/>
    <mergeCell ref="G39:H39"/>
    <mergeCell ref="G41:H41"/>
    <mergeCell ref="C25:J25"/>
    <mergeCell ref="G28:J28"/>
    <mergeCell ref="C29:J29"/>
    <mergeCell ref="C30:J30"/>
    <mergeCell ref="C31:J31"/>
    <mergeCell ref="C32:J32"/>
    <mergeCell ref="A26:A32"/>
    <mergeCell ref="E26:F26"/>
    <mergeCell ref="G26:J26"/>
    <mergeCell ref="B27:B28"/>
    <mergeCell ref="D27:F27"/>
    <mergeCell ref="G27:J27"/>
    <mergeCell ref="D28:F28"/>
    <mergeCell ref="A21:A25"/>
    <mergeCell ref="E21:F21"/>
    <mergeCell ref="G21:J21"/>
    <mergeCell ref="B22:B23"/>
    <mergeCell ref="D22:F22"/>
    <mergeCell ref="G22:J22"/>
    <mergeCell ref="D23:F23"/>
    <mergeCell ref="G23:J23"/>
    <mergeCell ref="C24:J24"/>
    <mergeCell ref="G10:J10"/>
    <mergeCell ref="C18:J18"/>
    <mergeCell ref="C19:J19"/>
    <mergeCell ref="C20:J20"/>
    <mergeCell ref="A1:C1"/>
    <mergeCell ref="A2:J2"/>
    <mergeCell ref="A3:J3"/>
    <mergeCell ref="A5:J5"/>
    <mergeCell ref="D7:I7"/>
    <mergeCell ref="A13:A20"/>
    <mergeCell ref="E13:F13"/>
    <mergeCell ref="G13:J13"/>
    <mergeCell ref="B14:B15"/>
    <mergeCell ref="D14:F14"/>
    <mergeCell ref="G14:J14"/>
    <mergeCell ref="C17:J17"/>
    <mergeCell ref="V7:X15"/>
    <mergeCell ref="B8:I8"/>
    <mergeCell ref="A10:B10"/>
    <mergeCell ref="C10:D10"/>
    <mergeCell ref="E10:F10"/>
    <mergeCell ref="A11:B11"/>
    <mergeCell ref="C11:D11"/>
    <mergeCell ref="E11:F11"/>
    <mergeCell ref="G11:J11"/>
    <mergeCell ref="A12:B12"/>
    <mergeCell ref="C12:J12"/>
    <mergeCell ref="D15:F15"/>
    <mergeCell ref="G15:J15"/>
    <mergeCell ref="L2:U7"/>
    <mergeCell ref="M11:U17"/>
    <mergeCell ref="C16:J16"/>
  </mergeCells>
  <phoneticPr fontId="20"/>
  <dataValidations count="7">
    <dataValidation type="date" allowBlank="1" showInputMessage="1" sqref="C36:C37" xr:uid="{00000000-0002-0000-0A00-000000000000}">
      <formula1>44652</formula1>
      <formula2>45016</formula2>
    </dataValidation>
    <dataValidation imeMode="halfAlpha" operator="greaterThanOrEqual" allowBlank="1" showInputMessage="1" showErrorMessage="1" sqref="C13:C14 C21:C22 E26 E21 C26:C27 E13" xr:uid="{00000000-0002-0000-0A00-000001000000}"/>
    <dataValidation imeMode="fullKatakana" allowBlank="1" showInputMessage="1" showErrorMessage="1" sqref="C33:U33 C16:U16" xr:uid="{00000000-0002-0000-0A00-000002000000}"/>
    <dataValidation type="list" allowBlank="1" showInputMessage="1" showErrorMessage="1" sqref="C15 C28 C23" xr:uid="{00000000-0002-0000-0A00-000003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Title="半角英数字で入力してください。" sqref="C31:U31 C20:U20" xr:uid="{00000000-0002-0000-0A00-000004000000}">
      <formula1>LENB(C20)=LEN(C20)</formula1>
    </dataValidation>
    <dataValidation imeMode="disabled" allowBlank="1" showInputMessage="1" showErrorMessage="1" sqref="C32:U32" xr:uid="{00000000-0002-0000-0A00-000005000000}"/>
    <dataValidation type="date" allowBlank="1" showInputMessage="1" sqref="E35:F35 C35" xr:uid="{CBDF24C9-E07D-4F10-9A10-F0DB6FDCCCDB}">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9953"/>
    <pageSetUpPr fitToPage="1"/>
  </sheetPr>
  <dimension ref="A1:S129"/>
  <sheetViews>
    <sheetView view="pageBreakPreview" topLeftCell="B1" zoomScale="70" zoomScaleNormal="100" zoomScaleSheetLayoutView="70" workbookViewId="0">
      <selection activeCell="D20" sqref="D20:H24"/>
    </sheetView>
  </sheetViews>
  <sheetFormatPr defaultColWidth="9" defaultRowHeight="18"/>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2.5" style="161" customWidth="1"/>
    <col min="11" max="14" width="22.5" style="2" customWidth="1"/>
    <col min="15" max="16384" width="9" style="2"/>
  </cols>
  <sheetData>
    <row r="1" spans="1:19">
      <c r="A1" s="95" t="s">
        <v>479</v>
      </c>
    </row>
    <row r="2" spans="1:19" customFormat="1">
      <c r="A2" s="916" t="s">
        <v>176</v>
      </c>
      <c r="B2" s="916"/>
      <c r="C2" s="685" t="str">
        <f>IF('5-1 総表'!C25="",'5-1 総表'!C24,'5-1 総表'!C24&amp;"（"&amp;'5-1 総表'!C25&amp;"）")</f>
        <v/>
      </c>
      <c r="D2" s="685"/>
      <c r="E2" s="685"/>
      <c r="F2" s="685"/>
      <c r="G2" s="685"/>
      <c r="H2" s="685"/>
      <c r="I2" s="685"/>
      <c r="J2" s="88"/>
      <c r="K2" s="88"/>
      <c r="L2" s="39"/>
    </row>
    <row r="3" spans="1:19" customFormat="1">
      <c r="A3" s="684" t="s">
        <v>177</v>
      </c>
      <c r="B3" s="684"/>
      <c r="C3" s="685" t="str">
        <f>'5-1 総表'!C34</f>
        <v/>
      </c>
      <c r="D3" s="685"/>
      <c r="E3" s="685"/>
      <c r="F3" s="685"/>
      <c r="G3" s="685"/>
      <c r="H3" s="685"/>
      <c r="I3" s="685"/>
      <c r="J3" s="88"/>
      <c r="K3" s="88"/>
      <c r="L3" s="39"/>
    </row>
    <row r="4" spans="1:19" ht="15" customHeight="1" thickBot="1">
      <c r="E4" s="1139" t="s">
        <v>404</v>
      </c>
      <c r="F4" s="1139"/>
      <c r="G4" s="1139"/>
      <c r="H4" s="427" t="s">
        <v>405</v>
      </c>
      <c r="I4" s="428"/>
    </row>
    <row r="5" spans="1:19" customFormat="1" ht="19.5" customHeight="1">
      <c r="A5" s="162"/>
      <c r="B5" s="511" t="s">
        <v>123</v>
      </c>
      <c r="C5" s="164"/>
      <c r="D5" s="254"/>
      <c r="E5" s="1134">
        <f>E6+E7</f>
        <v>0</v>
      </c>
      <c r="F5" s="1134"/>
      <c r="G5" s="1134"/>
      <c r="H5" s="461">
        <f>'1-3 収入'!E5</f>
        <v>0</v>
      </c>
      <c r="I5" s="460"/>
      <c r="J5" s="1125" t="s">
        <v>493</v>
      </c>
      <c r="K5" s="1126"/>
      <c r="L5" s="1126"/>
      <c r="M5" s="1126"/>
      <c r="N5" s="1126"/>
      <c r="O5" s="1126"/>
      <c r="P5" s="1126"/>
      <c r="Q5" s="1126"/>
      <c r="R5" s="1126"/>
      <c r="S5" s="1126"/>
    </row>
    <row r="6" spans="1:19" customFormat="1" ht="19.5" customHeight="1">
      <c r="A6" s="162"/>
      <c r="B6" s="166"/>
      <c r="C6" s="917" t="s">
        <v>124</v>
      </c>
      <c r="D6" s="918"/>
      <c r="E6" s="1135">
        <f>I17</f>
        <v>0</v>
      </c>
      <c r="F6" s="1135"/>
      <c r="G6" s="1135"/>
      <c r="H6" s="462">
        <f>'1-3 収入'!E6</f>
        <v>0</v>
      </c>
      <c r="I6" s="460"/>
      <c r="J6" s="1126"/>
      <c r="K6" s="1126"/>
      <c r="L6" s="1126"/>
      <c r="M6" s="1126"/>
      <c r="N6" s="1126"/>
      <c r="O6" s="1126"/>
      <c r="P6" s="1126"/>
      <c r="Q6" s="1126"/>
      <c r="R6" s="1126"/>
      <c r="S6" s="1126"/>
    </row>
    <row r="7" spans="1:19" customFormat="1" ht="19.5" customHeight="1">
      <c r="A7" s="162"/>
      <c r="B7" s="166"/>
      <c r="C7" s="168" t="s">
        <v>125</v>
      </c>
      <c r="D7" s="255"/>
      <c r="E7" s="1136">
        <f>SUM(E8:G13)</f>
        <v>0</v>
      </c>
      <c r="F7" s="1136"/>
      <c r="G7" s="1136"/>
      <c r="H7" s="462">
        <f>'1-3 収入'!E7</f>
        <v>0</v>
      </c>
      <c r="I7" s="460"/>
      <c r="J7" s="1126"/>
      <c r="K7" s="1126"/>
      <c r="L7" s="1126"/>
      <c r="M7" s="1126"/>
      <c r="N7" s="1126"/>
      <c r="O7" s="1126"/>
      <c r="P7" s="1126"/>
      <c r="Q7" s="1126"/>
      <c r="R7" s="1126"/>
      <c r="S7" s="1126"/>
    </row>
    <row r="8" spans="1:19" customFormat="1" ht="19.5" customHeight="1">
      <c r="A8" s="162"/>
      <c r="B8" s="166"/>
      <c r="C8" s="169"/>
      <c r="D8" s="256" t="s">
        <v>126</v>
      </c>
      <c r="E8" s="1137">
        <f>I68</f>
        <v>0</v>
      </c>
      <c r="F8" s="1137"/>
      <c r="G8" s="1138"/>
      <c r="H8" s="463">
        <f>'1-3 収入'!E8</f>
        <v>0</v>
      </c>
      <c r="I8" s="460"/>
      <c r="J8" s="1126"/>
      <c r="K8" s="1126"/>
      <c r="L8" s="1126"/>
      <c r="M8" s="1126"/>
      <c r="N8" s="1126"/>
      <c r="O8" s="1126"/>
      <c r="P8" s="1126"/>
      <c r="Q8" s="1126"/>
      <c r="R8" s="1126"/>
      <c r="S8" s="1126"/>
    </row>
    <row r="9" spans="1:19" customFormat="1" ht="19.5" customHeight="1">
      <c r="A9" s="162"/>
      <c r="B9" s="166"/>
      <c r="C9" s="169"/>
      <c r="D9" s="257" t="s">
        <v>127</v>
      </c>
      <c r="E9" s="994">
        <f>I77</f>
        <v>0</v>
      </c>
      <c r="F9" s="994"/>
      <c r="G9" s="1107"/>
      <c r="H9" s="464">
        <f>'1-3 収入'!E9</f>
        <v>0</v>
      </c>
      <c r="I9" s="460"/>
      <c r="J9" s="1126"/>
      <c r="K9" s="1126"/>
      <c r="L9" s="1126"/>
      <c r="M9" s="1126"/>
      <c r="N9" s="1126"/>
      <c r="O9" s="1126"/>
      <c r="P9" s="1126"/>
      <c r="Q9" s="1126"/>
      <c r="R9" s="1126"/>
      <c r="S9" s="1126"/>
    </row>
    <row r="10" spans="1:19" customFormat="1" ht="19.5" customHeight="1">
      <c r="A10" s="162"/>
      <c r="B10" s="166"/>
      <c r="C10" s="169"/>
      <c r="D10" s="257" t="s">
        <v>128</v>
      </c>
      <c r="E10" s="912">
        <f>I88</f>
        <v>0</v>
      </c>
      <c r="F10" s="912"/>
      <c r="G10" s="1108"/>
      <c r="H10" s="464">
        <f>'1-3 収入'!E10</f>
        <v>0</v>
      </c>
      <c r="I10" s="460"/>
      <c r="J10" s="1126"/>
      <c r="K10" s="1126"/>
      <c r="L10" s="1126"/>
      <c r="M10" s="1126"/>
      <c r="N10" s="1126"/>
      <c r="O10" s="1126"/>
      <c r="P10" s="1126"/>
      <c r="Q10" s="1126"/>
      <c r="R10" s="1126"/>
      <c r="S10" s="1126"/>
    </row>
    <row r="11" spans="1:19" customFormat="1" ht="19.5" customHeight="1">
      <c r="A11" s="162"/>
      <c r="B11" s="166"/>
      <c r="C11" s="169"/>
      <c r="D11" s="258" t="s">
        <v>129</v>
      </c>
      <c r="E11" s="912">
        <f>I99</f>
        <v>0</v>
      </c>
      <c r="F11" s="912"/>
      <c r="G11" s="1108"/>
      <c r="H11" s="464">
        <f>'1-3 収入'!E11</f>
        <v>0</v>
      </c>
      <c r="I11" s="460"/>
      <c r="J11" s="1126"/>
      <c r="K11" s="1126"/>
      <c r="L11" s="1126"/>
      <c r="M11" s="1126"/>
      <c r="N11" s="1126"/>
      <c r="O11" s="1126"/>
      <c r="P11" s="1126"/>
      <c r="Q11" s="1126"/>
      <c r="R11" s="1126"/>
      <c r="S11" s="1126"/>
    </row>
    <row r="12" spans="1:19" customFormat="1" ht="19.5" customHeight="1">
      <c r="A12" s="162"/>
      <c r="B12" s="166"/>
      <c r="C12" s="169"/>
      <c r="D12" s="258" t="s">
        <v>130</v>
      </c>
      <c r="E12" s="912">
        <f>I108</f>
        <v>0</v>
      </c>
      <c r="F12" s="912"/>
      <c r="G12" s="1108"/>
      <c r="H12" s="464">
        <f>'1-3 収入'!E12</f>
        <v>0</v>
      </c>
      <c r="I12" s="460"/>
      <c r="J12" s="1126"/>
      <c r="K12" s="1126"/>
      <c r="L12" s="1126"/>
      <c r="M12" s="1126"/>
      <c r="N12" s="1126"/>
      <c r="O12" s="1126"/>
      <c r="P12" s="1126"/>
      <c r="Q12" s="1126"/>
      <c r="R12" s="1126"/>
      <c r="S12" s="1126"/>
    </row>
    <row r="13" spans="1:19" customFormat="1" ht="20.25" customHeight="1" thickBot="1">
      <c r="A13" s="162"/>
      <c r="B13" s="170"/>
      <c r="C13" s="171"/>
      <c r="D13" s="259" t="s">
        <v>131</v>
      </c>
      <c r="E13" s="914">
        <f>I119</f>
        <v>0</v>
      </c>
      <c r="F13" s="914"/>
      <c r="G13" s="1109"/>
      <c r="H13" s="465">
        <f>'1-3 収入'!E13</f>
        <v>0</v>
      </c>
      <c r="I13" s="460"/>
      <c r="J13" s="1126"/>
      <c r="K13" s="1126"/>
      <c r="L13" s="1126"/>
      <c r="M13" s="1126"/>
      <c r="N13" s="1126"/>
      <c r="O13" s="1126"/>
      <c r="P13" s="1126"/>
      <c r="Q13" s="1126"/>
      <c r="R13" s="1126"/>
      <c r="S13" s="1126"/>
    </row>
    <row r="14" spans="1:19" ht="14.25" customHeight="1" thickBot="1">
      <c r="J14" s="1110"/>
    </row>
    <row r="15" spans="1:19" s="176" customFormat="1" ht="18.600000000000001" thickBot="1">
      <c r="A15" s="172" t="s">
        <v>14</v>
      </c>
      <c r="B15" s="173" t="s">
        <v>15</v>
      </c>
      <c r="C15" s="173" t="s">
        <v>16</v>
      </c>
      <c r="D15" s="260" t="s">
        <v>17</v>
      </c>
      <c r="E15" s="985" t="s">
        <v>18</v>
      </c>
      <c r="F15" s="985"/>
      <c r="G15" s="985"/>
      <c r="H15" s="174" t="s">
        <v>118</v>
      </c>
      <c r="I15" s="415" t="s">
        <v>192</v>
      </c>
      <c r="J15" s="1110"/>
    </row>
    <row r="16" spans="1:19" ht="29.4" thickBot="1">
      <c r="A16" s="928" t="s">
        <v>120</v>
      </c>
      <c r="B16" s="929"/>
      <c r="C16" s="929"/>
      <c r="D16" s="929"/>
      <c r="E16" s="177"/>
      <c r="F16" s="177"/>
      <c r="G16" s="177"/>
      <c r="H16" s="178"/>
      <c r="I16" s="179">
        <f>SUM(I17,I68,I77,I88,I99,I108,I119)</f>
        <v>0</v>
      </c>
      <c r="J16" s="433"/>
      <c r="K16" s="434"/>
      <c r="L16" s="434"/>
      <c r="M16" s="434"/>
      <c r="N16" s="434"/>
    </row>
    <row r="17" spans="1:15" ht="29.4" thickBot="1">
      <c r="A17" s="180" t="s">
        <v>201</v>
      </c>
      <c r="B17" s="181" t="s">
        <v>20</v>
      </c>
      <c r="C17" s="182"/>
      <c r="D17" s="261"/>
      <c r="E17" s="183"/>
      <c r="F17" s="183"/>
      <c r="G17" s="183"/>
      <c r="H17" s="184"/>
      <c r="I17" s="185">
        <f>SUM(I29)</f>
        <v>0</v>
      </c>
      <c r="J17" s="433"/>
      <c r="K17" s="434"/>
      <c r="L17" s="434"/>
      <c r="M17" s="434"/>
      <c r="N17" s="434"/>
    </row>
    <row r="18" spans="1:15" ht="24" customHeight="1">
      <c r="A18" s="180" t="s">
        <v>201</v>
      </c>
      <c r="B18" s="186"/>
      <c r="C18" s="187" t="s">
        <v>247</v>
      </c>
      <c r="D18" s="262"/>
      <c r="E18" s="188"/>
      <c r="F18" s="188"/>
      <c r="G18" s="188"/>
      <c r="H18" s="189"/>
      <c r="I18" s="190"/>
      <c r="J18" s="433"/>
      <c r="K18" s="434"/>
      <c r="L18" s="434"/>
      <c r="M18" s="434"/>
      <c r="N18" s="434"/>
    </row>
    <row r="19" spans="1:15" ht="18.75" customHeight="1">
      <c r="A19" s="180" t="s">
        <v>201</v>
      </c>
      <c r="B19" s="191"/>
      <c r="C19" s="192"/>
      <c r="D19" s="263" t="s">
        <v>21</v>
      </c>
      <c r="E19" s="952">
        <f>'1-1 総表'!C21</f>
        <v>0</v>
      </c>
      <c r="F19" s="953"/>
      <c r="G19" s="953"/>
      <c r="H19" s="953"/>
      <c r="I19" s="193"/>
      <c r="J19" s="433"/>
      <c r="K19" s="434"/>
      <c r="L19" s="434"/>
      <c r="M19" s="434"/>
      <c r="N19" s="434"/>
    </row>
    <row r="20" spans="1:15" ht="18.75" customHeight="1">
      <c r="A20" s="180" t="s">
        <v>201</v>
      </c>
      <c r="B20" s="191"/>
      <c r="C20" s="192"/>
      <c r="D20" s="264" t="s">
        <v>152</v>
      </c>
      <c r="E20" s="1121">
        <f>'5-3 収入'!E20:G20</f>
        <v>0</v>
      </c>
      <c r="F20" s="1122"/>
      <c r="G20" s="1122"/>
      <c r="H20" s="195" t="s">
        <v>22</v>
      </c>
      <c r="I20" s="196"/>
      <c r="J20" s="433"/>
      <c r="K20" s="434"/>
      <c r="L20" s="434"/>
      <c r="M20" s="434"/>
      <c r="N20" s="434"/>
    </row>
    <row r="21" spans="1:15" ht="9.4499999999999993" customHeight="1">
      <c r="A21" s="180" t="s">
        <v>201</v>
      </c>
      <c r="B21" s="191"/>
      <c r="C21" s="192"/>
      <c r="D21" s="944" t="s">
        <v>153</v>
      </c>
      <c r="E21" s="1140">
        <f>'5-3 収入'!E21:G21</f>
        <v>0</v>
      </c>
      <c r="F21" s="1141"/>
      <c r="G21" s="1141"/>
      <c r="H21" s="992" t="s">
        <v>22</v>
      </c>
      <c r="I21" s="827"/>
      <c r="J21" s="433"/>
      <c r="K21" s="434"/>
      <c r="L21" s="434"/>
      <c r="M21" s="434"/>
      <c r="N21" s="434"/>
    </row>
    <row r="22" spans="1:15" ht="9.4499999999999993" customHeight="1">
      <c r="A22" s="180" t="s">
        <v>201</v>
      </c>
      <c r="B22" s="191"/>
      <c r="C22" s="192"/>
      <c r="D22" s="945"/>
      <c r="E22" s="1142">
        <f>'5-3 収入'!E22:G22</f>
        <v>0</v>
      </c>
      <c r="F22" s="1143"/>
      <c r="G22" s="1143"/>
      <c r="H22" s="993"/>
      <c r="I22" s="1144"/>
      <c r="J22" s="433"/>
      <c r="K22" s="434"/>
      <c r="L22" s="434"/>
      <c r="M22" s="434"/>
      <c r="N22" s="434"/>
    </row>
    <row r="23" spans="1:15" ht="18.75" customHeight="1">
      <c r="A23" s="180" t="s">
        <v>201</v>
      </c>
      <c r="B23" s="191"/>
      <c r="C23" s="192"/>
      <c r="D23" s="265" t="s">
        <v>144</v>
      </c>
      <c r="E23" s="942">
        <f>E20-E21</f>
        <v>0</v>
      </c>
      <c r="F23" s="943"/>
      <c r="G23" s="943"/>
      <c r="H23" s="199" t="s">
        <v>154</v>
      </c>
      <c r="I23" s="198"/>
      <c r="J23" s="433"/>
      <c r="K23" s="434"/>
      <c r="L23" s="434"/>
      <c r="M23" s="434"/>
      <c r="N23" s="434"/>
    </row>
    <row r="24" spans="1:15" ht="18.75" customHeight="1">
      <c r="A24" s="180" t="s">
        <v>201</v>
      </c>
      <c r="B24" s="191"/>
      <c r="C24" s="192"/>
      <c r="D24" s="266" t="s">
        <v>23</v>
      </c>
      <c r="E24" s="1123">
        <f>'5-3 収入'!E24:G24</f>
        <v>0</v>
      </c>
      <c r="F24" s="1124"/>
      <c r="G24" s="1124"/>
      <c r="H24" s="195" t="s">
        <v>24</v>
      </c>
      <c r="I24" s="196"/>
      <c r="J24" s="433"/>
      <c r="K24" s="434"/>
      <c r="L24" s="434"/>
      <c r="M24" s="434"/>
      <c r="N24" s="434"/>
    </row>
    <row r="25" spans="1:15" ht="18.75" customHeight="1">
      <c r="A25" s="180" t="s">
        <v>201</v>
      </c>
      <c r="B25" s="191"/>
      <c r="C25" s="192"/>
      <c r="D25" s="267" t="s">
        <v>25</v>
      </c>
      <c r="E25" s="958">
        <f>IF(SUM(G29:G49)=0,0,SUM(G29:G49)/(E23*E24)*100)</f>
        <v>0</v>
      </c>
      <c r="F25" s="959"/>
      <c r="G25" s="959"/>
      <c r="H25" s="200" t="s">
        <v>26</v>
      </c>
      <c r="I25" s="201"/>
      <c r="J25" s="433"/>
      <c r="K25" s="434"/>
      <c r="L25" s="434"/>
      <c r="M25" s="434"/>
      <c r="N25" s="434"/>
      <c r="O25" s="197"/>
    </row>
    <row r="26" spans="1:15" ht="18.75" customHeight="1">
      <c r="A26" s="180" t="s">
        <v>201</v>
      </c>
      <c r="B26" s="191"/>
      <c r="C26" s="202"/>
      <c r="D26" s="268"/>
      <c r="E26" s="203" t="s">
        <v>142</v>
      </c>
      <c r="F26" s="204"/>
      <c r="G26" s="204"/>
      <c r="H26" s="204"/>
      <c r="I26" s="205"/>
      <c r="J26" s="433"/>
      <c r="K26" s="434"/>
      <c r="L26" s="434"/>
      <c r="M26" s="434"/>
      <c r="N26" s="434"/>
      <c r="O26" s="197"/>
    </row>
    <row r="27" spans="1:15" ht="22.2">
      <c r="A27" s="180" t="s">
        <v>201</v>
      </c>
      <c r="B27" s="191"/>
      <c r="C27" s="187" t="s">
        <v>20</v>
      </c>
      <c r="D27" s="269"/>
      <c r="E27" s="206"/>
      <c r="F27" s="206"/>
      <c r="G27" s="206"/>
      <c r="H27" s="207"/>
      <c r="I27" s="208"/>
    </row>
    <row r="28" spans="1:15">
      <c r="A28" s="180" t="s">
        <v>201</v>
      </c>
      <c r="B28" s="191"/>
      <c r="C28" s="209"/>
      <c r="D28" s="270" t="s">
        <v>151</v>
      </c>
      <c r="E28" s="210" t="s">
        <v>27</v>
      </c>
      <c r="F28" s="210" t="s">
        <v>28</v>
      </c>
      <c r="G28" s="210" t="s">
        <v>29</v>
      </c>
      <c r="H28" s="211" t="s">
        <v>30</v>
      </c>
      <c r="I28" s="212"/>
    </row>
    <row r="29" spans="1:15" ht="18.75" customHeight="1">
      <c r="A29" s="180" t="s">
        <v>201</v>
      </c>
      <c r="B29" s="191"/>
      <c r="C29" s="209"/>
      <c r="D29" s="589" t="str">
        <f>IF('5-3 収入'!D29="","",'5-3 収入'!D29)</f>
        <v/>
      </c>
      <c r="E29" s="638" t="str">
        <f>IF('5-3 収入'!E29="","",'5-3 収入'!E29)</f>
        <v/>
      </c>
      <c r="F29" s="590" t="str">
        <f t="shared" ref="F29:F49" si="0">IF(E29="","","×")</f>
        <v/>
      </c>
      <c r="G29" s="591" t="str">
        <f>IF('5-3 収入'!G29="","",'5-3 収入'!G29)</f>
        <v/>
      </c>
      <c r="H29" s="586" t="str">
        <f>IFERROR(E29*G29,"")</f>
        <v/>
      </c>
      <c r="I29" s="215">
        <f>ROUNDDOWN((SUM(H29:H50)),-3)/1000</f>
        <v>0</v>
      </c>
      <c r="J29" s="1111"/>
      <c r="K29" s="1112"/>
      <c r="L29" s="1112"/>
      <c r="M29" s="1112"/>
      <c r="N29" s="1112"/>
      <c r="O29" s="194"/>
    </row>
    <row r="30" spans="1:15">
      <c r="A30" s="180" t="str">
        <f>IF(AND(D30="",E30=""),"",".")</f>
        <v/>
      </c>
      <c r="B30" s="191"/>
      <c r="C30" s="209"/>
      <c r="D30" s="560" t="str">
        <f>IF('5-3 収入'!D30="","",'5-3 収入'!D30)</f>
        <v/>
      </c>
      <c r="E30" s="561" t="str">
        <f>IF('5-3 収入'!E30="","",'5-3 収入'!E30)</f>
        <v/>
      </c>
      <c r="F30" s="216" t="str">
        <f t="shared" si="0"/>
        <v/>
      </c>
      <c r="G30" s="561" t="str">
        <f>IF('5-3 収入'!G30="","",'5-3 収入'!G30)</f>
        <v/>
      </c>
      <c r="H30" s="587" t="str">
        <f t="shared" ref="H30:H50" si="1">IFERROR(E30*G30,"")</f>
        <v/>
      </c>
      <c r="I30" s="218"/>
      <c r="J30" s="1111"/>
      <c r="K30" s="1112"/>
      <c r="L30" s="1112"/>
      <c r="M30" s="1112"/>
      <c r="N30" s="1112"/>
      <c r="O30" s="194"/>
    </row>
    <row r="31" spans="1:15">
      <c r="A31" s="180" t="str">
        <f t="shared" ref="A31:A49" si="2">IF(AND(D31="",E31=""),"",".")</f>
        <v/>
      </c>
      <c r="B31" s="191"/>
      <c r="C31" s="209"/>
      <c r="D31" s="560" t="str">
        <f>IF('5-3 収入'!D31="","",'5-3 収入'!D31)</f>
        <v/>
      </c>
      <c r="E31" s="561" t="str">
        <f>IF('5-3 収入'!E31="","",'5-3 収入'!E31)</f>
        <v/>
      </c>
      <c r="F31" s="216" t="str">
        <f t="shared" si="0"/>
        <v/>
      </c>
      <c r="G31" s="561" t="str">
        <f>IF('5-3 収入'!G31="","",'5-3 収入'!G31)</f>
        <v/>
      </c>
      <c r="H31" s="587" t="str">
        <f t="shared" si="1"/>
        <v/>
      </c>
      <c r="I31" s="218"/>
      <c r="J31" s="1111"/>
      <c r="K31" s="1112"/>
      <c r="L31" s="1112"/>
      <c r="M31" s="1112"/>
      <c r="N31" s="1112"/>
      <c r="O31" s="194"/>
    </row>
    <row r="32" spans="1:15">
      <c r="A32" s="180" t="str">
        <f t="shared" si="2"/>
        <v/>
      </c>
      <c r="B32" s="191"/>
      <c r="C32" s="209"/>
      <c r="D32" s="560" t="str">
        <f>IF('5-3 収入'!D32="","",'5-3 収入'!D32)</f>
        <v/>
      </c>
      <c r="E32" s="561" t="str">
        <f>IF('5-3 収入'!E32="","",'5-3 収入'!E32)</f>
        <v/>
      </c>
      <c r="F32" s="216" t="str">
        <f t="shared" si="0"/>
        <v/>
      </c>
      <c r="G32" s="561" t="str">
        <f>IF('5-3 収入'!G32="","",'5-3 収入'!G32)</f>
        <v/>
      </c>
      <c r="H32" s="587" t="str">
        <f t="shared" si="1"/>
        <v/>
      </c>
      <c r="I32" s="218"/>
      <c r="J32" s="1111"/>
      <c r="K32" s="1112"/>
      <c r="L32" s="1112"/>
      <c r="M32" s="1112"/>
      <c r="N32" s="1112"/>
      <c r="O32" s="194"/>
    </row>
    <row r="33" spans="1:15">
      <c r="A33" s="180" t="str">
        <f t="shared" si="2"/>
        <v/>
      </c>
      <c r="B33" s="191"/>
      <c r="C33" s="209"/>
      <c r="D33" s="560" t="str">
        <f>IF('5-3 収入'!D33="","",'5-3 収入'!D33)</f>
        <v/>
      </c>
      <c r="E33" s="561" t="str">
        <f>IF('5-3 収入'!E33="","",'5-3 収入'!E33)</f>
        <v/>
      </c>
      <c r="F33" s="216" t="str">
        <f t="shared" si="0"/>
        <v/>
      </c>
      <c r="G33" s="561" t="str">
        <f>IF('5-3 収入'!G33="","",'5-3 収入'!G33)</f>
        <v/>
      </c>
      <c r="H33" s="587" t="str">
        <f t="shared" si="1"/>
        <v/>
      </c>
      <c r="I33" s="218"/>
      <c r="J33" s="1111"/>
      <c r="K33" s="1112"/>
      <c r="L33" s="1112"/>
      <c r="M33" s="1112"/>
      <c r="N33" s="1112"/>
      <c r="O33" s="194"/>
    </row>
    <row r="34" spans="1:15">
      <c r="A34" s="180" t="str">
        <f t="shared" si="2"/>
        <v/>
      </c>
      <c r="B34" s="191"/>
      <c r="C34" s="209"/>
      <c r="D34" s="560" t="str">
        <f>IF('5-3 収入'!D34="","",'5-3 収入'!D34)</f>
        <v/>
      </c>
      <c r="E34" s="561" t="str">
        <f>IF('5-3 収入'!E34="","",'5-3 収入'!E34)</f>
        <v/>
      </c>
      <c r="F34" s="216" t="str">
        <f t="shared" si="0"/>
        <v/>
      </c>
      <c r="G34" s="561" t="str">
        <f>IF('5-3 収入'!G34="","",'5-3 収入'!G34)</f>
        <v/>
      </c>
      <c r="H34" s="587" t="str">
        <f t="shared" si="1"/>
        <v/>
      </c>
      <c r="I34" s="218"/>
      <c r="J34" s="1111"/>
      <c r="K34" s="1112"/>
      <c r="L34" s="1112"/>
      <c r="M34" s="1112"/>
      <c r="N34" s="1112"/>
      <c r="O34" s="194"/>
    </row>
    <row r="35" spans="1:15">
      <c r="A35" s="180" t="str">
        <f t="shared" si="2"/>
        <v/>
      </c>
      <c r="B35" s="191"/>
      <c r="C35" s="209"/>
      <c r="D35" s="560" t="str">
        <f>IF('5-3 収入'!D35="","",'5-3 収入'!D35)</f>
        <v/>
      </c>
      <c r="E35" s="561" t="str">
        <f>IF('5-3 収入'!E35="","",'5-3 収入'!E35)</f>
        <v/>
      </c>
      <c r="F35" s="216" t="str">
        <f t="shared" si="0"/>
        <v/>
      </c>
      <c r="G35" s="561" t="str">
        <f>IF('5-3 収入'!G35="","",'5-3 収入'!G35)</f>
        <v/>
      </c>
      <c r="H35" s="587" t="str">
        <f t="shared" si="1"/>
        <v/>
      </c>
      <c r="I35" s="218"/>
      <c r="J35" s="1111"/>
      <c r="K35" s="1112"/>
      <c r="L35" s="1112"/>
      <c r="M35" s="1112"/>
      <c r="N35" s="1112"/>
      <c r="O35" s="194"/>
    </row>
    <row r="36" spans="1:15">
      <c r="A36" s="180" t="str">
        <f t="shared" si="2"/>
        <v/>
      </c>
      <c r="B36" s="191"/>
      <c r="C36" s="209"/>
      <c r="D36" s="560" t="str">
        <f>IF('5-3 収入'!D36="","",'5-3 収入'!D36)</f>
        <v/>
      </c>
      <c r="E36" s="561" t="str">
        <f>IF('5-3 収入'!E36="","",'5-3 収入'!E36)</f>
        <v/>
      </c>
      <c r="F36" s="216" t="str">
        <f t="shared" si="0"/>
        <v/>
      </c>
      <c r="G36" s="561" t="str">
        <f>IF('5-3 収入'!G36="","",'5-3 収入'!G36)</f>
        <v/>
      </c>
      <c r="H36" s="587" t="str">
        <f t="shared" si="1"/>
        <v/>
      </c>
      <c r="I36" s="218"/>
      <c r="J36" s="1111"/>
      <c r="K36" s="1112"/>
      <c r="L36" s="1112"/>
      <c r="M36" s="1112"/>
      <c r="N36" s="1112"/>
    </row>
    <row r="37" spans="1:15">
      <c r="A37" s="180" t="str">
        <f t="shared" si="2"/>
        <v/>
      </c>
      <c r="B37" s="191"/>
      <c r="C37" s="209"/>
      <c r="D37" s="560" t="str">
        <f>IF('5-3 収入'!D37="","",'5-3 収入'!D37)</f>
        <v/>
      </c>
      <c r="E37" s="561" t="str">
        <f>IF('5-3 収入'!E37="","",'5-3 収入'!E37)</f>
        <v/>
      </c>
      <c r="F37" s="216" t="str">
        <f t="shared" si="0"/>
        <v/>
      </c>
      <c r="G37" s="561" t="str">
        <f>IF('5-3 収入'!G37="","",'5-3 収入'!G37)</f>
        <v/>
      </c>
      <c r="H37" s="587" t="str">
        <f t="shared" si="1"/>
        <v/>
      </c>
      <c r="I37" s="218"/>
      <c r="J37" s="1111"/>
      <c r="K37" s="1112"/>
      <c r="L37" s="1112"/>
      <c r="M37" s="1112"/>
      <c r="N37" s="1112"/>
    </row>
    <row r="38" spans="1:15">
      <c r="A38" s="180" t="str">
        <f t="shared" si="2"/>
        <v/>
      </c>
      <c r="B38" s="191"/>
      <c r="C38" s="209"/>
      <c r="D38" s="560" t="str">
        <f>IF('5-3 収入'!D38="","",'5-3 収入'!D38)</f>
        <v/>
      </c>
      <c r="E38" s="561" t="str">
        <f>IF('5-3 収入'!E38="","",'5-3 収入'!E38)</f>
        <v/>
      </c>
      <c r="F38" s="216" t="str">
        <f t="shared" si="0"/>
        <v/>
      </c>
      <c r="G38" s="561" t="str">
        <f>IF('5-3 収入'!G38="","",'5-3 収入'!G38)</f>
        <v/>
      </c>
      <c r="H38" s="587" t="str">
        <f t="shared" si="1"/>
        <v/>
      </c>
      <c r="I38" s="218"/>
      <c r="J38" s="1111"/>
      <c r="K38" s="1112"/>
      <c r="L38" s="1112"/>
      <c r="M38" s="1112"/>
      <c r="N38" s="1112"/>
    </row>
    <row r="39" spans="1:15">
      <c r="A39" s="180" t="str">
        <f t="shared" si="2"/>
        <v/>
      </c>
      <c r="B39" s="191"/>
      <c r="C39" s="209"/>
      <c r="D39" s="560" t="str">
        <f>IF('5-3 収入'!D39="","",'5-3 収入'!D39)</f>
        <v/>
      </c>
      <c r="E39" s="561" t="str">
        <f>IF('5-3 収入'!E39="","",'5-3 収入'!E39)</f>
        <v/>
      </c>
      <c r="F39" s="216" t="str">
        <f t="shared" si="0"/>
        <v/>
      </c>
      <c r="G39" s="561" t="str">
        <f>IF('5-3 収入'!G39="","",'5-3 収入'!G39)</f>
        <v/>
      </c>
      <c r="H39" s="587" t="str">
        <f t="shared" si="1"/>
        <v/>
      </c>
      <c r="I39" s="218"/>
      <c r="J39" s="219"/>
    </row>
    <row r="40" spans="1:15">
      <c r="A40" s="180" t="str">
        <f t="shared" si="2"/>
        <v/>
      </c>
      <c r="B40" s="191"/>
      <c r="C40" s="209"/>
      <c r="D40" s="560" t="str">
        <f>IF('5-3 収入'!D40="","",'5-3 収入'!D40)</f>
        <v/>
      </c>
      <c r="E40" s="561" t="str">
        <f>IF('5-3 収入'!E40="","",'5-3 収入'!E40)</f>
        <v/>
      </c>
      <c r="F40" s="216" t="str">
        <f t="shared" si="0"/>
        <v/>
      </c>
      <c r="G40" s="561" t="str">
        <f>IF('5-3 収入'!G40="","",'5-3 収入'!G40)</f>
        <v/>
      </c>
      <c r="H40" s="587" t="str">
        <f t="shared" si="1"/>
        <v/>
      </c>
      <c r="I40" s="218"/>
      <c r="J40" s="219"/>
    </row>
    <row r="41" spans="1:15">
      <c r="A41" s="180" t="str">
        <f t="shared" si="2"/>
        <v/>
      </c>
      <c r="B41" s="191"/>
      <c r="C41" s="209"/>
      <c r="D41" s="560" t="str">
        <f>IF('5-3 収入'!D41="","",'5-3 収入'!D41)</f>
        <v/>
      </c>
      <c r="E41" s="561" t="str">
        <f>IF('5-3 収入'!E41="","",'5-3 収入'!E41)</f>
        <v/>
      </c>
      <c r="F41" s="216" t="str">
        <f t="shared" si="0"/>
        <v/>
      </c>
      <c r="G41" s="561" t="str">
        <f>IF('5-3 収入'!G41="","",'5-3 収入'!G41)</f>
        <v/>
      </c>
      <c r="H41" s="587" t="str">
        <f t="shared" si="1"/>
        <v/>
      </c>
      <c r="I41" s="218"/>
      <c r="J41" s="219"/>
    </row>
    <row r="42" spans="1:15">
      <c r="A42" s="180" t="str">
        <f t="shared" si="2"/>
        <v/>
      </c>
      <c r="B42" s="191"/>
      <c r="C42" s="209"/>
      <c r="D42" s="560" t="str">
        <f>IF('5-3 収入'!D42="","",'5-3 収入'!D42)</f>
        <v/>
      </c>
      <c r="E42" s="561" t="str">
        <f>IF('5-3 収入'!E42="","",'5-3 収入'!E42)</f>
        <v/>
      </c>
      <c r="F42" s="216" t="str">
        <f t="shared" si="0"/>
        <v/>
      </c>
      <c r="G42" s="561" t="str">
        <f>IF('5-3 収入'!G42="","",'5-3 収入'!G42)</f>
        <v/>
      </c>
      <c r="H42" s="587" t="str">
        <f t="shared" si="1"/>
        <v/>
      </c>
      <c r="I42" s="218"/>
      <c r="J42" s="219"/>
    </row>
    <row r="43" spans="1:15">
      <c r="A43" s="180" t="str">
        <f t="shared" si="2"/>
        <v/>
      </c>
      <c r="B43" s="191"/>
      <c r="C43" s="209"/>
      <c r="D43" s="560" t="str">
        <f>IF('5-3 収入'!D43="","",'5-3 収入'!D43)</f>
        <v/>
      </c>
      <c r="E43" s="561" t="str">
        <f>IF('5-3 収入'!E43="","",'5-3 収入'!E43)</f>
        <v/>
      </c>
      <c r="F43" s="216" t="str">
        <f t="shared" si="0"/>
        <v/>
      </c>
      <c r="G43" s="561" t="str">
        <f>IF('5-3 収入'!G43="","",'5-3 収入'!G43)</f>
        <v/>
      </c>
      <c r="H43" s="587" t="str">
        <f t="shared" si="1"/>
        <v/>
      </c>
      <c r="I43" s="218"/>
      <c r="J43" s="219"/>
    </row>
    <row r="44" spans="1:15">
      <c r="A44" s="180" t="str">
        <f t="shared" si="2"/>
        <v/>
      </c>
      <c r="B44" s="191"/>
      <c r="C44" s="209"/>
      <c r="D44" s="560" t="str">
        <f>IF('5-3 収入'!D44="","",'5-3 収入'!D44)</f>
        <v/>
      </c>
      <c r="E44" s="561" t="str">
        <f>IF('5-3 収入'!E44="","",'5-3 収入'!E44)</f>
        <v/>
      </c>
      <c r="F44" s="216" t="str">
        <f t="shared" si="0"/>
        <v/>
      </c>
      <c r="G44" s="561" t="str">
        <f>IF('5-3 収入'!G44="","",'5-3 収入'!G44)</f>
        <v/>
      </c>
      <c r="H44" s="587" t="str">
        <f t="shared" si="1"/>
        <v/>
      </c>
      <c r="I44" s="218"/>
      <c r="J44" s="219"/>
    </row>
    <row r="45" spans="1:15">
      <c r="A45" s="180" t="str">
        <f t="shared" si="2"/>
        <v/>
      </c>
      <c r="B45" s="191"/>
      <c r="C45" s="209"/>
      <c r="D45" s="560" t="str">
        <f>IF('5-3 収入'!D45="","",'5-3 収入'!D45)</f>
        <v/>
      </c>
      <c r="E45" s="561" t="str">
        <f>IF('5-3 収入'!E45="","",'5-3 収入'!E45)</f>
        <v/>
      </c>
      <c r="F45" s="216" t="str">
        <f t="shared" si="0"/>
        <v/>
      </c>
      <c r="G45" s="561" t="str">
        <f>IF('5-3 収入'!G45="","",'5-3 収入'!G45)</f>
        <v/>
      </c>
      <c r="H45" s="587" t="str">
        <f t="shared" si="1"/>
        <v/>
      </c>
      <c r="I45" s="218"/>
      <c r="J45" s="219"/>
    </row>
    <row r="46" spans="1:15">
      <c r="A46" s="180" t="str">
        <f t="shared" si="2"/>
        <v/>
      </c>
      <c r="B46" s="191"/>
      <c r="C46" s="209"/>
      <c r="D46" s="560" t="str">
        <f>IF('5-3 収入'!D46="","",'5-3 収入'!D46)</f>
        <v/>
      </c>
      <c r="E46" s="561" t="str">
        <f>IF('5-3 収入'!E46="","",'5-3 収入'!E46)</f>
        <v/>
      </c>
      <c r="F46" s="216" t="str">
        <f t="shared" si="0"/>
        <v/>
      </c>
      <c r="G46" s="561" t="str">
        <f>IF('5-3 収入'!G46="","",'5-3 収入'!G46)</f>
        <v/>
      </c>
      <c r="H46" s="587" t="str">
        <f t="shared" si="1"/>
        <v/>
      </c>
      <c r="I46" s="218"/>
      <c r="J46" s="219"/>
    </row>
    <row r="47" spans="1:15">
      <c r="A47" s="180" t="str">
        <f t="shared" si="2"/>
        <v/>
      </c>
      <c r="B47" s="191"/>
      <c r="C47" s="209"/>
      <c r="D47" s="560" t="str">
        <f>IF('5-3 収入'!D47="","",'5-3 収入'!D47)</f>
        <v/>
      </c>
      <c r="E47" s="561" t="str">
        <f>IF('5-3 収入'!E47="","",'5-3 収入'!E47)</f>
        <v/>
      </c>
      <c r="F47" s="216" t="str">
        <f t="shared" si="0"/>
        <v/>
      </c>
      <c r="G47" s="561" t="str">
        <f>IF('5-3 収入'!G47="","",'5-3 収入'!G47)</f>
        <v/>
      </c>
      <c r="H47" s="587" t="str">
        <f t="shared" si="1"/>
        <v/>
      </c>
      <c r="I47" s="218"/>
      <c r="J47" s="219"/>
    </row>
    <row r="48" spans="1:15">
      <c r="A48" s="180" t="str">
        <f t="shared" si="2"/>
        <v/>
      </c>
      <c r="B48" s="191"/>
      <c r="C48" s="209"/>
      <c r="D48" s="560" t="str">
        <f>IF('5-3 収入'!D48="","",'5-3 収入'!D48)</f>
        <v/>
      </c>
      <c r="E48" s="561" t="str">
        <f>IF('5-3 収入'!E48="","",'5-3 収入'!E48)</f>
        <v/>
      </c>
      <c r="F48" s="216" t="str">
        <f t="shared" si="0"/>
        <v/>
      </c>
      <c r="G48" s="561" t="str">
        <f>IF('5-3 収入'!G48="","",'5-3 収入'!G48)</f>
        <v/>
      </c>
      <c r="H48" s="587" t="str">
        <f t="shared" si="1"/>
        <v/>
      </c>
      <c r="I48" s="218"/>
      <c r="J48" s="219"/>
    </row>
    <row r="49" spans="1:14">
      <c r="A49" s="180" t="str">
        <f t="shared" si="2"/>
        <v/>
      </c>
      <c r="B49" s="191"/>
      <c r="C49" s="209"/>
      <c r="D49" s="560" t="str">
        <f>IF('5-3 収入'!D49="","",'5-3 収入'!D49)</f>
        <v/>
      </c>
      <c r="E49" s="561" t="str">
        <f>IF('5-3 収入'!E49="","",'5-3 収入'!E49)</f>
        <v/>
      </c>
      <c r="F49" s="216" t="str">
        <f t="shared" si="0"/>
        <v/>
      </c>
      <c r="G49" s="561" t="str">
        <f>IF('5-3 収入'!G49="","",'5-3 収入'!G49)</f>
        <v/>
      </c>
      <c r="H49" s="587" t="str">
        <f t="shared" si="1"/>
        <v/>
      </c>
      <c r="I49" s="218"/>
      <c r="J49" s="219"/>
    </row>
    <row r="50" spans="1:14">
      <c r="A50" s="180" t="s">
        <v>201</v>
      </c>
      <c r="B50" s="191"/>
      <c r="C50" s="220"/>
      <c r="D50" s="273" t="str">
        <f>IF('5-3 収入'!D50="","",'5-3 収入'!D50)</f>
        <v>（招待）</v>
      </c>
      <c r="E50" s="221">
        <v>0</v>
      </c>
      <c r="F50" s="222" t="s">
        <v>28</v>
      </c>
      <c r="G50" s="562" t="str">
        <f>IF('5-3 収入'!G50="","",'5-3 収入'!G50)</f>
        <v/>
      </c>
      <c r="H50" s="588" t="str">
        <f t="shared" si="1"/>
        <v/>
      </c>
      <c r="I50" s="224"/>
      <c r="J50" s="219"/>
    </row>
    <row r="51" spans="1:14" ht="22.2">
      <c r="A51" s="180" t="s">
        <v>201</v>
      </c>
      <c r="B51" s="191"/>
      <c r="C51" s="225" t="s">
        <v>121</v>
      </c>
      <c r="D51" s="274"/>
      <c r="E51" s="226"/>
      <c r="F51" s="226"/>
      <c r="G51" s="226"/>
      <c r="H51" s="226"/>
      <c r="I51" s="208"/>
      <c r="J51" s="983"/>
      <c r="K51" s="984"/>
      <c r="L51" s="984"/>
      <c r="M51" s="984"/>
      <c r="N51" s="984"/>
    </row>
    <row r="52" spans="1:14">
      <c r="A52" s="180" t="s">
        <v>201</v>
      </c>
      <c r="B52" s="191"/>
      <c r="C52" s="209"/>
      <c r="D52" s="932" t="str">
        <f>IF('5-3 収入'!D52="","",'5-3 収入'!D52)</f>
        <v/>
      </c>
      <c r="E52" s="933"/>
      <c r="F52" s="933"/>
      <c r="G52" s="933"/>
      <c r="H52" s="933"/>
      <c r="I52" s="934"/>
      <c r="J52" s="983"/>
      <c r="K52" s="984"/>
      <c r="L52" s="984"/>
      <c r="M52" s="984"/>
      <c r="N52" s="984"/>
    </row>
    <row r="53" spans="1:14">
      <c r="A53" s="180"/>
      <c r="B53" s="191"/>
      <c r="C53" s="209"/>
      <c r="D53" s="935"/>
      <c r="E53" s="936"/>
      <c r="F53" s="936"/>
      <c r="G53" s="936"/>
      <c r="H53" s="936"/>
      <c r="I53" s="937"/>
      <c r="J53" s="197"/>
    </row>
    <row r="54" spans="1:14">
      <c r="A54" s="180" t="s">
        <v>201</v>
      </c>
      <c r="B54" s="191"/>
      <c r="C54" s="209"/>
      <c r="D54" s="938"/>
      <c r="E54" s="936"/>
      <c r="F54" s="936"/>
      <c r="G54" s="936"/>
      <c r="H54" s="936"/>
      <c r="I54" s="937"/>
      <c r="J54" s="219"/>
    </row>
    <row r="55" spans="1:14">
      <c r="A55" s="180" t="s">
        <v>201</v>
      </c>
      <c r="B55" s="191"/>
      <c r="C55" s="209"/>
      <c r="D55" s="938"/>
      <c r="E55" s="936"/>
      <c r="F55" s="936"/>
      <c r="G55" s="936"/>
      <c r="H55" s="936"/>
      <c r="I55" s="937"/>
      <c r="J55" s="219"/>
    </row>
    <row r="56" spans="1:14">
      <c r="A56" s="180" t="s">
        <v>201</v>
      </c>
      <c r="B56" s="191"/>
      <c r="C56" s="209"/>
      <c r="D56" s="938"/>
      <c r="E56" s="936"/>
      <c r="F56" s="936"/>
      <c r="G56" s="936"/>
      <c r="H56" s="936"/>
      <c r="I56" s="937"/>
      <c r="J56" s="219"/>
    </row>
    <row r="57" spans="1:14">
      <c r="A57" s="180" t="s">
        <v>201</v>
      </c>
      <c r="B57" s="227"/>
      <c r="C57" s="228"/>
      <c r="D57" s="939"/>
      <c r="E57" s="940"/>
      <c r="F57" s="940"/>
      <c r="G57" s="940"/>
      <c r="H57" s="940"/>
      <c r="I57" s="941"/>
      <c r="J57" s="219"/>
    </row>
    <row r="58" spans="1:14" ht="22.2">
      <c r="A58" s="180" t="s">
        <v>201</v>
      </c>
      <c r="B58" s="191"/>
      <c r="C58" s="225" t="s">
        <v>143</v>
      </c>
      <c r="D58" s="274"/>
      <c r="E58" s="226"/>
      <c r="F58" s="226"/>
      <c r="G58" s="226"/>
      <c r="H58" s="226"/>
      <c r="I58" s="208"/>
      <c r="J58" s="983"/>
      <c r="K58" s="984"/>
      <c r="L58" s="984"/>
      <c r="M58" s="984"/>
      <c r="N58" s="984"/>
    </row>
    <row r="59" spans="1:14">
      <c r="A59" s="180" t="s">
        <v>201</v>
      </c>
      <c r="B59" s="191"/>
      <c r="C59" s="209"/>
      <c r="D59" s="1113" t="str">
        <f>IF('5-3 収入'!D59="","",'5-3 収入'!D59)</f>
        <v/>
      </c>
      <c r="E59" s="1114"/>
      <c r="F59" s="1114"/>
      <c r="G59" s="1114"/>
      <c r="H59" s="1114"/>
      <c r="I59" s="1115"/>
      <c r="J59" s="983"/>
      <c r="K59" s="984"/>
      <c r="L59" s="984"/>
      <c r="M59" s="984"/>
      <c r="N59" s="984"/>
    </row>
    <row r="60" spans="1:14">
      <c r="A60" s="180" t="s">
        <v>201</v>
      </c>
      <c r="B60" s="191"/>
      <c r="C60" s="209"/>
      <c r="D60" s="1116"/>
      <c r="E60" s="974"/>
      <c r="F60" s="974"/>
      <c r="G60" s="974"/>
      <c r="H60" s="974"/>
      <c r="I60" s="1117"/>
      <c r="J60" s="229"/>
    </row>
    <row r="61" spans="1:14">
      <c r="A61" s="180"/>
      <c r="B61" s="191"/>
      <c r="C61" s="209"/>
      <c r="D61" s="1116"/>
      <c r="E61" s="974"/>
      <c r="F61" s="974"/>
      <c r="G61" s="974"/>
      <c r="H61" s="974"/>
      <c r="I61" s="1117"/>
      <c r="J61" s="229"/>
    </row>
    <row r="62" spans="1:14">
      <c r="A62" s="180" t="s">
        <v>201</v>
      </c>
      <c r="B62" s="191"/>
      <c r="C62" s="209"/>
      <c r="D62" s="1116"/>
      <c r="E62" s="974"/>
      <c r="F62" s="974"/>
      <c r="G62" s="974"/>
      <c r="H62" s="974"/>
      <c r="I62" s="1117"/>
      <c r="J62" s="229"/>
    </row>
    <row r="63" spans="1:14">
      <c r="A63" s="180" t="s">
        <v>201</v>
      </c>
      <c r="B63" s="191"/>
      <c r="C63" s="209"/>
      <c r="D63" s="1116"/>
      <c r="E63" s="974"/>
      <c r="F63" s="974"/>
      <c r="G63" s="974"/>
      <c r="H63" s="974"/>
      <c r="I63" s="1117"/>
      <c r="J63" s="229"/>
    </row>
    <row r="64" spans="1:14">
      <c r="A64" s="180" t="s">
        <v>201</v>
      </c>
      <c r="B64" s="230"/>
      <c r="C64" s="228"/>
      <c r="D64" s="1118"/>
      <c r="E64" s="1119"/>
      <c r="F64" s="1119"/>
      <c r="G64" s="1119"/>
      <c r="H64" s="1119"/>
      <c r="I64" s="1120"/>
      <c r="J64" s="229"/>
    </row>
    <row r="65" spans="1:10" ht="28.8">
      <c r="A65" s="180" t="s">
        <v>201</v>
      </c>
      <c r="B65" s="231" t="s">
        <v>32</v>
      </c>
      <c r="C65" s="232"/>
      <c r="D65" s="275"/>
      <c r="E65" s="232"/>
      <c r="F65" s="233"/>
      <c r="G65" s="232"/>
      <c r="H65" s="234"/>
      <c r="I65" s="235"/>
      <c r="J65" s="229"/>
    </row>
    <row r="66" spans="1:10" s="242" customFormat="1" ht="13.2">
      <c r="A66" s="236"/>
      <c r="B66" s="237"/>
      <c r="C66" s="238" t="s">
        <v>16</v>
      </c>
      <c r="D66" s="276" t="s">
        <v>17</v>
      </c>
      <c r="E66" s="946" t="s">
        <v>18</v>
      </c>
      <c r="F66" s="947"/>
      <c r="G66" s="948"/>
      <c r="H66" s="239" t="s">
        <v>118</v>
      </c>
      <c r="I66" s="240" t="s">
        <v>19</v>
      </c>
      <c r="J66" s="241"/>
    </row>
    <row r="67" spans="1:10" ht="22.2">
      <c r="A67" s="180" t="s">
        <v>201</v>
      </c>
      <c r="B67" s="243"/>
      <c r="C67" s="187" t="s">
        <v>5</v>
      </c>
      <c r="D67" s="277"/>
      <c r="E67" s="329"/>
      <c r="F67" s="329"/>
      <c r="G67" s="329"/>
      <c r="H67" s="244"/>
      <c r="I67" s="245"/>
      <c r="J67" s="229"/>
    </row>
    <row r="68" spans="1:10">
      <c r="A68" s="180" t="s">
        <v>201</v>
      </c>
      <c r="B68" s="191"/>
      <c r="C68" s="209"/>
      <c r="D68" s="563" t="str">
        <f>IF('5-3 収入'!D68="","",'5-3 収入'!D68)</f>
        <v/>
      </c>
      <c r="E68" s="1151" t="str">
        <f>IF('5-3 収入'!E68="","",'5-3 収入'!E68)</f>
        <v/>
      </c>
      <c r="F68" s="1129" t="str">
        <f>IF('5-3 収入'!F68="","",'5-3 収入'!F68)</f>
        <v/>
      </c>
      <c r="G68" s="1152" t="str">
        <f>IF('5-3 収入'!G68="","",'5-3 収入'!G68)</f>
        <v/>
      </c>
      <c r="H68" s="639" t="str">
        <f>IF('5-3 収入'!H68="","",'5-3 収入'!H68)</f>
        <v/>
      </c>
      <c r="I68" s="949">
        <f>ROUNDDOWN((SUM(H68:H75)),-3)/1000</f>
        <v>0</v>
      </c>
      <c r="J68" s="974"/>
    </row>
    <row r="69" spans="1:10">
      <c r="A69" s="180" t="str">
        <f>IF(AND(D69="",E69="",H69=""),"",".")</f>
        <v/>
      </c>
      <c r="B69" s="191"/>
      <c r="C69" s="209"/>
      <c r="D69" s="564" t="str">
        <f>IF('5-3 収入'!D69="","",'5-3 収入'!D69)</f>
        <v/>
      </c>
      <c r="E69" s="1128" t="str">
        <f>IF('5-3 収入'!E69="","",'5-3 収入'!E69)</f>
        <v/>
      </c>
      <c r="F69" s="1129" t="str">
        <f>IF('5-3 収入'!F69="","",'5-3 収入'!F69)</f>
        <v/>
      </c>
      <c r="G69" s="1130" t="str">
        <f>IF('5-3 収入'!G69="","",'5-3 収入'!G69)</f>
        <v/>
      </c>
      <c r="H69" s="565" t="str">
        <f>IF('5-3 収入'!H69="","",'5-3 収入'!H69)</f>
        <v/>
      </c>
      <c r="I69" s="950"/>
      <c r="J69" s="975"/>
    </row>
    <row r="70" spans="1:10">
      <c r="A70" s="180" t="str">
        <f t="shared" ref="A70:A73" si="3">IF(AND(D70="",E70="",H70=""),"",".")</f>
        <v/>
      </c>
      <c r="B70" s="191"/>
      <c r="C70" s="209"/>
      <c r="D70" s="566" t="str">
        <f>IF('5-3 収入'!D70="","",'5-3 収入'!D70)</f>
        <v/>
      </c>
      <c r="E70" s="1128" t="str">
        <f>IF('5-3 収入'!E70="","",'5-3 収入'!E70)</f>
        <v/>
      </c>
      <c r="F70" s="1129" t="str">
        <f>IF('5-3 収入'!F70="","",'5-3 収入'!F70)</f>
        <v/>
      </c>
      <c r="G70" s="1130" t="str">
        <f>IF('5-3 収入'!G70="","",'5-3 収入'!G70)</f>
        <v/>
      </c>
      <c r="H70" s="565" t="str">
        <f>IF('5-3 収入'!H70="","",'5-3 収入'!H70)</f>
        <v/>
      </c>
      <c r="I70" s="950"/>
      <c r="J70" s="975"/>
    </row>
    <row r="71" spans="1:10">
      <c r="A71" s="180" t="str">
        <f t="shared" si="3"/>
        <v/>
      </c>
      <c r="B71" s="191"/>
      <c r="C71" s="209"/>
      <c r="D71" s="566" t="str">
        <f>IF('5-3 収入'!D71="","",'5-3 収入'!D71)</f>
        <v/>
      </c>
      <c r="E71" s="1128" t="str">
        <f>IF('5-3 収入'!E71="","",'5-3 収入'!E71)</f>
        <v/>
      </c>
      <c r="F71" s="1129" t="str">
        <f>IF('5-3 収入'!F71="","",'5-3 収入'!F71)</f>
        <v/>
      </c>
      <c r="G71" s="1130" t="str">
        <f>IF('5-3 収入'!G71="","",'5-3 収入'!G71)</f>
        <v/>
      </c>
      <c r="H71" s="565" t="str">
        <f>IF('5-3 収入'!H71="","",'5-3 収入'!H71)</f>
        <v/>
      </c>
      <c r="I71" s="950"/>
      <c r="J71" s="975"/>
    </row>
    <row r="72" spans="1:10">
      <c r="A72" s="180" t="str">
        <f t="shared" si="3"/>
        <v/>
      </c>
      <c r="B72" s="191"/>
      <c r="C72" s="209"/>
      <c r="D72" s="566" t="str">
        <f>IF('5-3 収入'!D72="","",'5-3 収入'!D72)</f>
        <v/>
      </c>
      <c r="E72" s="1128" t="str">
        <f>IF('5-3 収入'!E72="","",'5-3 収入'!E72)</f>
        <v/>
      </c>
      <c r="F72" s="1129" t="str">
        <f>IF('5-3 収入'!F72="","",'5-3 収入'!F72)</f>
        <v/>
      </c>
      <c r="G72" s="1130" t="str">
        <f>IF('5-3 収入'!G72="","",'5-3 収入'!G72)</f>
        <v/>
      </c>
      <c r="H72" s="565" t="str">
        <f>IF('5-3 収入'!H72="","",'5-3 収入'!H72)</f>
        <v/>
      </c>
      <c r="I72" s="950"/>
      <c r="J72" s="975"/>
    </row>
    <row r="73" spans="1:10">
      <c r="A73" s="180" t="str">
        <f t="shared" si="3"/>
        <v/>
      </c>
      <c r="B73" s="191"/>
      <c r="C73" s="209"/>
      <c r="D73" s="566" t="str">
        <f>IF('5-3 収入'!D73="","",'5-3 収入'!D73)</f>
        <v/>
      </c>
      <c r="E73" s="1128" t="str">
        <f>IF('5-3 収入'!E73="","",'5-3 収入'!E73)</f>
        <v/>
      </c>
      <c r="F73" s="1129" t="str">
        <f>IF('5-3 収入'!F73="","",'5-3 収入'!F73)</f>
        <v/>
      </c>
      <c r="G73" s="1130" t="str">
        <f>IF('5-3 収入'!G73="","",'5-3 収入'!G73)</f>
        <v/>
      </c>
      <c r="H73" s="565" t="str">
        <f>IF('5-3 収入'!H73="","",'5-3 収入'!H73)</f>
        <v/>
      </c>
      <c r="I73" s="950"/>
      <c r="J73" s="975"/>
    </row>
    <row r="74" spans="1:10">
      <c r="A74" s="180" t="str">
        <f>IF(AND(D74="",E74="",H74=""),"",".")</f>
        <v/>
      </c>
      <c r="B74" s="191"/>
      <c r="C74" s="209"/>
      <c r="D74" s="566" t="str">
        <f>IF('5-3 収入'!D74="","",'5-3 収入'!D74)</f>
        <v/>
      </c>
      <c r="E74" s="1128" t="str">
        <f>IF('5-3 収入'!E74="","",'5-3 収入'!E74)</f>
        <v/>
      </c>
      <c r="F74" s="1129" t="str">
        <f>IF('5-3 収入'!F74="","",'5-3 収入'!F74)</f>
        <v/>
      </c>
      <c r="G74" s="1130" t="str">
        <f>IF('5-3 収入'!G74="","",'5-3 収入'!G74)</f>
        <v/>
      </c>
      <c r="H74" s="565" t="str">
        <f>IF('5-3 収入'!H74="","",'5-3 収入'!H74)</f>
        <v/>
      </c>
      <c r="I74" s="950"/>
      <c r="J74" s="975"/>
    </row>
    <row r="75" spans="1:10">
      <c r="A75" s="180" t="str">
        <f t="shared" ref="A75:A127" si="4">IF(AND(D75="",E75="",H75=""),"",".")</f>
        <v/>
      </c>
      <c r="B75" s="191"/>
      <c r="C75" s="220"/>
      <c r="D75" s="567" t="str">
        <f>IF('5-3 収入'!D75="","",'5-3 収入'!D75)</f>
        <v/>
      </c>
      <c r="E75" s="1131" t="str">
        <f>IF('5-3 収入'!E75="","",'5-3 収入'!E75)</f>
        <v/>
      </c>
      <c r="F75" s="1132" t="str">
        <f>IF('5-3 収入'!F75="","",'5-3 収入'!F75)</f>
        <v/>
      </c>
      <c r="G75" s="1133" t="str">
        <f>IF('5-3 収入'!G75="","",'5-3 収入'!G75)</f>
        <v/>
      </c>
      <c r="H75" s="568" t="str">
        <f>IF('5-3 収入'!H75="","",'5-3 収入'!H75)</f>
        <v/>
      </c>
      <c r="I75" s="951"/>
      <c r="J75" s="975"/>
    </row>
    <row r="76" spans="1:10" ht="22.2">
      <c r="A76" s="180" t="s">
        <v>201</v>
      </c>
      <c r="B76" s="927"/>
      <c r="C76" s="225" t="s">
        <v>33</v>
      </c>
      <c r="D76" s="269"/>
      <c r="E76" s="1106"/>
      <c r="F76" s="1106"/>
      <c r="G76" s="1106"/>
      <c r="H76" s="246"/>
      <c r="I76" s="245"/>
    </row>
    <row r="77" spans="1:10">
      <c r="A77" s="180" t="s">
        <v>201</v>
      </c>
      <c r="B77" s="927"/>
      <c r="C77" s="192"/>
      <c r="D77" s="563" t="str">
        <f>IF('5-3 収入'!D77="","",'5-3 収入'!D77)</f>
        <v/>
      </c>
      <c r="E77" s="1145" t="str">
        <f>IF('5-3 収入'!E77="","",'5-3 収入'!E77)</f>
        <v/>
      </c>
      <c r="F77" s="1146" t="str">
        <f>IF('5-3 収入'!F77="","",'5-3 収入'!F77)</f>
        <v/>
      </c>
      <c r="G77" s="1147" t="str">
        <f>IF('5-3 収入'!G77="","",'5-3 収入'!G77)</f>
        <v/>
      </c>
      <c r="H77" s="569" t="str">
        <f>IF('5-3 収入'!H77="","",'5-3 収入'!H77)</f>
        <v/>
      </c>
      <c r="I77" s="949">
        <f>ROUNDDOWN((SUM(H77:H86)),-3)/1000</f>
        <v>0</v>
      </c>
      <c r="J77" s="975"/>
    </row>
    <row r="78" spans="1:10">
      <c r="A78" s="180" t="str">
        <f t="shared" si="4"/>
        <v/>
      </c>
      <c r="B78" s="927"/>
      <c r="C78" s="192"/>
      <c r="D78" s="566" t="str">
        <f>IF('5-3 収入'!D78="","",'5-3 収入'!D78)</f>
        <v/>
      </c>
      <c r="E78" s="1148" t="str">
        <f>IF('5-3 収入'!E78="","",'5-3 収入'!E78)</f>
        <v/>
      </c>
      <c r="F78" s="1149" t="str">
        <f>IF('5-3 収入'!F78="","",'5-3 収入'!F78)</f>
        <v/>
      </c>
      <c r="G78" s="1150" t="str">
        <f>IF('5-3 収入'!G78="","",'5-3 収入'!G78)</f>
        <v/>
      </c>
      <c r="H78" s="570" t="str">
        <f>IF('5-3 収入'!H78="","",'5-3 収入'!H78)</f>
        <v/>
      </c>
      <c r="I78" s="950"/>
      <c r="J78" s="975"/>
    </row>
    <row r="79" spans="1:10">
      <c r="A79" s="180" t="str">
        <f t="shared" si="4"/>
        <v/>
      </c>
      <c r="B79" s="927"/>
      <c r="C79" s="192"/>
      <c r="D79" s="566" t="str">
        <f>IF('5-3 収入'!D79="","",'5-3 収入'!D79)</f>
        <v/>
      </c>
      <c r="E79" s="1148" t="str">
        <f>IF('5-3 収入'!E79="","",'5-3 収入'!E79)</f>
        <v/>
      </c>
      <c r="F79" s="1149" t="str">
        <f>IF('5-3 収入'!F79="","",'5-3 収入'!F79)</f>
        <v/>
      </c>
      <c r="G79" s="1150" t="str">
        <f>IF('5-3 収入'!G79="","",'5-3 収入'!G79)</f>
        <v/>
      </c>
      <c r="H79" s="570" t="str">
        <f>IF('5-3 収入'!H79="","",'5-3 収入'!H79)</f>
        <v/>
      </c>
      <c r="I79" s="950"/>
      <c r="J79" s="975"/>
    </row>
    <row r="80" spans="1:10">
      <c r="A80" s="180" t="str">
        <f t="shared" si="4"/>
        <v/>
      </c>
      <c r="B80" s="927"/>
      <c r="C80" s="192"/>
      <c r="D80" s="566" t="str">
        <f>IF('5-3 収入'!D80="","",'5-3 収入'!D80)</f>
        <v/>
      </c>
      <c r="E80" s="1148" t="str">
        <f>IF('5-3 収入'!E80="","",'5-3 収入'!E80)</f>
        <v/>
      </c>
      <c r="F80" s="1149" t="str">
        <f>IF('5-3 収入'!F80="","",'5-3 収入'!F80)</f>
        <v/>
      </c>
      <c r="G80" s="1150" t="str">
        <f>IF('5-3 収入'!G80="","",'5-3 収入'!G80)</f>
        <v/>
      </c>
      <c r="H80" s="570" t="str">
        <f>IF('5-3 収入'!H80="","",'5-3 収入'!H80)</f>
        <v/>
      </c>
      <c r="I80" s="950"/>
      <c r="J80" s="975"/>
    </row>
    <row r="81" spans="1:10">
      <c r="A81" s="180" t="str">
        <f t="shared" si="4"/>
        <v/>
      </c>
      <c r="B81" s="927"/>
      <c r="C81" s="192"/>
      <c r="D81" s="566" t="str">
        <f>IF('5-3 収入'!D81="","",'5-3 収入'!D81)</f>
        <v/>
      </c>
      <c r="E81" s="1148" t="str">
        <f>IF('5-3 収入'!E81="","",'5-3 収入'!E81)</f>
        <v/>
      </c>
      <c r="F81" s="1149" t="str">
        <f>IF('5-3 収入'!F81="","",'5-3 収入'!F81)</f>
        <v/>
      </c>
      <c r="G81" s="1150" t="str">
        <f>IF('5-3 収入'!G81="","",'5-3 収入'!G81)</f>
        <v/>
      </c>
      <c r="H81" s="570" t="str">
        <f>IF('5-3 収入'!H81="","",'5-3 収入'!H81)</f>
        <v/>
      </c>
      <c r="I81" s="950"/>
      <c r="J81" s="975"/>
    </row>
    <row r="82" spans="1:10">
      <c r="A82" s="180" t="str">
        <f t="shared" si="4"/>
        <v/>
      </c>
      <c r="B82" s="927"/>
      <c r="C82" s="192"/>
      <c r="D82" s="566" t="str">
        <f>IF('5-3 収入'!D82="","",'5-3 収入'!D82)</f>
        <v/>
      </c>
      <c r="E82" s="1148" t="str">
        <f>IF('5-3 収入'!E82="","",'5-3 収入'!E82)</f>
        <v/>
      </c>
      <c r="F82" s="1149" t="str">
        <f>IF('5-3 収入'!F82="","",'5-3 収入'!F82)</f>
        <v/>
      </c>
      <c r="G82" s="1150" t="str">
        <f>IF('5-3 収入'!G82="","",'5-3 収入'!G82)</f>
        <v/>
      </c>
      <c r="H82" s="570" t="str">
        <f>IF('5-3 収入'!H82="","",'5-3 収入'!H82)</f>
        <v/>
      </c>
      <c r="I82" s="950"/>
      <c r="J82" s="975"/>
    </row>
    <row r="83" spans="1:10">
      <c r="A83" s="180" t="str">
        <f t="shared" si="4"/>
        <v/>
      </c>
      <c r="B83" s="927"/>
      <c r="C83" s="192"/>
      <c r="D83" s="566" t="str">
        <f>IF('5-3 収入'!D83="","",'5-3 収入'!D83)</f>
        <v/>
      </c>
      <c r="E83" s="1148" t="str">
        <f>IF('5-3 収入'!E83="","",'5-3 収入'!E83)</f>
        <v/>
      </c>
      <c r="F83" s="1149" t="str">
        <f>IF('5-3 収入'!F83="","",'5-3 収入'!F83)</f>
        <v/>
      </c>
      <c r="G83" s="1150" t="str">
        <f>IF('5-3 収入'!G83="","",'5-3 収入'!G83)</f>
        <v/>
      </c>
      <c r="H83" s="570" t="str">
        <f>IF('5-3 収入'!H83="","",'5-3 収入'!H83)</f>
        <v/>
      </c>
      <c r="I83" s="950"/>
      <c r="J83" s="975"/>
    </row>
    <row r="84" spans="1:10">
      <c r="A84" s="180" t="str">
        <f t="shared" si="4"/>
        <v/>
      </c>
      <c r="B84" s="927"/>
      <c r="C84" s="192"/>
      <c r="D84" s="566" t="str">
        <f>IF('5-3 収入'!D84="","",'5-3 収入'!D84)</f>
        <v/>
      </c>
      <c r="E84" s="1148" t="str">
        <f>IF('5-3 収入'!E84="","",'5-3 収入'!E84)</f>
        <v/>
      </c>
      <c r="F84" s="1149" t="str">
        <f>IF('5-3 収入'!F84="","",'5-3 収入'!F84)</f>
        <v/>
      </c>
      <c r="G84" s="1150" t="str">
        <f>IF('5-3 収入'!G84="","",'5-3 収入'!G84)</f>
        <v/>
      </c>
      <c r="H84" s="570" t="str">
        <f>IF('5-3 収入'!H84="","",'5-3 収入'!H84)</f>
        <v/>
      </c>
      <c r="I84" s="950"/>
      <c r="J84" s="975"/>
    </row>
    <row r="85" spans="1:10">
      <c r="A85" s="180" t="str">
        <f t="shared" si="4"/>
        <v/>
      </c>
      <c r="B85" s="927"/>
      <c r="C85" s="192"/>
      <c r="D85" s="566" t="str">
        <f>IF('5-3 収入'!D85="","",'5-3 収入'!D85)</f>
        <v/>
      </c>
      <c r="E85" s="1148" t="str">
        <f>IF('5-3 収入'!E85="","",'5-3 収入'!E85)</f>
        <v/>
      </c>
      <c r="F85" s="1149" t="str">
        <f>IF('5-3 収入'!F85="","",'5-3 収入'!F85)</f>
        <v/>
      </c>
      <c r="G85" s="1150" t="str">
        <f>IF('5-3 収入'!G85="","",'5-3 収入'!G85)</f>
        <v/>
      </c>
      <c r="H85" s="570" t="str">
        <f>IF('5-3 収入'!H85="","",'5-3 収入'!H85)</f>
        <v/>
      </c>
      <c r="I85" s="950"/>
      <c r="J85" s="975"/>
    </row>
    <row r="86" spans="1:10">
      <c r="A86" s="180" t="str">
        <f t="shared" si="4"/>
        <v/>
      </c>
      <c r="B86" s="927"/>
      <c r="C86" s="202"/>
      <c r="D86" s="567" t="str">
        <f>IF('5-3 収入'!D86="","",'5-3 収入'!D86)</f>
        <v/>
      </c>
      <c r="E86" s="1153" t="str">
        <f>IF('5-3 収入'!E86="","",'5-3 収入'!E86)</f>
        <v/>
      </c>
      <c r="F86" s="1154" t="str">
        <f>IF('5-3 収入'!F86="","",'5-3 収入'!F86)</f>
        <v/>
      </c>
      <c r="G86" s="1155" t="str">
        <f>IF('5-3 収入'!G86="","",'5-3 収入'!G86)</f>
        <v/>
      </c>
      <c r="H86" s="571" t="str">
        <f>IF('5-3 収入'!H86="","",'5-3 収入'!H86)</f>
        <v/>
      </c>
      <c r="I86" s="951"/>
      <c r="J86" s="975"/>
    </row>
    <row r="87" spans="1:10" ht="22.2">
      <c r="A87" s="180" t="s">
        <v>201</v>
      </c>
      <c r="B87" s="191"/>
      <c r="C87" s="225" t="s">
        <v>34</v>
      </c>
      <c r="D87" s="269"/>
      <c r="E87" s="1106"/>
      <c r="F87" s="1106"/>
      <c r="G87" s="1106"/>
      <c r="H87" s="246"/>
      <c r="I87" s="247"/>
    </row>
    <row r="88" spans="1:10">
      <c r="A88" s="180" t="s">
        <v>201</v>
      </c>
      <c r="B88" s="191"/>
      <c r="C88" s="209"/>
      <c r="D88" s="563" t="str">
        <f>IF('5-3 収入'!D88="","",'5-3 収入'!D88)</f>
        <v/>
      </c>
      <c r="E88" s="1145" t="str">
        <f>IF('5-3 収入'!E88="","",'5-3 収入'!E88)</f>
        <v/>
      </c>
      <c r="F88" s="1146" t="str">
        <f>IF('5-3 収入'!F88="","",'5-3 収入'!F88)</f>
        <v/>
      </c>
      <c r="G88" s="1147" t="str">
        <f>IF('5-3 収入'!G88="","",'5-3 収入'!G88)</f>
        <v/>
      </c>
      <c r="H88" s="569" t="str">
        <f>IF('5-3 収入'!H88="","",'5-3 収入'!H88)</f>
        <v/>
      </c>
      <c r="I88" s="949">
        <f>ROUNDDOWN((SUM(H88:H97)),-3)/1000</f>
        <v>0</v>
      </c>
      <c r="J88" s="975"/>
    </row>
    <row r="89" spans="1:10">
      <c r="A89" s="180" t="str">
        <f t="shared" si="4"/>
        <v/>
      </c>
      <c r="B89" s="191"/>
      <c r="C89" s="209"/>
      <c r="D89" s="566" t="str">
        <f>IF('5-3 収入'!D89="","",'5-3 収入'!D89)</f>
        <v/>
      </c>
      <c r="E89" s="1148" t="str">
        <f>IF('5-3 収入'!E89="","",'5-3 収入'!E89)</f>
        <v/>
      </c>
      <c r="F89" s="1149" t="str">
        <f>IF('5-3 収入'!F89="","",'5-3 収入'!F89)</f>
        <v/>
      </c>
      <c r="G89" s="1150" t="str">
        <f>IF('5-3 収入'!G89="","",'5-3 収入'!G89)</f>
        <v/>
      </c>
      <c r="H89" s="570" t="str">
        <f>IF('5-3 収入'!H89="","",'5-3 収入'!H89)</f>
        <v/>
      </c>
      <c r="I89" s="950"/>
      <c r="J89" s="975"/>
    </row>
    <row r="90" spans="1:10">
      <c r="A90" s="180" t="str">
        <f t="shared" si="4"/>
        <v/>
      </c>
      <c r="B90" s="191"/>
      <c r="C90" s="209"/>
      <c r="D90" s="566" t="str">
        <f>IF('5-3 収入'!D90="","",'5-3 収入'!D90)</f>
        <v/>
      </c>
      <c r="E90" s="1148" t="str">
        <f>IF('5-3 収入'!E90="","",'5-3 収入'!E90)</f>
        <v/>
      </c>
      <c r="F90" s="1149" t="str">
        <f>IF('5-3 収入'!F90="","",'5-3 収入'!F90)</f>
        <v/>
      </c>
      <c r="G90" s="1150" t="str">
        <f>IF('5-3 収入'!G90="","",'5-3 収入'!G90)</f>
        <v/>
      </c>
      <c r="H90" s="570" t="str">
        <f>IF('5-3 収入'!H90="","",'5-3 収入'!H90)</f>
        <v/>
      </c>
      <c r="I90" s="950"/>
      <c r="J90" s="975"/>
    </row>
    <row r="91" spans="1:10">
      <c r="A91" s="180" t="str">
        <f t="shared" si="4"/>
        <v/>
      </c>
      <c r="B91" s="191"/>
      <c r="C91" s="209"/>
      <c r="D91" s="566" t="str">
        <f>IF('5-3 収入'!D91="","",'5-3 収入'!D91)</f>
        <v/>
      </c>
      <c r="E91" s="1148" t="str">
        <f>IF('5-3 収入'!E91="","",'5-3 収入'!E91)</f>
        <v/>
      </c>
      <c r="F91" s="1149" t="str">
        <f>IF('5-3 収入'!F91="","",'5-3 収入'!F91)</f>
        <v/>
      </c>
      <c r="G91" s="1150" t="str">
        <f>IF('5-3 収入'!G91="","",'5-3 収入'!G91)</f>
        <v/>
      </c>
      <c r="H91" s="570" t="str">
        <f>IF('5-3 収入'!H91="","",'5-3 収入'!H91)</f>
        <v/>
      </c>
      <c r="I91" s="950"/>
      <c r="J91" s="975"/>
    </row>
    <row r="92" spans="1:10">
      <c r="A92" s="180" t="str">
        <f t="shared" si="4"/>
        <v/>
      </c>
      <c r="B92" s="191"/>
      <c r="C92" s="209"/>
      <c r="D92" s="566" t="str">
        <f>IF('5-3 収入'!D92="","",'5-3 収入'!D92)</f>
        <v/>
      </c>
      <c r="E92" s="1148" t="str">
        <f>IF('5-3 収入'!E92="","",'5-3 収入'!E92)</f>
        <v/>
      </c>
      <c r="F92" s="1149" t="str">
        <f>IF('5-3 収入'!F92="","",'5-3 収入'!F92)</f>
        <v/>
      </c>
      <c r="G92" s="1150" t="str">
        <f>IF('5-3 収入'!G92="","",'5-3 収入'!G92)</f>
        <v/>
      </c>
      <c r="H92" s="570" t="str">
        <f>IF('5-3 収入'!H92="","",'5-3 収入'!H92)</f>
        <v/>
      </c>
      <c r="I92" s="950"/>
      <c r="J92" s="975"/>
    </row>
    <row r="93" spans="1:10">
      <c r="A93" s="180" t="str">
        <f t="shared" si="4"/>
        <v/>
      </c>
      <c r="B93" s="191"/>
      <c r="C93" s="209"/>
      <c r="D93" s="566" t="str">
        <f>IF('5-3 収入'!D93="","",'5-3 収入'!D93)</f>
        <v/>
      </c>
      <c r="E93" s="1148" t="str">
        <f>IF('5-3 収入'!E93="","",'5-3 収入'!E93)</f>
        <v/>
      </c>
      <c r="F93" s="1149" t="str">
        <f>IF('5-3 収入'!F93="","",'5-3 収入'!F93)</f>
        <v/>
      </c>
      <c r="G93" s="1150" t="str">
        <f>IF('5-3 収入'!G93="","",'5-3 収入'!G93)</f>
        <v/>
      </c>
      <c r="H93" s="570" t="str">
        <f>IF('5-3 収入'!H93="","",'5-3 収入'!H93)</f>
        <v/>
      </c>
      <c r="I93" s="950"/>
      <c r="J93" s="975"/>
    </row>
    <row r="94" spans="1:10">
      <c r="A94" s="180" t="str">
        <f t="shared" si="4"/>
        <v/>
      </c>
      <c r="B94" s="191"/>
      <c r="C94" s="209"/>
      <c r="D94" s="566" t="str">
        <f>IF('5-3 収入'!D94="","",'5-3 収入'!D94)</f>
        <v/>
      </c>
      <c r="E94" s="1148" t="str">
        <f>IF('5-3 収入'!E94="","",'5-3 収入'!E94)</f>
        <v/>
      </c>
      <c r="F94" s="1149" t="str">
        <f>IF('5-3 収入'!F94="","",'5-3 収入'!F94)</f>
        <v/>
      </c>
      <c r="G94" s="1150" t="str">
        <f>IF('5-3 収入'!G94="","",'5-3 収入'!G94)</f>
        <v/>
      </c>
      <c r="H94" s="570" t="str">
        <f>IF('5-3 収入'!H94="","",'5-3 収入'!H94)</f>
        <v/>
      </c>
      <c r="I94" s="950"/>
      <c r="J94" s="975"/>
    </row>
    <row r="95" spans="1:10">
      <c r="A95" s="180" t="str">
        <f t="shared" si="4"/>
        <v/>
      </c>
      <c r="B95" s="191"/>
      <c r="C95" s="209"/>
      <c r="D95" s="566" t="str">
        <f>IF('5-3 収入'!D95="","",'5-3 収入'!D95)</f>
        <v/>
      </c>
      <c r="E95" s="1148" t="str">
        <f>IF('5-3 収入'!E95="","",'5-3 収入'!E95)</f>
        <v/>
      </c>
      <c r="F95" s="1149" t="str">
        <f>IF('5-3 収入'!F95="","",'5-3 収入'!F95)</f>
        <v/>
      </c>
      <c r="G95" s="1150" t="str">
        <f>IF('5-3 収入'!G95="","",'5-3 収入'!G95)</f>
        <v/>
      </c>
      <c r="H95" s="570" t="str">
        <f>IF('5-3 収入'!H95="","",'5-3 収入'!H95)</f>
        <v/>
      </c>
      <c r="I95" s="950"/>
      <c r="J95" s="975"/>
    </row>
    <row r="96" spans="1:10">
      <c r="A96" s="180" t="str">
        <f t="shared" si="4"/>
        <v/>
      </c>
      <c r="B96" s="191"/>
      <c r="C96" s="209"/>
      <c r="D96" s="566" t="str">
        <f>IF('5-3 収入'!D96="","",'5-3 収入'!D96)</f>
        <v/>
      </c>
      <c r="E96" s="1148" t="str">
        <f>IF('5-3 収入'!E96="","",'5-3 収入'!E96)</f>
        <v/>
      </c>
      <c r="F96" s="1149" t="str">
        <f>IF('5-3 収入'!F96="","",'5-3 収入'!F96)</f>
        <v/>
      </c>
      <c r="G96" s="1150" t="str">
        <f>IF('5-3 収入'!G96="","",'5-3 収入'!G96)</f>
        <v/>
      </c>
      <c r="H96" s="570" t="str">
        <f>IF('5-3 収入'!H96="","",'5-3 収入'!H96)</f>
        <v/>
      </c>
      <c r="I96" s="950"/>
      <c r="J96" s="975"/>
    </row>
    <row r="97" spans="1:10">
      <c r="A97" s="180" t="str">
        <f t="shared" si="4"/>
        <v/>
      </c>
      <c r="B97" s="191"/>
      <c r="C97" s="220"/>
      <c r="D97" s="567" t="str">
        <f>IF('5-3 収入'!D97="","",'5-3 収入'!D97)</f>
        <v/>
      </c>
      <c r="E97" s="1153" t="str">
        <f>IF('5-3 収入'!E97="","",'5-3 収入'!E97)</f>
        <v/>
      </c>
      <c r="F97" s="1154" t="str">
        <f>IF('5-3 収入'!F97="","",'5-3 収入'!F97)</f>
        <v/>
      </c>
      <c r="G97" s="1155" t="str">
        <f>IF('5-3 収入'!G97="","",'5-3 収入'!G97)</f>
        <v/>
      </c>
      <c r="H97" s="570" t="str">
        <f>IF('5-3 収入'!H97="","",'5-3 収入'!H97)</f>
        <v/>
      </c>
      <c r="I97" s="951"/>
      <c r="J97" s="975"/>
    </row>
    <row r="98" spans="1:10" ht="22.2">
      <c r="A98" s="180" t="s">
        <v>201</v>
      </c>
      <c r="B98" s="191"/>
      <c r="C98" s="225" t="s">
        <v>35</v>
      </c>
      <c r="D98" s="269"/>
      <c r="E98" s="1127"/>
      <c r="F98" s="1127"/>
      <c r="G98" s="1127"/>
      <c r="H98" s="246"/>
      <c r="I98" s="208"/>
      <c r="J98" s="975"/>
    </row>
    <row r="99" spans="1:10">
      <c r="A99" s="180" t="s">
        <v>201</v>
      </c>
      <c r="B99" s="191"/>
      <c r="C99" s="192"/>
      <c r="D99" s="563" t="str">
        <f>IF('5-3 収入'!D99="","",'5-3 収入'!D99)</f>
        <v/>
      </c>
      <c r="E99" s="1145" t="str">
        <f>IF('5-3 収入'!E99="","",'5-3 収入'!E99)</f>
        <v/>
      </c>
      <c r="F99" s="1146" t="str">
        <f>IF('5-3 収入'!F99="","",'5-3 収入'!F99)</f>
        <v/>
      </c>
      <c r="G99" s="1147" t="str">
        <f>IF('5-3 収入'!G99="","",'5-3 収入'!G99)</f>
        <v/>
      </c>
      <c r="H99" s="569" t="str">
        <f>IF('5-3 収入'!H99="","",'5-3 収入'!H99)</f>
        <v/>
      </c>
      <c r="I99" s="949">
        <f>ROUNDDOWN((SUM(H99:H106)),-3)/1000</f>
        <v>0</v>
      </c>
      <c r="J99" s="974"/>
    </row>
    <row r="100" spans="1:10">
      <c r="A100" s="180" t="str">
        <f t="shared" si="4"/>
        <v/>
      </c>
      <c r="B100" s="191"/>
      <c r="C100" s="192"/>
      <c r="D100" s="566" t="str">
        <f>IF('5-3 収入'!D100="","",'5-3 収入'!D100)</f>
        <v/>
      </c>
      <c r="E100" s="1148" t="str">
        <f>IF('5-3 収入'!E100="","",'5-3 収入'!E100)</f>
        <v/>
      </c>
      <c r="F100" s="1149" t="str">
        <f>IF('5-3 収入'!F100="","",'5-3 収入'!F100)</f>
        <v/>
      </c>
      <c r="G100" s="1150" t="str">
        <f>IF('5-3 収入'!G100="","",'5-3 収入'!G100)</f>
        <v/>
      </c>
      <c r="H100" s="570" t="str">
        <f>IF('5-3 収入'!H100="","",'5-3 収入'!H100)</f>
        <v/>
      </c>
      <c r="I100" s="950"/>
      <c r="J100" s="975"/>
    </row>
    <row r="101" spans="1:10">
      <c r="A101" s="180" t="str">
        <f t="shared" si="4"/>
        <v/>
      </c>
      <c r="B101" s="191"/>
      <c r="C101" s="192"/>
      <c r="D101" s="566" t="str">
        <f>IF('5-3 収入'!D101="","",'5-3 収入'!D101)</f>
        <v/>
      </c>
      <c r="E101" s="1148" t="str">
        <f>IF('5-3 収入'!E101="","",'5-3 収入'!E101)</f>
        <v/>
      </c>
      <c r="F101" s="1149" t="str">
        <f>IF('5-3 収入'!F101="","",'5-3 収入'!F101)</f>
        <v/>
      </c>
      <c r="G101" s="1150" t="str">
        <f>IF('5-3 収入'!G101="","",'5-3 収入'!G101)</f>
        <v/>
      </c>
      <c r="H101" s="570" t="str">
        <f>IF('5-3 収入'!H101="","",'5-3 収入'!H101)</f>
        <v/>
      </c>
      <c r="I101" s="950"/>
      <c r="J101" s="975"/>
    </row>
    <row r="102" spans="1:10">
      <c r="A102" s="180" t="str">
        <f t="shared" si="4"/>
        <v/>
      </c>
      <c r="B102" s="191"/>
      <c r="C102" s="192"/>
      <c r="D102" s="566" t="str">
        <f>IF('5-3 収入'!D102="","",'5-3 収入'!D102)</f>
        <v/>
      </c>
      <c r="E102" s="1148" t="str">
        <f>IF('5-3 収入'!E102="","",'5-3 収入'!E102)</f>
        <v/>
      </c>
      <c r="F102" s="1149" t="str">
        <f>IF('5-3 収入'!F102="","",'5-3 収入'!F102)</f>
        <v/>
      </c>
      <c r="G102" s="1150" t="str">
        <f>IF('5-3 収入'!G102="","",'5-3 収入'!G102)</f>
        <v/>
      </c>
      <c r="H102" s="570" t="str">
        <f>IF('5-3 収入'!H102="","",'5-3 収入'!H102)</f>
        <v/>
      </c>
      <c r="I102" s="950"/>
      <c r="J102" s="975"/>
    </row>
    <row r="103" spans="1:10">
      <c r="A103" s="180" t="str">
        <f t="shared" si="4"/>
        <v/>
      </c>
      <c r="B103" s="191"/>
      <c r="C103" s="192"/>
      <c r="D103" s="566" t="str">
        <f>IF('5-3 収入'!D103="","",'5-3 収入'!D103)</f>
        <v/>
      </c>
      <c r="E103" s="1148" t="str">
        <f>IF('5-3 収入'!E103="","",'5-3 収入'!E103)</f>
        <v/>
      </c>
      <c r="F103" s="1149" t="str">
        <f>IF('5-3 収入'!F103="","",'5-3 収入'!F103)</f>
        <v/>
      </c>
      <c r="G103" s="1150" t="str">
        <f>IF('5-3 収入'!G103="","",'5-3 収入'!G103)</f>
        <v/>
      </c>
      <c r="H103" s="570" t="str">
        <f>IF('5-3 収入'!H103="","",'5-3 収入'!H103)</f>
        <v/>
      </c>
      <c r="I103" s="950"/>
      <c r="J103" s="975"/>
    </row>
    <row r="104" spans="1:10">
      <c r="A104" s="180" t="str">
        <f t="shared" si="4"/>
        <v/>
      </c>
      <c r="B104" s="191"/>
      <c r="C104" s="192"/>
      <c r="D104" s="566" t="str">
        <f>IF('5-3 収入'!D104="","",'5-3 収入'!D104)</f>
        <v/>
      </c>
      <c r="E104" s="1148" t="str">
        <f>IF('5-3 収入'!E104="","",'5-3 収入'!E104)</f>
        <v/>
      </c>
      <c r="F104" s="1149" t="str">
        <f>IF('5-3 収入'!F104="","",'5-3 収入'!F104)</f>
        <v/>
      </c>
      <c r="G104" s="1150" t="str">
        <f>IF('5-3 収入'!G104="","",'5-3 収入'!G104)</f>
        <v/>
      </c>
      <c r="H104" s="570" t="str">
        <f>IF('5-3 収入'!H104="","",'5-3 収入'!H104)</f>
        <v/>
      </c>
      <c r="I104" s="950"/>
      <c r="J104" s="975"/>
    </row>
    <row r="105" spans="1:10">
      <c r="A105" s="180" t="str">
        <f t="shared" si="4"/>
        <v/>
      </c>
      <c r="B105" s="191"/>
      <c r="C105" s="192"/>
      <c r="D105" s="566" t="str">
        <f>IF('5-3 収入'!D105="","",'5-3 収入'!D105)</f>
        <v/>
      </c>
      <c r="E105" s="1148" t="str">
        <f>IF('5-3 収入'!E105="","",'5-3 収入'!E105)</f>
        <v/>
      </c>
      <c r="F105" s="1149" t="str">
        <f>IF('5-3 収入'!F105="","",'5-3 収入'!F105)</f>
        <v/>
      </c>
      <c r="G105" s="1150" t="str">
        <f>IF('5-3 収入'!G105="","",'5-3 収入'!G105)</f>
        <v/>
      </c>
      <c r="H105" s="570" t="str">
        <f>IF('5-3 収入'!H105="","",'5-3 収入'!H105)</f>
        <v/>
      </c>
      <c r="I105" s="950"/>
      <c r="J105" s="975"/>
    </row>
    <row r="106" spans="1:10">
      <c r="A106" s="180" t="str">
        <f t="shared" si="4"/>
        <v/>
      </c>
      <c r="B106" s="191"/>
      <c r="C106" s="202"/>
      <c r="D106" s="567" t="str">
        <f>IF('5-3 収入'!D106="","",'5-3 収入'!D106)</f>
        <v/>
      </c>
      <c r="E106" s="1153" t="str">
        <f>IF('5-3 収入'!E106="","",'5-3 収入'!E106)</f>
        <v/>
      </c>
      <c r="F106" s="1154" t="str">
        <f>IF('5-3 収入'!F106="","",'5-3 収入'!F106)</f>
        <v/>
      </c>
      <c r="G106" s="1155" t="str">
        <f>IF('5-3 収入'!G106="","",'5-3 収入'!G106)</f>
        <v/>
      </c>
      <c r="H106" s="571" t="str">
        <f>IF('5-3 収入'!H106="","",'5-3 収入'!H106)</f>
        <v/>
      </c>
      <c r="I106" s="951"/>
      <c r="J106" s="975"/>
    </row>
    <row r="107" spans="1:10" ht="22.2">
      <c r="A107" s="180" t="s">
        <v>201</v>
      </c>
      <c r="B107" s="191"/>
      <c r="C107" s="225" t="s">
        <v>36</v>
      </c>
      <c r="D107" s="269"/>
      <c r="E107" s="1106"/>
      <c r="F107" s="1106"/>
      <c r="G107" s="1106"/>
      <c r="H107" s="246"/>
      <c r="I107" s="247"/>
    </row>
    <row r="108" spans="1:10">
      <c r="A108" s="180" t="s">
        <v>201</v>
      </c>
      <c r="B108" s="191"/>
      <c r="C108" s="968"/>
      <c r="D108" s="563" t="str">
        <f>IF('5-3 収入'!D108="","",'5-3 収入'!D108)</f>
        <v/>
      </c>
      <c r="E108" s="1145" t="str">
        <f>IF('5-3 収入'!E108="","",'5-3 収入'!E108)</f>
        <v/>
      </c>
      <c r="F108" s="1146" t="str">
        <f>IF('5-3 収入'!F108="","",'5-3 収入'!F108)</f>
        <v/>
      </c>
      <c r="G108" s="1147" t="str">
        <f>IF('5-3 収入'!G108="","",'5-3 収入'!G108)</f>
        <v/>
      </c>
      <c r="H108" s="569" t="str">
        <f>IF('5-3 収入'!H108="","",'5-3 収入'!H108)</f>
        <v/>
      </c>
      <c r="I108" s="949">
        <f>ROUNDDOWN((SUM(H108:H117)),-3)/1000</f>
        <v>0</v>
      </c>
      <c r="J108" s="974"/>
    </row>
    <row r="109" spans="1:10">
      <c r="A109" s="180" t="str">
        <f t="shared" si="4"/>
        <v/>
      </c>
      <c r="B109" s="191"/>
      <c r="C109" s="968"/>
      <c r="D109" s="566" t="str">
        <f>IF('5-3 収入'!D109="","",'5-3 収入'!D109)</f>
        <v/>
      </c>
      <c r="E109" s="1148" t="str">
        <f>IF('5-3 収入'!E109="","",'5-3 収入'!E109)</f>
        <v/>
      </c>
      <c r="F109" s="1149" t="str">
        <f>IF('5-3 収入'!F109="","",'5-3 収入'!F109)</f>
        <v/>
      </c>
      <c r="G109" s="1150" t="str">
        <f>IF('5-3 収入'!G109="","",'5-3 収入'!G109)</f>
        <v/>
      </c>
      <c r="H109" s="570" t="str">
        <f>IF('5-3 収入'!H109="","",'5-3 収入'!H109)</f>
        <v/>
      </c>
      <c r="I109" s="950"/>
      <c r="J109" s="975"/>
    </row>
    <row r="110" spans="1:10">
      <c r="A110" s="180" t="str">
        <f t="shared" si="4"/>
        <v/>
      </c>
      <c r="B110" s="191"/>
      <c r="C110" s="968"/>
      <c r="D110" s="566" t="str">
        <f>IF('5-3 収入'!D110="","",'5-3 収入'!D110)</f>
        <v/>
      </c>
      <c r="E110" s="1148" t="str">
        <f>IF('5-3 収入'!E110="","",'5-3 収入'!E110)</f>
        <v/>
      </c>
      <c r="F110" s="1149" t="str">
        <f>IF('5-3 収入'!F110="","",'5-3 収入'!F110)</f>
        <v/>
      </c>
      <c r="G110" s="1150" t="str">
        <f>IF('5-3 収入'!G110="","",'5-3 収入'!G110)</f>
        <v/>
      </c>
      <c r="H110" s="570" t="str">
        <f>IF('5-3 収入'!H110="","",'5-3 収入'!H110)</f>
        <v/>
      </c>
      <c r="I110" s="950"/>
      <c r="J110" s="975"/>
    </row>
    <row r="111" spans="1:10">
      <c r="A111" s="180" t="str">
        <f t="shared" si="4"/>
        <v/>
      </c>
      <c r="B111" s="191"/>
      <c r="C111" s="968"/>
      <c r="D111" s="566" t="str">
        <f>IF('5-3 収入'!D111="","",'5-3 収入'!D111)</f>
        <v/>
      </c>
      <c r="E111" s="1148" t="str">
        <f>IF('5-3 収入'!E111="","",'5-3 収入'!E111)</f>
        <v/>
      </c>
      <c r="F111" s="1149" t="str">
        <f>IF('5-3 収入'!F111="","",'5-3 収入'!F111)</f>
        <v/>
      </c>
      <c r="G111" s="1150" t="str">
        <f>IF('5-3 収入'!G111="","",'5-3 収入'!G111)</f>
        <v/>
      </c>
      <c r="H111" s="570" t="str">
        <f>IF('5-3 収入'!H111="","",'5-3 収入'!H111)</f>
        <v/>
      </c>
      <c r="I111" s="950"/>
      <c r="J111" s="975"/>
    </row>
    <row r="112" spans="1:10">
      <c r="A112" s="180" t="str">
        <f t="shared" si="4"/>
        <v/>
      </c>
      <c r="B112" s="191"/>
      <c r="C112" s="968"/>
      <c r="D112" s="566" t="str">
        <f>IF('5-3 収入'!D112="","",'5-3 収入'!D112)</f>
        <v/>
      </c>
      <c r="E112" s="1148" t="str">
        <f>IF('5-3 収入'!E112="","",'5-3 収入'!E112)</f>
        <v/>
      </c>
      <c r="F112" s="1149" t="str">
        <f>IF('5-3 収入'!F112="","",'5-3 収入'!F112)</f>
        <v/>
      </c>
      <c r="G112" s="1150" t="str">
        <f>IF('5-3 収入'!G112="","",'5-3 収入'!G112)</f>
        <v/>
      </c>
      <c r="H112" s="570" t="str">
        <f>IF('5-3 収入'!H112="","",'5-3 収入'!H112)</f>
        <v/>
      </c>
      <c r="I112" s="950"/>
      <c r="J112" s="975"/>
    </row>
    <row r="113" spans="1:10">
      <c r="A113" s="180" t="str">
        <f t="shared" si="4"/>
        <v/>
      </c>
      <c r="B113" s="191"/>
      <c r="C113" s="968"/>
      <c r="D113" s="566" t="str">
        <f>IF('5-3 収入'!D113="","",'5-3 収入'!D113)</f>
        <v/>
      </c>
      <c r="E113" s="1148" t="str">
        <f>IF('5-3 収入'!E113="","",'5-3 収入'!E113)</f>
        <v/>
      </c>
      <c r="F113" s="1149" t="str">
        <f>IF('5-3 収入'!F113="","",'5-3 収入'!F113)</f>
        <v/>
      </c>
      <c r="G113" s="1150" t="str">
        <f>IF('5-3 収入'!G113="","",'5-3 収入'!G113)</f>
        <v/>
      </c>
      <c r="H113" s="570" t="str">
        <f>IF('5-3 収入'!H113="","",'5-3 収入'!H113)</f>
        <v/>
      </c>
      <c r="I113" s="950"/>
      <c r="J113" s="975"/>
    </row>
    <row r="114" spans="1:10">
      <c r="A114" s="180" t="str">
        <f t="shared" si="4"/>
        <v/>
      </c>
      <c r="B114" s="191"/>
      <c r="C114" s="968"/>
      <c r="D114" s="566" t="str">
        <f>IF('5-3 収入'!D114="","",'5-3 収入'!D114)</f>
        <v/>
      </c>
      <c r="E114" s="1148" t="str">
        <f>IF('5-3 収入'!E114="","",'5-3 収入'!E114)</f>
        <v/>
      </c>
      <c r="F114" s="1149" t="str">
        <f>IF('5-3 収入'!F114="","",'5-3 収入'!F114)</f>
        <v/>
      </c>
      <c r="G114" s="1150" t="str">
        <f>IF('5-3 収入'!G114="","",'5-3 収入'!G114)</f>
        <v/>
      </c>
      <c r="H114" s="570" t="str">
        <f>IF('5-3 収入'!H114="","",'5-3 収入'!H114)</f>
        <v/>
      </c>
      <c r="I114" s="950"/>
      <c r="J114" s="975"/>
    </row>
    <row r="115" spans="1:10">
      <c r="A115" s="180" t="str">
        <f t="shared" si="4"/>
        <v/>
      </c>
      <c r="B115" s="191"/>
      <c r="C115" s="968"/>
      <c r="D115" s="566" t="str">
        <f>IF('5-3 収入'!D115="","",'5-3 収入'!D115)</f>
        <v/>
      </c>
      <c r="E115" s="1148" t="str">
        <f>IF('5-3 収入'!E115="","",'5-3 収入'!E115)</f>
        <v/>
      </c>
      <c r="F115" s="1149" t="str">
        <f>IF('5-3 収入'!F115="","",'5-3 収入'!F115)</f>
        <v/>
      </c>
      <c r="G115" s="1150" t="str">
        <f>IF('5-3 収入'!G115="","",'5-3 収入'!G115)</f>
        <v/>
      </c>
      <c r="H115" s="570" t="str">
        <f>IF('5-3 収入'!H115="","",'5-3 収入'!H115)</f>
        <v/>
      </c>
      <c r="I115" s="950"/>
      <c r="J115" s="975"/>
    </row>
    <row r="116" spans="1:10">
      <c r="A116" s="180" t="str">
        <f t="shared" si="4"/>
        <v/>
      </c>
      <c r="B116" s="191"/>
      <c r="C116" s="968"/>
      <c r="D116" s="566" t="str">
        <f>IF('5-3 収入'!D116="","",'5-3 収入'!D116)</f>
        <v/>
      </c>
      <c r="E116" s="1148" t="str">
        <f>IF('5-3 収入'!E116="","",'5-3 収入'!E116)</f>
        <v/>
      </c>
      <c r="F116" s="1149" t="str">
        <f>IF('5-3 収入'!F116="","",'5-3 収入'!F116)</f>
        <v/>
      </c>
      <c r="G116" s="1150" t="str">
        <f>IF('5-3 収入'!G116="","",'5-3 収入'!G116)</f>
        <v/>
      </c>
      <c r="H116" s="570" t="str">
        <f>IF('5-3 収入'!H116="","",'5-3 収入'!H116)</f>
        <v/>
      </c>
      <c r="I116" s="950"/>
      <c r="J116" s="975"/>
    </row>
    <row r="117" spans="1:10">
      <c r="A117" s="180" t="str">
        <f t="shared" si="4"/>
        <v/>
      </c>
      <c r="B117" s="191"/>
      <c r="C117" s="969"/>
      <c r="D117" s="567" t="str">
        <f>IF('5-3 収入'!D117="","",'5-3 収入'!D117)</f>
        <v/>
      </c>
      <c r="E117" s="1153" t="str">
        <f>IF('5-3 収入'!E117="","",'5-3 収入'!E117)</f>
        <v/>
      </c>
      <c r="F117" s="1154" t="str">
        <f>IF('5-3 収入'!F117="","",'5-3 収入'!F117)</f>
        <v/>
      </c>
      <c r="G117" s="1155" t="str">
        <f>IF('5-3 収入'!G117="","",'5-3 収入'!G117)</f>
        <v/>
      </c>
      <c r="H117" s="571" t="str">
        <f>IF('5-3 収入'!H117="","",'5-3 収入'!H117)</f>
        <v/>
      </c>
      <c r="I117" s="951"/>
      <c r="J117" s="975"/>
    </row>
    <row r="118" spans="1:10" ht="22.2">
      <c r="A118" s="180" t="s">
        <v>201</v>
      </c>
      <c r="B118" s="191"/>
      <c r="C118" s="187" t="s">
        <v>37</v>
      </c>
      <c r="D118" s="269"/>
      <c r="E118" s="1106"/>
      <c r="F118" s="1106"/>
      <c r="G118" s="1106"/>
      <c r="H118" s="246"/>
      <c r="I118" s="247"/>
    </row>
    <row r="119" spans="1:10">
      <c r="A119" s="180" t="s">
        <v>201</v>
      </c>
      <c r="B119" s="191"/>
      <c r="C119" s="192"/>
      <c r="D119" s="563" t="str">
        <f>IF('5-3 収入'!D119="","",'5-3 収入'!D119)</f>
        <v/>
      </c>
      <c r="E119" s="1145" t="str">
        <f>IF('5-3 収入'!E119="","",'5-3 収入'!E119)</f>
        <v/>
      </c>
      <c r="F119" s="1146" t="str">
        <f>IF('5-3 収入'!F119="","",'5-3 収入'!F119)</f>
        <v/>
      </c>
      <c r="G119" s="1147" t="str">
        <f>IF('5-3 収入'!G119="","",'5-3 収入'!G119)</f>
        <v/>
      </c>
      <c r="H119" s="569" t="str">
        <f>IF('5-3 収入'!H119="","",'5-3 収入'!H119)</f>
        <v/>
      </c>
      <c r="I119" s="949">
        <f>ROUNDDOWN((SUM(H119:H128)),-3)/1000</f>
        <v>0</v>
      </c>
      <c r="J119" s="974"/>
    </row>
    <row r="120" spans="1:10">
      <c r="A120" s="180" t="str">
        <f t="shared" si="4"/>
        <v/>
      </c>
      <c r="B120" s="191"/>
      <c r="C120" s="192"/>
      <c r="D120" s="566" t="str">
        <f>IF('5-3 収入'!D120="","",'5-3 収入'!D120)</f>
        <v/>
      </c>
      <c r="E120" s="1148" t="str">
        <f>IF('5-3 収入'!E120="","",'5-3 収入'!E120)</f>
        <v/>
      </c>
      <c r="F120" s="1149" t="str">
        <f>IF('5-3 収入'!F120="","",'5-3 収入'!F120)</f>
        <v/>
      </c>
      <c r="G120" s="1150" t="str">
        <f>IF('5-3 収入'!G120="","",'5-3 収入'!G120)</f>
        <v/>
      </c>
      <c r="H120" s="570" t="str">
        <f>IF('5-3 収入'!H120="","",'5-3 収入'!H120)</f>
        <v/>
      </c>
      <c r="I120" s="950"/>
      <c r="J120" s="975"/>
    </row>
    <row r="121" spans="1:10">
      <c r="A121" s="180" t="str">
        <f t="shared" si="4"/>
        <v/>
      </c>
      <c r="B121" s="191"/>
      <c r="C121" s="192"/>
      <c r="D121" s="566" t="str">
        <f>IF('5-3 収入'!D121="","",'5-3 収入'!D121)</f>
        <v/>
      </c>
      <c r="E121" s="1148" t="str">
        <f>IF('5-3 収入'!E121="","",'5-3 収入'!E121)</f>
        <v/>
      </c>
      <c r="F121" s="1149" t="str">
        <f>IF('5-3 収入'!F121="","",'5-3 収入'!F121)</f>
        <v/>
      </c>
      <c r="G121" s="1150" t="str">
        <f>IF('5-3 収入'!G121="","",'5-3 収入'!G121)</f>
        <v/>
      </c>
      <c r="H121" s="570" t="str">
        <f>IF('5-3 収入'!H121="","",'5-3 収入'!H121)</f>
        <v/>
      </c>
      <c r="I121" s="950"/>
      <c r="J121" s="975"/>
    </row>
    <row r="122" spans="1:10">
      <c r="A122" s="180" t="str">
        <f t="shared" si="4"/>
        <v/>
      </c>
      <c r="B122" s="191"/>
      <c r="C122" s="192"/>
      <c r="D122" s="566" t="str">
        <f>IF('5-3 収入'!D122="","",'5-3 収入'!D122)</f>
        <v/>
      </c>
      <c r="E122" s="1148" t="str">
        <f>IF('5-3 収入'!E122="","",'5-3 収入'!E122)</f>
        <v/>
      </c>
      <c r="F122" s="1149" t="str">
        <f>IF('5-3 収入'!F122="","",'5-3 収入'!F122)</f>
        <v/>
      </c>
      <c r="G122" s="1150" t="str">
        <f>IF('5-3 収入'!G122="","",'5-3 収入'!G122)</f>
        <v/>
      </c>
      <c r="H122" s="570" t="str">
        <f>IF('5-3 収入'!H122="","",'5-3 収入'!H122)</f>
        <v/>
      </c>
      <c r="I122" s="950"/>
      <c r="J122" s="975"/>
    </row>
    <row r="123" spans="1:10">
      <c r="A123" s="180" t="str">
        <f t="shared" si="4"/>
        <v/>
      </c>
      <c r="B123" s="191"/>
      <c r="C123" s="192"/>
      <c r="D123" s="566" t="str">
        <f>IF('5-3 収入'!D123="","",'5-3 収入'!D123)</f>
        <v/>
      </c>
      <c r="E123" s="1148" t="str">
        <f>IF('5-3 収入'!E123="","",'5-3 収入'!E123)</f>
        <v/>
      </c>
      <c r="F123" s="1149" t="str">
        <f>IF('5-3 収入'!F123="","",'5-3 収入'!F123)</f>
        <v/>
      </c>
      <c r="G123" s="1150" t="str">
        <f>IF('5-3 収入'!G123="","",'5-3 収入'!G123)</f>
        <v/>
      </c>
      <c r="H123" s="570" t="str">
        <f>IF('5-3 収入'!H123="","",'5-3 収入'!H123)</f>
        <v/>
      </c>
      <c r="I123" s="950"/>
      <c r="J123" s="975"/>
    </row>
    <row r="124" spans="1:10">
      <c r="A124" s="180" t="str">
        <f t="shared" si="4"/>
        <v/>
      </c>
      <c r="B124" s="191"/>
      <c r="C124" s="192"/>
      <c r="D124" s="566" t="str">
        <f>IF('5-3 収入'!D124="","",'5-3 収入'!D124)</f>
        <v/>
      </c>
      <c r="E124" s="1148" t="str">
        <f>IF('5-3 収入'!E124="","",'5-3 収入'!E124)</f>
        <v/>
      </c>
      <c r="F124" s="1149" t="str">
        <f>IF('5-3 収入'!F124="","",'5-3 収入'!F124)</f>
        <v/>
      </c>
      <c r="G124" s="1150" t="str">
        <f>IF('5-3 収入'!G124="","",'5-3 収入'!G124)</f>
        <v/>
      </c>
      <c r="H124" s="570" t="str">
        <f>IF('5-3 収入'!H124="","",'5-3 収入'!H124)</f>
        <v/>
      </c>
      <c r="I124" s="950"/>
      <c r="J124" s="975"/>
    </row>
    <row r="125" spans="1:10">
      <c r="A125" s="180" t="str">
        <f t="shared" si="4"/>
        <v/>
      </c>
      <c r="B125" s="191"/>
      <c r="C125" s="192"/>
      <c r="D125" s="566" t="str">
        <f>IF('5-3 収入'!D125="","",'5-3 収入'!D125)</f>
        <v/>
      </c>
      <c r="E125" s="1148" t="str">
        <f>IF('5-3 収入'!E125="","",'5-3 収入'!E125)</f>
        <v/>
      </c>
      <c r="F125" s="1149" t="str">
        <f>IF('5-3 収入'!F125="","",'5-3 収入'!F125)</f>
        <v/>
      </c>
      <c r="G125" s="1150" t="str">
        <f>IF('5-3 収入'!G125="","",'5-3 収入'!G125)</f>
        <v/>
      </c>
      <c r="H125" s="570" t="str">
        <f>IF('5-3 収入'!H125="","",'5-3 収入'!H125)</f>
        <v/>
      </c>
      <c r="I125" s="950"/>
      <c r="J125" s="975"/>
    </row>
    <row r="126" spans="1:10">
      <c r="A126" s="180" t="str">
        <f t="shared" si="4"/>
        <v/>
      </c>
      <c r="B126" s="191"/>
      <c r="C126" s="192"/>
      <c r="D126" s="566" t="str">
        <f>IF('5-3 収入'!D126="","",'5-3 収入'!D126)</f>
        <v/>
      </c>
      <c r="E126" s="1148" t="str">
        <f>IF('5-3 収入'!E126="","",'5-3 収入'!E126)</f>
        <v/>
      </c>
      <c r="F126" s="1149" t="str">
        <f>IF('5-3 収入'!F126="","",'5-3 収入'!F126)</f>
        <v/>
      </c>
      <c r="G126" s="1150" t="str">
        <f>IF('5-3 収入'!G126="","",'5-3 収入'!G126)</f>
        <v/>
      </c>
      <c r="H126" s="570" t="str">
        <f>IF('5-3 収入'!H126="","",'5-3 収入'!H126)</f>
        <v/>
      </c>
      <c r="I126" s="950"/>
      <c r="J126" s="975"/>
    </row>
    <row r="127" spans="1:10">
      <c r="A127" s="180" t="str">
        <f t="shared" si="4"/>
        <v/>
      </c>
      <c r="B127" s="191"/>
      <c r="C127" s="192"/>
      <c r="D127" s="566" t="str">
        <f>IF('5-3 収入'!D127="","",'5-3 収入'!D127)</f>
        <v/>
      </c>
      <c r="E127" s="1148" t="str">
        <f>IF('5-3 収入'!E127="","",'5-3 収入'!E127)</f>
        <v/>
      </c>
      <c r="F127" s="1149" t="str">
        <f>IF('5-3 収入'!F127="","",'5-3 収入'!F127)</f>
        <v/>
      </c>
      <c r="G127" s="1150" t="str">
        <f>IF('5-3 収入'!G127="","",'5-3 収入'!G127)</f>
        <v/>
      </c>
      <c r="H127" s="570" t="str">
        <f>IF('5-3 収入'!H127="","",'5-3 収入'!H127)</f>
        <v/>
      </c>
      <c r="I127" s="950"/>
      <c r="J127" s="975"/>
    </row>
    <row r="128" spans="1:10" ht="18.600000000000001" thickBot="1">
      <c r="A128" s="180" t="s">
        <v>201</v>
      </c>
      <c r="B128" s="248"/>
      <c r="C128" s="249"/>
      <c r="D128" s="572" t="str">
        <f>IF('5-3 収入'!D128="","",'5-3 収入'!D128)</f>
        <v/>
      </c>
      <c r="E128" s="1156" t="str">
        <f>IF('5-3 収入'!E128="","",'5-3 収入'!E128)</f>
        <v/>
      </c>
      <c r="F128" s="1157" t="str">
        <f>IF('5-3 収入'!F128="","",'5-3 収入'!F128)</f>
        <v/>
      </c>
      <c r="G128" s="1158" t="str">
        <f>IF('5-3 収入'!G128="","",'5-3 収入'!G128)</f>
        <v/>
      </c>
      <c r="H128" s="573" t="str">
        <f>IF('5-3 収入'!H128="","",'5-3 収入'!H128)</f>
        <v/>
      </c>
      <c r="I128" s="979"/>
      <c r="J128" s="975"/>
    </row>
    <row r="129" spans="1:1">
      <c r="A129" s="250"/>
    </row>
  </sheetData>
  <sheetProtection algorithmName="SHA-512" hashValue="dn+IhJ/IeRtbSaz1uZMa91K2ATKmGq95dRkOQxGZyJzri1CnfMjmPc0+LDzMKY+scsNcvwMU3e+tlwD8F2Wjcg==" saltValue="CTNnxybiPqd+zQbZxWdWEw==" spinCount="100000" sheet="1" autoFilter="0"/>
  <autoFilter ref="A15:I128" xr:uid="{00000000-0009-0000-0000-00000B000000}">
    <filterColumn colId="4" showButton="0"/>
    <filterColumn colId="5" showButton="0"/>
  </autoFilter>
  <mergeCells count="108">
    <mergeCell ref="E119:G119"/>
    <mergeCell ref="I119:I128"/>
    <mergeCell ref="J119:J128"/>
    <mergeCell ref="E120:G120"/>
    <mergeCell ref="E121:G121"/>
    <mergeCell ref="E122:G122"/>
    <mergeCell ref="E123:G123"/>
    <mergeCell ref="C108:C117"/>
    <mergeCell ref="E108:G108"/>
    <mergeCell ref="I108:I117"/>
    <mergeCell ref="J108:J117"/>
    <mergeCell ref="E109:G109"/>
    <mergeCell ref="E110:G110"/>
    <mergeCell ref="E111:G111"/>
    <mergeCell ref="E112:G112"/>
    <mergeCell ref="E113:G113"/>
    <mergeCell ref="E114:G114"/>
    <mergeCell ref="E124:G124"/>
    <mergeCell ref="E125:G125"/>
    <mergeCell ref="E126:G126"/>
    <mergeCell ref="E127:G127"/>
    <mergeCell ref="E128:G128"/>
    <mergeCell ref="E115:G115"/>
    <mergeCell ref="E116:G116"/>
    <mergeCell ref="E117:G117"/>
    <mergeCell ref="E86:G86"/>
    <mergeCell ref="E88:G88"/>
    <mergeCell ref="E99:G99"/>
    <mergeCell ref="I99:I106"/>
    <mergeCell ref="J99:J106"/>
    <mergeCell ref="E100:G100"/>
    <mergeCell ref="E101:G101"/>
    <mergeCell ref="E102:G102"/>
    <mergeCell ref="E103:G103"/>
    <mergeCell ref="E104:G104"/>
    <mergeCell ref="E105:G105"/>
    <mergeCell ref="E106:G106"/>
    <mergeCell ref="I88:I97"/>
    <mergeCell ref="J88:J98"/>
    <mergeCell ref="E89:G89"/>
    <mergeCell ref="E90:G90"/>
    <mergeCell ref="E91:G91"/>
    <mergeCell ref="E92:G92"/>
    <mergeCell ref="E93:G93"/>
    <mergeCell ref="E94:G94"/>
    <mergeCell ref="E95:G95"/>
    <mergeCell ref="E96:G96"/>
    <mergeCell ref="E97:G97"/>
    <mergeCell ref="E87:G87"/>
    <mergeCell ref="E76:G76"/>
    <mergeCell ref="E21:G22"/>
    <mergeCell ref="H21:I22"/>
    <mergeCell ref="B76:B86"/>
    <mergeCell ref="E77:G77"/>
    <mergeCell ref="I77:I86"/>
    <mergeCell ref="J77:J86"/>
    <mergeCell ref="E78:G78"/>
    <mergeCell ref="E79:G79"/>
    <mergeCell ref="E80:G80"/>
    <mergeCell ref="E81:G81"/>
    <mergeCell ref="E82:G82"/>
    <mergeCell ref="E83:G83"/>
    <mergeCell ref="E84:G84"/>
    <mergeCell ref="E85:G85"/>
    <mergeCell ref="E68:G68"/>
    <mergeCell ref="I68:I75"/>
    <mergeCell ref="J68:J75"/>
    <mergeCell ref="E69:G69"/>
    <mergeCell ref="E70:G70"/>
    <mergeCell ref="E71:G71"/>
    <mergeCell ref="E72:G72"/>
    <mergeCell ref="E73:G73"/>
    <mergeCell ref="E74:G74"/>
    <mergeCell ref="E75:G75"/>
    <mergeCell ref="A2:B2"/>
    <mergeCell ref="C2:I2"/>
    <mergeCell ref="A3:B3"/>
    <mergeCell ref="C3:I3"/>
    <mergeCell ref="E5:G5"/>
    <mergeCell ref="C6:D6"/>
    <mergeCell ref="E6:G6"/>
    <mergeCell ref="E7:G7"/>
    <mergeCell ref="E8:G8"/>
    <mergeCell ref="E4:G4"/>
    <mergeCell ref="E107:G107"/>
    <mergeCell ref="E118:G118"/>
    <mergeCell ref="E9:G9"/>
    <mergeCell ref="E10:G10"/>
    <mergeCell ref="E11:G11"/>
    <mergeCell ref="E12:G12"/>
    <mergeCell ref="E13:G13"/>
    <mergeCell ref="J14:J15"/>
    <mergeCell ref="E15:G15"/>
    <mergeCell ref="J29:N38"/>
    <mergeCell ref="J51:N52"/>
    <mergeCell ref="D52:I57"/>
    <mergeCell ref="J58:N59"/>
    <mergeCell ref="D59:I64"/>
    <mergeCell ref="E66:G66"/>
    <mergeCell ref="A16:D16"/>
    <mergeCell ref="E19:H19"/>
    <mergeCell ref="E20:G20"/>
    <mergeCell ref="D21:D22"/>
    <mergeCell ref="E23:G23"/>
    <mergeCell ref="E24:G24"/>
    <mergeCell ref="E25:G25"/>
    <mergeCell ref="J5:S13"/>
    <mergeCell ref="E98:G98"/>
  </mergeCells>
  <phoneticPr fontId="20"/>
  <dataValidations count="3">
    <dataValidation imeMode="halfAlpha" allowBlank="1" showInputMessage="1" showErrorMessage="1" sqref="I15:I19 I129:I65550 I66" xr:uid="{00000000-0002-0000-0B00-000000000000}"/>
    <dataValidation type="whole" operator="greaterThanOrEqual" allowBlank="1" showInputMessage="1" showErrorMessage="1" sqref="E23:G24 E20:G20" xr:uid="{00000000-0002-0000-0B00-000001000000}">
      <formula1>0</formula1>
    </dataValidation>
    <dataValidation type="textLength" operator="lessThanOrEqual" allowBlank="1" showInputMessage="1" showErrorMessage="1" sqref="D52:I57 D59:I64" xr:uid="{00000000-0002-0000-0B00-000002000000}">
      <formula1>300</formula1>
    </dataValidation>
  </dataValidations>
  <printOptions horizontalCentered="1"/>
  <pageMargins left="0.70866141732283472" right="0.70866141732283472" top="0.35433070866141736" bottom="0.35433070866141736" header="0.31496062992125984" footer="0.31496062992125984"/>
  <pageSetup paperSize="9" scale="32" orientation="portrait" r:id="rId1"/>
  <rowBreaks count="2" manualBreakCount="2">
    <brk id="64" max="8" man="1"/>
    <brk id="86"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9953"/>
    <pageSetUpPr fitToPage="1"/>
  </sheetPr>
  <dimension ref="A1:U209"/>
  <sheetViews>
    <sheetView view="pageBreakPreview" topLeftCell="B1" zoomScale="70" zoomScaleNormal="85" zoomScaleSheetLayoutView="70" zoomScalePageLayoutView="55" workbookViewId="0">
      <selection activeCell="D20" sqref="D20:H24"/>
    </sheetView>
  </sheetViews>
  <sheetFormatPr defaultColWidth="9" defaultRowHeight="18"/>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7.09765625" style="39" customWidth="1"/>
    <col min="13" max="13" width="14.09765625" customWidth="1"/>
    <col min="14" max="14" width="10.5" customWidth="1"/>
    <col min="15" max="15" width="12.3984375" customWidth="1"/>
    <col min="16" max="16" width="11.09765625" customWidth="1"/>
    <col min="17" max="17" width="41.59765625" customWidth="1"/>
    <col min="18" max="21" width="15.8984375" customWidth="1"/>
  </cols>
  <sheetData>
    <row r="1" spans="1:21">
      <c r="B1" t="s">
        <v>480</v>
      </c>
      <c r="C1" s="36"/>
      <c r="E1" s="131"/>
      <c r="F1" s="37"/>
      <c r="H1"/>
      <c r="J1" s="33"/>
      <c r="K1" s="34"/>
      <c r="L1" s="33"/>
    </row>
    <row r="2" spans="1:21">
      <c r="B2" s="684" t="s">
        <v>176</v>
      </c>
      <c r="C2" s="684"/>
      <c r="D2" s="684"/>
      <c r="E2" s="685" t="str">
        <f>IF('5-1 総表'!C25="",'5-1 総表'!C24,'5-1 総表'!C24&amp;"（"&amp;'5-1 総表'!C25&amp;"）")</f>
        <v/>
      </c>
      <c r="F2" s="685"/>
      <c r="G2" s="685"/>
      <c r="H2" s="685"/>
      <c r="I2" s="685"/>
      <c r="J2" s="685"/>
      <c r="K2" s="685"/>
      <c r="L2" s="685"/>
      <c r="M2" s="31"/>
      <c r="N2" s="31"/>
      <c r="O2" s="31"/>
      <c r="P2" s="31"/>
      <c r="Q2" s="31"/>
      <c r="R2" s="31"/>
      <c r="S2" s="31"/>
    </row>
    <row r="3" spans="1:21">
      <c r="B3" s="684" t="s">
        <v>177</v>
      </c>
      <c r="C3" s="684"/>
      <c r="D3" s="684"/>
      <c r="E3" s="685" t="str">
        <f>'5-1 総表'!C34</f>
        <v/>
      </c>
      <c r="F3" s="685"/>
      <c r="G3" s="685"/>
      <c r="H3" s="685"/>
      <c r="I3" s="685"/>
      <c r="J3" s="685"/>
      <c r="K3" s="685"/>
      <c r="L3" s="685"/>
      <c r="M3" s="1161" t="s">
        <v>494</v>
      </c>
      <c r="N3" s="1161"/>
      <c r="O3" s="1161"/>
      <c r="P3" s="1161"/>
      <c r="Q3" s="1161"/>
      <c r="R3" s="1161"/>
      <c r="S3" s="1161"/>
    </row>
    <row r="4" spans="1:21" s="31" customFormat="1" ht="18.600000000000001" thickBot="1">
      <c r="A4" s="23"/>
      <c r="B4" s="95"/>
      <c r="C4" s="89"/>
      <c r="D4" s="110"/>
      <c r="E4" s="283"/>
      <c r="F4" s="1159" t="s">
        <v>404</v>
      </c>
      <c r="G4" s="1159"/>
      <c r="H4" s="1160" t="s">
        <v>407</v>
      </c>
      <c r="I4" s="1160"/>
      <c r="J4" s="1160"/>
      <c r="K4" s="432"/>
      <c r="L4" s="432"/>
      <c r="M4" s="1161"/>
      <c r="N4" s="1161"/>
      <c r="O4" s="1161"/>
      <c r="P4" s="1161"/>
      <c r="Q4" s="1161"/>
      <c r="R4" s="1161"/>
      <c r="S4" s="1161"/>
    </row>
    <row r="5" spans="1:21" ht="26.4">
      <c r="A5" s="51"/>
      <c r="B5" s="335" t="s">
        <v>406</v>
      </c>
      <c r="C5" s="90"/>
      <c r="D5" s="363"/>
      <c r="E5" s="284"/>
      <c r="F5" s="1169">
        <f>SUM(L13,L35,L57,L79,L101,L123,L145,L167)</f>
        <v>0</v>
      </c>
      <c r="G5" s="1169"/>
      <c r="H5" s="1170">
        <f>'1-4 支出'!F5</f>
        <v>0</v>
      </c>
      <c r="I5" s="1171"/>
      <c r="J5" s="1172"/>
      <c r="K5" s="466"/>
      <c r="L5" s="429"/>
      <c r="M5" s="1161"/>
      <c r="N5" s="1161"/>
      <c r="O5" s="1161"/>
      <c r="P5" s="1161"/>
      <c r="Q5" s="1161"/>
      <c r="R5" s="1161"/>
      <c r="S5" s="1161"/>
      <c r="T5" s="435"/>
      <c r="U5" s="435"/>
    </row>
    <row r="6" spans="1:21" ht="22.2">
      <c r="A6" s="51"/>
      <c r="B6" s="96"/>
      <c r="C6" s="52" t="s">
        <v>241</v>
      </c>
      <c r="D6" s="364"/>
      <c r="E6" s="285"/>
      <c r="F6" s="1173">
        <f>SUM(F8:F10)</f>
        <v>0</v>
      </c>
      <c r="G6" s="1173"/>
      <c r="H6" s="1174">
        <f>'1-4 支出'!F6</f>
        <v>0</v>
      </c>
      <c r="I6" s="1175"/>
      <c r="J6" s="1176"/>
      <c r="K6" s="466"/>
      <c r="L6" s="429"/>
      <c r="M6" s="1161"/>
      <c r="N6" s="1161"/>
      <c r="O6" s="1161"/>
      <c r="P6" s="1161"/>
      <c r="Q6" s="1161"/>
      <c r="R6" s="1161"/>
      <c r="S6" s="1161"/>
      <c r="T6" s="435"/>
      <c r="U6" s="435"/>
    </row>
    <row r="7" spans="1:21" ht="22.2">
      <c r="A7" s="51"/>
      <c r="B7" s="97"/>
      <c r="C7" s="54"/>
      <c r="D7" s="444"/>
      <c r="E7" s="286" t="s">
        <v>197</v>
      </c>
      <c r="F7" s="674" t="s">
        <v>174</v>
      </c>
      <c r="G7" s="674"/>
      <c r="H7" s="1177" t="s">
        <v>390</v>
      </c>
      <c r="I7" s="1178"/>
      <c r="J7" s="1179"/>
      <c r="K7" s="467"/>
      <c r="L7" s="431"/>
      <c r="M7" s="1161"/>
      <c r="N7" s="1161"/>
      <c r="O7" s="1161"/>
      <c r="P7" s="1161"/>
      <c r="Q7" s="1161"/>
      <c r="R7" s="1161"/>
      <c r="S7" s="1161"/>
      <c r="T7" s="435"/>
      <c r="U7" s="435"/>
    </row>
    <row r="8" spans="1:21" ht="22.2">
      <c r="A8" s="51"/>
      <c r="B8" s="98"/>
      <c r="C8" s="443"/>
      <c r="D8" s="442" t="s">
        <v>178</v>
      </c>
      <c r="E8" s="525">
        <f>'5-4 支出'!E8</f>
        <v>0</v>
      </c>
      <c r="F8" s="676" t="str">
        <f>IF(E8="出演費",$L$13,IF(E8="音楽費",$L$35,IF(E8="文芸費",$L$57,IF(E8="舞台・運搬費",$L$79,IF(E8="謝金",$L$101,IF(E8="旅費",$L$123,IF(E8="宣伝・印刷費",$L$145,IF(E8="記録・配信費",$L$167,"0"))))))))</f>
        <v>0</v>
      </c>
      <c r="G8" s="676"/>
      <c r="H8" s="1180" t="str">
        <f>'1-4 支出'!F8</f>
        <v>0</v>
      </c>
      <c r="I8" s="1181"/>
      <c r="J8" s="1182"/>
      <c r="K8" s="466"/>
      <c r="L8" s="430"/>
      <c r="M8" s="1161"/>
      <c r="N8" s="1161"/>
      <c r="O8" s="1161"/>
      <c r="P8" s="1161"/>
      <c r="Q8" s="1161"/>
      <c r="R8" s="1161"/>
      <c r="S8" s="1161"/>
      <c r="T8" s="435"/>
      <c r="U8" s="435"/>
    </row>
    <row r="9" spans="1:21" ht="22.2">
      <c r="A9" s="51"/>
      <c r="B9" s="98"/>
      <c r="C9" s="443"/>
      <c r="D9" s="445" t="s">
        <v>186</v>
      </c>
      <c r="E9" s="526">
        <f>'5-4 支出'!E9</f>
        <v>0</v>
      </c>
      <c r="F9" s="678" t="str">
        <f t="shared" ref="F9" si="0">IF(E9="出演費",$L$13,IF(E9="音楽費",$L$35,IF(E9="文芸費",$L$57,IF(E9="舞台・運搬費",$L$79,IF(E9="謝金",$L$101,IF(E9="旅費",$L$123,IF(E9="宣伝・印刷費",$L$145,IF(E9="記録・配信費",$L$167,"0"))))))))</f>
        <v>0</v>
      </c>
      <c r="G9" s="1183"/>
      <c r="H9" s="1162" t="str">
        <f>'1-4 支出'!F9</f>
        <v>0</v>
      </c>
      <c r="I9" s="1163"/>
      <c r="J9" s="1164"/>
      <c r="K9" s="466"/>
      <c r="L9" s="430"/>
      <c r="M9" s="1161"/>
      <c r="N9" s="1161"/>
      <c r="O9" s="1161"/>
      <c r="P9" s="1161"/>
      <c r="Q9" s="1161"/>
      <c r="R9" s="1161"/>
      <c r="S9" s="1161"/>
      <c r="T9" s="435"/>
      <c r="U9" s="435"/>
    </row>
    <row r="10" spans="1:21" ht="22.8" thickBot="1">
      <c r="A10" s="51"/>
      <c r="B10" s="99"/>
      <c r="C10" s="447"/>
      <c r="D10" s="446" t="s">
        <v>179</v>
      </c>
      <c r="E10" s="527">
        <f>'5-4 支出'!E10</f>
        <v>0</v>
      </c>
      <c r="F10" s="680" t="str">
        <f>IF(E10="出演費",$L$13,IF(E10="音楽費",$L$35,IF(E10="文芸費",$L$57,IF(E10="舞台・運搬費",$L$79,IF(E10="謝金",$L$101,IF(E10="旅費",$L$123,IF(E10="宣伝・印刷費",$L$145,IF(E10="記録・配信費",$L$167,"0"))))))))</f>
        <v>0</v>
      </c>
      <c r="G10" s="1165"/>
      <c r="H10" s="1166" t="str">
        <f>'1-4 支出'!F10</f>
        <v>0</v>
      </c>
      <c r="I10" s="1167"/>
      <c r="J10" s="1168"/>
      <c r="K10" s="468"/>
      <c r="L10" s="430"/>
      <c r="M10" s="1161"/>
      <c r="N10" s="1161"/>
      <c r="O10" s="1161"/>
      <c r="P10" s="1161"/>
      <c r="Q10" s="1161"/>
      <c r="R10" s="1161"/>
      <c r="S10" s="1161"/>
      <c r="T10" s="435"/>
      <c r="U10" s="435"/>
    </row>
    <row r="11" spans="1:21" ht="22.8" thickBot="1">
      <c r="A11" s="2"/>
      <c r="B11" s="100"/>
      <c r="C11" s="2"/>
      <c r="D11" s="117"/>
      <c r="E11" s="44"/>
      <c r="F11" s="43"/>
      <c r="G11" s="43"/>
      <c r="H11" s="32"/>
      <c r="I11" s="48"/>
      <c r="J11" s="46"/>
      <c r="K11" s="45"/>
      <c r="L11" s="47"/>
      <c r="M11" s="1161"/>
      <c r="N11" s="1161"/>
      <c r="O11" s="1161"/>
      <c r="P11" s="1161"/>
      <c r="Q11" s="1161"/>
      <c r="R11" s="1161"/>
      <c r="S11" s="1161"/>
      <c r="T11" s="435"/>
      <c r="U11" s="435"/>
    </row>
    <row r="12" spans="1:21" s="48" customFormat="1" ht="22.8" thickBot="1">
      <c r="A12" s="60" t="s">
        <v>198</v>
      </c>
      <c r="B12" s="102"/>
      <c r="C12" s="108" t="s">
        <v>197</v>
      </c>
      <c r="D12" s="105" t="s">
        <v>202</v>
      </c>
      <c r="E12" s="290" t="s">
        <v>173</v>
      </c>
      <c r="F12" s="106" t="s">
        <v>156</v>
      </c>
      <c r="G12" s="107" t="s">
        <v>448</v>
      </c>
      <c r="H12" s="67" t="s">
        <v>446</v>
      </c>
      <c r="I12" s="66" t="s">
        <v>449</v>
      </c>
      <c r="J12" s="67" t="s">
        <v>447</v>
      </c>
      <c r="K12" s="65" t="s">
        <v>108</v>
      </c>
      <c r="L12" s="68" t="s">
        <v>408</v>
      </c>
      <c r="M12" s="435"/>
      <c r="N12" s="435"/>
      <c r="O12" s="435"/>
      <c r="P12" s="435"/>
      <c r="Q12" s="435"/>
      <c r="R12" s="435"/>
      <c r="S12" s="435"/>
      <c r="T12" s="435"/>
      <c r="U12" s="435"/>
    </row>
    <row r="13" spans="1:21" s="35" customFormat="1" ht="28.8">
      <c r="A13"/>
      <c r="B13" s="62" t="str">
        <f>IF($E$8=C13,$D$8,IF($E$9=C13,$D$9,IF($E$10=C13,$D$10,"")))</f>
        <v/>
      </c>
      <c r="C13" s="63" t="s">
        <v>180</v>
      </c>
      <c r="D13" s="118"/>
      <c r="E13" s="70"/>
      <c r="F13" s="64"/>
      <c r="G13" s="64"/>
      <c r="H13" s="71"/>
      <c r="I13" s="71"/>
      <c r="J13" s="71"/>
      <c r="K13" s="74" t="str">
        <f t="shared" ref="K13:K32" si="1">IF(ISNUMBER(F13),(PRODUCT(F13,G13,I13)),"")</f>
        <v/>
      </c>
      <c r="L13" s="76">
        <f>ROUNDDOWN(SUM(K14:K33),-3)/1000</f>
        <v>0</v>
      </c>
      <c r="M13" s="435"/>
      <c r="N13" s="435"/>
      <c r="O13" s="435"/>
      <c r="P13" s="435"/>
      <c r="Q13" s="435"/>
      <c r="R13" s="435"/>
      <c r="S13" s="435"/>
      <c r="T13" s="435"/>
      <c r="U13" s="435"/>
    </row>
    <row r="14" spans="1:21" ht="18" customHeight="1">
      <c r="A14">
        <v>1</v>
      </c>
      <c r="B14" s="103"/>
      <c r="C14" s="80" t="str">
        <f>IF(D14="","",".")</f>
        <v/>
      </c>
      <c r="D14" s="574" t="str">
        <f>IF('5-4 支出'!D14="","",'5-4 支出'!D14)</f>
        <v/>
      </c>
      <c r="E14" s="585" t="str">
        <f>IF('5-4 支出'!E14="","",'5-4 支出'!E14)</f>
        <v/>
      </c>
      <c r="F14" s="489" t="str">
        <f>IF('5-4 支出'!F14="","",'5-4 支出'!F14)</f>
        <v/>
      </c>
      <c r="G14" s="489" t="str">
        <f>IF('5-4 支出'!G14="","",'5-4 支出'!G14)</f>
        <v/>
      </c>
      <c r="H14" s="489" t="str">
        <f>IF('5-4 支出'!H14="","",'5-4 支出'!H14)</f>
        <v/>
      </c>
      <c r="I14" s="489" t="str">
        <f>IF('5-4 支出'!I14="","",'5-4 支出'!I14)</f>
        <v/>
      </c>
      <c r="J14" s="489" t="str">
        <f>IF('5-4 支出'!J14="","",'5-4 支出'!J14)</f>
        <v/>
      </c>
      <c r="K14" s="128" t="str">
        <f t="shared" si="1"/>
        <v/>
      </c>
      <c r="L14" s="40"/>
      <c r="M14" s="435"/>
      <c r="N14" s="435"/>
      <c r="O14" s="435"/>
      <c r="P14" s="435"/>
      <c r="Q14" s="435"/>
      <c r="R14" s="435"/>
      <c r="S14" s="435"/>
      <c r="T14" s="435"/>
      <c r="U14" s="435"/>
    </row>
    <row r="15" spans="1:21" ht="18" customHeight="1">
      <c r="A15">
        <v>2</v>
      </c>
      <c r="B15" s="103"/>
      <c r="C15" s="80" t="str">
        <f t="shared" ref="C15:C33" si="2">IF(D15="","",".")</f>
        <v/>
      </c>
      <c r="D15" s="575" t="str">
        <f>IF('5-4 支出'!D15="","",'5-4 支出'!D15)</f>
        <v/>
      </c>
      <c r="E15" s="491" t="str">
        <f>IF('5-4 支出'!E15="","",'5-4 支出'!E15)</f>
        <v/>
      </c>
      <c r="F15" s="492" t="str">
        <f>IF('5-4 支出'!F15="","",'5-4 支出'!F15)</f>
        <v/>
      </c>
      <c r="G15" s="492" t="str">
        <f>IF('5-4 支出'!G15="","",'5-4 支出'!G15)</f>
        <v/>
      </c>
      <c r="H15" s="492" t="str">
        <f>IF('5-4 支出'!H15="","",'5-4 支出'!H15)</f>
        <v/>
      </c>
      <c r="I15" s="492" t="str">
        <f>IF('5-4 支出'!I15="","",'5-4 支出'!I15)</f>
        <v/>
      </c>
      <c r="J15" s="492" t="str">
        <f>IF('5-4 支出'!J15="","",'5-4 支出'!J15)</f>
        <v/>
      </c>
      <c r="K15" s="129" t="str">
        <f t="shared" si="1"/>
        <v/>
      </c>
      <c r="L15" s="40"/>
      <c r="M15" s="435"/>
      <c r="N15" s="435"/>
      <c r="O15" s="435"/>
      <c r="P15" s="435"/>
      <c r="Q15" s="435"/>
      <c r="R15" s="435"/>
      <c r="S15" s="435"/>
      <c r="T15" s="435"/>
      <c r="U15" s="435"/>
    </row>
    <row r="16" spans="1:21" ht="18" customHeight="1">
      <c r="A16">
        <v>3</v>
      </c>
      <c r="B16" s="103"/>
      <c r="C16" s="80" t="str">
        <f t="shared" si="2"/>
        <v/>
      </c>
      <c r="D16" s="575" t="str">
        <f>IF('5-4 支出'!D16="","",'5-4 支出'!D16)</f>
        <v/>
      </c>
      <c r="E16" s="491" t="str">
        <f>IF('5-4 支出'!E16="","",'5-4 支出'!E16)</f>
        <v/>
      </c>
      <c r="F16" s="492" t="str">
        <f>IF('5-4 支出'!F16="","",'5-4 支出'!F16)</f>
        <v/>
      </c>
      <c r="G16" s="492" t="str">
        <f>IF('5-4 支出'!G16="","",'5-4 支出'!G16)</f>
        <v/>
      </c>
      <c r="H16" s="492" t="str">
        <f>IF('5-4 支出'!H16="","",'5-4 支出'!H16)</f>
        <v/>
      </c>
      <c r="I16" s="492" t="str">
        <f>IF('5-4 支出'!I16="","",'5-4 支出'!I16)</f>
        <v/>
      </c>
      <c r="J16" s="492" t="str">
        <f>IF('5-4 支出'!J16="","",'5-4 支出'!J16)</f>
        <v/>
      </c>
      <c r="K16" s="129" t="str">
        <f t="shared" si="1"/>
        <v/>
      </c>
      <c r="L16" s="40"/>
      <c r="M16" s="435"/>
      <c r="N16" s="435"/>
      <c r="O16" s="435"/>
      <c r="P16" s="435"/>
      <c r="Q16" s="435"/>
      <c r="R16" s="435"/>
      <c r="S16" s="435"/>
      <c r="T16" s="435"/>
      <c r="U16" s="435"/>
    </row>
    <row r="17" spans="1:21" ht="18" customHeight="1">
      <c r="A17">
        <v>4</v>
      </c>
      <c r="B17" s="103"/>
      <c r="C17" s="80" t="str">
        <f t="shared" si="2"/>
        <v/>
      </c>
      <c r="D17" s="575" t="str">
        <f>IF('5-4 支出'!D17="","",'5-4 支出'!D17)</f>
        <v/>
      </c>
      <c r="E17" s="491" t="str">
        <f>IF('5-4 支出'!E17="","",'5-4 支出'!E17)</f>
        <v/>
      </c>
      <c r="F17" s="492" t="str">
        <f>IF('5-4 支出'!F17="","",'5-4 支出'!F17)</f>
        <v/>
      </c>
      <c r="G17" s="492" t="str">
        <f>IF('5-4 支出'!G17="","",'5-4 支出'!G17)</f>
        <v/>
      </c>
      <c r="H17" s="492" t="str">
        <f>IF('5-4 支出'!H17="","",'5-4 支出'!H17)</f>
        <v/>
      </c>
      <c r="I17" s="492" t="str">
        <f>IF('5-4 支出'!I17="","",'5-4 支出'!I17)</f>
        <v/>
      </c>
      <c r="J17" s="492" t="str">
        <f>IF('5-4 支出'!J17="","",'5-4 支出'!J17)</f>
        <v/>
      </c>
      <c r="K17" s="129" t="str">
        <f t="shared" si="1"/>
        <v/>
      </c>
      <c r="L17" s="40"/>
      <c r="M17" s="435"/>
      <c r="N17" s="435"/>
      <c r="O17" s="435"/>
      <c r="P17" s="435"/>
      <c r="Q17" s="435"/>
      <c r="R17" s="435"/>
      <c r="S17" s="435"/>
      <c r="T17" s="435"/>
      <c r="U17" s="435"/>
    </row>
    <row r="18" spans="1:21" ht="18" customHeight="1">
      <c r="A18">
        <v>5</v>
      </c>
      <c r="B18" s="103"/>
      <c r="C18" s="80" t="str">
        <f t="shared" si="2"/>
        <v/>
      </c>
      <c r="D18" s="575" t="str">
        <f>IF('5-4 支出'!D18="","",'5-4 支出'!D18)</f>
        <v/>
      </c>
      <c r="E18" s="491" t="str">
        <f>IF('5-4 支出'!E18="","",'5-4 支出'!E18)</f>
        <v/>
      </c>
      <c r="F18" s="492" t="str">
        <f>IF('5-4 支出'!F18="","",'5-4 支出'!F18)</f>
        <v/>
      </c>
      <c r="G18" s="492" t="str">
        <f>IF('5-4 支出'!G18="","",'5-4 支出'!G18)</f>
        <v/>
      </c>
      <c r="H18" s="492" t="str">
        <f>IF('5-4 支出'!H18="","",'5-4 支出'!H18)</f>
        <v/>
      </c>
      <c r="I18" s="492" t="str">
        <f>IF('5-4 支出'!I18="","",'5-4 支出'!I18)</f>
        <v/>
      </c>
      <c r="J18" s="492" t="str">
        <f>IF('5-4 支出'!J18="","",'5-4 支出'!J18)</f>
        <v/>
      </c>
      <c r="K18" s="129" t="str">
        <f t="shared" si="1"/>
        <v/>
      </c>
      <c r="L18" s="40"/>
      <c r="M18" s="435"/>
      <c r="N18" s="435"/>
      <c r="O18" s="435"/>
      <c r="P18" s="435"/>
      <c r="Q18" s="435"/>
      <c r="R18" s="435"/>
      <c r="S18" s="435"/>
      <c r="T18" s="435"/>
      <c r="U18" s="435"/>
    </row>
    <row r="19" spans="1:21" ht="18" customHeight="1">
      <c r="A19">
        <v>6</v>
      </c>
      <c r="B19" s="103"/>
      <c r="C19" s="80" t="str">
        <f t="shared" si="2"/>
        <v/>
      </c>
      <c r="D19" s="575" t="str">
        <f>IF('5-4 支出'!D19="","",'5-4 支出'!D19)</f>
        <v/>
      </c>
      <c r="E19" s="491" t="str">
        <f>IF('5-4 支出'!E19="","",'5-4 支出'!E19)</f>
        <v/>
      </c>
      <c r="F19" s="492" t="str">
        <f>IF('5-4 支出'!F19="","",'5-4 支出'!F19)</f>
        <v/>
      </c>
      <c r="G19" s="492" t="str">
        <f>IF('5-4 支出'!G19="","",'5-4 支出'!G19)</f>
        <v/>
      </c>
      <c r="H19" s="492" t="str">
        <f>IF('5-4 支出'!H19="","",'5-4 支出'!H19)</f>
        <v/>
      </c>
      <c r="I19" s="492" t="str">
        <f>IF('5-4 支出'!I19="","",'5-4 支出'!I19)</f>
        <v/>
      </c>
      <c r="J19" s="492" t="str">
        <f>IF('5-4 支出'!J19="","",'5-4 支出'!J19)</f>
        <v/>
      </c>
      <c r="K19" s="129" t="str">
        <f t="shared" si="1"/>
        <v/>
      </c>
      <c r="L19" s="40"/>
      <c r="M19" s="435"/>
      <c r="N19" s="435"/>
      <c r="O19" s="435"/>
      <c r="P19" s="435"/>
      <c r="Q19" s="435"/>
      <c r="R19" s="435"/>
      <c r="S19" s="435"/>
      <c r="T19" s="435"/>
      <c r="U19" s="435"/>
    </row>
    <row r="20" spans="1:21" ht="18" customHeight="1">
      <c r="A20">
        <v>7</v>
      </c>
      <c r="B20" s="103"/>
      <c r="C20" s="80" t="str">
        <f t="shared" si="2"/>
        <v/>
      </c>
      <c r="D20" s="575" t="str">
        <f>IF('5-4 支出'!D20="","",'5-4 支出'!D20)</f>
        <v/>
      </c>
      <c r="E20" s="491" t="str">
        <f>IF('5-4 支出'!E20="","",'5-4 支出'!E20)</f>
        <v/>
      </c>
      <c r="F20" s="492" t="str">
        <f>IF('5-4 支出'!F20="","",'5-4 支出'!F20)</f>
        <v/>
      </c>
      <c r="G20" s="492" t="str">
        <f>IF('5-4 支出'!G20="","",'5-4 支出'!G20)</f>
        <v/>
      </c>
      <c r="H20" s="492" t="str">
        <f>IF('5-4 支出'!H20="","",'5-4 支出'!H20)</f>
        <v/>
      </c>
      <c r="I20" s="492" t="str">
        <f>IF('5-4 支出'!I20="","",'5-4 支出'!I20)</f>
        <v/>
      </c>
      <c r="J20" s="492" t="str">
        <f>IF('5-4 支出'!J20="","",'5-4 支出'!J20)</f>
        <v/>
      </c>
      <c r="K20" s="129" t="str">
        <f t="shared" si="1"/>
        <v/>
      </c>
      <c r="L20" s="40"/>
      <c r="M20" s="435"/>
      <c r="N20" s="435"/>
      <c r="O20" s="435"/>
      <c r="P20" s="435"/>
      <c r="Q20" s="435"/>
      <c r="R20" s="435"/>
      <c r="S20" s="435"/>
      <c r="T20" s="435"/>
      <c r="U20" s="435"/>
    </row>
    <row r="21" spans="1:21" ht="18" customHeight="1">
      <c r="A21">
        <v>8</v>
      </c>
      <c r="B21" s="103"/>
      <c r="C21" s="80" t="str">
        <f t="shared" si="2"/>
        <v/>
      </c>
      <c r="D21" s="575" t="str">
        <f>IF('5-4 支出'!D21="","",'5-4 支出'!D21)</f>
        <v/>
      </c>
      <c r="E21" s="491" t="str">
        <f>IF('5-4 支出'!E21="","",'5-4 支出'!E21)</f>
        <v/>
      </c>
      <c r="F21" s="492" t="str">
        <f>IF('5-4 支出'!F21="","",'5-4 支出'!F21)</f>
        <v/>
      </c>
      <c r="G21" s="492" t="str">
        <f>IF('5-4 支出'!G21="","",'5-4 支出'!G21)</f>
        <v/>
      </c>
      <c r="H21" s="492" t="str">
        <f>IF('5-4 支出'!H21="","",'5-4 支出'!H21)</f>
        <v/>
      </c>
      <c r="I21" s="492" t="str">
        <f>IF('5-4 支出'!I21="","",'5-4 支出'!I21)</f>
        <v/>
      </c>
      <c r="J21" s="492" t="str">
        <f>IF('5-4 支出'!J21="","",'5-4 支出'!J21)</f>
        <v/>
      </c>
      <c r="K21" s="129" t="str">
        <f t="shared" si="1"/>
        <v/>
      </c>
      <c r="L21" s="40"/>
      <c r="M21" s="435"/>
      <c r="N21" s="435"/>
      <c r="O21" s="435"/>
      <c r="P21" s="435"/>
      <c r="Q21" s="435"/>
      <c r="R21" s="435"/>
      <c r="S21" s="435"/>
      <c r="T21" s="435"/>
      <c r="U21" s="435"/>
    </row>
    <row r="22" spans="1:21" ht="18" customHeight="1">
      <c r="A22">
        <v>9</v>
      </c>
      <c r="B22" s="103"/>
      <c r="C22" s="80" t="str">
        <f t="shared" si="2"/>
        <v/>
      </c>
      <c r="D22" s="575" t="str">
        <f>IF('5-4 支出'!D22="","",'5-4 支出'!D22)</f>
        <v/>
      </c>
      <c r="E22" s="491" t="str">
        <f>IF('5-4 支出'!E22="","",'5-4 支出'!E22)</f>
        <v/>
      </c>
      <c r="F22" s="492" t="str">
        <f>IF('5-4 支出'!F22="","",'5-4 支出'!F22)</f>
        <v/>
      </c>
      <c r="G22" s="492" t="str">
        <f>IF('5-4 支出'!G22="","",'5-4 支出'!G22)</f>
        <v/>
      </c>
      <c r="H22" s="492" t="str">
        <f>IF('5-4 支出'!H22="","",'5-4 支出'!H22)</f>
        <v/>
      </c>
      <c r="I22" s="492" t="str">
        <f>IF('5-4 支出'!I22="","",'5-4 支出'!I22)</f>
        <v/>
      </c>
      <c r="J22" s="492" t="str">
        <f>IF('5-4 支出'!J22="","",'5-4 支出'!J22)</f>
        <v/>
      </c>
      <c r="K22" s="129" t="str">
        <f t="shared" si="1"/>
        <v/>
      </c>
      <c r="L22" s="40"/>
      <c r="M22" s="435"/>
      <c r="N22" s="435"/>
      <c r="O22" s="435"/>
      <c r="P22" s="435"/>
      <c r="Q22" s="435"/>
      <c r="R22" s="435"/>
      <c r="S22" s="435"/>
      <c r="T22" s="435"/>
      <c r="U22" s="435"/>
    </row>
    <row r="23" spans="1:21" ht="18" customHeight="1">
      <c r="A23">
        <v>10</v>
      </c>
      <c r="B23" s="103"/>
      <c r="C23" s="80" t="str">
        <f t="shared" si="2"/>
        <v/>
      </c>
      <c r="D23" s="575" t="str">
        <f>IF('5-4 支出'!D23="","",'5-4 支出'!D23)</f>
        <v/>
      </c>
      <c r="E23" s="491" t="str">
        <f>IF('5-4 支出'!E23="","",'5-4 支出'!E23)</f>
        <v/>
      </c>
      <c r="F23" s="492" t="str">
        <f>IF('5-4 支出'!F23="","",'5-4 支出'!F23)</f>
        <v/>
      </c>
      <c r="G23" s="492" t="str">
        <f>IF('5-4 支出'!G23="","",'5-4 支出'!G23)</f>
        <v/>
      </c>
      <c r="H23" s="492" t="str">
        <f>IF('5-4 支出'!H23="","",'5-4 支出'!H23)</f>
        <v/>
      </c>
      <c r="I23" s="492" t="str">
        <f>IF('5-4 支出'!I23="","",'5-4 支出'!I23)</f>
        <v/>
      </c>
      <c r="J23" s="492" t="str">
        <f>IF('5-4 支出'!J23="","",'5-4 支出'!J23)</f>
        <v/>
      </c>
      <c r="K23" s="129" t="str">
        <f t="shared" si="1"/>
        <v/>
      </c>
      <c r="L23" s="40"/>
      <c r="M23" s="435"/>
      <c r="N23" s="435"/>
      <c r="O23" s="435"/>
      <c r="P23" s="435"/>
      <c r="Q23" s="435"/>
      <c r="R23" s="435"/>
      <c r="S23" s="435"/>
      <c r="T23" s="435"/>
      <c r="U23" s="435"/>
    </row>
    <row r="24" spans="1:21" ht="18" customHeight="1">
      <c r="A24">
        <v>11</v>
      </c>
      <c r="B24" s="103"/>
      <c r="C24" s="80" t="str">
        <f t="shared" si="2"/>
        <v/>
      </c>
      <c r="D24" s="575" t="str">
        <f>IF('5-4 支出'!D24="","",'5-4 支出'!D24)</f>
        <v/>
      </c>
      <c r="E24" s="491" t="str">
        <f>IF('5-4 支出'!E24="","",'5-4 支出'!E24)</f>
        <v/>
      </c>
      <c r="F24" s="492" t="str">
        <f>IF('5-4 支出'!F24="","",'5-4 支出'!F24)</f>
        <v/>
      </c>
      <c r="G24" s="492" t="str">
        <f>IF('5-4 支出'!G24="","",'5-4 支出'!G24)</f>
        <v/>
      </c>
      <c r="H24" s="492" t="str">
        <f>IF('5-4 支出'!H24="","",'5-4 支出'!H24)</f>
        <v/>
      </c>
      <c r="I24" s="492" t="str">
        <f>IF('5-4 支出'!I24="","",'5-4 支出'!I24)</f>
        <v/>
      </c>
      <c r="J24" s="492" t="str">
        <f>IF('5-4 支出'!J24="","",'5-4 支出'!J24)</f>
        <v/>
      </c>
      <c r="K24" s="129" t="str">
        <f t="shared" si="1"/>
        <v/>
      </c>
      <c r="L24" s="40"/>
      <c r="M24" s="435"/>
      <c r="N24" s="435"/>
      <c r="O24" s="435"/>
      <c r="P24" s="435"/>
      <c r="Q24" s="435"/>
      <c r="R24" s="435"/>
      <c r="S24" s="435"/>
      <c r="T24" s="435"/>
      <c r="U24" s="435"/>
    </row>
    <row r="25" spans="1:21" ht="18" customHeight="1">
      <c r="A25">
        <v>12</v>
      </c>
      <c r="B25" s="103"/>
      <c r="C25" s="80" t="str">
        <f t="shared" si="2"/>
        <v/>
      </c>
      <c r="D25" s="575" t="str">
        <f>IF('5-4 支出'!D25="","",'5-4 支出'!D25)</f>
        <v/>
      </c>
      <c r="E25" s="491" t="str">
        <f>IF('5-4 支出'!E25="","",'5-4 支出'!E25)</f>
        <v/>
      </c>
      <c r="F25" s="492" t="str">
        <f>IF('5-4 支出'!F25="","",'5-4 支出'!F25)</f>
        <v/>
      </c>
      <c r="G25" s="492" t="str">
        <f>IF('5-4 支出'!G25="","",'5-4 支出'!G25)</f>
        <v/>
      </c>
      <c r="H25" s="492" t="str">
        <f>IF('5-4 支出'!H25="","",'5-4 支出'!H25)</f>
        <v/>
      </c>
      <c r="I25" s="492" t="str">
        <f>IF('5-4 支出'!I25="","",'5-4 支出'!I25)</f>
        <v/>
      </c>
      <c r="J25" s="492" t="str">
        <f>IF('5-4 支出'!J25="","",'5-4 支出'!J25)</f>
        <v/>
      </c>
      <c r="K25" s="129" t="str">
        <f t="shared" si="1"/>
        <v/>
      </c>
      <c r="L25" s="40"/>
      <c r="M25" s="435"/>
      <c r="N25" s="435"/>
      <c r="O25" s="435"/>
      <c r="P25" s="435"/>
      <c r="Q25" s="435"/>
      <c r="R25" s="435"/>
      <c r="S25" s="435"/>
      <c r="T25" s="435"/>
      <c r="U25" s="435"/>
    </row>
    <row r="26" spans="1:21" ht="18" customHeight="1">
      <c r="A26">
        <v>13</v>
      </c>
      <c r="B26" s="103"/>
      <c r="C26" s="80" t="str">
        <f t="shared" si="2"/>
        <v/>
      </c>
      <c r="D26" s="575" t="str">
        <f>IF('5-4 支出'!D26="","",'5-4 支出'!D26)</f>
        <v/>
      </c>
      <c r="E26" s="491" t="str">
        <f>IF('5-4 支出'!E26="","",'5-4 支出'!E26)</f>
        <v/>
      </c>
      <c r="F26" s="492" t="str">
        <f>IF('5-4 支出'!F26="","",'5-4 支出'!F26)</f>
        <v/>
      </c>
      <c r="G26" s="492" t="str">
        <f>IF('5-4 支出'!G26="","",'5-4 支出'!G26)</f>
        <v/>
      </c>
      <c r="H26" s="492" t="str">
        <f>IF('5-4 支出'!H26="","",'5-4 支出'!H26)</f>
        <v/>
      </c>
      <c r="I26" s="492" t="str">
        <f>IF('5-4 支出'!I26="","",'5-4 支出'!I26)</f>
        <v/>
      </c>
      <c r="J26" s="492" t="str">
        <f>IF('5-4 支出'!J26="","",'5-4 支出'!J26)</f>
        <v/>
      </c>
      <c r="K26" s="129" t="str">
        <f t="shared" si="1"/>
        <v/>
      </c>
      <c r="L26" s="40"/>
      <c r="M26" s="435"/>
      <c r="N26" s="435"/>
      <c r="O26" s="435"/>
      <c r="P26" s="435"/>
      <c r="Q26" s="435"/>
      <c r="R26" s="435"/>
      <c r="S26" s="435"/>
      <c r="T26" s="435"/>
      <c r="U26" s="435"/>
    </row>
    <row r="27" spans="1:21" ht="18" customHeight="1">
      <c r="A27">
        <v>14</v>
      </c>
      <c r="B27" s="103"/>
      <c r="C27" s="80" t="str">
        <f t="shared" si="2"/>
        <v/>
      </c>
      <c r="D27" s="575" t="str">
        <f>IF('5-4 支出'!D27="","",'5-4 支出'!D27)</f>
        <v/>
      </c>
      <c r="E27" s="491" t="str">
        <f>IF('5-4 支出'!E27="","",'5-4 支出'!E27)</f>
        <v/>
      </c>
      <c r="F27" s="492" t="str">
        <f>IF('5-4 支出'!F27="","",'5-4 支出'!F27)</f>
        <v/>
      </c>
      <c r="G27" s="492" t="str">
        <f>IF('5-4 支出'!G27="","",'5-4 支出'!G27)</f>
        <v/>
      </c>
      <c r="H27" s="492" t="str">
        <f>IF('5-4 支出'!H27="","",'5-4 支出'!H27)</f>
        <v/>
      </c>
      <c r="I27" s="492" t="str">
        <f>IF('5-4 支出'!I27="","",'5-4 支出'!I27)</f>
        <v/>
      </c>
      <c r="J27" s="492" t="str">
        <f>IF('5-4 支出'!J27="","",'5-4 支出'!J27)</f>
        <v/>
      </c>
      <c r="K27" s="129" t="str">
        <f t="shared" si="1"/>
        <v/>
      </c>
      <c r="L27" s="40"/>
      <c r="M27" s="435"/>
      <c r="N27" s="435"/>
      <c r="O27" s="435"/>
      <c r="P27" s="435"/>
      <c r="Q27" s="435"/>
      <c r="R27" s="435"/>
      <c r="S27" s="435"/>
      <c r="T27" s="435"/>
      <c r="U27" s="435"/>
    </row>
    <row r="28" spans="1:21" ht="18" customHeight="1">
      <c r="A28">
        <v>15</v>
      </c>
      <c r="B28" s="103"/>
      <c r="C28" s="80" t="str">
        <f t="shared" si="2"/>
        <v/>
      </c>
      <c r="D28" s="575" t="str">
        <f>IF('5-4 支出'!D28="","",'5-4 支出'!D28)</f>
        <v/>
      </c>
      <c r="E28" s="491" t="str">
        <f>IF('5-4 支出'!E28="","",'5-4 支出'!E28)</f>
        <v/>
      </c>
      <c r="F28" s="492" t="str">
        <f>IF('5-4 支出'!F28="","",'5-4 支出'!F28)</f>
        <v/>
      </c>
      <c r="G28" s="492" t="str">
        <f>IF('5-4 支出'!G28="","",'5-4 支出'!G28)</f>
        <v/>
      </c>
      <c r="H28" s="492" t="str">
        <f>IF('5-4 支出'!H28="","",'5-4 支出'!H28)</f>
        <v/>
      </c>
      <c r="I28" s="492" t="str">
        <f>IF('5-4 支出'!I28="","",'5-4 支出'!I28)</f>
        <v/>
      </c>
      <c r="J28" s="492" t="str">
        <f>IF('5-4 支出'!J28="","",'5-4 支出'!J28)</f>
        <v/>
      </c>
      <c r="K28" s="129" t="str">
        <f t="shared" si="1"/>
        <v/>
      </c>
      <c r="L28" s="40"/>
      <c r="M28" s="435"/>
      <c r="N28" s="435"/>
      <c r="O28" s="435"/>
      <c r="P28" s="435"/>
      <c r="Q28" s="435"/>
      <c r="R28" s="435"/>
      <c r="S28" s="435"/>
      <c r="T28" s="435"/>
      <c r="U28" s="435"/>
    </row>
    <row r="29" spans="1:21" ht="18" customHeight="1">
      <c r="A29">
        <v>16</v>
      </c>
      <c r="B29" s="103"/>
      <c r="C29" s="80" t="str">
        <f t="shared" si="2"/>
        <v/>
      </c>
      <c r="D29" s="575" t="str">
        <f>IF('5-4 支出'!D29="","",'5-4 支出'!D29)</f>
        <v/>
      </c>
      <c r="E29" s="491" t="str">
        <f>IF('5-4 支出'!E29="","",'5-4 支出'!E29)</f>
        <v/>
      </c>
      <c r="F29" s="492" t="str">
        <f>IF('5-4 支出'!F29="","",'5-4 支出'!F29)</f>
        <v/>
      </c>
      <c r="G29" s="492" t="str">
        <f>IF('5-4 支出'!G29="","",'5-4 支出'!G29)</f>
        <v/>
      </c>
      <c r="H29" s="492" t="str">
        <f>IF('5-4 支出'!H29="","",'5-4 支出'!H29)</f>
        <v/>
      </c>
      <c r="I29" s="492" t="str">
        <f>IF('5-4 支出'!I29="","",'5-4 支出'!I29)</f>
        <v/>
      </c>
      <c r="J29" s="492" t="str">
        <f>IF('5-4 支出'!J29="","",'5-4 支出'!J29)</f>
        <v/>
      </c>
      <c r="K29" s="129" t="str">
        <f t="shared" si="1"/>
        <v/>
      </c>
      <c r="L29" s="40"/>
      <c r="M29" s="435"/>
      <c r="N29" s="435"/>
      <c r="O29" s="435"/>
      <c r="P29" s="435"/>
      <c r="Q29" s="435"/>
      <c r="R29" s="435"/>
      <c r="S29" s="435"/>
      <c r="T29" s="435"/>
      <c r="U29" s="435"/>
    </row>
    <row r="30" spans="1:21" ht="18" customHeight="1">
      <c r="A30">
        <v>17</v>
      </c>
      <c r="B30" s="103"/>
      <c r="C30" s="80" t="str">
        <f t="shared" si="2"/>
        <v/>
      </c>
      <c r="D30" s="575" t="str">
        <f>IF('5-4 支出'!D30="","",'5-4 支出'!D30)</f>
        <v/>
      </c>
      <c r="E30" s="491" t="str">
        <f>IF('5-4 支出'!E30="","",'5-4 支出'!E30)</f>
        <v/>
      </c>
      <c r="F30" s="492" t="str">
        <f>IF('5-4 支出'!F30="","",'5-4 支出'!F30)</f>
        <v/>
      </c>
      <c r="G30" s="492" t="str">
        <f>IF('5-4 支出'!G30="","",'5-4 支出'!G30)</f>
        <v/>
      </c>
      <c r="H30" s="492" t="str">
        <f>IF('5-4 支出'!H30="","",'5-4 支出'!H30)</f>
        <v/>
      </c>
      <c r="I30" s="492" t="str">
        <f>IF('5-4 支出'!I30="","",'5-4 支出'!I30)</f>
        <v/>
      </c>
      <c r="J30" s="492" t="str">
        <f>IF('5-4 支出'!J30="","",'5-4 支出'!J30)</f>
        <v/>
      </c>
      <c r="K30" s="129" t="str">
        <f t="shared" si="1"/>
        <v/>
      </c>
      <c r="L30" s="41"/>
      <c r="M30" s="435"/>
      <c r="N30" s="435"/>
      <c r="O30" s="435"/>
      <c r="P30" s="435"/>
      <c r="Q30" s="435"/>
      <c r="R30" s="435"/>
      <c r="S30" s="435"/>
      <c r="T30" s="435"/>
      <c r="U30" s="435"/>
    </row>
    <row r="31" spans="1:21" ht="18" customHeight="1">
      <c r="A31">
        <v>18</v>
      </c>
      <c r="B31" s="103"/>
      <c r="C31" s="80" t="str">
        <f t="shared" si="2"/>
        <v/>
      </c>
      <c r="D31" s="575" t="str">
        <f>IF('5-4 支出'!D31="","",'5-4 支出'!D31)</f>
        <v/>
      </c>
      <c r="E31" s="491" t="str">
        <f>IF('5-4 支出'!E31="","",'5-4 支出'!E31)</f>
        <v/>
      </c>
      <c r="F31" s="492" t="str">
        <f>IF('5-4 支出'!F31="","",'5-4 支出'!F31)</f>
        <v/>
      </c>
      <c r="G31" s="492" t="str">
        <f>IF('5-4 支出'!G31="","",'5-4 支出'!G31)</f>
        <v/>
      </c>
      <c r="H31" s="492" t="str">
        <f>IF('5-4 支出'!H31="","",'5-4 支出'!H31)</f>
        <v/>
      </c>
      <c r="I31" s="492" t="str">
        <f>IF('5-4 支出'!I31="","",'5-4 支出'!I31)</f>
        <v/>
      </c>
      <c r="J31" s="492" t="str">
        <f>IF('5-4 支出'!J31="","",'5-4 支出'!J31)</f>
        <v/>
      </c>
      <c r="K31" s="129" t="str">
        <f t="shared" si="1"/>
        <v/>
      </c>
      <c r="L31" s="41"/>
      <c r="M31" s="435"/>
      <c r="N31" s="435"/>
      <c r="O31" s="435"/>
      <c r="P31" s="435"/>
      <c r="Q31" s="435"/>
      <c r="R31" s="435"/>
      <c r="S31" s="435"/>
      <c r="T31" s="435"/>
      <c r="U31" s="435"/>
    </row>
    <row r="32" spans="1:21" ht="18" customHeight="1">
      <c r="A32">
        <v>19</v>
      </c>
      <c r="B32" s="103"/>
      <c r="C32" s="80" t="str">
        <f t="shared" si="2"/>
        <v/>
      </c>
      <c r="D32" s="575" t="str">
        <f>IF('5-4 支出'!D32="","",'5-4 支出'!D32)</f>
        <v/>
      </c>
      <c r="E32" s="491" t="str">
        <f>IF('5-4 支出'!E32="","",'5-4 支出'!E32)</f>
        <v/>
      </c>
      <c r="F32" s="492" t="str">
        <f>IF('5-4 支出'!F32="","",'5-4 支出'!F32)</f>
        <v/>
      </c>
      <c r="G32" s="492" t="str">
        <f>IF('5-4 支出'!G32="","",'5-4 支出'!G32)</f>
        <v/>
      </c>
      <c r="H32" s="492" t="str">
        <f>IF('5-4 支出'!H32="","",'5-4 支出'!H32)</f>
        <v/>
      </c>
      <c r="I32" s="492" t="str">
        <f>IF('5-4 支出'!I32="","",'5-4 支出'!I32)</f>
        <v/>
      </c>
      <c r="J32" s="492" t="str">
        <f>IF('5-4 支出'!J32="","",'5-4 支出'!J32)</f>
        <v/>
      </c>
      <c r="K32" s="129" t="str">
        <f t="shared" si="1"/>
        <v/>
      </c>
      <c r="L32" s="41"/>
      <c r="M32" s="435"/>
      <c r="N32" s="435"/>
      <c r="O32" s="435"/>
      <c r="P32" s="435"/>
      <c r="Q32" s="435"/>
      <c r="R32" s="435"/>
      <c r="S32" s="435"/>
      <c r="T32" s="435"/>
      <c r="U32" s="435"/>
    </row>
    <row r="33" spans="1:21" ht="18" customHeight="1" thickBot="1">
      <c r="A33">
        <v>20</v>
      </c>
      <c r="B33" s="104"/>
      <c r="C33" s="80" t="str">
        <f t="shared" si="2"/>
        <v/>
      </c>
      <c r="D33" s="576" t="str">
        <f>IF('5-4 支出'!D33="","",'5-4 支出'!D33)</f>
        <v/>
      </c>
      <c r="E33" s="494" t="str">
        <f>IF('5-4 支出'!E33="","",'5-4 支出'!E33)</f>
        <v/>
      </c>
      <c r="F33" s="492" t="str">
        <f>IF('5-4 支出'!F33="","",'5-4 支出'!F33)</f>
        <v/>
      </c>
      <c r="G33" s="495" t="str">
        <f>IF('5-4 支出'!G33="","",'5-4 支出'!G33)</f>
        <v/>
      </c>
      <c r="H33" s="495" t="str">
        <f>IF('5-4 支出'!H33="","",'5-4 支出'!H33)</f>
        <v/>
      </c>
      <c r="I33" s="495" t="str">
        <f>IF('5-4 支出'!I33="","",'5-4 支出'!I33)</f>
        <v/>
      </c>
      <c r="J33" s="495" t="str">
        <f>IF('5-4 支出'!J33="","",'5-4 支出'!J33)</f>
        <v/>
      </c>
      <c r="K33" s="130" t="str">
        <f>IF(ISNUMBER(F33),(PRODUCT(F33,G33,I33)),"")</f>
        <v/>
      </c>
      <c r="L33" s="42"/>
      <c r="M33" s="435"/>
      <c r="N33" s="435"/>
      <c r="O33" s="435"/>
      <c r="P33" s="435"/>
      <c r="Q33" s="435"/>
      <c r="R33" s="435"/>
      <c r="S33" s="435"/>
      <c r="T33" s="435"/>
      <c r="U33" s="435"/>
    </row>
    <row r="34" spans="1:21" ht="22.8" thickBot="1">
      <c r="A34" s="60"/>
      <c r="B34" s="101"/>
      <c r="C34" s="75" t="s">
        <v>197</v>
      </c>
      <c r="D34" s="61" t="s">
        <v>202</v>
      </c>
      <c r="E34" s="290" t="s">
        <v>389</v>
      </c>
      <c r="F34" s="65" t="s">
        <v>156</v>
      </c>
      <c r="G34" s="66" t="s">
        <v>448</v>
      </c>
      <c r="H34" s="67" t="s">
        <v>446</v>
      </c>
      <c r="I34" s="66" t="s">
        <v>449</v>
      </c>
      <c r="J34" s="67" t="s">
        <v>447</v>
      </c>
      <c r="K34" s="65" t="s">
        <v>108</v>
      </c>
      <c r="L34" s="68" t="s">
        <v>408</v>
      </c>
      <c r="M34" s="333"/>
      <c r="N34" s="334"/>
      <c r="O34" s="334"/>
      <c r="P34" s="334"/>
      <c r="Q34" s="334"/>
      <c r="R34" s="334"/>
      <c r="S34" s="334"/>
      <c r="T34" s="435"/>
      <c r="U34" s="435"/>
    </row>
    <row r="35" spans="1:21" s="35" customFormat="1" ht="26.4">
      <c r="A35"/>
      <c r="B35" s="62" t="str">
        <f>IF($E$8=C35,$D$8,IF($E$9=C35,$D$9,IF($E$10=C35,$D$10,"")))</f>
        <v/>
      </c>
      <c r="C35" s="78" t="s">
        <v>181</v>
      </c>
      <c r="D35" s="69"/>
      <c r="E35" s="70"/>
      <c r="F35" s="71"/>
      <c r="G35" s="71"/>
      <c r="H35" s="71"/>
      <c r="I35" s="71"/>
      <c r="J35" s="71"/>
      <c r="K35" s="72"/>
      <c r="L35" s="76">
        <f>ROUNDDOWN(SUM(K36:K55),-3)/1000</f>
        <v>0</v>
      </c>
      <c r="M35" s="333"/>
      <c r="N35" s="334"/>
      <c r="O35" s="334"/>
      <c r="P35" s="334"/>
      <c r="Q35" s="334"/>
      <c r="R35" s="334"/>
      <c r="S35" s="334"/>
      <c r="T35" s="435"/>
      <c r="U35" s="435"/>
    </row>
    <row r="36" spans="1:21" ht="18" customHeight="1">
      <c r="A36">
        <v>1</v>
      </c>
      <c r="B36" s="103"/>
      <c r="C36" s="80" t="str">
        <f>IF(D36="","",".")</f>
        <v/>
      </c>
      <c r="D36" s="574" t="str">
        <f>IF('5-4 支出'!D36="","",'5-4 支出'!D36)</f>
        <v/>
      </c>
      <c r="E36" s="488" t="str">
        <f>IF('5-4 支出'!E36="","",'5-4 支出'!E36)</f>
        <v/>
      </c>
      <c r="F36" s="489" t="str">
        <f>IF('5-4 支出'!F36="","",'5-4 支出'!F36)</f>
        <v/>
      </c>
      <c r="G36" s="489" t="str">
        <f>IF('5-4 支出'!G36="","",'5-4 支出'!G36)</f>
        <v/>
      </c>
      <c r="H36" s="489" t="str">
        <f>IF('5-4 支出'!H36="","",'5-4 支出'!H36)</f>
        <v/>
      </c>
      <c r="I36" s="489" t="str">
        <f>IF('5-4 支出'!I36="","",'5-4 支出'!I36)</f>
        <v/>
      </c>
      <c r="J36" s="489" t="str">
        <f>IF('5-4 支出'!J36="","",'5-4 支出'!J36)</f>
        <v/>
      </c>
      <c r="K36" s="128" t="str">
        <f t="shared" ref="K36:K77" si="3">IF(ISNUMBER(F36),(PRODUCT(F36,G36,I36)),"")</f>
        <v/>
      </c>
      <c r="L36" s="40"/>
      <c r="M36" s="333"/>
      <c r="N36" s="334"/>
      <c r="O36" s="334"/>
      <c r="P36" s="334"/>
      <c r="Q36" s="334"/>
      <c r="R36" s="334"/>
      <c r="S36" s="334"/>
      <c r="T36" s="334"/>
      <c r="U36" s="334"/>
    </row>
    <row r="37" spans="1:21" ht="18" customHeight="1">
      <c r="A37">
        <v>2</v>
      </c>
      <c r="B37" s="103"/>
      <c r="C37" s="80" t="str">
        <f t="shared" ref="C37:C55" si="4">IF(D37="","",".")</f>
        <v/>
      </c>
      <c r="D37" s="575" t="str">
        <f>IF('5-4 支出'!D37="","",'5-4 支出'!D37)</f>
        <v/>
      </c>
      <c r="E37" s="491" t="str">
        <f>IF('5-4 支出'!E37="","",'5-4 支出'!E37)</f>
        <v/>
      </c>
      <c r="F37" s="492" t="str">
        <f>IF('5-4 支出'!F37="","",'5-4 支出'!F37)</f>
        <v/>
      </c>
      <c r="G37" s="492" t="str">
        <f>IF('5-4 支出'!G37="","",'5-4 支出'!G37)</f>
        <v/>
      </c>
      <c r="H37" s="492" t="str">
        <f>IF('5-4 支出'!H37="","",'5-4 支出'!H37)</f>
        <v/>
      </c>
      <c r="I37" s="492" t="str">
        <f>IF('5-4 支出'!I37="","",'5-4 支出'!I37)</f>
        <v/>
      </c>
      <c r="J37" s="492" t="str">
        <f>IF('5-4 支出'!J37="","",'5-4 支出'!J37)</f>
        <v/>
      </c>
      <c r="K37" s="129" t="str">
        <f t="shared" si="3"/>
        <v/>
      </c>
      <c r="L37" s="40"/>
      <c r="M37" s="333"/>
      <c r="N37" s="334"/>
      <c r="O37" s="334"/>
      <c r="P37" s="334"/>
      <c r="Q37" s="334"/>
      <c r="R37" s="334"/>
      <c r="S37" s="334"/>
      <c r="T37" s="334"/>
      <c r="U37" s="334"/>
    </row>
    <row r="38" spans="1:21" ht="18" customHeight="1">
      <c r="A38">
        <v>3</v>
      </c>
      <c r="B38" s="103"/>
      <c r="C38" s="80" t="str">
        <f t="shared" si="4"/>
        <v/>
      </c>
      <c r="D38" s="575" t="str">
        <f>IF('5-4 支出'!D38="","",'5-4 支出'!D38)</f>
        <v/>
      </c>
      <c r="E38" s="491" t="str">
        <f>IF('5-4 支出'!E38="","",'5-4 支出'!E38)</f>
        <v/>
      </c>
      <c r="F38" s="492" t="str">
        <f>IF('5-4 支出'!F38="","",'5-4 支出'!F38)</f>
        <v/>
      </c>
      <c r="G38" s="492" t="str">
        <f>IF('5-4 支出'!G38="","",'5-4 支出'!G38)</f>
        <v/>
      </c>
      <c r="H38" s="492" t="str">
        <f>IF('5-4 支出'!H38="","",'5-4 支出'!H38)</f>
        <v/>
      </c>
      <c r="I38" s="492" t="str">
        <f>IF('5-4 支出'!I38="","",'5-4 支出'!I38)</f>
        <v/>
      </c>
      <c r="J38" s="492" t="str">
        <f>IF('5-4 支出'!J38="","",'5-4 支出'!J38)</f>
        <v/>
      </c>
      <c r="K38" s="129" t="str">
        <f t="shared" si="3"/>
        <v/>
      </c>
      <c r="L38" s="40"/>
      <c r="M38" s="333"/>
      <c r="N38" s="334"/>
      <c r="O38" s="334"/>
      <c r="P38" s="334"/>
      <c r="Q38" s="334"/>
      <c r="R38" s="334"/>
      <c r="S38" s="334"/>
      <c r="T38" s="334"/>
      <c r="U38" s="334"/>
    </row>
    <row r="39" spans="1:21" ht="18" customHeight="1">
      <c r="A39">
        <v>4</v>
      </c>
      <c r="B39" s="103"/>
      <c r="C39" s="80" t="str">
        <f t="shared" si="4"/>
        <v/>
      </c>
      <c r="D39" s="575" t="str">
        <f>IF('5-4 支出'!D39="","",'5-4 支出'!D39)</f>
        <v/>
      </c>
      <c r="E39" s="491" t="str">
        <f>IF('5-4 支出'!E39="","",'5-4 支出'!E39)</f>
        <v/>
      </c>
      <c r="F39" s="492" t="str">
        <f>IF('5-4 支出'!F39="","",'5-4 支出'!F39)</f>
        <v/>
      </c>
      <c r="G39" s="492" t="str">
        <f>IF('5-4 支出'!G39="","",'5-4 支出'!G39)</f>
        <v/>
      </c>
      <c r="H39" s="492" t="str">
        <f>IF('5-4 支出'!H39="","",'5-4 支出'!H39)</f>
        <v/>
      </c>
      <c r="I39" s="492" t="str">
        <f>IF('5-4 支出'!I39="","",'5-4 支出'!I39)</f>
        <v/>
      </c>
      <c r="J39" s="492" t="str">
        <f>IF('5-4 支出'!J39="","",'5-4 支出'!J39)</f>
        <v/>
      </c>
      <c r="K39" s="129" t="str">
        <f t="shared" si="3"/>
        <v/>
      </c>
      <c r="L39" s="40"/>
      <c r="M39" s="333"/>
      <c r="N39" s="334"/>
      <c r="O39" s="334"/>
      <c r="P39" s="334"/>
      <c r="Q39" s="334"/>
      <c r="R39" s="334"/>
      <c r="S39" s="334"/>
      <c r="T39" s="334"/>
      <c r="U39" s="334"/>
    </row>
    <row r="40" spans="1:21" ht="18" customHeight="1">
      <c r="A40">
        <v>5</v>
      </c>
      <c r="B40" s="103"/>
      <c r="C40" s="80" t="str">
        <f t="shared" si="4"/>
        <v/>
      </c>
      <c r="D40" s="575" t="str">
        <f>IF('5-4 支出'!D40="","",'5-4 支出'!D40)</f>
        <v/>
      </c>
      <c r="E40" s="491" t="str">
        <f>IF('5-4 支出'!E40="","",'5-4 支出'!E40)</f>
        <v/>
      </c>
      <c r="F40" s="492" t="str">
        <f>IF('5-4 支出'!F40="","",'5-4 支出'!F40)</f>
        <v/>
      </c>
      <c r="G40" s="492" t="str">
        <f>IF('5-4 支出'!G40="","",'5-4 支出'!G40)</f>
        <v/>
      </c>
      <c r="H40" s="492" t="str">
        <f>IF('5-4 支出'!H40="","",'5-4 支出'!H40)</f>
        <v/>
      </c>
      <c r="I40" s="492" t="str">
        <f>IF('5-4 支出'!I40="","",'5-4 支出'!I40)</f>
        <v/>
      </c>
      <c r="J40" s="492" t="str">
        <f>IF('5-4 支出'!J40="","",'5-4 支出'!J40)</f>
        <v/>
      </c>
      <c r="K40" s="129" t="str">
        <f t="shared" si="3"/>
        <v/>
      </c>
      <c r="L40" s="40"/>
      <c r="M40" s="333"/>
      <c r="N40" s="334"/>
      <c r="O40" s="334"/>
      <c r="P40" s="334"/>
      <c r="Q40" s="334"/>
      <c r="R40" s="334"/>
      <c r="S40" s="334"/>
      <c r="T40" s="334"/>
      <c r="U40" s="334"/>
    </row>
    <row r="41" spans="1:21" ht="18" customHeight="1">
      <c r="A41">
        <v>6</v>
      </c>
      <c r="B41" s="103"/>
      <c r="C41" s="80" t="str">
        <f t="shared" si="4"/>
        <v/>
      </c>
      <c r="D41" s="575" t="str">
        <f>IF('5-4 支出'!D41="","",'5-4 支出'!D41)</f>
        <v/>
      </c>
      <c r="E41" s="491" t="str">
        <f>IF('5-4 支出'!E41="","",'5-4 支出'!E41)</f>
        <v/>
      </c>
      <c r="F41" s="492" t="str">
        <f>IF('5-4 支出'!F41="","",'5-4 支出'!F41)</f>
        <v/>
      </c>
      <c r="G41" s="492" t="str">
        <f>IF('5-4 支出'!G41="","",'5-4 支出'!G41)</f>
        <v/>
      </c>
      <c r="H41" s="492" t="str">
        <f>IF('5-4 支出'!H41="","",'5-4 支出'!H41)</f>
        <v/>
      </c>
      <c r="I41" s="492" t="str">
        <f>IF('5-4 支出'!I41="","",'5-4 支出'!I41)</f>
        <v/>
      </c>
      <c r="J41" s="492" t="str">
        <f>IF('5-4 支出'!J41="","",'5-4 支出'!J41)</f>
        <v/>
      </c>
      <c r="K41" s="129" t="str">
        <f t="shared" si="3"/>
        <v/>
      </c>
      <c r="L41" s="40"/>
      <c r="M41" s="333"/>
      <c r="N41" s="334"/>
      <c r="O41" s="334"/>
      <c r="P41" s="334"/>
      <c r="Q41" s="334"/>
      <c r="R41" s="334"/>
      <c r="S41" s="334"/>
      <c r="T41" s="334"/>
      <c r="U41" s="334"/>
    </row>
    <row r="42" spans="1:21" ht="18" customHeight="1">
      <c r="A42">
        <v>7</v>
      </c>
      <c r="B42" s="103"/>
      <c r="C42" s="80" t="str">
        <f t="shared" si="4"/>
        <v/>
      </c>
      <c r="D42" s="575" t="str">
        <f>IF('5-4 支出'!D42="","",'5-4 支出'!D42)</f>
        <v/>
      </c>
      <c r="E42" s="491" t="str">
        <f>IF('5-4 支出'!E42="","",'5-4 支出'!E42)</f>
        <v/>
      </c>
      <c r="F42" s="492" t="str">
        <f>IF('5-4 支出'!F42="","",'5-4 支出'!F42)</f>
        <v/>
      </c>
      <c r="G42" s="492" t="str">
        <f>IF('5-4 支出'!G42="","",'5-4 支出'!G42)</f>
        <v/>
      </c>
      <c r="H42" s="492" t="str">
        <f>IF('5-4 支出'!H42="","",'5-4 支出'!H42)</f>
        <v/>
      </c>
      <c r="I42" s="492" t="str">
        <f>IF('5-4 支出'!I42="","",'5-4 支出'!I42)</f>
        <v/>
      </c>
      <c r="J42" s="492" t="str">
        <f>IF('5-4 支出'!J42="","",'5-4 支出'!J42)</f>
        <v/>
      </c>
      <c r="K42" s="129" t="str">
        <f t="shared" si="3"/>
        <v/>
      </c>
      <c r="L42" s="40"/>
      <c r="M42" s="333"/>
      <c r="N42" s="334"/>
      <c r="O42" s="334"/>
      <c r="P42" s="334"/>
      <c r="Q42" s="334"/>
      <c r="R42" s="334"/>
      <c r="S42" s="334"/>
      <c r="T42" s="334"/>
      <c r="U42" s="334"/>
    </row>
    <row r="43" spans="1:21" ht="18" customHeight="1">
      <c r="A43">
        <v>8</v>
      </c>
      <c r="B43" s="103"/>
      <c r="C43" s="80" t="str">
        <f t="shared" si="4"/>
        <v/>
      </c>
      <c r="D43" s="575" t="str">
        <f>IF('5-4 支出'!D43="","",'5-4 支出'!D43)</f>
        <v/>
      </c>
      <c r="E43" s="491" t="str">
        <f>IF('5-4 支出'!E43="","",'5-4 支出'!E43)</f>
        <v/>
      </c>
      <c r="F43" s="492" t="str">
        <f>IF('5-4 支出'!F43="","",'5-4 支出'!F43)</f>
        <v/>
      </c>
      <c r="G43" s="492" t="str">
        <f>IF('5-4 支出'!G43="","",'5-4 支出'!G43)</f>
        <v/>
      </c>
      <c r="H43" s="492" t="str">
        <f>IF('5-4 支出'!H43="","",'5-4 支出'!H43)</f>
        <v/>
      </c>
      <c r="I43" s="492" t="str">
        <f>IF('5-4 支出'!I43="","",'5-4 支出'!I43)</f>
        <v/>
      </c>
      <c r="J43" s="492" t="str">
        <f>IF('5-4 支出'!J43="","",'5-4 支出'!J43)</f>
        <v/>
      </c>
      <c r="K43" s="129" t="str">
        <f t="shared" si="3"/>
        <v/>
      </c>
      <c r="L43" s="40"/>
      <c r="M43" s="333"/>
      <c r="N43" s="334"/>
      <c r="O43" s="334"/>
      <c r="P43" s="334"/>
      <c r="Q43" s="334"/>
      <c r="R43" s="334"/>
      <c r="S43" s="334"/>
      <c r="T43" s="334"/>
      <c r="U43" s="334"/>
    </row>
    <row r="44" spans="1:21" ht="18" customHeight="1">
      <c r="A44">
        <v>9</v>
      </c>
      <c r="B44" s="103"/>
      <c r="C44" s="80" t="str">
        <f t="shared" si="4"/>
        <v/>
      </c>
      <c r="D44" s="575" t="str">
        <f>IF('5-4 支出'!D44="","",'5-4 支出'!D44)</f>
        <v/>
      </c>
      <c r="E44" s="491" t="str">
        <f>IF('5-4 支出'!E44="","",'5-4 支出'!E44)</f>
        <v/>
      </c>
      <c r="F44" s="492" t="str">
        <f>IF('5-4 支出'!F44="","",'5-4 支出'!F44)</f>
        <v/>
      </c>
      <c r="G44" s="492" t="str">
        <f>IF('5-4 支出'!G44="","",'5-4 支出'!G44)</f>
        <v/>
      </c>
      <c r="H44" s="492" t="str">
        <f>IF('5-4 支出'!H44="","",'5-4 支出'!H44)</f>
        <v/>
      </c>
      <c r="I44" s="492" t="str">
        <f>IF('5-4 支出'!I44="","",'5-4 支出'!I44)</f>
        <v/>
      </c>
      <c r="J44" s="492" t="str">
        <f>IF('5-4 支出'!J44="","",'5-4 支出'!J44)</f>
        <v/>
      </c>
      <c r="K44" s="129" t="str">
        <f t="shared" si="3"/>
        <v/>
      </c>
      <c r="L44" s="40"/>
      <c r="M44" s="333"/>
      <c r="N44" s="334"/>
      <c r="O44" s="334"/>
      <c r="P44" s="334"/>
      <c r="Q44" s="334"/>
      <c r="R44" s="334"/>
      <c r="S44" s="334"/>
      <c r="T44" s="334"/>
      <c r="U44" s="334"/>
    </row>
    <row r="45" spans="1:21" ht="18" customHeight="1">
      <c r="A45">
        <v>10</v>
      </c>
      <c r="B45" s="103"/>
      <c r="C45" s="80" t="str">
        <f t="shared" si="4"/>
        <v/>
      </c>
      <c r="D45" s="575" t="str">
        <f>IF('5-4 支出'!D45="","",'5-4 支出'!D45)</f>
        <v/>
      </c>
      <c r="E45" s="491" t="str">
        <f>IF('5-4 支出'!E45="","",'5-4 支出'!E45)</f>
        <v/>
      </c>
      <c r="F45" s="492" t="str">
        <f>IF('5-4 支出'!F45="","",'5-4 支出'!F45)</f>
        <v/>
      </c>
      <c r="G45" s="492" t="str">
        <f>IF('5-4 支出'!G45="","",'5-4 支出'!G45)</f>
        <v/>
      </c>
      <c r="H45" s="492" t="str">
        <f>IF('5-4 支出'!H45="","",'5-4 支出'!H45)</f>
        <v/>
      </c>
      <c r="I45" s="492" t="str">
        <f>IF('5-4 支出'!I45="","",'5-4 支出'!I45)</f>
        <v/>
      </c>
      <c r="J45" s="492" t="str">
        <f>IF('5-4 支出'!J45="","",'5-4 支出'!J45)</f>
        <v/>
      </c>
      <c r="K45" s="129" t="str">
        <f t="shared" si="3"/>
        <v/>
      </c>
      <c r="L45" s="40"/>
      <c r="M45" s="333"/>
      <c r="N45" s="334"/>
      <c r="O45" s="334"/>
      <c r="P45" s="334"/>
      <c r="Q45" s="334"/>
      <c r="R45" s="334"/>
      <c r="S45" s="334"/>
      <c r="T45" s="334"/>
      <c r="U45" s="334"/>
    </row>
    <row r="46" spans="1:21" ht="18" customHeight="1">
      <c r="A46">
        <v>11</v>
      </c>
      <c r="B46" s="103"/>
      <c r="C46" s="80" t="str">
        <f t="shared" si="4"/>
        <v/>
      </c>
      <c r="D46" s="575" t="str">
        <f>IF('5-4 支出'!D46="","",'5-4 支出'!D46)</f>
        <v/>
      </c>
      <c r="E46" s="491" t="str">
        <f>IF('5-4 支出'!E46="","",'5-4 支出'!E46)</f>
        <v/>
      </c>
      <c r="F46" s="492" t="str">
        <f>IF('5-4 支出'!F46="","",'5-4 支出'!F46)</f>
        <v/>
      </c>
      <c r="G46" s="492" t="str">
        <f>IF('5-4 支出'!G46="","",'5-4 支出'!G46)</f>
        <v/>
      </c>
      <c r="H46" s="492" t="str">
        <f>IF('5-4 支出'!H46="","",'5-4 支出'!H46)</f>
        <v/>
      </c>
      <c r="I46" s="492" t="str">
        <f>IF('5-4 支出'!I46="","",'5-4 支出'!I46)</f>
        <v/>
      </c>
      <c r="J46" s="492" t="str">
        <f>IF('5-4 支出'!J46="","",'5-4 支出'!J46)</f>
        <v/>
      </c>
      <c r="K46" s="129" t="str">
        <f t="shared" si="3"/>
        <v/>
      </c>
      <c r="L46" s="40"/>
      <c r="M46" s="333"/>
      <c r="N46" s="334"/>
      <c r="O46" s="334"/>
      <c r="P46" s="334"/>
      <c r="Q46" s="334"/>
      <c r="R46" s="334"/>
      <c r="S46" s="334"/>
      <c r="T46" s="334"/>
      <c r="U46" s="334"/>
    </row>
    <row r="47" spans="1:21" ht="18" customHeight="1">
      <c r="A47">
        <v>12</v>
      </c>
      <c r="B47" s="103"/>
      <c r="C47" s="80" t="str">
        <f t="shared" si="4"/>
        <v/>
      </c>
      <c r="D47" s="575" t="str">
        <f>IF('5-4 支出'!D47="","",'5-4 支出'!D47)</f>
        <v/>
      </c>
      <c r="E47" s="491" t="str">
        <f>IF('5-4 支出'!E47="","",'5-4 支出'!E47)</f>
        <v/>
      </c>
      <c r="F47" s="492" t="str">
        <f>IF('5-4 支出'!F47="","",'5-4 支出'!F47)</f>
        <v/>
      </c>
      <c r="G47" s="492" t="str">
        <f>IF('5-4 支出'!G47="","",'5-4 支出'!G47)</f>
        <v/>
      </c>
      <c r="H47" s="492" t="str">
        <f>IF('5-4 支出'!H47="","",'5-4 支出'!H47)</f>
        <v/>
      </c>
      <c r="I47" s="492" t="str">
        <f>IF('5-4 支出'!I47="","",'5-4 支出'!I47)</f>
        <v/>
      </c>
      <c r="J47" s="492" t="str">
        <f>IF('5-4 支出'!J47="","",'5-4 支出'!J47)</f>
        <v/>
      </c>
      <c r="K47" s="129" t="str">
        <f t="shared" si="3"/>
        <v/>
      </c>
      <c r="L47" s="40"/>
      <c r="M47" s="333"/>
      <c r="N47" s="334"/>
      <c r="O47" s="334"/>
      <c r="P47" s="334"/>
      <c r="Q47" s="334"/>
      <c r="R47" s="334"/>
      <c r="S47" s="334"/>
      <c r="T47" s="334"/>
      <c r="U47" s="334"/>
    </row>
    <row r="48" spans="1:21" ht="18" customHeight="1">
      <c r="A48">
        <v>13</v>
      </c>
      <c r="B48" s="103"/>
      <c r="C48" s="80" t="str">
        <f t="shared" si="4"/>
        <v/>
      </c>
      <c r="D48" s="575" t="str">
        <f>IF('5-4 支出'!D48="","",'5-4 支出'!D48)</f>
        <v/>
      </c>
      <c r="E48" s="491" t="str">
        <f>IF('5-4 支出'!E48="","",'5-4 支出'!E48)</f>
        <v/>
      </c>
      <c r="F48" s="492" t="str">
        <f>IF('5-4 支出'!F48="","",'5-4 支出'!F48)</f>
        <v/>
      </c>
      <c r="G48" s="492" t="str">
        <f>IF('5-4 支出'!G48="","",'5-4 支出'!G48)</f>
        <v/>
      </c>
      <c r="H48" s="492" t="str">
        <f>IF('5-4 支出'!H48="","",'5-4 支出'!H48)</f>
        <v/>
      </c>
      <c r="I48" s="492" t="str">
        <f>IF('5-4 支出'!I48="","",'5-4 支出'!I48)</f>
        <v/>
      </c>
      <c r="J48" s="492" t="str">
        <f>IF('5-4 支出'!J48="","",'5-4 支出'!J48)</f>
        <v/>
      </c>
      <c r="K48" s="129" t="str">
        <f t="shared" si="3"/>
        <v/>
      </c>
      <c r="L48" s="40"/>
      <c r="M48" s="333"/>
      <c r="N48" s="334"/>
      <c r="O48" s="334"/>
      <c r="P48" s="334"/>
      <c r="Q48" s="334"/>
      <c r="R48" s="334"/>
      <c r="S48" s="334"/>
      <c r="T48" s="334"/>
      <c r="U48" s="334"/>
    </row>
    <row r="49" spans="1:21" ht="18" customHeight="1">
      <c r="A49">
        <v>14</v>
      </c>
      <c r="B49" s="103"/>
      <c r="C49" s="80" t="str">
        <f t="shared" si="4"/>
        <v/>
      </c>
      <c r="D49" s="575" t="str">
        <f>IF('5-4 支出'!D49="","",'5-4 支出'!D49)</f>
        <v/>
      </c>
      <c r="E49" s="491" t="str">
        <f>IF('5-4 支出'!E49="","",'5-4 支出'!E49)</f>
        <v/>
      </c>
      <c r="F49" s="492" t="str">
        <f>IF('5-4 支出'!F49="","",'5-4 支出'!F49)</f>
        <v/>
      </c>
      <c r="G49" s="492" t="str">
        <f>IF('5-4 支出'!G49="","",'5-4 支出'!G49)</f>
        <v/>
      </c>
      <c r="H49" s="492" t="str">
        <f>IF('5-4 支出'!H49="","",'5-4 支出'!H49)</f>
        <v/>
      </c>
      <c r="I49" s="492" t="str">
        <f>IF('5-4 支出'!I49="","",'5-4 支出'!I49)</f>
        <v/>
      </c>
      <c r="J49" s="492" t="str">
        <f>IF('5-4 支出'!J49="","",'5-4 支出'!J49)</f>
        <v/>
      </c>
      <c r="K49" s="129" t="str">
        <f t="shared" si="3"/>
        <v/>
      </c>
      <c r="L49" s="40"/>
      <c r="M49" s="333"/>
      <c r="N49" s="334"/>
      <c r="O49" s="334"/>
      <c r="P49" s="334"/>
      <c r="Q49" s="334"/>
      <c r="R49" s="334"/>
      <c r="S49" s="334"/>
      <c r="T49" s="334"/>
      <c r="U49" s="334"/>
    </row>
    <row r="50" spans="1:21" ht="18" customHeight="1">
      <c r="A50">
        <v>15</v>
      </c>
      <c r="B50" s="103"/>
      <c r="C50" s="80" t="str">
        <f t="shared" si="4"/>
        <v/>
      </c>
      <c r="D50" s="575" t="str">
        <f>IF('5-4 支出'!D50="","",'5-4 支出'!D50)</f>
        <v/>
      </c>
      <c r="E50" s="491" t="str">
        <f>IF('5-4 支出'!E50="","",'5-4 支出'!E50)</f>
        <v/>
      </c>
      <c r="F50" s="492" t="str">
        <f>IF('5-4 支出'!F50="","",'5-4 支出'!F50)</f>
        <v/>
      </c>
      <c r="G50" s="492" t="str">
        <f>IF('5-4 支出'!G50="","",'5-4 支出'!G50)</f>
        <v/>
      </c>
      <c r="H50" s="492" t="str">
        <f>IF('5-4 支出'!H50="","",'5-4 支出'!H50)</f>
        <v/>
      </c>
      <c r="I50" s="492" t="str">
        <f>IF('5-4 支出'!I50="","",'5-4 支出'!I50)</f>
        <v/>
      </c>
      <c r="J50" s="492" t="str">
        <f>IF('5-4 支出'!J50="","",'5-4 支出'!J50)</f>
        <v/>
      </c>
      <c r="K50" s="129" t="str">
        <f t="shared" si="3"/>
        <v/>
      </c>
      <c r="L50" s="40"/>
      <c r="M50" s="333"/>
      <c r="N50" s="334"/>
      <c r="O50" s="334"/>
      <c r="P50" s="334"/>
      <c r="Q50" s="334"/>
      <c r="R50" s="334"/>
      <c r="S50" s="334"/>
      <c r="T50" s="334"/>
      <c r="U50" s="334"/>
    </row>
    <row r="51" spans="1:21" ht="18" customHeight="1">
      <c r="A51">
        <v>16</v>
      </c>
      <c r="B51" s="103"/>
      <c r="C51" s="80" t="str">
        <f t="shared" si="4"/>
        <v/>
      </c>
      <c r="D51" s="575" t="str">
        <f>IF('5-4 支出'!D51="","",'5-4 支出'!D51)</f>
        <v/>
      </c>
      <c r="E51" s="491" t="str">
        <f>IF('5-4 支出'!E51="","",'5-4 支出'!E51)</f>
        <v/>
      </c>
      <c r="F51" s="492" t="str">
        <f>IF('5-4 支出'!F51="","",'5-4 支出'!F51)</f>
        <v/>
      </c>
      <c r="G51" s="492" t="str">
        <f>IF('5-4 支出'!G51="","",'5-4 支出'!G51)</f>
        <v/>
      </c>
      <c r="H51" s="492" t="str">
        <f>IF('5-4 支出'!H51="","",'5-4 支出'!H51)</f>
        <v/>
      </c>
      <c r="I51" s="492" t="str">
        <f>IF('5-4 支出'!I51="","",'5-4 支出'!I51)</f>
        <v/>
      </c>
      <c r="J51" s="492" t="str">
        <f>IF('5-4 支出'!J51="","",'5-4 支出'!J51)</f>
        <v/>
      </c>
      <c r="K51" s="129" t="str">
        <f t="shared" si="3"/>
        <v/>
      </c>
      <c r="L51" s="40"/>
      <c r="M51" s="333"/>
      <c r="N51" s="334"/>
      <c r="O51" s="334"/>
      <c r="P51" s="334"/>
      <c r="Q51" s="334"/>
      <c r="R51" s="334"/>
      <c r="S51" s="334"/>
      <c r="T51" s="334"/>
      <c r="U51" s="334"/>
    </row>
    <row r="52" spans="1:21" ht="18" customHeight="1">
      <c r="A52">
        <v>17</v>
      </c>
      <c r="B52" s="103"/>
      <c r="C52" s="80" t="str">
        <f t="shared" si="4"/>
        <v/>
      </c>
      <c r="D52" s="575" t="str">
        <f>IF('5-4 支出'!D52="","",'5-4 支出'!D52)</f>
        <v/>
      </c>
      <c r="E52" s="491" t="str">
        <f>IF('5-4 支出'!E52="","",'5-4 支出'!E52)</f>
        <v/>
      </c>
      <c r="F52" s="492" t="str">
        <f>IF('5-4 支出'!F52="","",'5-4 支出'!F52)</f>
        <v/>
      </c>
      <c r="G52" s="492" t="str">
        <f>IF('5-4 支出'!G52="","",'5-4 支出'!G52)</f>
        <v/>
      </c>
      <c r="H52" s="492" t="str">
        <f>IF('5-4 支出'!H52="","",'5-4 支出'!H52)</f>
        <v/>
      </c>
      <c r="I52" s="492" t="str">
        <f>IF('5-4 支出'!I52="","",'5-4 支出'!I52)</f>
        <v/>
      </c>
      <c r="J52" s="492" t="str">
        <f>IF('5-4 支出'!J52="","",'5-4 支出'!J52)</f>
        <v/>
      </c>
      <c r="K52" s="129" t="str">
        <f t="shared" si="3"/>
        <v/>
      </c>
      <c r="L52" s="41"/>
      <c r="M52" s="333"/>
      <c r="N52" s="334"/>
      <c r="O52" s="334"/>
      <c r="P52" s="334"/>
      <c r="Q52" s="334"/>
      <c r="R52" s="334"/>
      <c r="S52" s="334"/>
      <c r="T52" s="334"/>
      <c r="U52" s="334"/>
    </row>
    <row r="53" spans="1:21" ht="18" customHeight="1">
      <c r="A53">
        <v>18</v>
      </c>
      <c r="B53" s="103"/>
      <c r="C53" s="80" t="str">
        <f t="shared" si="4"/>
        <v/>
      </c>
      <c r="D53" s="575" t="str">
        <f>IF('5-4 支出'!D53="","",'5-4 支出'!D53)</f>
        <v/>
      </c>
      <c r="E53" s="491" t="str">
        <f>IF('5-4 支出'!E53="","",'5-4 支出'!E53)</f>
        <v/>
      </c>
      <c r="F53" s="492" t="str">
        <f>IF('5-4 支出'!F53="","",'5-4 支出'!F53)</f>
        <v/>
      </c>
      <c r="G53" s="492" t="str">
        <f>IF('5-4 支出'!G53="","",'5-4 支出'!G53)</f>
        <v/>
      </c>
      <c r="H53" s="492" t="str">
        <f>IF('5-4 支出'!H53="","",'5-4 支出'!H53)</f>
        <v/>
      </c>
      <c r="I53" s="492" t="str">
        <f>IF('5-4 支出'!I53="","",'5-4 支出'!I53)</f>
        <v/>
      </c>
      <c r="J53" s="492" t="str">
        <f>IF('5-4 支出'!J53="","",'5-4 支出'!J53)</f>
        <v/>
      </c>
      <c r="K53" s="129" t="str">
        <f t="shared" si="3"/>
        <v/>
      </c>
      <c r="L53" s="41"/>
      <c r="M53" s="333"/>
      <c r="N53" s="334"/>
      <c r="O53" s="334"/>
      <c r="P53" s="334"/>
      <c r="Q53" s="334"/>
      <c r="R53" s="334"/>
      <c r="S53" s="334"/>
      <c r="T53" s="334"/>
      <c r="U53" s="334"/>
    </row>
    <row r="54" spans="1:21" ht="18" customHeight="1">
      <c r="A54">
        <v>19</v>
      </c>
      <c r="B54" s="103"/>
      <c r="C54" s="80" t="str">
        <f t="shared" si="4"/>
        <v/>
      </c>
      <c r="D54" s="575" t="str">
        <f>IF('5-4 支出'!D54="","",'5-4 支出'!D54)</f>
        <v/>
      </c>
      <c r="E54" s="491" t="str">
        <f>IF('5-4 支出'!E54="","",'5-4 支出'!E54)</f>
        <v/>
      </c>
      <c r="F54" s="492" t="str">
        <f>IF('5-4 支出'!F54="","",'5-4 支出'!F54)</f>
        <v/>
      </c>
      <c r="G54" s="492" t="str">
        <f>IF('5-4 支出'!G54="","",'5-4 支出'!G54)</f>
        <v/>
      </c>
      <c r="H54" s="492" t="str">
        <f>IF('5-4 支出'!H54="","",'5-4 支出'!H54)</f>
        <v/>
      </c>
      <c r="I54" s="492" t="str">
        <f>IF('5-4 支出'!I54="","",'5-4 支出'!I54)</f>
        <v/>
      </c>
      <c r="J54" s="492" t="str">
        <f>IF('5-4 支出'!J54="","",'5-4 支出'!J54)</f>
        <v/>
      </c>
      <c r="K54" s="129" t="str">
        <f t="shared" si="3"/>
        <v/>
      </c>
      <c r="L54" s="41"/>
      <c r="T54" s="334"/>
      <c r="U54" s="334"/>
    </row>
    <row r="55" spans="1:21" ht="18" customHeight="1" thickBot="1">
      <c r="A55">
        <v>20</v>
      </c>
      <c r="B55" s="104"/>
      <c r="C55" s="81" t="str">
        <f t="shared" si="4"/>
        <v/>
      </c>
      <c r="D55" s="576" t="str">
        <f>IF('5-4 支出'!D55="","",'5-4 支出'!D55)</f>
        <v/>
      </c>
      <c r="E55" s="494" t="str">
        <f>IF('5-4 支出'!E55="","",'5-4 支出'!E55)</f>
        <v/>
      </c>
      <c r="F55" s="495" t="str">
        <f>IF('5-4 支出'!F55="","",'5-4 支出'!F55)</f>
        <v/>
      </c>
      <c r="G55" s="495" t="str">
        <f>IF('5-4 支出'!G55="","",'5-4 支出'!G55)</f>
        <v/>
      </c>
      <c r="H55" s="495" t="str">
        <f>IF('5-4 支出'!H55="","",'5-4 支出'!H55)</f>
        <v/>
      </c>
      <c r="I55" s="495" t="str">
        <f>IF('5-4 支出'!I55="","",'5-4 支出'!I55)</f>
        <v/>
      </c>
      <c r="J55" s="495" t="str">
        <f>IF('5-4 支出'!J55="","",'5-4 支出'!J55)</f>
        <v/>
      </c>
      <c r="K55" s="130" t="str">
        <f t="shared" si="3"/>
        <v/>
      </c>
      <c r="L55" s="42"/>
      <c r="M55" s="35"/>
      <c r="N55" s="35"/>
      <c r="O55" s="35"/>
      <c r="P55" s="35"/>
      <c r="Q55" s="35"/>
      <c r="R55" s="35"/>
      <c r="S55" s="35"/>
      <c r="T55" s="334"/>
      <c r="U55" s="334"/>
    </row>
    <row r="56" spans="1:21" ht="22.8" thickBot="1">
      <c r="A56" s="60"/>
      <c r="B56" s="101"/>
      <c r="C56" s="75" t="s">
        <v>197</v>
      </c>
      <c r="D56" s="61" t="s">
        <v>202</v>
      </c>
      <c r="E56" s="290" t="s">
        <v>389</v>
      </c>
      <c r="F56" s="65" t="s">
        <v>156</v>
      </c>
      <c r="G56" s="66" t="s">
        <v>448</v>
      </c>
      <c r="H56" s="67" t="s">
        <v>446</v>
      </c>
      <c r="I56" s="66" t="s">
        <v>449</v>
      </c>
      <c r="J56" s="67" t="s">
        <v>447</v>
      </c>
      <c r="K56" s="65" t="s">
        <v>108</v>
      </c>
      <c r="L56" s="68" t="s">
        <v>408</v>
      </c>
    </row>
    <row r="57" spans="1:21" s="35" customFormat="1" ht="26.4">
      <c r="A57"/>
      <c r="B57" s="62" t="str">
        <f t="shared" ref="B57" si="5">IF($E$8=C57,$D$8,IF($E$9=C57,$D$9,IF($E$10=C57,$D$10,"")))</f>
        <v/>
      </c>
      <c r="C57" s="79" t="s">
        <v>193</v>
      </c>
      <c r="D57" s="73"/>
      <c r="E57" s="70" t="str">
        <f>IF('5-4 支出'!E57="","",'5-4 支出'!E57)</f>
        <v/>
      </c>
      <c r="F57" s="71" t="str">
        <f>IF('5-4 支出'!F57="","",'5-4 支出'!F57)</f>
        <v/>
      </c>
      <c r="G57" s="71" t="str">
        <f>IF('5-4 支出'!G57="","",'5-4 支出'!G57)</f>
        <v/>
      </c>
      <c r="H57" s="71" t="str">
        <f>IF('5-4 支出'!H57="","",'5-4 支出'!H57)</f>
        <v/>
      </c>
      <c r="I57" s="71" t="str">
        <f>IF('5-4 支出'!I57="","",'5-4 支出'!I57)</f>
        <v/>
      </c>
      <c r="J57" s="71" t="str">
        <f>IF('5-4 支出'!J57="","",'5-4 支出'!J57)</f>
        <v/>
      </c>
      <c r="K57" s="72"/>
      <c r="L57" s="76">
        <f>ROUNDDOWN((SUM(K58:K77)),-3)/1000</f>
        <v>0</v>
      </c>
      <c r="M57"/>
      <c r="N57"/>
      <c r="O57"/>
      <c r="P57"/>
      <c r="Q57"/>
      <c r="R57"/>
      <c r="S57"/>
    </row>
    <row r="58" spans="1:21">
      <c r="A58">
        <v>1</v>
      </c>
      <c r="B58" s="103"/>
      <c r="C58" s="80" t="str">
        <f>IF(D58="","",".")</f>
        <v/>
      </c>
      <c r="D58" s="574" t="str">
        <f>IF('5-4 支出'!D58="","",'5-4 支出'!D58)</f>
        <v/>
      </c>
      <c r="E58" s="488" t="str">
        <f>IF('5-4 支出'!E58="","",'5-4 支出'!E58)</f>
        <v/>
      </c>
      <c r="F58" s="489" t="str">
        <f>IF('5-4 支出'!F58="","",'5-4 支出'!F58)</f>
        <v/>
      </c>
      <c r="G58" s="489" t="str">
        <f>IF('5-4 支出'!G58="","",'5-4 支出'!G58)</f>
        <v/>
      </c>
      <c r="H58" s="489" t="str">
        <f>IF('5-4 支出'!H58="","",'5-4 支出'!H58)</f>
        <v/>
      </c>
      <c r="I58" s="489" t="str">
        <f>IF('5-4 支出'!I58="","",'5-4 支出'!I58)</f>
        <v/>
      </c>
      <c r="J58" s="489" t="str">
        <f>IF('5-4 支出'!J58="","",'5-4 支出'!J58)</f>
        <v/>
      </c>
      <c r="K58" s="128" t="str">
        <f t="shared" si="3"/>
        <v/>
      </c>
      <c r="L58" s="40"/>
    </row>
    <row r="59" spans="1:21">
      <c r="A59">
        <v>2</v>
      </c>
      <c r="B59" s="103"/>
      <c r="C59" s="80" t="str">
        <f t="shared" ref="C59:C77" si="6">IF(D59="","",".")</f>
        <v/>
      </c>
      <c r="D59" s="575" t="str">
        <f>IF('5-4 支出'!D59="","",'5-4 支出'!D59)</f>
        <v/>
      </c>
      <c r="E59" s="491" t="str">
        <f>IF('5-4 支出'!E59="","",'5-4 支出'!E59)</f>
        <v/>
      </c>
      <c r="F59" s="492" t="str">
        <f>IF('5-4 支出'!F59="","",'5-4 支出'!F59)</f>
        <v/>
      </c>
      <c r="G59" s="492" t="str">
        <f>IF('5-4 支出'!G59="","",'5-4 支出'!G59)</f>
        <v/>
      </c>
      <c r="H59" s="492" t="str">
        <f>IF('5-4 支出'!H59="","",'5-4 支出'!H59)</f>
        <v/>
      </c>
      <c r="I59" s="492" t="str">
        <f>IF('5-4 支出'!I59="","",'5-4 支出'!I59)</f>
        <v/>
      </c>
      <c r="J59" s="492" t="str">
        <f>IF('5-4 支出'!J59="","",'5-4 支出'!J59)</f>
        <v/>
      </c>
      <c r="K59" s="129" t="str">
        <f t="shared" si="3"/>
        <v/>
      </c>
      <c r="L59" s="40"/>
    </row>
    <row r="60" spans="1:21">
      <c r="A60">
        <v>3</v>
      </c>
      <c r="B60" s="103"/>
      <c r="C60" s="80" t="str">
        <f t="shared" si="6"/>
        <v/>
      </c>
      <c r="D60" s="575" t="str">
        <f>IF('5-4 支出'!D60="","",'5-4 支出'!D60)</f>
        <v/>
      </c>
      <c r="E60" s="491" t="str">
        <f>IF('5-4 支出'!E60="","",'5-4 支出'!E60)</f>
        <v/>
      </c>
      <c r="F60" s="492" t="str">
        <f>IF('5-4 支出'!F60="","",'5-4 支出'!F60)</f>
        <v/>
      </c>
      <c r="G60" s="492" t="str">
        <f>IF('5-4 支出'!G60="","",'5-4 支出'!G60)</f>
        <v/>
      </c>
      <c r="H60" s="492" t="str">
        <f>IF('5-4 支出'!H60="","",'5-4 支出'!H60)</f>
        <v/>
      </c>
      <c r="I60" s="492" t="str">
        <f>IF('5-4 支出'!I60="","",'5-4 支出'!I60)</f>
        <v/>
      </c>
      <c r="J60" s="492" t="str">
        <f>IF('5-4 支出'!J60="","",'5-4 支出'!J60)</f>
        <v/>
      </c>
      <c r="K60" s="129" t="str">
        <f t="shared" si="3"/>
        <v/>
      </c>
      <c r="L60" s="40"/>
    </row>
    <row r="61" spans="1:21">
      <c r="A61">
        <v>4</v>
      </c>
      <c r="B61" s="103"/>
      <c r="C61" s="80" t="str">
        <f t="shared" si="6"/>
        <v/>
      </c>
      <c r="D61" s="575" t="str">
        <f>IF('5-4 支出'!D61="","",'5-4 支出'!D61)</f>
        <v/>
      </c>
      <c r="E61" s="491" t="str">
        <f>IF('5-4 支出'!E61="","",'5-4 支出'!E61)</f>
        <v/>
      </c>
      <c r="F61" s="492" t="str">
        <f>IF('5-4 支出'!F61="","",'5-4 支出'!F61)</f>
        <v/>
      </c>
      <c r="G61" s="492" t="str">
        <f>IF('5-4 支出'!G61="","",'5-4 支出'!G61)</f>
        <v/>
      </c>
      <c r="H61" s="492" t="str">
        <f>IF('5-4 支出'!H61="","",'5-4 支出'!H61)</f>
        <v/>
      </c>
      <c r="I61" s="492" t="str">
        <f>IF('5-4 支出'!I61="","",'5-4 支出'!I61)</f>
        <v/>
      </c>
      <c r="J61" s="492" t="str">
        <f>IF('5-4 支出'!J61="","",'5-4 支出'!J61)</f>
        <v/>
      </c>
      <c r="K61" s="129" t="str">
        <f t="shared" si="3"/>
        <v/>
      </c>
      <c r="L61" s="40"/>
    </row>
    <row r="62" spans="1:21">
      <c r="A62">
        <v>5</v>
      </c>
      <c r="B62" s="103"/>
      <c r="C62" s="80" t="str">
        <f t="shared" si="6"/>
        <v/>
      </c>
      <c r="D62" s="575" t="str">
        <f>IF('5-4 支出'!D62="","",'5-4 支出'!D62)</f>
        <v/>
      </c>
      <c r="E62" s="491" t="str">
        <f>IF('5-4 支出'!E62="","",'5-4 支出'!E62)</f>
        <v/>
      </c>
      <c r="F62" s="492" t="str">
        <f>IF('5-4 支出'!F62="","",'5-4 支出'!F62)</f>
        <v/>
      </c>
      <c r="G62" s="492" t="str">
        <f>IF('5-4 支出'!G62="","",'5-4 支出'!G62)</f>
        <v/>
      </c>
      <c r="H62" s="492" t="str">
        <f>IF('5-4 支出'!H62="","",'5-4 支出'!H62)</f>
        <v/>
      </c>
      <c r="I62" s="492" t="str">
        <f>IF('5-4 支出'!I62="","",'5-4 支出'!I62)</f>
        <v/>
      </c>
      <c r="J62" s="492" t="str">
        <f>IF('5-4 支出'!J62="","",'5-4 支出'!J62)</f>
        <v/>
      </c>
      <c r="K62" s="129" t="str">
        <f t="shared" si="3"/>
        <v/>
      </c>
      <c r="L62" s="40"/>
    </row>
    <row r="63" spans="1:21">
      <c r="A63">
        <v>6</v>
      </c>
      <c r="B63" s="103"/>
      <c r="C63" s="80" t="str">
        <f t="shared" si="6"/>
        <v/>
      </c>
      <c r="D63" s="575" t="str">
        <f>IF('5-4 支出'!D63="","",'5-4 支出'!D63)</f>
        <v/>
      </c>
      <c r="E63" s="491" t="str">
        <f>IF('5-4 支出'!E63="","",'5-4 支出'!E63)</f>
        <v/>
      </c>
      <c r="F63" s="492" t="str">
        <f>IF('5-4 支出'!F63="","",'5-4 支出'!F63)</f>
        <v/>
      </c>
      <c r="G63" s="492" t="str">
        <f>IF('5-4 支出'!G63="","",'5-4 支出'!G63)</f>
        <v/>
      </c>
      <c r="H63" s="492" t="str">
        <f>IF('5-4 支出'!H63="","",'5-4 支出'!H63)</f>
        <v/>
      </c>
      <c r="I63" s="492" t="str">
        <f>IF('5-4 支出'!I63="","",'5-4 支出'!I63)</f>
        <v/>
      </c>
      <c r="J63" s="492" t="str">
        <f>IF('5-4 支出'!J63="","",'5-4 支出'!J63)</f>
        <v/>
      </c>
      <c r="K63" s="129" t="str">
        <f t="shared" si="3"/>
        <v/>
      </c>
      <c r="L63" s="40"/>
    </row>
    <row r="64" spans="1:21">
      <c r="A64">
        <v>7</v>
      </c>
      <c r="B64" s="103"/>
      <c r="C64" s="80" t="str">
        <f t="shared" si="6"/>
        <v/>
      </c>
      <c r="D64" s="575" t="str">
        <f>IF('5-4 支出'!D64="","",'5-4 支出'!D64)</f>
        <v/>
      </c>
      <c r="E64" s="491" t="str">
        <f>IF('5-4 支出'!E64="","",'5-4 支出'!E64)</f>
        <v/>
      </c>
      <c r="F64" s="492" t="str">
        <f>IF('5-4 支出'!F64="","",'5-4 支出'!F64)</f>
        <v/>
      </c>
      <c r="G64" s="492" t="str">
        <f>IF('5-4 支出'!G64="","",'5-4 支出'!G64)</f>
        <v/>
      </c>
      <c r="H64" s="492" t="str">
        <f>IF('5-4 支出'!H64="","",'5-4 支出'!H64)</f>
        <v/>
      </c>
      <c r="I64" s="492" t="str">
        <f>IF('5-4 支出'!I64="","",'5-4 支出'!I64)</f>
        <v/>
      </c>
      <c r="J64" s="492" t="str">
        <f>IF('5-4 支出'!J64="","",'5-4 支出'!J64)</f>
        <v/>
      </c>
      <c r="K64" s="129" t="str">
        <f t="shared" si="3"/>
        <v/>
      </c>
      <c r="L64" s="40"/>
    </row>
    <row r="65" spans="1:19">
      <c r="A65">
        <v>8</v>
      </c>
      <c r="B65" s="103"/>
      <c r="C65" s="80" t="str">
        <f t="shared" si="6"/>
        <v/>
      </c>
      <c r="D65" s="575" t="str">
        <f>IF('5-4 支出'!D65="","",'5-4 支出'!D65)</f>
        <v/>
      </c>
      <c r="E65" s="491" t="str">
        <f>IF('5-4 支出'!E65="","",'5-4 支出'!E65)</f>
        <v/>
      </c>
      <c r="F65" s="492" t="str">
        <f>IF('5-4 支出'!F65="","",'5-4 支出'!F65)</f>
        <v/>
      </c>
      <c r="G65" s="492" t="str">
        <f>IF('5-4 支出'!G65="","",'5-4 支出'!G65)</f>
        <v/>
      </c>
      <c r="H65" s="492" t="str">
        <f>IF('5-4 支出'!H65="","",'5-4 支出'!H65)</f>
        <v/>
      </c>
      <c r="I65" s="492" t="str">
        <f>IF('5-4 支出'!I65="","",'5-4 支出'!I65)</f>
        <v/>
      </c>
      <c r="J65" s="492" t="str">
        <f>IF('5-4 支出'!J65="","",'5-4 支出'!J65)</f>
        <v/>
      </c>
      <c r="K65" s="129" t="str">
        <f t="shared" si="3"/>
        <v/>
      </c>
      <c r="L65" s="40"/>
    </row>
    <row r="66" spans="1:19">
      <c r="A66">
        <v>9</v>
      </c>
      <c r="B66" s="103"/>
      <c r="C66" s="80" t="str">
        <f t="shared" si="6"/>
        <v/>
      </c>
      <c r="D66" s="575" t="str">
        <f>IF('5-4 支出'!D66="","",'5-4 支出'!D66)</f>
        <v/>
      </c>
      <c r="E66" s="491" t="str">
        <f>IF('5-4 支出'!E66="","",'5-4 支出'!E66)</f>
        <v/>
      </c>
      <c r="F66" s="492" t="str">
        <f>IF('5-4 支出'!F66="","",'5-4 支出'!F66)</f>
        <v/>
      </c>
      <c r="G66" s="492" t="str">
        <f>IF('5-4 支出'!G66="","",'5-4 支出'!G66)</f>
        <v/>
      </c>
      <c r="H66" s="492" t="str">
        <f>IF('5-4 支出'!H66="","",'5-4 支出'!H66)</f>
        <v/>
      </c>
      <c r="I66" s="492" t="str">
        <f>IF('5-4 支出'!I66="","",'5-4 支出'!I66)</f>
        <v/>
      </c>
      <c r="J66" s="492" t="str">
        <f>IF('5-4 支出'!J66="","",'5-4 支出'!J66)</f>
        <v/>
      </c>
      <c r="K66" s="129" t="str">
        <f t="shared" si="3"/>
        <v/>
      </c>
      <c r="L66" s="40"/>
    </row>
    <row r="67" spans="1:19">
      <c r="A67">
        <v>10</v>
      </c>
      <c r="B67" s="103"/>
      <c r="C67" s="80" t="str">
        <f t="shared" si="6"/>
        <v/>
      </c>
      <c r="D67" s="575" t="str">
        <f>IF('5-4 支出'!D67="","",'5-4 支出'!D67)</f>
        <v/>
      </c>
      <c r="E67" s="491" t="str">
        <f>IF('5-4 支出'!E67="","",'5-4 支出'!E67)</f>
        <v/>
      </c>
      <c r="F67" s="492" t="str">
        <f>IF('5-4 支出'!F67="","",'5-4 支出'!F67)</f>
        <v/>
      </c>
      <c r="G67" s="492" t="str">
        <f>IF('5-4 支出'!G67="","",'5-4 支出'!G67)</f>
        <v/>
      </c>
      <c r="H67" s="492" t="str">
        <f>IF('5-4 支出'!H67="","",'5-4 支出'!H67)</f>
        <v/>
      </c>
      <c r="I67" s="492" t="str">
        <f>IF('5-4 支出'!I67="","",'5-4 支出'!I67)</f>
        <v/>
      </c>
      <c r="J67" s="492" t="str">
        <f>IF('5-4 支出'!J67="","",'5-4 支出'!J67)</f>
        <v/>
      </c>
      <c r="K67" s="129" t="str">
        <f t="shared" si="3"/>
        <v/>
      </c>
      <c r="L67" s="40"/>
    </row>
    <row r="68" spans="1:19">
      <c r="A68">
        <v>11</v>
      </c>
      <c r="B68" s="103"/>
      <c r="C68" s="80" t="str">
        <f t="shared" si="6"/>
        <v/>
      </c>
      <c r="D68" s="575" t="str">
        <f>IF('5-4 支出'!D68="","",'5-4 支出'!D68)</f>
        <v/>
      </c>
      <c r="E68" s="491" t="str">
        <f>IF('5-4 支出'!E68="","",'5-4 支出'!E68)</f>
        <v/>
      </c>
      <c r="F68" s="492" t="str">
        <f>IF('5-4 支出'!F68="","",'5-4 支出'!F68)</f>
        <v/>
      </c>
      <c r="G68" s="492" t="str">
        <f>IF('5-4 支出'!G68="","",'5-4 支出'!G68)</f>
        <v/>
      </c>
      <c r="H68" s="492" t="str">
        <f>IF('5-4 支出'!H68="","",'5-4 支出'!H68)</f>
        <v/>
      </c>
      <c r="I68" s="492" t="str">
        <f>IF('5-4 支出'!I68="","",'5-4 支出'!I68)</f>
        <v/>
      </c>
      <c r="J68" s="492" t="str">
        <f>IF('5-4 支出'!J68="","",'5-4 支出'!J68)</f>
        <v/>
      </c>
      <c r="K68" s="129" t="str">
        <f t="shared" si="3"/>
        <v/>
      </c>
      <c r="L68" s="40"/>
    </row>
    <row r="69" spans="1:19">
      <c r="A69">
        <v>12</v>
      </c>
      <c r="B69" s="103"/>
      <c r="C69" s="80" t="str">
        <f t="shared" si="6"/>
        <v/>
      </c>
      <c r="D69" s="575" t="str">
        <f>IF('5-4 支出'!D69="","",'5-4 支出'!D69)</f>
        <v/>
      </c>
      <c r="E69" s="491" t="str">
        <f>IF('5-4 支出'!E69="","",'5-4 支出'!E69)</f>
        <v/>
      </c>
      <c r="F69" s="492" t="str">
        <f>IF('5-4 支出'!F69="","",'5-4 支出'!F69)</f>
        <v/>
      </c>
      <c r="G69" s="492" t="str">
        <f>IF('5-4 支出'!G69="","",'5-4 支出'!G69)</f>
        <v/>
      </c>
      <c r="H69" s="492" t="str">
        <f>IF('5-4 支出'!H69="","",'5-4 支出'!H69)</f>
        <v/>
      </c>
      <c r="I69" s="492" t="str">
        <f>IF('5-4 支出'!I69="","",'5-4 支出'!I69)</f>
        <v/>
      </c>
      <c r="J69" s="492" t="str">
        <f>IF('5-4 支出'!J69="","",'5-4 支出'!J69)</f>
        <v/>
      </c>
      <c r="K69" s="129" t="str">
        <f t="shared" si="3"/>
        <v/>
      </c>
      <c r="L69" s="41"/>
    </row>
    <row r="70" spans="1:19">
      <c r="A70">
        <v>13</v>
      </c>
      <c r="B70" s="103"/>
      <c r="C70" s="80" t="str">
        <f t="shared" si="6"/>
        <v/>
      </c>
      <c r="D70" s="575" t="str">
        <f>IF('5-4 支出'!D70="","",'5-4 支出'!D70)</f>
        <v/>
      </c>
      <c r="E70" s="491" t="str">
        <f>IF('5-4 支出'!E70="","",'5-4 支出'!E70)</f>
        <v/>
      </c>
      <c r="F70" s="492" t="str">
        <f>IF('5-4 支出'!F70="","",'5-4 支出'!F70)</f>
        <v/>
      </c>
      <c r="G70" s="492" t="str">
        <f>IF('5-4 支出'!G70="","",'5-4 支出'!G70)</f>
        <v/>
      </c>
      <c r="H70" s="492" t="str">
        <f>IF('5-4 支出'!H70="","",'5-4 支出'!H70)</f>
        <v/>
      </c>
      <c r="I70" s="492" t="str">
        <f>IF('5-4 支出'!I70="","",'5-4 支出'!I70)</f>
        <v/>
      </c>
      <c r="J70" s="492" t="str">
        <f>IF('5-4 支出'!J70="","",'5-4 支出'!J70)</f>
        <v/>
      </c>
      <c r="K70" s="129" t="str">
        <f t="shared" si="3"/>
        <v/>
      </c>
      <c r="L70" s="41"/>
    </row>
    <row r="71" spans="1:19">
      <c r="A71">
        <v>14</v>
      </c>
      <c r="B71" s="103"/>
      <c r="C71" s="80" t="str">
        <f t="shared" si="6"/>
        <v/>
      </c>
      <c r="D71" s="575" t="str">
        <f>IF('5-4 支出'!D71="","",'5-4 支出'!D71)</f>
        <v/>
      </c>
      <c r="E71" s="491" t="str">
        <f>IF('5-4 支出'!E71="","",'5-4 支出'!E71)</f>
        <v/>
      </c>
      <c r="F71" s="492" t="str">
        <f>IF('5-4 支出'!F71="","",'5-4 支出'!F71)</f>
        <v/>
      </c>
      <c r="G71" s="492" t="str">
        <f>IF('5-4 支出'!G71="","",'5-4 支出'!G71)</f>
        <v/>
      </c>
      <c r="H71" s="492" t="str">
        <f>IF('5-4 支出'!H71="","",'5-4 支出'!H71)</f>
        <v/>
      </c>
      <c r="I71" s="492" t="str">
        <f>IF('5-4 支出'!I71="","",'5-4 支出'!I71)</f>
        <v/>
      </c>
      <c r="J71" s="492" t="str">
        <f>IF('5-4 支出'!J71="","",'5-4 支出'!J71)</f>
        <v/>
      </c>
      <c r="K71" s="129" t="str">
        <f t="shared" si="3"/>
        <v/>
      </c>
      <c r="L71" s="40"/>
    </row>
    <row r="72" spans="1:19">
      <c r="A72">
        <v>15</v>
      </c>
      <c r="B72" s="103"/>
      <c r="C72" s="80" t="str">
        <f t="shared" si="6"/>
        <v/>
      </c>
      <c r="D72" s="575" t="str">
        <f>IF('5-4 支出'!D72="","",'5-4 支出'!D72)</f>
        <v/>
      </c>
      <c r="E72" s="491" t="str">
        <f>IF('5-4 支出'!E72="","",'5-4 支出'!E72)</f>
        <v/>
      </c>
      <c r="F72" s="492" t="str">
        <f>IF('5-4 支出'!F72="","",'5-4 支出'!F72)</f>
        <v/>
      </c>
      <c r="G72" s="492" t="str">
        <f>IF('5-4 支出'!G72="","",'5-4 支出'!G72)</f>
        <v/>
      </c>
      <c r="H72" s="492" t="str">
        <f>IF('5-4 支出'!H72="","",'5-4 支出'!H72)</f>
        <v/>
      </c>
      <c r="I72" s="492" t="str">
        <f>IF('5-4 支出'!I72="","",'5-4 支出'!I72)</f>
        <v/>
      </c>
      <c r="J72" s="492" t="str">
        <f>IF('5-4 支出'!J72="","",'5-4 支出'!J72)</f>
        <v/>
      </c>
      <c r="K72" s="129" t="str">
        <f t="shared" si="3"/>
        <v/>
      </c>
      <c r="L72" s="40"/>
    </row>
    <row r="73" spans="1:19">
      <c r="A73">
        <v>16</v>
      </c>
      <c r="B73" s="103"/>
      <c r="C73" s="80" t="str">
        <f t="shared" si="6"/>
        <v/>
      </c>
      <c r="D73" s="575" t="str">
        <f>IF('5-4 支出'!D73="","",'5-4 支出'!D73)</f>
        <v/>
      </c>
      <c r="E73" s="491" t="str">
        <f>IF('5-4 支出'!E73="","",'5-4 支出'!E73)</f>
        <v/>
      </c>
      <c r="F73" s="492" t="str">
        <f>IF('5-4 支出'!F73="","",'5-4 支出'!F73)</f>
        <v/>
      </c>
      <c r="G73" s="492" t="str">
        <f>IF('5-4 支出'!G73="","",'5-4 支出'!G73)</f>
        <v/>
      </c>
      <c r="H73" s="492" t="str">
        <f>IF('5-4 支出'!H73="","",'5-4 支出'!H73)</f>
        <v/>
      </c>
      <c r="I73" s="492" t="str">
        <f>IF('5-4 支出'!I73="","",'5-4 支出'!I73)</f>
        <v/>
      </c>
      <c r="J73" s="492" t="str">
        <f>IF('5-4 支出'!J73="","",'5-4 支出'!J73)</f>
        <v/>
      </c>
      <c r="K73" s="129" t="str">
        <f t="shared" si="3"/>
        <v/>
      </c>
      <c r="L73" s="40"/>
    </row>
    <row r="74" spans="1:19">
      <c r="A74">
        <v>17</v>
      </c>
      <c r="B74" s="103"/>
      <c r="C74" s="80" t="str">
        <f t="shared" si="6"/>
        <v/>
      </c>
      <c r="D74" s="575" t="str">
        <f>IF('5-4 支出'!D74="","",'5-4 支出'!D74)</f>
        <v/>
      </c>
      <c r="E74" s="491" t="str">
        <f>IF('5-4 支出'!E74="","",'5-4 支出'!E74)</f>
        <v/>
      </c>
      <c r="F74" s="492" t="str">
        <f>IF('5-4 支出'!F74="","",'5-4 支出'!F74)</f>
        <v/>
      </c>
      <c r="G74" s="492" t="str">
        <f>IF('5-4 支出'!G74="","",'5-4 支出'!G74)</f>
        <v/>
      </c>
      <c r="H74" s="492" t="str">
        <f>IF('5-4 支出'!H74="","",'5-4 支出'!H74)</f>
        <v/>
      </c>
      <c r="I74" s="492" t="str">
        <f>IF('5-4 支出'!I74="","",'5-4 支出'!I74)</f>
        <v/>
      </c>
      <c r="J74" s="492" t="str">
        <f>IF('5-4 支出'!J74="","",'5-4 支出'!J74)</f>
        <v/>
      </c>
      <c r="K74" s="129" t="str">
        <f t="shared" si="3"/>
        <v/>
      </c>
      <c r="L74" s="40"/>
    </row>
    <row r="75" spans="1:19">
      <c r="A75">
        <v>18</v>
      </c>
      <c r="B75" s="103"/>
      <c r="C75" s="80" t="str">
        <f t="shared" si="6"/>
        <v/>
      </c>
      <c r="D75" s="575" t="str">
        <f>IF('5-4 支出'!D75="","",'5-4 支出'!D75)</f>
        <v/>
      </c>
      <c r="E75" s="491" t="str">
        <f>IF('5-4 支出'!E75="","",'5-4 支出'!E75)</f>
        <v/>
      </c>
      <c r="F75" s="492" t="str">
        <f>IF('5-4 支出'!F75="","",'5-4 支出'!F75)</f>
        <v/>
      </c>
      <c r="G75" s="492" t="str">
        <f>IF('5-4 支出'!G75="","",'5-4 支出'!G75)</f>
        <v/>
      </c>
      <c r="H75" s="492" t="str">
        <f>IF('5-4 支出'!H75="","",'5-4 支出'!H75)</f>
        <v/>
      </c>
      <c r="I75" s="492" t="str">
        <f>IF('5-4 支出'!I75="","",'5-4 支出'!I75)</f>
        <v/>
      </c>
      <c r="J75" s="492" t="str">
        <f>IF('5-4 支出'!J75="","",'5-4 支出'!J75)</f>
        <v/>
      </c>
      <c r="K75" s="129" t="str">
        <f t="shared" si="3"/>
        <v/>
      </c>
      <c r="L75" s="40"/>
    </row>
    <row r="76" spans="1:19">
      <c r="A76">
        <v>19</v>
      </c>
      <c r="B76" s="103"/>
      <c r="C76" s="80" t="str">
        <f t="shared" si="6"/>
        <v/>
      </c>
      <c r="D76" s="575" t="str">
        <f>IF('5-4 支出'!D76="","",'5-4 支出'!D76)</f>
        <v/>
      </c>
      <c r="E76" s="491" t="str">
        <f>IF('5-4 支出'!E76="","",'5-4 支出'!E76)</f>
        <v/>
      </c>
      <c r="F76" s="492" t="str">
        <f>IF('5-4 支出'!F76="","",'5-4 支出'!F76)</f>
        <v/>
      </c>
      <c r="G76" s="492" t="str">
        <f>IF('5-4 支出'!G76="","",'5-4 支出'!G76)</f>
        <v/>
      </c>
      <c r="H76" s="492" t="str">
        <f>IF('5-4 支出'!H76="","",'5-4 支出'!H76)</f>
        <v/>
      </c>
      <c r="I76" s="492" t="str">
        <f>IF('5-4 支出'!I76="","",'5-4 支出'!I76)</f>
        <v/>
      </c>
      <c r="J76" s="492" t="str">
        <f>IF('5-4 支出'!J76="","",'5-4 支出'!J76)</f>
        <v/>
      </c>
      <c r="K76" s="129" t="str">
        <f t="shared" si="3"/>
        <v/>
      </c>
      <c r="L76" s="41"/>
    </row>
    <row r="77" spans="1:19" ht="18.600000000000001" thickBot="1">
      <c r="A77">
        <v>20</v>
      </c>
      <c r="B77" s="104"/>
      <c r="C77" s="81" t="str">
        <f t="shared" si="6"/>
        <v/>
      </c>
      <c r="D77" s="576" t="str">
        <f>IF('5-4 支出'!D77="","",'5-4 支出'!D77)</f>
        <v/>
      </c>
      <c r="E77" s="494" t="str">
        <f>IF('5-4 支出'!E77="","",'5-4 支出'!E77)</f>
        <v/>
      </c>
      <c r="F77" s="495" t="str">
        <f>IF('5-4 支出'!F77="","",'5-4 支出'!F77)</f>
        <v/>
      </c>
      <c r="G77" s="495" t="str">
        <f>IF('5-4 支出'!G77="","",'5-4 支出'!G77)</f>
        <v/>
      </c>
      <c r="H77" s="495" t="str">
        <f>IF('5-4 支出'!H77="","",'5-4 支出'!H77)</f>
        <v/>
      </c>
      <c r="I77" s="495" t="str">
        <f>IF('5-4 支出'!I77="","",'5-4 支出'!I77)</f>
        <v/>
      </c>
      <c r="J77" s="495" t="str">
        <f>IF('5-4 支出'!J77="","",'5-4 支出'!J77)</f>
        <v/>
      </c>
      <c r="K77" s="130" t="str">
        <f t="shared" si="3"/>
        <v/>
      </c>
      <c r="L77" s="42"/>
      <c r="M77" s="35"/>
      <c r="N77" s="35"/>
      <c r="O77" s="35"/>
      <c r="P77" s="35"/>
      <c r="Q77" s="35"/>
      <c r="R77" s="35"/>
      <c r="S77" s="35"/>
    </row>
    <row r="78" spans="1:19" ht="22.8" thickBot="1">
      <c r="A78" s="60"/>
      <c r="B78" s="101"/>
      <c r="C78" s="75" t="s">
        <v>197</v>
      </c>
      <c r="D78" s="61" t="s">
        <v>202</v>
      </c>
      <c r="E78" s="290" t="s">
        <v>389</v>
      </c>
      <c r="F78" s="65" t="s">
        <v>156</v>
      </c>
      <c r="G78" s="66" t="s">
        <v>448</v>
      </c>
      <c r="H78" s="67" t="s">
        <v>446</v>
      </c>
      <c r="I78" s="66" t="s">
        <v>449</v>
      </c>
      <c r="J78" s="67" t="s">
        <v>447</v>
      </c>
      <c r="K78" s="65" t="s">
        <v>108</v>
      </c>
      <c r="L78" s="68" t="s">
        <v>408</v>
      </c>
    </row>
    <row r="79" spans="1:19" s="35" customFormat="1" ht="26.4">
      <c r="A79"/>
      <c r="B79" s="62" t="str">
        <f t="shared" ref="B79" si="7">IF($E$8=C79,$D$8,IF($E$9=C79,$D$9,IF($E$10=C79,$D$10,"")))</f>
        <v/>
      </c>
      <c r="C79" s="78" t="s">
        <v>228</v>
      </c>
      <c r="D79" s="69"/>
      <c r="E79" s="70" t="str">
        <f>IF('5-4 支出'!E79="","",'5-4 支出'!E79)</f>
        <v/>
      </c>
      <c r="F79" s="71" t="str">
        <f>IF('5-4 支出'!F79="","",'5-4 支出'!F79)</f>
        <v/>
      </c>
      <c r="G79" s="71" t="str">
        <f>IF('5-4 支出'!G79="","",'5-4 支出'!G79)</f>
        <v/>
      </c>
      <c r="H79" s="71" t="str">
        <f>IF('5-4 支出'!H79="","",'5-4 支出'!H79)</f>
        <v/>
      </c>
      <c r="I79" s="71" t="str">
        <f>IF('5-4 支出'!I79="","",'5-4 支出'!I79)</f>
        <v/>
      </c>
      <c r="J79" s="71" t="str">
        <f>IF('5-4 支出'!J79="","",'5-4 支出'!J79)</f>
        <v/>
      </c>
      <c r="K79" s="72"/>
      <c r="L79" s="76">
        <f>ROUNDDOWN((SUM(K80:K99)),-3)/1000</f>
        <v>0</v>
      </c>
      <c r="M79"/>
      <c r="N79"/>
      <c r="O79"/>
      <c r="P79"/>
      <c r="Q79"/>
      <c r="R79"/>
      <c r="S79"/>
    </row>
    <row r="80" spans="1:19">
      <c r="A80">
        <v>1</v>
      </c>
      <c r="B80" s="103"/>
      <c r="C80" s="80" t="str">
        <f>IF(D80="","",".")</f>
        <v/>
      </c>
      <c r="D80" s="574" t="str">
        <f>IF('5-4 支出'!D80="","",'5-4 支出'!D80)</f>
        <v/>
      </c>
      <c r="E80" s="488" t="str">
        <f>IF('5-4 支出'!E80="","",'5-4 支出'!E80)</f>
        <v/>
      </c>
      <c r="F80" s="489" t="str">
        <f>IF('5-4 支出'!F80="","",'5-4 支出'!F80)</f>
        <v/>
      </c>
      <c r="G80" s="489" t="str">
        <f>IF('5-4 支出'!G80="","",'5-4 支出'!G80)</f>
        <v/>
      </c>
      <c r="H80" s="489" t="str">
        <f>IF('5-4 支出'!H80="","",'5-4 支出'!H80)</f>
        <v/>
      </c>
      <c r="I80" s="489" t="str">
        <f>IF('5-4 支出'!I80="","",'5-4 支出'!I80)</f>
        <v/>
      </c>
      <c r="J80" s="489" t="str">
        <f>IF('5-4 支出'!J80="","",'5-4 支出'!J80)</f>
        <v/>
      </c>
      <c r="K80" s="128" t="str">
        <f t="shared" ref="K80:K99" si="8">IF(ISNUMBER(F80),(PRODUCT(F80,G80,I80)),"")</f>
        <v/>
      </c>
      <c r="L80" s="40"/>
    </row>
    <row r="81" spans="1:12">
      <c r="A81">
        <v>2</v>
      </c>
      <c r="B81" s="103"/>
      <c r="C81" s="80" t="str">
        <f t="shared" ref="C81:C99" si="9">IF(D81="","",".")</f>
        <v/>
      </c>
      <c r="D81" s="575" t="str">
        <f>IF('5-4 支出'!D81="","",'5-4 支出'!D81)</f>
        <v/>
      </c>
      <c r="E81" s="491" t="str">
        <f>IF('5-4 支出'!E81="","",'5-4 支出'!E81)</f>
        <v/>
      </c>
      <c r="F81" s="492" t="str">
        <f>IF('5-4 支出'!F81="","",'5-4 支出'!F81)</f>
        <v/>
      </c>
      <c r="G81" s="492" t="str">
        <f>IF('5-4 支出'!G81="","",'5-4 支出'!G81)</f>
        <v/>
      </c>
      <c r="H81" s="492" t="str">
        <f>IF('5-4 支出'!H81="","",'5-4 支出'!H81)</f>
        <v/>
      </c>
      <c r="I81" s="492" t="str">
        <f>IF('5-4 支出'!I81="","",'5-4 支出'!I81)</f>
        <v/>
      </c>
      <c r="J81" s="492" t="str">
        <f>IF('5-4 支出'!J81="","",'5-4 支出'!J81)</f>
        <v/>
      </c>
      <c r="K81" s="129" t="str">
        <f t="shared" si="8"/>
        <v/>
      </c>
      <c r="L81" s="40"/>
    </row>
    <row r="82" spans="1:12">
      <c r="A82">
        <v>3</v>
      </c>
      <c r="B82" s="103"/>
      <c r="C82" s="80" t="str">
        <f t="shared" si="9"/>
        <v/>
      </c>
      <c r="D82" s="575" t="str">
        <f>IF('5-4 支出'!D82="","",'5-4 支出'!D82)</f>
        <v/>
      </c>
      <c r="E82" s="491" t="str">
        <f>IF('5-4 支出'!E82="","",'5-4 支出'!E82)</f>
        <v/>
      </c>
      <c r="F82" s="492" t="str">
        <f>IF('5-4 支出'!F82="","",'5-4 支出'!F82)</f>
        <v/>
      </c>
      <c r="G82" s="492" t="str">
        <f>IF('5-4 支出'!G82="","",'5-4 支出'!G82)</f>
        <v/>
      </c>
      <c r="H82" s="492" t="str">
        <f>IF('5-4 支出'!H82="","",'5-4 支出'!H82)</f>
        <v/>
      </c>
      <c r="I82" s="492" t="str">
        <f>IF('5-4 支出'!I82="","",'5-4 支出'!I82)</f>
        <v/>
      </c>
      <c r="J82" s="492" t="str">
        <f>IF('5-4 支出'!J82="","",'5-4 支出'!J82)</f>
        <v/>
      </c>
      <c r="K82" s="129" t="str">
        <f t="shared" si="8"/>
        <v/>
      </c>
      <c r="L82" s="40"/>
    </row>
    <row r="83" spans="1:12">
      <c r="A83">
        <v>4</v>
      </c>
      <c r="B83" s="103"/>
      <c r="C83" s="80" t="str">
        <f t="shared" si="9"/>
        <v/>
      </c>
      <c r="D83" s="575" t="str">
        <f>IF('5-4 支出'!D83="","",'5-4 支出'!D83)</f>
        <v/>
      </c>
      <c r="E83" s="491" t="str">
        <f>IF('5-4 支出'!E83="","",'5-4 支出'!E83)</f>
        <v/>
      </c>
      <c r="F83" s="492" t="str">
        <f>IF('5-4 支出'!F83="","",'5-4 支出'!F83)</f>
        <v/>
      </c>
      <c r="G83" s="492" t="str">
        <f>IF('5-4 支出'!G83="","",'5-4 支出'!G83)</f>
        <v/>
      </c>
      <c r="H83" s="492" t="str">
        <f>IF('5-4 支出'!H83="","",'5-4 支出'!H83)</f>
        <v/>
      </c>
      <c r="I83" s="492" t="str">
        <f>IF('5-4 支出'!I83="","",'5-4 支出'!I83)</f>
        <v/>
      </c>
      <c r="J83" s="492" t="str">
        <f>IF('5-4 支出'!J83="","",'5-4 支出'!J83)</f>
        <v/>
      </c>
      <c r="K83" s="129" t="str">
        <f t="shared" si="8"/>
        <v/>
      </c>
      <c r="L83" s="40"/>
    </row>
    <row r="84" spans="1:12">
      <c r="A84">
        <v>5</v>
      </c>
      <c r="B84" s="103"/>
      <c r="C84" s="80" t="str">
        <f t="shared" si="9"/>
        <v/>
      </c>
      <c r="D84" s="575" t="str">
        <f>IF('5-4 支出'!D84="","",'5-4 支出'!D84)</f>
        <v/>
      </c>
      <c r="E84" s="491" t="str">
        <f>IF('5-4 支出'!E84="","",'5-4 支出'!E84)</f>
        <v/>
      </c>
      <c r="F84" s="492" t="str">
        <f>IF('5-4 支出'!F84="","",'5-4 支出'!F84)</f>
        <v/>
      </c>
      <c r="G84" s="492" t="str">
        <f>IF('5-4 支出'!G84="","",'5-4 支出'!G84)</f>
        <v/>
      </c>
      <c r="H84" s="492" t="str">
        <f>IF('5-4 支出'!H84="","",'5-4 支出'!H84)</f>
        <v/>
      </c>
      <c r="I84" s="492" t="str">
        <f>IF('5-4 支出'!I84="","",'5-4 支出'!I84)</f>
        <v/>
      </c>
      <c r="J84" s="492" t="str">
        <f>IF('5-4 支出'!J84="","",'5-4 支出'!J84)</f>
        <v/>
      </c>
      <c r="K84" s="129" t="str">
        <f t="shared" si="8"/>
        <v/>
      </c>
      <c r="L84" s="40"/>
    </row>
    <row r="85" spans="1:12">
      <c r="A85">
        <v>6</v>
      </c>
      <c r="B85" s="103"/>
      <c r="C85" s="80" t="str">
        <f t="shared" si="9"/>
        <v/>
      </c>
      <c r="D85" s="575" t="str">
        <f>IF('5-4 支出'!D85="","",'5-4 支出'!D85)</f>
        <v/>
      </c>
      <c r="E85" s="491" t="str">
        <f>IF('5-4 支出'!E85="","",'5-4 支出'!E85)</f>
        <v/>
      </c>
      <c r="F85" s="492" t="str">
        <f>IF('5-4 支出'!F85="","",'5-4 支出'!F85)</f>
        <v/>
      </c>
      <c r="G85" s="492" t="str">
        <f>IF('5-4 支出'!G85="","",'5-4 支出'!G85)</f>
        <v/>
      </c>
      <c r="H85" s="492" t="str">
        <f>IF('5-4 支出'!H85="","",'5-4 支出'!H85)</f>
        <v/>
      </c>
      <c r="I85" s="492" t="str">
        <f>IF('5-4 支出'!I85="","",'5-4 支出'!I85)</f>
        <v/>
      </c>
      <c r="J85" s="492" t="str">
        <f>IF('5-4 支出'!J85="","",'5-4 支出'!J85)</f>
        <v/>
      </c>
      <c r="K85" s="129" t="str">
        <f t="shared" si="8"/>
        <v/>
      </c>
      <c r="L85" s="40"/>
    </row>
    <row r="86" spans="1:12">
      <c r="A86">
        <v>7</v>
      </c>
      <c r="B86" s="103"/>
      <c r="C86" s="80" t="str">
        <f t="shared" si="9"/>
        <v/>
      </c>
      <c r="D86" s="575" t="str">
        <f>IF('5-4 支出'!D86="","",'5-4 支出'!D86)</f>
        <v/>
      </c>
      <c r="E86" s="491" t="str">
        <f>IF('5-4 支出'!E86="","",'5-4 支出'!E86)</f>
        <v/>
      </c>
      <c r="F86" s="492" t="str">
        <f>IF('5-4 支出'!F86="","",'5-4 支出'!F86)</f>
        <v/>
      </c>
      <c r="G86" s="492" t="str">
        <f>IF('5-4 支出'!G86="","",'5-4 支出'!G86)</f>
        <v/>
      </c>
      <c r="H86" s="492" t="str">
        <f>IF('5-4 支出'!H86="","",'5-4 支出'!H86)</f>
        <v/>
      </c>
      <c r="I86" s="492" t="str">
        <f>IF('5-4 支出'!I86="","",'5-4 支出'!I86)</f>
        <v/>
      </c>
      <c r="J86" s="492" t="str">
        <f>IF('5-4 支出'!J86="","",'5-4 支出'!J86)</f>
        <v/>
      </c>
      <c r="K86" s="129" t="str">
        <f t="shared" si="8"/>
        <v/>
      </c>
      <c r="L86" s="40"/>
    </row>
    <row r="87" spans="1:12">
      <c r="A87">
        <v>8</v>
      </c>
      <c r="B87" s="103"/>
      <c r="C87" s="80" t="str">
        <f t="shared" si="9"/>
        <v/>
      </c>
      <c r="D87" s="575" t="str">
        <f>IF('5-4 支出'!D87="","",'5-4 支出'!D87)</f>
        <v/>
      </c>
      <c r="E87" s="491" t="str">
        <f>IF('5-4 支出'!E87="","",'5-4 支出'!E87)</f>
        <v/>
      </c>
      <c r="F87" s="492" t="str">
        <f>IF('5-4 支出'!F87="","",'5-4 支出'!F87)</f>
        <v/>
      </c>
      <c r="G87" s="492" t="str">
        <f>IF('5-4 支出'!G87="","",'5-4 支出'!G87)</f>
        <v/>
      </c>
      <c r="H87" s="492" t="str">
        <f>IF('5-4 支出'!H87="","",'5-4 支出'!H87)</f>
        <v/>
      </c>
      <c r="I87" s="492" t="str">
        <f>IF('5-4 支出'!I87="","",'5-4 支出'!I87)</f>
        <v/>
      </c>
      <c r="J87" s="492" t="str">
        <f>IF('5-4 支出'!J87="","",'5-4 支出'!J87)</f>
        <v/>
      </c>
      <c r="K87" s="129" t="str">
        <f t="shared" si="8"/>
        <v/>
      </c>
      <c r="L87" s="40"/>
    </row>
    <row r="88" spans="1:12">
      <c r="A88">
        <v>9</v>
      </c>
      <c r="B88" s="103"/>
      <c r="C88" s="80" t="str">
        <f t="shared" si="9"/>
        <v/>
      </c>
      <c r="D88" s="575" t="str">
        <f>IF('5-4 支出'!D88="","",'5-4 支出'!D88)</f>
        <v/>
      </c>
      <c r="E88" s="491" t="str">
        <f>IF('5-4 支出'!E88="","",'5-4 支出'!E88)</f>
        <v/>
      </c>
      <c r="F88" s="492" t="str">
        <f>IF('5-4 支出'!F88="","",'5-4 支出'!F88)</f>
        <v/>
      </c>
      <c r="G88" s="492" t="str">
        <f>IF('5-4 支出'!G88="","",'5-4 支出'!G88)</f>
        <v/>
      </c>
      <c r="H88" s="492" t="str">
        <f>IF('5-4 支出'!H88="","",'5-4 支出'!H88)</f>
        <v/>
      </c>
      <c r="I88" s="492" t="str">
        <f>IF('5-4 支出'!I88="","",'5-4 支出'!I88)</f>
        <v/>
      </c>
      <c r="J88" s="492" t="str">
        <f>IF('5-4 支出'!J88="","",'5-4 支出'!J88)</f>
        <v/>
      </c>
      <c r="K88" s="129" t="str">
        <f t="shared" si="8"/>
        <v/>
      </c>
      <c r="L88" s="40"/>
    </row>
    <row r="89" spans="1:12">
      <c r="A89">
        <v>10</v>
      </c>
      <c r="B89" s="103"/>
      <c r="C89" s="80" t="str">
        <f t="shared" si="9"/>
        <v/>
      </c>
      <c r="D89" s="575" t="str">
        <f>IF('5-4 支出'!D89="","",'5-4 支出'!D89)</f>
        <v/>
      </c>
      <c r="E89" s="491" t="str">
        <f>IF('5-4 支出'!E89="","",'5-4 支出'!E89)</f>
        <v/>
      </c>
      <c r="F89" s="492" t="str">
        <f>IF('5-4 支出'!F89="","",'5-4 支出'!F89)</f>
        <v/>
      </c>
      <c r="G89" s="492" t="str">
        <f>IF('5-4 支出'!G89="","",'5-4 支出'!G89)</f>
        <v/>
      </c>
      <c r="H89" s="492" t="str">
        <f>IF('5-4 支出'!H89="","",'5-4 支出'!H89)</f>
        <v/>
      </c>
      <c r="I89" s="492" t="str">
        <f>IF('5-4 支出'!I89="","",'5-4 支出'!I89)</f>
        <v/>
      </c>
      <c r="J89" s="492" t="str">
        <f>IF('5-4 支出'!J89="","",'5-4 支出'!J89)</f>
        <v/>
      </c>
      <c r="K89" s="129" t="str">
        <f t="shared" si="8"/>
        <v/>
      </c>
      <c r="L89" s="40"/>
    </row>
    <row r="90" spans="1:12">
      <c r="A90">
        <v>11</v>
      </c>
      <c r="B90" s="103"/>
      <c r="C90" s="80" t="str">
        <f t="shared" si="9"/>
        <v/>
      </c>
      <c r="D90" s="575" t="str">
        <f>IF('5-4 支出'!D90="","",'5-4 支出'!D90)</f>
        <v/>
      </c>
      <c r="E90" s="491" t="str">
        <f>IF('5-4 支出'!E90="","",'5-4 支出'!E90)</f>
        <v/>
      </c>
      <c r="F90" s="492" t="str">
        <f>IF('5-4 支出'!F90="","",'5-4 支出'!F90)</f>
        <v/>
      </c>
      <c r="G90" s="492" t="str">
        <f>IF('5-4 支出'!G90="","",'5-4 支出'!G90)</f>
        <v/>
      </c>
      <c r="H90" s="492" t="str">
        <f>IF('5-4 支出'!H90="","",'5-4 支出'!H90)</f>
        <v/>
      </c>
      <c r="I90" s="492" t="str">
        <f>IF('5-4 支出'!I90="","",'5-4 支出'!I90)</f>
        <v/>
      </c>
      <c r="J90" s="492" t="str">
        <f>IF('5-4 支出'!J90="","",'5-4 支出'!J90)</f>
        <v/>
      </c>
      <c r="K90" s="129" t="str">
        <f t="shared" si="8"/>
        <v/>
      </c>
      <c r="L90" s="40"/>
    </row>
    <row r="91" spans="1:12">
      <c r="A91">
        <v>12</v>
      </c>
      <c r="B91" s="103"/>
      <c r="C91" s="80" t="str">
        <f t="shared" si="9"/>
        <v/>
      </c>
      <c r="D91" s="575" t="str">
        <f>IF('5-4 支出'!D91="","",'5-4 支出'!D91)</f>
        <v/>
      </c>
      <c r="E91" s="491" t="str">
        <f>IF('5-4 支出'!E91="","",'5-4 支出'!E91)</f>
        <v/>
      </c>
      <c r="F91" s="492" t="str">
        <f>IF('5-4 支出'!F91="","",'5-4 支出'!F91)</f>
        <v/>
      </c>
      <c r="G91" s="492" t="str">
        <f>IF('5-4 支出'!G91="","",'5-4 支出'!G91)</f>
        <v/>
      </c>
      <c r="H91" s="492" t="str">
        <f>IF('5-4 支出'!H91="","",'5-4 支出'!H91)</f>
        <v/>
      </c>
      <c r="I91" s="492" t="str">
        <f>IF('5-4 支出'!I91="","",'5-4 支出'!I91)</f>
        <v/>
      </c>
      <c r="J91" s="492" t="str">
        <f>IF('5-4 支出'!J91="","",'5-4 支出'!J91)</f>
        <v/>
      </c>
      <c r="K91" s="129" t="str">
        <f t="shared" si="8"/>
        <v/>
      </c>
      <c r="L91" s="41"/>
    </row>
    <row r="92" spans="1:12">
      <c r="A92">
        <v>13</v>
      </c>
      <c r="B92" s="103"/>
      <c r="C92" s="80" t="str">
        <f t="shared" si="9"/>
        <v/>
      </c>
      <c r="D92" s="575" t="str">
        <f>IF('5-4 支出'!D92="","",'5-4 支出'!D92)</f>
        <v/>
      </c>
      <c r="E92" s="491" t="str">
        <f>IF('5-4 支出'!E92="","",'5-4 支出'!E92)</f>
        <v/>
      </c>
      <c r="F92" s="492" t="str">
        <f>IF('5-4 支出'!F92="","",'5-4 支出'!F92)</f>
        <v/>
      </c>
      <c r="G92" s="492" t="str">
        <f>IF('5-4 支出'!G92="","",'5-4 支出'!G92)</f>
        <v/>
      </c>
      <c r="H92" s="492" t="str">
        <f>IF('5-4 支出'!H92="","",'5-4 支出'!H92)</f>
        <v/>
      </c>
      <c r="I92" s="492" t="str">
        <f>IF('5-4 支出'!I92="","",'5-4 支出'!I92)</f>
        <v/>
      </c>
      <c r="J92" s="492" t="str">
        <f>IF('5-4 支出'!J92="","",'5-4 支出'!J92)</f>
        <v/>
      </c>
      <c r="K92" s="129" t="str">
        <f t="shared" si="8"/>
        <v/>
      </c>
      <c r="L92" s="41"/>
    </row>
    <row r="93" spans="1:12">
      <c r="A93">
        <v>14</v>
      </c>
      <c r="B93" s="103"/>
      <c r="C93" s="80" t="str">
        <f t="shared" si="9"/>
        <v/>
      </c>
      <c r="D93" s="575" t="str">
        <f>IF('5-4 支出'!D93="","",'5-4 支出'!D93)</f>
        <v/>
      </c>
      <c r="E93" s="491" t="str">
        <f>IF('5-4 支出'!E93="","",'5-4 支出'!E93)</f>
        <v/>
      </c>
      <c r="F93" s="492" t="str">
        <f>IF('5-4 支出'!F93="","",'5-4 支出'!F93)</f>
        <v/>
      </c>
      <c r="G93" s="492" t="str">
        <f>IF('5-4 支出'!G93="","",'5-4 支出'!G93)</f>
        <v/>
      </c>
      <c r="H93" s="492" t="str">
        <f>IF('5-4 支出'!H93="","",'5-4 支出'!H93)</f>
        <v/>
      </c>
      <c r="I93" s="492" t="str">
        <f>IF('5-4 支出'!I93="","",'5-4 支出'!I93)</f>
        <v/>
      </c>
      <c r="J93" s="492" t="str">
        <f>IF('5-4 支出'!J93="","",'5-4 支出'!J93)</f>
        <v/>
      </c>
      <c r="K93" s="129" t="str">
        <f t="shared" si="8"/>
        <v/>
      </c>
      <c r="L93" s="40"/>
    </row>
    <row r="94" spans="1:12">
      <c r="A94">
        <v>15</v>
      </c>
      <c r="B94" s="103"/>
      <c r="C94" s="80" t="str">
        <f t="shared" si="9"/>
        <v/>
      </c>
      <c r="D94" s="575" t="str">
        <f>IF('5-4 支出'!D94="","",'5-4 支出'!D94)</f>
        <v/>
      </c>
      <c r="E94" s="491" t="str">
        <f>IF('5-4 支出'!E94="","",'5-4 支出'!E94)</f>
        <v/>
      </c>
      <c r="F94" s="492" t="str">
        <f>IF('5-4 支出'!F94="","",'5-4 支出'!F94)</f>
        <v/>
      </c>
      <c r="G94" s="492" t="str">
        <f>IF('5-4 支出'!G94="","",'5-4 支出'!G94)</f>
        <v/>
      </c>
      <c r="H94" s="492" t="str">
        <f>IF('5-4 支出'!H94="","",'5-4 支出'!H94)</f>
        <v/>
      </c>
      <c r="I94" s="492" t="str">
        <f>IF('5-4 支出'!I94="","",'5-4 支出'!I94)</f>
        <v/>
      </c>
      <c r="J94" s="492" t="str">
        <f>IF('5-4 支出'!J94="","",'5-4 支出'!J94)</f>
        <v/>
      </c>
      <c r="K94" s="129" t="str">
        <f t="shared" si="8"/>
        <v/>
      </c>
      <c r="L94" s="40"/>
    </row>
    <row r="95" spans="1:12">
      <c r="A95">
        <v>16</v>
      </c>
      <c r="B95" s="103"/>
      <c r="C95" s="80" t="str">
        <f t="shared" si="9"/>
        <v/>
      </c>
      <c r="D95" s="575" t="str">
        <f>IF('5-4 支出'!D95="","",'5-4 支出'!D95)</f>
        <v/>
      </c>
      <c r="E95" s="491" t="str">
        <f>IF('5-4 支出'!E95="","",'5-4 支出'!E95)</f>
        <v/>
      </c>
      <c r="F95" s="492" t="str">
        <f>IF('5-4 支出'!F95="","",'5-4 支出'!F95)</f>
        <v/>
      </c>
      <c r="G95" s="492" t="str">
        <f>IF('5-4 支出'!G95="","",'5-4 支出'!G95)</f>
        <v/>
      </c>
      <c r="H95" s="492" t="str">
        <f>IF('5-4 支出'!H95="","",'5-4 支出'!H95)</f>
        <v/>
      </c>
      <c r="I95" s="492" t="str">
        <f>IF('5-4 支出'!I95="","",'5-4 支出'!I95)</f>
        <v/>
      </c>
      <c r="J95" s="492" t="str">
        <f>IF('5-4 支出'!J95="","",'5-4 支出'!J95)</f>
        <v/>
      </c>
      <c r="K95" s="129" t="str">
        <f t="shared" si="8"/>
        <v/>
      </c>
      <c r="L95" s="40"/>
    </row>
    <row r="96" spans="1:12">
      <c r="A96">
        <v>17</v>
      </c>
      <c r="B96" s="103"/>
      <c r="C96" s="80" t="str">
        <f t="shared" si="9"/>
        <v/>
      </c>
      <c r="D96" s="575" t="str">
        <f>IF('5-4 支出'!D96="","",'5-4 支出'!D96)</f>
        <v/>
      </c>
      <c r="E96" s="491" t="str">
        <f>IF('5-4 支出'!E96="","",'5-4 支出'!E96)</f>
        <v/>
      </c>
      <c r="F96" s="492" t="str">
        <f>IF('5-4 支出'!F96="","",'5-4 支出'!F96)</f>
        <v/>
      </c>
      <c r="G96" s="492" t="str">
        <f>IF('5-4 支出'!G96="","",'5-4 支出'!G96)</f>
        <v/>
      </c>
      <c r="H96" s="492" t="str">
        <f>IF('5-4 支出'!H96="","",'5-4 支出'!H96)</f>
        <v/>
      </c>
      <c r="I96" s="492" t="str">
        <f>IF('5-4 支出'!I96="","",'5-4 支出'!I96)</f>
        <v/>
      </c>
      <c r="J96" s="492" t="str">
        <f>IF('5-4 支出'!J96="","",'5-4 支出'!J96)</f>
        <v/>
      </c>
      <c r="K96" s="129" t="str">
        <f t="shared" si="8"/>
        <v/>
      </c>
      <c r="L96" s="40"/>
    </row>
    <row r="97" spans="1:19">
      <c r="A97">
        <v>18</v>
      </c>
      <c r="B97" s="103"/>
      <c r="C97" s="80" t="str">
        <f t="shared" si="9"/>
        <v/>
      </c>
      <c r="D97" s="575" t="str">
        <f>IF('5-4 支出'!D97="","",'5-4 支出'!D97)</f>
        <v/>
      </c>
      <c r="E97" s="491" t="str">
        <f>IF('5-4 支出'!E97="","",'5-4 支出'!E97)</f>
        <v/>
      </c>
      <c r="F97" s="492" t="str">
        <f>IF('5-4 支出'!F97="","",'5-4 支出'!F97)</f>
        <v/>
      </c>
      <c r="G97" s="492" t="str">
        <f>IF('5-4 支出'!G97="","",'5-4 支出'!G97)</f>
        <v/>
      </c>
      <c r="H97" s="492" t="str">
        <f>IF('5-4 支出'!H97="","",'5-4 支出'!H97)</f>
        <v/>
      </c>
      <c r="I97" s="492" t="str">
        <f>IF('5-4 支出'!I97="","",'5-4 支出'!I97)</f>
        <v/>
      </c>
      <c r="J97" s="492" t="str">
        <f>IF('5-4 支出'!J97="","",'5-4 支出'!J97)</f>
        <v/>
      </c>
      <c r="K97" s="129" t="str">
        <f t="shared" si="8"/>
        <v/>
      </c>
      <c r="L97" s="40"/>
    </row>
    <row r="98" spans="1:19">
      <c r="A98">
        <v>19</v>
      </c>
      <c r="B98" s="103"/>
      <c r="C98" s="80" t="str">
        <f t="shared" si="9"/>
        <v/>
      </c>
      <c r="D98" s="575" t="str">
        <f>IF('5-4 支出'!D98="","",'5-4 支出'!D98)</f>
        <v/>
      </c>
      <c r="E98" s="491" t="str">
        <f>IF('5-4 支出'!E98="","",'5-4 支出'!E98)</f>
        <v/>
      </c>
      <c r="F98" s="492" t="str">
        <f>IF('5-4 支出'!F98="","",'5-4 支出'!F98)</f>
        <v/>
      </c>
      <c r="G98" s="492" t="str">
        <f>IF('5-4 支出'!G98="","",'5-4 支出'!G98)</f>
        <v/>
      </c>
      <c r="H98" s="492" t="str">
        <f>IF('5-4 支出'!H98="","",'5-4 支出'!H98)</f>
        <v/>
      </c>
      <c r="I98" s="492" t="str">
        <f>IF('5-4 支出'!I98="","",'5-4 支出'!I98)</f>
        <v/>
      </c>
      <c r="J98" s="492" t="str">
        <f>IF('5-4 支出'!J98="","",'5-4 支出'!J98)</f>
        <v/>
      </c>
      <c r="K98" s="129" t="str">
        <f t="shared" si="8"/>
        <v/>
      </c>
      <c r="L98" s="41"/>
    </row>
    <row r="99" spans="1:19" ht="18.600000000000001" thickBot="1">
      <c r="A99">
        <v>20</v>
      </c>
      <c r="B99" s="104"/>
      <c r="C99" s="81" t="str">
        <f t="shared" si="9"/>
        <v/>
      </c>
      <c r="D99" s="576" t="str">
        <f>IF('5-4 支出'!D99="","",'5-4 支出'!D99)</f>
        <v/>
      </c>
      <c r="E99" s="494" t="str">
        <f>IF('5-4 支出'!E99="","",'5-4 支出'!E99)</f>
        <v/>
      </c>
      <c r="F99" s="495" t="str">
        <f>IF('5-4 支出'!F99="","",'5-4 支出'!F99)</f>
        <v/>
      </c>
      <c r="G99" s="495" t="str">
        <f>IF('5-4 支出'!G99="","",'5-4 支出'!G99)</f>
        <v/>
      </c>
      <c r="H99" s="495" t="str">
        <f>IF('5-4 支出'!H99="","",'5-4 支出'!H99)</f>
        <v/>
      </c>
      <c r="I99" s="495" t="str">
        <f>IF('5-4 支出'!I99="","",'5-4 支出'!I99)</f>
        <v/>
      </c>
      <c r="J99" s="495" t="str">
        <f>IF('5-4 支出'!J99="","",'5-4 支出'!J99)</f>
        <v/>
      </c>
      <c r="K99" s="130" t="str">
        <f t="shared" si="8"/>
        <v/>
      </c>
      <c r="L99" s="42"/>
      <c r="M99" s="35"/>
      <c r="N99" s="35"/>
      <c r="O99" s="35"/>
      <c r="P99" s="35"/>
      <c r="Q99" s="35"/>
      <c r="R99" s="35"/>
      <c r="S99" s="35"/>
    </row>
    <row r="100" spans="1:19" ht="22.8" thickBot="1">
      <c r="A100" s="60"/>
      <c r="B100" s="101"/>
      <c r="C100" s="75" t="s">
        <v>197</v>
      </c>
      <c r="D100" s="61" t="s">
        <v>202</v>
      </c>
      <c r="E100" s="290" t="s">
        <v>389</v>
      </c>
      <c r="F100" s="65" t="s">
        <v>156</v>
      </c>
      <c r="G100" s="66" t="s">
        <v>448</v>
      </c>
      <c r="H100" s="67" t="s">
        <v>446</v>
      </c>
      <c r="I100" s="66" t="s">
        <v>449</v>
      </c>
      <c r="J100" s="67" t="s">
        <v>447</v>
      </c>
      <c r="K100" s="65" t="s">
        <v>108</v>
      </c>
      <c r="L100" s="68" t="s">
        <v>408</v>
      </c>
    </row>
    <row r="101" spans="1:19" s="35" customFormat="1" ht="26.4">
      <c r="A101"/>
      <c r="B101" s="62" t="str">
        <f t="shared" ref="B101" si="10">IF($E$8=C101,$D$8,IF($E$9=C101,$D$9,IF($E$10=C101,$D$10,"")))</f>
        <v/>
      </c>
      <c r="C101" s="78" t="s">
        <v>194</v>
      </c>
      <c r="D101" s="69"/>
      <c r="E101" s="70" t="str">
        <f>IF('5-4 支出'!E101="","",'5-4 支出'!E101)</f>
        <v/>
      </c>
      <c r="F101" s="71" t="str">
        <f>IF('5-4 支出'!F101="","",'5-4 支出'!F101)</f>
        <v/>
      </c>
      <c r="G101" s="71" t="str">
        <f>IF('5-4 支出'!G101="","",'5-4 支出'!G101)</f>
        <v/>
      </c>
      <c r="H101" s="71" t="str">
        <f>IF('5-4 支出'!H101="","",'5-4 支出'!H101)</f>
        <v/>
      </c>
      <c r="I101" s="71" t="str">
        <f>IF('5-4 支出'!I101="","",'5-4 支出'!I101)</f>
        <v/>
      </c>
      <c r="J101" s="71" t="str">
        <f>IF('5-4 支出'!J101="","",'5-4 支出'!J101)</f>
        <v/>
      </c>
      <c r="K101" s="74"/>
      <c r="L101" s="76">
        <f>ROUNDDOWN((SUM(K102:K121)),-3)/1000</f>
        <v>0</v>
      </c>
      <c r="M101"/>
      <c r="N101"/>
      <c r="O101"/>
      <c r="P101"/>
      <c r="Q101"/>
      <c r="R101"/>
      <c r="S101"/>
    </row>
    <row r="102" spans="1:19">
      <c r="A102">
        <v>1</v>
      </c>
      <c r="B102" s="103"/>
      <c r="C102" s="82" t="str">
        <f>IF(D102="","",".")</f>
        <v/>
      </c>
      <c r="D102" s="574" t="str">
        <f>IF('5-4 支出'!D102="","",'5-4 支出'!D102)</f>
        <v/>
      </c>
      <c r="E102" s="488" t="str">
        <f>IF('5-4 支出'!E102="","",'5-4 支出'!E102)</f>
        <v/>
      </c>
      <c r="F102" s="489" t="str">
        <f>IF('5-4 支出'!F102="","",'5-4 支出'!F102)</f>
        <v/>
      </c>
      <c r="G102" s="489" t="str">
        <f>IF('5-4 支出'!G102="","",'5-4 支出'!G102)</f>
        <v/>
      </c>
      <c r="H102" s="489" t="str">
        <f>IF('5-4 支出'!H102="","",'5-4 支出'!H102)</f>
        <v/>
      </c>
      <c r="I102" s="489" t="str">
        <f>IF('5-4 支出'!I102="","",'5-4 支出'!I102)</f>
        <v/>
      </c>
      <c r="J102" s="489" t="str">
        <f>IF('5-4 支出'!J102="","",'5-4 支出'!J102)</f>
        <v/>
      </c>
      <c r="K102" s="128" t="str">
        <f t="shared" ref="K102:K165" si="11">IF(ISNUMBER(F102),(PRODUCT(F102,G102,I102)),"")</f>
        <v/>
      </c>
      <c r="L102" s="40"/>
    </row>
    <row r="103" spans="1:19">
      <c r="A103">
        <v>2</v>
      </c>
      <c r="B103" s="103"/>
      <c r="C103" s="82" t="str">
        <f t="shared" ref="C103:C121" si="12">IF(D103="","",".")</f>
        <v/>
      </c>
      <c r="D103" s="575" t="str">
        <f>IF('5-4 支出'!D103="","",'5-4 支出'!D103)</f>
        <v/>
      </c>
      <c r="E103" s="491" t="str">
        <f>IF('5-4 支出'!E103="","",'5-4 支出'!E103)</f>
        <v/>
      </c>
      <c r="F103" s="492" t="str">
        <f>IF('5-4 支出'!F103="","",'5-4 支出'!F103)</f>
        <v/>
      </c>
      <c r="G103" s="492" t="str">
        <f>IF('5-4 支出'!G103="","",'5-4 支出'!G103)</f>
        <v/>
      </c>
      <c r="H103" s="492" t="str">
        <f>IF('5-4 支出'!H103="","",'5-4 支出'!H103)</f>
        <v/>
      </c>
      <c r="I103" s="492" t="str">
        <f>IF('5-4 支出'!I103="","",'5-4 支出'!I103)</f>
        <v/>
      </c>
      <c r="J103" s="492" t="str">
        <f>IF('5-4 支出'!J103="","",'5-4 支出'!J103)</f>
        <v/>
      </c>
      <c r="K103" s="129" t="str">
        <f t="shared" si="11"/>
        <v/>
      </c>
      <c r="L103" s="40"/>
    </row>
    <row r="104" spans="1:19">
      <c r="A104">
        <v>3</v>
      </c>
      <c r="B104" s="103"/>
      <c r="C104" s="82" t="str">
        <f t="shared" si="12"/>
        <v/>
      </c>
      <c r="D104" s="575" t="str">
        <f>IF('5-4 支出'!D104="","",'5-4 支出'!D104)</f>
        <v/>
      </c>
      <c r="E104" s="491" t="str">
        <f>IF('5-4 支出'!E104="","",'5-4 支出'!E104)</f>
        <v/>
      </c>
      <c r="F104" s="492" t="str">
        <f>IF('5-4 支出'!F104="","",'5-4 支出'!F104)</f>
        <v/>
      </c>
      <c r="G104" s="492" t="str">
        <f>IF('5-4 支出'!G104="","",'5-4 支出'!G104)</f>
        <v/>
      </c>
      <c r="H104" s="492" t="str">
        <f>IF('5-4 支出'!H104="","",'5-4 支出'!H104)</f>
        <v/>
      </c>
      <c r="I104" s="492" t="str">
        <f>IF('5-4 支出'!I104="","",'5-4 支出'!I104)</f>
        <v/>
      </c>
      <c r="J104" s="492" t="str">
        <f>IF('5-4 支出'!J104="","",'5-4 支出'!J104)</f>
        <v/>
      </c>
      <c r="K104" s="129" t="str">
        <f t="shared" si="11"/>
        <v/>
      </c>
      <c r="L104" s="40"/>
    </row>
    <row r="105" spans="1:19">
      <c r="A105">
        <v>4</v>
      </c>
      <c r="B105" s="103"/>
      <c r="C105" s="82" t="str">
        <f t="shared" si="12"/>
        <v/>
      </c>
      <c r="D105" s="575" t="str">
        <f>IF('5-4 支出'!D105="","",'5-4 支出'!D105)</f>
        <v/>
      </c>
      <c r="E105" s="491" t="str">
        <f>IF('5-4 支出'!E105="","",'5-4 支出'!E105)</f>
        <v/>
      </c>
      <c r="F105" s="492" t="str">
        <f>IF('5-4 支出'!F105="","",'5-4 支出'!F105)</f>
        <v/>
      </c>
      <c r="G105" s="492" t="str">
        <f>IF('5-4 支出'!G105="","",'5-4 支出'!G105)</f>
        <v/>
      </c>
      <c r="H105" s="492" t="str">
        <f>IF('5-4 支出'!H105="","",'5-4 支出'!H105)</f>
        <v/>
      </c>
      <c r="I105" s="492" t="str">
        <f>IF('5-4 支出'!I105="","",'5-4 支出'!I105)</f>
        <v/>
      </c>
      <c r="J105" s="492" t="str">
        <f>IF('5-4 支出'!J105="","",'5-4 支出'!J105)</f>
        <v/>
      </c>
      <c r="K105" s="129" t="str">
        <f t="shared" si="11"/>
        <v/>
      </c>
      <c r="L105" s="40"/>
    </row>
    <row r="106" spans="1:19">
      <c r="A106">
        <v>5</v>
      </c>
      <c r="B106" s="103"/>
      <c r="C106" s="82" t="str">
        <f t="shared" si="12"/>
        <v/>
      </c>
      <c r="D106" s="575" t="str">
        <f>IF('5-4 支出'!D106="","",'5-4 支出'!D106)</f>
        <v/>
      </c>
      <c r="E106" s="491" t="str">
        <f>IF('5-4 支出'!E106="","",'5-4 支出'!E106)</f>
        <v/>
      </c>
      <c r="F106" s="492" t="str">
        <f>IF('5-4 支出'!F106="","",'5-4 支出'!F106)</f>
        <v/>
      </c>
      <c r="G106" s="492" t="str">
        <f>IF('5-4 支出'!G106="","",'5-4 支出'!G106)</f>
        <v/>
      </c>
      <c r="H106" s="492" t="str">
        <f>IF('5-4 支出'!H106="","",'5-4 支出'!H106)</f>
        <v/>
      </c>
      <c r="I106" s="492" t="str">
        <f>IF('5-4 支出'!I106="","",'5-4 支出'!I106)</f>
        <v/>
      </c>
      <c r="J106" s="492" t="str">
        <f>IF('5-4 支出'!J106="","",'5-4 支出'!J106)</f>
        <v/>
      </c>
      <c r="K106" s="129" t="str">
        <f t="shared" si="11"/>
        <v/>
      </c>
      <c r="L106" s="40"/>
    </row>
    <row r="107" spans="1:19">
      <c r="A107">
        <v>6</v>
      </c>
      <c r="B107" s="103"/>
      <c r="C107" s="82" t="str">
        <f t="shared" si="12"/>
        <v/>
      </c>
      <c r="D107" s="575" t="str">
        <f>IF('5-4 支出'!D107="","",'5-4 支出'!D107)</f>
        <v/>
      </c>
      <c r="E107" s="491" t="str">
        <f>IF('5-4 支出'!E107="","",'5-4 支出'!E107)</f>
        <v/>
      </c>
      <c r="F107" s="492" t="str">
        <f>IF('5-4 支出'!F107="","",'5-4 支出'!F107)</f>
        <v/>
      </c>
      <c r="G107" s="492" t="str">
        <f>IF('5-4 支出'!G107="","",'5-4 支出'!G107)</f>
        <v/>
      </c>
      <c r="H107" s="492" t="str">
        <f>IF('5-4 支出'!H107="","",'5-4 支出'!H107)</f>
        <v/>
      </c>
      <c r="I107" s="492" t="str">
        <f>IF('5-4 支出'!I107="","",'5-4 支出'!I107)</f>
        <v/>
      </c>
      <c r="J107" s="492" t="str">
        <f>IF('5-4 支出'!J107="","",'5-4 支出'!J107)</f>
        <v/>
      </c>
      <c r="K107" s="129" t="str">
        <f t="shared" si="11"/>
        <v/>
      </c>
      <c r="L107" s="40"/>
    </row>
    <row r="108" spans="1:19">
      <c r="A108">
        <v>7</v>
      </c>
      <c r="B108" s="103"/>
      <c r="C108" s="82" t="str">
        <f t="shared" si="12"/>
        <v/>
      </c>
      <c r="D108" s="575" t="str">
        <f>IF('5-4 支出'!D108="","",'5-4 支出'!D108)</f>
        <v/>
      </c>
      <c r="E108" s="491" t="str">
        <f>IF('5-4 支出'!E108="","",'5-4 支出'!E108)</f>
        <v/>
      </c>
      <c r="F108" s="492" t="str">
        <f>IF('5-4 支出'!F108="","",'5-4 支出'!F108)</f>
        <v/>
      </c>
      <c r="G108" s="492" t="str">
        <f>IF('5-4 支出'!G108="","",'5-4 支出'!G108)</f>
        <v/>
      </c>
      <c r="H108" s="492" t="str">
        <f>IF('5-4 支出'!H108="","",'5-4 支出'!H108)</f>
        <v/>
      </c>
      <c r="I108" s="492" t="str">
        <f>IF('5-4 支出'!I108="","",'5-4 支出'!I108)</f>
        <v/>
      </c>
      <c r="J108" s="492" t="str">
        <f>IF('5-4 支出'!J108="","",'5-4 支出'!J108)</f>
        <v/>
      </c>
      <c r="K108" s="129" t="str">
        <f t="shared" si="11"/>
        <v/>
      </c>
      <c r="L108" s="40"/>
    </row>
    <row r="109" spans="1:19">
      <c r="A109">
        <v>8</v>
      </c>
      <c r="B109" s="103"/>
      <c r="C109" s="82" t="str">
        <f t="shared" si="12"/>
        <v/>
      </c>
      <c r="D109" s="575" t="str">
        <f>IF('5-4 支出'!D109="","",'5-4 支出'!D109)</f>
        <v/>
      </c>
      <c r="E109" s="491" t="str">
        <f>IF('5-4 支出'!E109="","",'5-4 支出'!E109)</f>
        <v/>
      </c>
      <c r="F109" s="492" t="str">
        <f>IF('5-4 支出'!F109="","",'5-4 支出'!F109)</f>
        <v/>
      </c>
      <c r="G109" s="492" t="str">
        <f>IF('5-4 支出'!G109="","",'5-4 支出'!G109)</f>
        <v/>
      </c>
      <c r="H109" s="492" t="str">
        <f>IF('5-4 支出'!H109="","",'5-4 支出'!H109)</f>
        <v/>
      </c>
      <c r="I109" s="492" t="str">
        <f>IF('5-4 支出'!I109="","",'5-4 支出'!I109)</f>
        <v/>
      </c>
      <c r="J109" s="492" t="str">
        <f>IF('5-4 支出'!J109="","",'5-4 支出'!J109)</f>
        <v/>
      </c>
      <c r="K109" s="129" t="str">
        <f t="shared" si="11"/>
        <v/>
      </c>
      <c r="L109" s="40"/>
    </row>
    <row r="110" spans="1:19">
      <c r="A110">
        <v>9</v>
      </c>
      <c r="B110" s="103"/>
      <c r="C110" s="82" t="str">
        <f t="shared" si="12"/>
        <v/>
      </c>
      <c r="D110" s="575" t="str">
        <f>IF('5-4 支出'!D110="","",'5-4 支出'!D110)</f>
        <v/>
      </c>
      <c r="E110" s="491" t="str">
        <f>IF('5-4 支出'!E110="","",'5-4 支出'!E110)</f>
        <v/>
      </c>
      <c r="F110" s="492" t="str">
        <f>IF('5-4 支出'!F110="","",'5-4 支出'!F110)</f>
        <v/>
      </c>
      <c r="G110" s="492" t="str">
        <f>IF('5-4 支出'!G110="","",'5-4 支出'!G110)</f>
        <v/>
      </c>
      <c r="H110" s="492" t="str">
        <f>IF('5-4 支出'!H110="","",'5-4 支出'!H110)</f>
        <v/>
      </c>
      <c r="I110" s="492" t="str">
        <f>IF('5-4 支出'!I110="","",'5-4 支出'!I110)</f>
        <v/>
      </c>
      <c r="J110" s="492" t="str">
        <f>IF('5-4 支出'!J110="","",'5-4 支出'!J110)</f>
        <v/>
      </c>
      <c r="K110" s="129" t="str">
        <f t="shared" si="11"/>
        <v/>
      </c>
      <c r="L110" s="40"/>
    </row>
    <row r="111" spans="1:19">
      <c r="A111">
        <v>10</v>
      </c>
      <c r="B111" s="103"/>
      <c r="C111" s="82" t="str">
        <f t="shared" si="12"/>
        <v/>
      </c>
      <c r="D111" s="575" t="str">
        <f>IF('5-4 支出'!D111="","",'5-4 支出'!D111)</f>
        <v/>
      </c>
      <c r="E111" s="491" t="str">
        <f>IF('5-4 支出'!E111="","",'5-4 支出'!E111)</f>
        <v/>
      </c>
      <c r="F111" s="492" t="str">
        <f>IF('5-4 支出'!F111="","",'5-4 支出'!F111)</f>
        <v/>
      </c>
      <c r="G111" s="492" t="str">
        <f>IF('5-4 支出'!G111="","",'5-4 支出'!G111)</f>
        <v/>
      </c>
      <c r="H111" s="492" t="str">
        <f>IF('5-4 支出'!H111="","",'5-4 支出'!H111)</f>
        <v/>
      </c>
      <c r="I111" s="492" t="str">
        <f>IF('5-4 支出'!I111="","",'5-4 支出'!I111)</f>
        <v/>
      </c>
      <c r="J111" s="492" t="str">
        <f>IF('5-4 支出'!J111="","",'5-4 支出'!J111)</f>
        <v/>
      </c>
      <c r="K111" s="129" t="str">
        <f t="shared" si="11"/>
        <v/>
      </c>
      <c r="L111" s="40"/>
    </row>
    <row r="112" spans="1:19">
      <c r="A112">
        <v>11</v>
      </c>
      <c r="B112" s="103"/>
      <c r="C112" s="82" t="str">
        <f t="shared" si="12"/>
        <v/>
      </c>
      <c r="D112" s="575" t="str">
        <f>IF('5-4 支出'!D112="","",'5-4 支出'!D112)</f>
        <v/>
      </c>
      <c r="E112" s="491" t="str">
        <f>IF('5-4 支出'!E112="","",'5-4 支出'!E112)</f>
        <v/>
      </c>
      <c r="F112" s="492" t="str">
        <f>IF('5-4 支出'!F112="","",'5-4 支出'!F112)</f>
        <v/>
      </c>
      <c r="G112" s="492" t="str">
        <f>IF('5-4 支出'!G112="","",'5-4 支出'!G112)</f>
        <v/>
      </c>
      <c r="H112" s="492" t="str">
        <f>IF('5-4 支出'!H112="","",'5-4 支出'!H112)</f>
        <v/>
      </c>
      <c r="I112" s="492" t="str">
        <f>IF('5-4 支出'!I112="","",'5-4 支出'!I112)</f>
        <v/>
      </c>
      <c r="J112" s="492" t="str">
        <f>IF('5-4 支出'!J112="","",'5-4 支出'!J112)</f>
        <v/>
      </c>
      <c r="K112" s="129" t="str">
        <f t="shared" si="11"/>
        <v/>
      </c>
      <c r="L112" s="40"/>
    </row>
    <row r="113" spans="1:19">
      <c r="A113">
        <v>12</v>
      </c>
      <c r="B113" s="103"/>
      <c r="C113" s="82" t="str">
        <f t="shared" si="12"/>
        <v/>
      </c>
      <c r="D113" s="575" t="str">
        <f>IF('5-4 支出'!D113="","",'5-4 支出'!D113)</f>
        <v/>
      </c>
      <c r="E113" s="491" t="str">
        <f>IF('5-4 支出'!E113="","",'5-4 支出'!E113)</f>
        <v/>
      </c>
      <c r="F113" s="492" t="str">
        <f>IF('5-4 支出'!F113="","",'5-4 支出'!F113)</f>
        <v/>
      </c>
      <c r="G113" s="492" t="str">
        <f>IF('5-4 支出'!G113="","",'5-4 支出'!G113)</f>
        <v/>
      </c>
      <c r="H113" s="492" t="str">
        <f>IF('5-4 支出'!H113="","",'5-4 支出'!H113)</f>
        <v/>
      </c>
      <c r="I113" s="492" t="str">
        <f>IF('5-4 支出'!I113="","",'5-4 支出'!I113)</f>
        <v/>
      </c>
      <c r="J113" s="492" t="str">
        <f>IF('5-4 支出'!J113="","",'5-4 支出'!J113)</f>
        <v/>
      </c>
      <c r="K113" s="129" t="str">
        <f t="shared" si="11"/>
        <v/>
      </c>
      <c r="L113" s="41"/>
    </row>
    <row r="114" spans="1:19">
      <c r="A114">
        <v>13</v>
      </c>
      <c r="B114" s="103"/>
      <c r="C114" s="82" t="str">
        <f t="shared" si="12"/>
        <v/>
      </c>
      <c r="D114" s="575" t="str">
        <f>IF('5-4 支出'!D114="","",'5-4 支出'!D114)</f>
        <v/>
      </c>
      <c r="E114" s="491" t="str">
        <f>IF('5-4 支出'!E114="","",'5-4 支出'!E114)</f>
        <v/>
      </c>
      <c r="F114" s="492" t="str">
        <f>IF('5-4 支出'!F114="","",'5-4 支出'!F114)</f>
        <v/>
      </c>
      <c r="G114" s="492" t="str">
        <f>IF('5-4 支出'!G114="","",'5-4 支出'!G114)</f>
        <v/>
      </c>
      <c r="H114" s="492" t="str">
        <f>IF('5-4 支出'!H114="","",'5-4 支出'!H114)</f>
        <v/>
      </c>
      <c r="I114" s="492" t="str">
        <f>IF('5-4 支出'!I114="","",'5-4 支出'!I114)</f>
        <v/>
      </c>
      <c r="J114" s="492" t="str">
        <f>IF('5-4 支出'!J114="","",'5-4 支出'!J114)</f>
        <v/>
      </c>
      <c r="K114" s="129" t="str">
        <f t="shared" si="11"/>
        <v/>
      </c>
      <c r="L114" s="41"/>
    </row>
    <row r="115" spans="1:19">
      <c r="A115">
        <v>14</v>
      </c>
      <c r="B115" s="103"/>
      <c r="C115" s="82" t="str">
        <f t="shared" si="12"/>
        <v/>
      </c>
      <c r="D115" s="575" t="str">
        <f>IF('5-4 支出'!D115="","",'5-4 支出'!D115)</f>
        <v/>
      </c>
      <c r="E115" s="491" t="str">
        <f>IF('5-4 支出'!E115="","",'5-4 支出'!E115)</f>
        <v/>
      </c>
      <c r="F115" s="492" t="str">
        <f>IF('5-4 支出'!F115="","",'5-4 支出'!F115)</f>
        <v/>
      </c>
      <c r="G115" s="492" t="str">
        <f>IF('5-4 支出'!G115="","",'5-4 支出'!G115)</f>
        <v/>
      </c>
      <c r="H115" s="492" t="str">
        <f>IF('5-4 支出'!H115="","",'5-4 支出'!H115)</f>
        <v/>
      </c>
      <c r="I115" s="492" t="str">
        <f>IF('5-4 支出'!I115="","",'5-4 支出'!I115)</f>
        <v/>
      </c>
      <c r="J115" s="492" t="str">
        <f>IF('5-4 支出'!J115="","",'5-4 支出'!J115)</f>
        <v/>
      </c>
      <c r="K115" s="129" t="str">
        <f t="shared" si="11"/>
        <v/>
      </c>
      <c r="L115" s="40"/>
    </row>
    <row r="116" spans="1:19">
      <c r="A116">
        <v>15</v>
      </c>
      <c r="B116" s="103"/>
      <c r="C116" s="82" t="str">
        <f t="shared" si="12"/>
        <v/>
      </c>
      <c r="D116" s="575" t="str">
        <f>IF('5-4 支出'!D116="","",'5-4 支出'!D116)</f>
        <v/>
      </c>
      <c r="E116" s="491" t="str">
        <f>IF('5-4 支出'!E116="","",'5-4 支出'!E116)</f>
        <v/>
      </c>
      <c r="F116" s="492" t="str">
        <f>IF('5-4 支出'!F116="","",'5-4 支出'!F116)</f>
        <v/>
      </c>
      <c r="G116" s="492" t="str">
        <f>IF('5-4 支出'!G116="","",'5-4 支出'!G116)</f>
        <v/>
      </c>
      <c r="H116" s="492" t="str">
        <f>IF('5-4 支出'!H116="","",'5-4 支出'!H116)</f>
        <v/>
      </c>
      <c r="I116" s="492" t="str">
        <f>IF('5-4 支出'!I116="","",'5-4 支出'!I116)</f>
        <v/>
      </c>
      <c r="J116" s="492" t="str">
        <f>IF('5-4 支出'!J116="","",'5-4 支出'!J116)</f>
        <v/>
      </c>
      <c r="K116" s="129" t="str">
        <f t="shared" si="11"/>
        <v/>
      </c>
      <c r="L116" s="40"/>
    </row>
    <row r="117" spans="1:19">
      <c r="A117">
        <v>16</v>
      </c>
      <c r="B117" s="103"/>
      <c r="C117" s="82" t="str">
        <f t="shared" si="12"/>
        <v/>
      </c>
      <c r="D117" s="575" t="str">
        <f>IF('5-4 支出'!D117="","",'5-4 支出'!D117)</f>
        <v/>
      </c>
      <c r="E117" s="491" t="str">
        <f>IF('5-4 支出'!E117="","",'5-4 支出'!E117)</f>
        <v/>
      </c>
      <c r="F117" s="492" t="str">
        <f>IF('5-4 支出'!F117="","",'5-4 支出'!F117)</f>
        <v/>
      </c>
      <c r="G117" s="492" t="str">
        <f>IF('5-4 支出'!G117="","",'5-4 支出'!G117)</f>
        <v/>
      </c>
      <c r="H117" s="492" t="str">
        <f>IF('5-4 支出'!H117="","",'5-4 支出'!H117)</f>
        <v/>
      </c>
      <c r="I117" s="492" t="str">
        <f>IF('5-4 支出'!I117="","",'5-4 支出'!I117)</f>
        <v/>
      </c>
      <c r="J117" s="492" t="str">
        <f>IF('5-4 支出'!J117="","",'5-4 支出'!J117)</f>
        <v/>
      </c>
      <c r="K117" s="129" t="str">
        <f t="shared" si="11"/>
        <v/>
      </c>
      <c r="L117" s="40"/>
    </row>
    <row r="118" spans="1:19">
      <c r="A118">
        <v>17</v>
      </c>
      <c r="B118" s="103"/>
      <c r="C118" s="82" t="str">
        <f t="shared" si="12"/>
        <v/>
      </c>
      <c r="D118" s="575" t="str">
        <f>IF('5-4 支出'!D118="","",'5-4 支出'!D118)</f>
        <v/>
      </c>
      <c r="E118" s="491" t="str">
        <f>IF('5-4 支出'!E118="","",'5-4 支出'!E118)</f>
        <v/>
      </c>
      <c r="F118" s="492" t="str">
        <f>IF('5-4 支出'!F118="","",'5-4 支出'!F118)</f>
        <v/>
      </c>
      <c r="G118" s="492" t="str">
        <f>IF('5-4 支出'!G118="","",'5-4 支出'!G118)</f>
        <v/>
      </c>
      <c r="H118" s="492" t="str">
        <f>IF('5-4 支出'!H118="","",'5-4 支出'!H118)</f>
        <v/>
      </c>
      <c r="I118" s="492" t="str">
        <f>IF('5-4 支出'!I118="","",'5-4 支出'!I118)</f>
        <v/>
      </c>
      <c r="J118" s="492" t="str">
        <f>IF('5-4 支出'!J118="","",'5-4 支出'!J118)</f>
        <v/>
      </c>
      <c r="K118" s="129" t="str">
        <f t="shared" si="11"/>
        <v/>
      </c>
      <c r="L118" s="41"/>
    </row>
    <row r="119" spans="1:19">
      <c r="A119">
        <v>18</v>
      </c>
      <c r="B119" s="103"/>
      <c r="C119" s="82" t="str">
        <f t="shared" si="12"/>
        <v/>
      </c>
      <c r="D119" s="575" t="str">
        <f>IF('5-4 支出'!D119="","",'5-4 支出'!D119)</f>
        <v/>
      </c>
      <c r="E119" s="491" t="str">
        <f>IF('5-4 支出'!E119="","",'5-4 支出'!E119)</f>
        <v/>
      </c>
      <c r="F119" s="492" t="str">
        <f>IF('5-4 支出'!F119="","",'5-4 支出'!F119)</f>
        <v/>
      </c>
      <c r="G119" s="492" t="str">
        <f>IF('5-4 支出'!G119="","",'5-4 支出'!G119)</f>
        <v/>
      </c>
      <c r="H119" s="492" t="str">
        <f>IF('5-4 支出'!H119="","",'5-4 支出'!H119)</f>
        <v/>
      </c>
      <c r="I119" s="492" t="str">
        <f>IF('5-4 支出'!I119="","",'5-4 支出'!I119)</f>
        <v/>
      </c>
      <c r="J119" s="492" t="str">
        <f>IF('5-4 支出'!J119="","",'5-4 支出'!J119)</f>
        <v/>
      </c>
      <c r="K119" s="129" t="str">
        <f t="shared" si="11"/>
        <v/>
      </c>
      <c r="L119" s="41"/>
    </row>
    <row r="120" spans="1:19">
      <c r="A120">
        <v>19</v>
      </c>
      <c r="B120" s="103"/>
      <c r="C120" s="82" t="str">
        <f t="shared" si="12"/>
        <v/>
      </c>
      <c r="D120" s="575" t="str">
        <f>IF('5-4 支出'!D120="","",'5-4 支出'!D120)</f>
        <v/>
      </c>
      <c r="E120" s="491" t="str">
        <f>IF('5-4 支出'!E120="","",'5-4 支出'!E120)</f>
        <v/>
      </c>
      <c r="F120" s="492" t="str">
        <f>IF('5-4 支出'!F120="","",'5-4 支出'!F120)</f>
        <v/>
      </c>
      <c r="G120" s="492" t="str">
        <f>IF('5-4 支出'!G120="","",'5-4 支出'!G120)</f>
        <v/>
      </c>
      <c r="H120" s="492" t="str">
        <f>IF('5-4 支出'!H120="","",'5-4 支出'!H120)</f>
        <v/>
      </c>
      <c r="I120" s="492" t="str">
        <f>IF('5-4 支出'!I120="","",'5-4 支出'!I120)</f>
        <v/>
      </c>
      <c r="J120" s="492" t="str">
        <f>IF('5-4 支出'!J120="","",'5-4 支出'!J120)</f>
        <v/>
      </c>
      <c r="K120" s="129" t="str">
        <f t="shared" si="11"/>
        <v/>
      </c>
      <c r="L120" s="41"/>
    </row>
    <row r="121" spans="1:19" ht="18.600000000000001" thickBot="1">
      <c r="A121">
        <v>20</v>
      </c>
      <c r="B121" s="104"/>
      <c r="C121" s="83" t="str">
        <f t="shared" si="12"/>
        <v/>
      </c>
      <c r="D121" s="576" t="str">
        <f>IF('5-4 支出'!D121="","",'5-4 支出'!D121)</f>
        <v/>
      </c>
      <c r="E121" s="494" t="str">
        <f>IF('5-4 支出'!E121="","",'5-4 支出'!E121)</f>
        <v/>
      </c>
      <c r="F121" s="495" t="str">
        <f>IF('5-4 支出'!F121="","",'5-4 支出'!F121)</f>
        <v/>
      </c>
      <c r="G121" s="495" t="str">
        <f>IF('5-4 支出'!G121="","",'5-4 支出'!G121)</f>
        <v/>
      </c>
      <c r="H121" s="495" t="str">
        <f>IF('5-4 支出'!H121="","",'5-4 支出'!H121)</f>
        <v/>
      </c>
      <c r="I121" s="495" t="str">
        <f>IF('5-4 支出'!I121="","",'5-4 支出'!I121)</f>
        <v/>
      </c>
      <c r="J121" s="495" t="str">
        <f>IF('5-4 支出'!J121="","",'5-4 支出'!J121)</f>
        <v/>
      </c>
      <c r="K121" s="130" t="str">
        <f t="shared" si="11"/>
        <v/>
      </c>
      <c r="L121" s="42"/>
      <c r="M121" s="35"/>
      <c r="N121" s="35"/>
      <c r="O121" s="35"/>
      <c r="P121" s="35"/>
      <c r="Q121" s="35"/>
      <c r="R121" s="35"/>
      <c r="S121" s="35"/>
    </row>
    <row r="122" spans="1:19" ht="22.8" thickBot="1">
      <c r="A122" s="60"/>
      <c r="B122" s="101"/>
      <c r="C122" s="75" t="s">
        <v>197</v>
      </c>
      <c r="D122" s="61" t="s">
        <v>202</v>
      </c>
      <c r="E122" s="290" t="s">
        <v>389</v>
      </c>
      <c r="F122" s="65" t="s">
        <v>156</v>
      </c>
      <c r="G122" s="66" t="s">
        <v>448</v>
      </c>
      <c r="H122" s="67" t="s">
        <v>446</v>
      </c>
      <c r="I122" s="66" t="s">
        <v>449</v>
      </c>
      <c r="J122" s="67" t="s">
        <v>447</v>
      </c>
      <c r="K122" s="65" t="s">
        <v>108</v>
      </c>
      <c r="L122" s="68" t="s">
        <v>408</v>
      </c>
    </row>
    <row r="123" spans="1:19" s="35" customFormat="1" ht="26.4">
      <c r="A123"/>
      <c r="B123" s="62" t="str">
        <f t="shared" ref="B123" si="13">IF($E$8=C123,$D$8,IF($E$9=C123,$D$9,IF($E$10=C123,$D$10,"")))</f>
        <v/>
      </c>
      <c r="C123" s="78" t="s">
        <v>195</v>
      </c>
      <c r="D123" s="69"/>
      <c r="E123" s="70" t="str">
        <f>IF('5-4 支出'!E123="","",'5-4 支出'!E123)</f>
        <v/>
      </c>
      <c r="F123" s="71" t="str">
        <f>IF('5-4 支出'!F123="","",'5-4 支出'!F123)</f>
        <v/>
      </c>
      <c r="G123" s="71" t="str">
        <f>IF('5-4 支出'!G123="","",'5-4 支出'!G123)</f>
        <v/>
      </c>
      <c r="H123" s="71" t="str">
        <f>IF('5-4 支出'!H123="","",'5-4 支出'!H123)</f>
        <v/>
      </c>
      <c r="I123" s="71" t="str">
        <f>IF('5-4 支出'!I123="","",'5-4 支出'!I123)</f>
        <v/>
      </c>
      <c r="J123" s="71" t="str">
        <f>IF('5-4 支出'!J123="","",'5-4 支出'!J123)</f>
        <v/>
      </c>
      <c r="K123" s="74"/>
      <c r="L123" s="76">
        <f>ROUNDDOWN((SUM(K124:K143)),-3)/1000</f>
        <v>0</v>
      </c>
      <c r="M123"/>
      <c r="N123"/>
      <c r="O123"/>
      <c r="P123"/>
      <c r="Q123"/>
      <c r="R123"/>
      <c r="S123"/>
    </row>
    <row r="124" spans="1:19">
      <c r="A124">
        <v>1</v>
      </c>
      <c r="B124" s="103"/>
      <c r="C124" s="82" t="str">
        <f>IF(D124="","",".")</f>
        <v/>
      </c>
      <c r="D124" s="574" t="str">
        <f>IF('5-4 支出'!D124="","",'5-4 支出'!D124)</f>
        <v/>
      </c>
      <c r="E124" s="488" t="str">
        <f>IF('5-4 支出'!E124="","",'5-4 支出'!E124)</f>
        <v/>
      </c>
      <c r="F124" s="489" t="str">
        <f>IF('5-4 支出'!F124="","",'5-4 支出'!F124)</f>
        <v/>
      </c>
      <c r="G124" s="489" t="str">
        <f>IF('5-4 支出'!G124="","",'5-4 支出'!G124)</f>
        <v/>
      </c>
      <c r="H124" s="489" t="str">
        <f>IF('5-4 支出'!H124="","",'5-4 支出'!H124)</f>
        <v/>
      </c>
      <c r="I124" s="489" t="str">
        <f>IF('5-4 支出'!I124="","",'5-4 支出'!I124)</f>
        <v/>
      </c>
      <c r="J124" s="489" t="str">
        <f>IF('5-4 支出'!J124="","",'5-4 支出'!J124)</f>
        <v/>
      </c>
      <c r="K124" s="128" t="str">
        <f t="shared" si="11"/>
        <v/>
      </c>
      <c r="L124" s="40"/>
    </row>
    <row r="125" spans="1:19">
      <c r="A125">
        <v>2</v>
      </c>
      <c r="B125" s="103"/>
      <c r="C125" s="82" t="str">
        <f t="shared" ref="C125:C143" si="14">IF(D125="","",".")</f>
        <v/>
      </c>
      <c r="D125" s="575" t="str">
        <f>IF('5-4 支出'!D125="","",'5-4 支出'!D125)</f>
        <v/>
      </c>
      <c r="E125" s="491" t="str">
        <f>IF('5-4 支出'!E125="","",'5-4 支出'!E125)</f>
        <v/>
      </c>
      <c r="F125" s="492" t="str">
        <f>IF('5-4 支出'!F125="","",'5-4 支出'!F125)</f>
        <v/>
      </c>
      <c r="G125" s="492" t="str">
        <f>IF('5-4 支出'!G125="","",'5-4 支出'!G125)</f>
        <v/>
      </c>
      <c r="H125" s="492" t="str">
        <f>IF('5-4 支出'!H125="","",'5-4 支出'!H125)</f>
        <v/>
      </c>
      <c r="I125" s="492" t="str">
        <f>IF('5-4 支出'!I125="","",'5-4 支出'!I125)</f>
        <v/>
      </c>
      <c r="J125" s="492" t="str">
        <f>IF('5-4 支出'!J125="","",'5-4 支出'!J125)</f>
        <v/>
      </c>
      <c r="K125" s="129" t="str">
        <f t="shared" si="11"/>
        <v/>
      </c>
      <c r="L125" s="40"/>
    </row>
    <row r="126" spans="1:19">
      <c r="A126">
        <v>3</v>
      </c>
      <c r="B126" s="103"/>
      <c r="C126" s="82" t="str">
        <f t="shared" si="14"/>
        <v/>
      </c>
      <c r="D126" s="575" t="str">
        <f>IF('5-4 支出'!D126="","",'5-4 支出'!D126)</f>
        <v/>
      </c>
      <c r="E126" s="491" t="str">
        <f>IF('5-4 支出'!E126="","",'5-4 支出'!E126)</f>
        <v/>
      </c>
      <c r="F126" s="492" t="str">
        <f>IF('5-4 支出'!F126="","",'5-4 支出'!F126)</f>
        <v/>
      </c>
      <c r="G126" s="492" t="str">
        <f>IF('5-4 支出'!G126="","",'5-4 支出'!G126)</f>
        <v/>
      </c>
      <c r="H126" s="492" t="str">
        <f>IF('5-4 支出'!H126="","",'5-4 支出'!H126)</f>
        <v/>
      </c>
      <c r="I126" s="492" t="str">
        <f>IF('5-4 支出'!I126="","",'5-4 支出'!I126)</f>
        <v/>
      </c>
      <c r="J126" s="492" t="str">
        <f>IF('5-4 支出'!J126="","",'5-4 支出'!J126)</f>
        <v/>
      </c>
      <c r="K126" s="129" t="str">
        <f t="shared" si="11"/>
        <v/>
      </c>
      <c r="L126" s="40"/>
    </row>
    <row r="127" spans="1:19">
      <c r="A127">
        <v>4</v>
      </c>
      <c r="B127" s="103"/>
      <c r="C127" s="82" t="str">
        <f t="shared" si="14"/>
        <v/>
      </c>
      <c r="D127" s="575" t="str">
        <f>IF('5-4 支出'!D127="","",'5-4 支出'!D127)</f>
        <v/>
      </c>
      <c r="E127" s="491" t="str">
        <f>IF('5-4 支出'!E127="","",'5-4 支出'!E127)</f>
        <v/>
      </c>
      <c r="F127" s="492" t="str">
        <f>IF('5-4 支出'!F127="","",'5-4 支出'!F127)</f>
        <v/>
      </c>
      <c r="G127" s="492" t="str">
        <f>IF('5-4 支出'!G127="","",'5-4 支出'!G127)</f>
        <v/>
      </c>
      <c r="H127" s="492" t="str">
        <f>IF('5-4 支出'!H127="","",'5-4 支出'!H127)</f>
        <v/>
      </c>
      <c r="I127" s="492" t="str">
        <f>IF('5-4 支出'!I127="","",'5-4 支出'!I127)</f>
        <v/>
      </c>
      <c r="J127" s="492" t="str">
        <f>IF('5-4 支出'!J127="","",'5-4 支出'!J127)</f>
        <v/>
      </c>
      <c r="K127" s="129" t="str">
        <f t="shared" si="11"/>
        <v/>
      </c>
      <c r="L127" s="40"/>
    </row>
    <row r="128" spans="1:19">
      <c r="A128">
        <v>5</v>
      </c>
      <c r="B128" s="103"/>
      <c r="C128" s="82" t="str">
        <f t="shared" si="14"/>
        <v/>
      </c>
      <c r="D128" s="575" t="str">
        <f>IF('5-4 支出'!D128="","",'5-4 支出'!D128)</f>
        <v/>
      </c>
      <c r="E128" s="491" t="str">
        <f>IF('5-4 支出'!E128="","",'5-4 支出'!E128)</f>
        <v/>
      </c>
      <c r="F128" s="492" t="str">
        <f>IF('5-4 支出'!F128="","",'5-4 支出'!F128)</f>
        <v/>
      </c>
      <c r="G128" s="492" t="str">
        <f>IF('5-4 支出'!G128="","",'5-4 支出'!G128)</f>
        <v/>
      </c>
      <c r="H128" s="492" t="str">
        <f>IF('5-4 支出'!H128="","",'5-4 支出'!H128)</f>
        <v/>
      </c>
      <c r="I128" s="492" t="str">
        <f>IF('5-4 支出'!I128="","",'5-4 支出'!I128)</f>
        <v/>
      </c>
      <c r="J128" s="492" t="str">
        <f>IF('5-4 支出'!J128="","",'5-4 支出'!J128)</f>
        <v/>
      </c>
      <c r="K128" s="129" t="str">
        <f t="shared" si="11"/>
        <v/>
      </c>
      <c r="L128" s="40"/>
    </row>
    <row r="129" spans="1:19">
      <c r="A129">
        <v>6</v>
      </c>
      <c r="B129" s="103"/>
      <c r="C129" s="82" t="str">
        <f t="shared" si="14"/>
        <v/>
      </c>
      <c r="D129" s="575" t="str">
        <f>IF('5-4 支出'!D129="","",'5-4 支出'!D129)</f>
        <v/>
      </c>
      <c r="E129" s="491" t="str">
        <f>IF('5-4 支出'!E129="","",'5-4 支出'!E129)</f>
        <v/>
      </c>
      <c r="F129" s="492" t="str">
        <f>IF('5-4 支出'!F129="","",'5-4 支出'!F129)</f>
        <v/>
      </c>
      <c r="G129" s="492" t="str">
        <f>IF('5-4 支出'!G129="","",'5-4 支出'!G129)</f>
        <v/>
      </c>
      <c r="H129" s="492" t="str">
        <f>IF('5-4 支出'!H129="","",'5-4 支出'!H129)</f>
        <v/>
      </c>
      <c r="I129" s="492" t="str">
        <f>IF('5-4 支出'!I129="","",'5-4 支出'!I129)</f>
        <v/>
      </c>
      <c r="J129" s="492" t="str">
        <f>IF('5-4 支出'!J129="","",'5-4 支出'!J129)</f>
        <v/>
      </c>
      <c r="K129" s="129" t="str">
        <f t="shared" si="11"/>
        <v/>
      </c>
      <c r="L129" s="40"/>
    </row>
    <row r="130" spans="1:19">
      <c r="A130">
        <v>7</v>
      </c>
      <c r="B130" s="103"/>
      <c r="C130" s="82" t="str">
        <f t="shared" si="14"/>
        <v/>
      </c>
      <c r="D130" s="575" t="str">
        <f>IF('5-4 支出'!D130="","",'5-4 支出'!D130)</f>
        <v/>
      </c>
      <c r="E130" s="491" t="str">
        <f>IF('5-4 支出'!E130="","",'5-4 支出'!E130)</f>
        <v/>
      </c>
      <c r="F130" s="492" t="str">
        <f>IF('5-4 支出'!F130="","",'5-4 支出'!F130)</f>
        <v/>
      </c>
      <c r="G130" s="492" t="str">
        <f>IF('5-4 支出'!G130="","",'5-4 支出'!G130)</f>
        <v/>
      </c>
      <c r="H130" s="492" t="str">
        <f>IF('5-4 支出'!H130="","",'5-4 支出'!H130)</f>
        <v/>
      </c>
      <c r="I130" s="492" t="str">
        <f>IF('5-4 支出'!I130="","",'5-4 支出'!I130)</f>
        <v/>
      </c>
      <c r="J130" s="492" t="str">
        <f>IF('5-4 支出'!J130="","",'5-4 支出'!J130)</f>
        <v/>
      </c>
      <c r="K130" s="129" t="str">
        <f t="shared" si="11"/>
        <v/>
      </c>
      <c r="L130" s="40"/>
    </row>
    <row r="131" spans="1:19">
      <c r="A131">
        <v>8</v>
      </c>
      <c r="B131" s="103"/>
      <c r="C131" s="82" t="str">
        <f t="shared" si="14"/>
        <v/>
      </c>
      <c r="D131" s="575" t="str">
        <f>IF('5-4 支出'!D131="","",'5-4 支出'!D131)</f>
        <v/>
      </c>
      <c r="E131" s="491" t="str">
        <f>IF('5-4 支出'!E131="","",'5-4 支出'!E131)</f>
        <v/>
      </c>
      <c r="F131" s="492" t="str">
        <f>IF('5-4 支出'!F131="","",'5-4 支出'!F131)</f>
        <v/>
      </c>
      <c r="G131" s="492" t="str">
        <f>IF('5-4 支出'!G131="","",'5-4 支出'!G131)</f>
        <v/>
      </c>
      <c r="H131" s="492" t="str">
        <f>IF('5-4 支出'!H131="","",'5-4 支出'!H131)</f>
        <v/>
      </c>
      <c r="I131" s="492" t="str">
        <f>IF('5-4 支出'!I131="","",'5-4 支出'!I131)</f>
        <v/>
      </c>
      <c r="J131" s="492" t="str">
        <f>IF('5-4 支出'!J131="","",'5-4 支出'!J131)</f>
        <v/>
      </c>
      <c r="K131" s="129" t="str">
        <f t="shared" si="11"/>
        <v/>
      </c>
      <c r="L131" s="40"/>
    </row>
    <row r="132" spans="1:19">
      <c r="A132">
        <v>9</v>
      </c>
      <c r="B132" s="103"/>
      <c r="C132" s="82" t="str">
        <f t="shared" si="14"/>
        <v/>
      </c>
      <c r="D132" s="575" t="str">
        <f>IF('5-4 支出'!D132="","",'5-4 支出'!D132)</f>
        <v/>
      </c>
      <c r="E132" s="491" t="str">
        <f>IF('5-4 支出'!E132="","",'5-4 支出'!E132)</f>
        <v/>
      </c>
      <c r="F132" s="492" t="str">
        <f>IF('5-4 支出'!F132="","",'5-4 支出'!F132)</f>
        <v/>
      </c>
      <c r="G132" s="492" t="str">
        <f>IF('5-4 支出'!G132="","",'5-4 支出'!G132)</f>
        <v/>
      </c>
      <c r="H132" s="492" t="str">
        <f>IF('5-4 支出'!H132="","",'5-4 支出'!H132)</f>
        <v/>
      </c>
      <c r="I132" s="492" t="str">
        <f>IF('5-4 支出'!I132="","",'5-4 支出'!I132)</f>
        <v/>
      </c>
      <c r="J132" s="492" t="str">
        <f>IF('5-4 支出'!J132="","",'5-4 支出'!J132)</f>
        <v/>
      </c>
      <c r="K132" s="129" t="str">
        <f t="shared" si="11"/>
        <v/>
      </c>
      <c r="L132" s="40"/>
    </row>
    <row r="133" spans="1:19">
      <c r="A133">
        <v>10</v>
      </c>
      <c r="B133" s="103"/>
      <c r="C133" s="82" t="str">
        <f t="shared" si="14"/>
        <v/>
      </c>
      <c r="D133" s="575" t="str">
        <f>IF('5-4 支出'!D133="","",'5-4 支出'!D133)</f>
        <v/>
      </c>
      <c r="E133" s="491" t="str">
        <f>IF('5-4 支出'!E133="","",'5-4 支出'!E133)</f>
        <v/>
      </c>
      <c r="F133" s="492" t="str">
        <f>IF('5-4 支出'!F133="","",'5-4 支出'!F133)</f>
        <v/>
      </c>
      <c r="G133" s="492" t="str">
        <f>IF('5-4 支出'!G133="","",'5-4 支出'!G133)</f>
        <v/>
      </c>
      <c r="H133" s="492" t="str">
        <f>IF('5-4 支出'!H133="","",'5-4 支出'!H133)</f>
        <v/>
      </c>
      <c r="I133" s="492" t="str">
        <f>IF('5-4 支出'!I133="","",'5-4 支出'!I133)</f>
        <v/>
      </c>
      <c r="J133" s="492" t="str">
        <f>IF('5-4 支出'!J133="","",'5-4 支出'!J133)</f>
        <v/>
      </c>
      <c r="K133" s="129" t="str">
        <f t="shared" si="11"/>
        <v/>
      </c>
      <c r="L133" s="40"/>
    </row>
    <row r="134" spans="1:19">
      <c r="A134">
        <v>11</v>
      </c>
      <c r="B134" s="103"/>
      <c r="C134" s="82" t="str">
        <f t="shared" si="14"/>
        <v/>
      </c>
      <c r="D134" s="575" t="str">
        <f>IF('5-4 支出'!D134="","",'5-4 支出'!D134)</f>
        <v/>
      </c>
      <c r="E134" s="491" t="str">
        <f>IF('5-4 支出'!E134="","",'5-4 支出'!E134)</f>
        <v/>
      </c>
      <c r="F134" s="492" t="str">
        <f>IF('5-4 支出'!F134="","",'5-4 支出'!F134)</f>
        <v/>
      </c>
      <c r="G134" s="492" t="str">
        <f>IF('5-4 支出'!G134="","",'5-4 支出'!G134)</f>
        <v/>
      </c>
      <c r="H134" s="492" t="str">
        <f>IF('5-4 支出'!H134="","",'5-4 支出'!H134)</f>
        <v/>
      </c>
      <c r="I134" s="492" t="str">
        <f>IF('5-4 支出'!I134="","",'5-4 支出'!I134)</f>
        <v/>
      </c>
      <c r="J134" s="492" t="str">
        <f>IF('5-4 支出'!J134="","",'5-4 支出'!J134)</f>
        <v/>
      </c>
      <c r="K134" s="129" t="str">
        <f t="shared" si="11"/>
        <v/>
      </c>
      <c r="L134" s="40"/>
    </row>
    <row r="135" spans="1:19">
      <c r="A135">
        <v>12</v>
      </c>
      <c r="B135" s="103"/>
      <c r="C135" s="82" t="str">
        <f t="shared" si="14"/>
        <v/>
      </c>
      <c r="D135" s="575" t="str">
        <f>IF('5-4 支出'!D135="","",'5-4 支出'!D135)</f>
        <v/>
      </c>
      <c r="E135" s="491" t="str">
        <f>IF('5-4 支出'!E135="","",'5-4 支出'!E135)</f>
        <v/>
      </c>
      <c r="F135" s="492" t="str">
        <f>IF('5-4 支出'!F135="","",'5-4 支出'!F135)</f>
        <v/>
      </c>
      <c r="G135" s="492" t="str">
        <f>IF('5-4 支出'!G135="","",'5-4 支出'!G135)</f>
        <v/>
      </c>
      <c r="H135" s="492" t="str">
        <f>IF('5-4 支出'!H135="","",'5-4 支出'!H135)</f>
        <v/>
      </c>
      <c r="I135" s="492" t="str">
        <f>IF('5-4 支出'!I135="","",'5-4 支出'!I135)</f>
        <v/>
      </c>
      <c r="J135" s="492" t="str">
        <f>IF('5-4 支出'!J135="","",'5-4 支出'!J135)</f>
        <v/>
      </c>
      <c r="K135" s="129" t="str">
        <f t="shared" si="11"/>
        <v/>
      </c>
      <c r="L135" s="40"/>
    </row>
    <row r="136" spans="1:19">
      <c r="A136">
        <v>13</v>
      </c>
      <c r="B136" s="103"/>
      <c r="C136" s="82" t="str">
        <f t="shared" si="14"/>
        <v/>
      </c>
      <c r="D136" s="575" t="str">
        <f>IF('5-4 支出'!D136="","",'5-4 支出'!D136)</f>
        <v/>
      </c>
      <c r="E136" s="491" t="str">
        <f>IF('5-4 支出'!E136="","",'5-4 支出'!E136)</f>
        <v/>
      </c>
      <c r="F136" s="492" t="str">
        <f>IF('5-4 支出'!F136="","",'5-4 支出'!F136)</f>
        <v/>
      </c>
      <c r="G136" s="492" t="str">
        <f>IF('5-4 支出'!G136="","",'5-4 支出'!G136)</f>
        <v/>
      </c>
      <c r="H136" s="492" t="str">
        <f>IF('5-4 支出'!H136="","",'5-4 支出'!H136)</f>
        <v/>
      </c>
      <c r="I136" s="492" t="str">
        <f>IF('5-4 支出'!I136="","",'5-4 支出'!I136)</f>
        <v/>
      </c>
      <c r="J136" s="492" t="str">
        <f>IF('5-4 支出'!J136="","",'5-4 支出'!J136)</f>
        <v/>
      </c>
      <c r="K136" s="129" t="str">
        <f t="shared" si="11"/>
        <v/>
      </c>
      <c r="L136" s="40"/>
    </row>
    <row r="137" spans="1:19">
      <c r="A137">
        <v>14</v>
      </c>
      <c r="B137" s="103"/>
      <c r="C137" s="82" t="str">
        <f t="shared" si="14"/>
        <v/>
      </c>
      <c r="D137" s="575" t="str">
        <f>IF('5-4 支出'!D137="","",'5-4 支出'!D137)</f>
        <v/>
      </c>
      <c r="E137" s="491" t="str">
        <f>IF('5-4 支出'!E137="","",'5-4 支出'!E137)</f>
        <v/>
      </c>
      <c r="F137" s="492" t="str">
        <f>IF('5-4 支出'!F137="","",'5-4 支出'!F137)</f>
        <v/>
      </c>
      <c r="G137" s="492" t="str">
        <f>IF('5-4 支出'!G137="","",'5-4 支出'!G137)</f>
        <v/>
      </c>
      <c r="H137" s="492" t="str">
        <f>IF('5-4 支出'!H137="","",'5-4 支出'!H137)</f>
        <v/>
      </c>
      <c r="I137" s="492" t="str">
        <f>IF('5-4 支出'!I137="","",'5-4 支出'!I137)</f>
        <v/>
      </c>
      <c r="J137" s="492" t="str">
        <f>IF('5-4 支出'!J137="","",'5-4 支出'!J137)</f>
        <v/>
      </c>
      <c r="K137" s="129" t="str">
        <f t="shared" si="11"/>
        <v/>
      </c>
      <c r="L137" s="40"/>
    </row>
    <row r="138" spans="1:19">
      <c r="A138">
        <v>15</v>
      </c>
      <c r="B138" s="103"/>
      <c r="C138" s="82" t="str">
        <f t="shared" si="14"/>
        <v/>
      </c>
      <c r="D138" s="575" t="str">
        <f>IF('5-4 支出'!D138="","",'5-4 支出'!D138)</f>
        <v/>
      </c>
      <c r="E138" s="491" t="str">
        <f>IF('5-4 支出'!E138="","",'5-4 支出'!E138)</f>
        <v/>
      </c>
      <c r="F138" s="492" t="str">
        <f>IF('5-4 支出'!F138="","",'5-4 支出'!F138)</f>
        <v/>
      </c>
      <c r="G138" s="492" t="str">
        <f>IF('5-4 支出'!G138="","",'5-4 支出'!G138)</f>
        <v/>
      </c>
      <c r="H138" s="492" t="str">
        <f>IF('5-4 支出'!H138="","",'5-4 支出'!H138)</f>
        <v/>
      </c>
      <c r="I138" s="492" t="str">
        <f>IF('5-4 支出'!I138="","",'5-4 支出'!I138)</f>
        <v/>
      </c>
      <c r="J138" s="492" t="str">
        <f>IF('5-4 支出'!J138="","",'5-4 支出'!J138)</f>
        <v/>
      </c>
      <c r="K138" s="129" t="str">
        <f t="shared" si="11"/>
        <v/>
      </c>
      <c r="L138" s="40"/>
    </row>
    <row r="139" spans="1:19">
      <c r="A139">
        <v>16</v>
      </c>
      <c r="B139" s="103"/>
      <c r="C139" s="82" t="str">
        <f t="shared" si="14"/>
        <v/>
      </c>
      <c r="D139" s="575" t="str">
        <f>IF('5-4 支出'!D139="","",'5-4 支出'!D139)</f>
        <v/>
      </c>
      <c r="E139" s="491" t="str">
        <f>IF('5-4 支出'!E139="","",'5-4 支出'!E139)</f>
        <v/>
      </c>
      <c r="F139" s="492" t="str">
        <f>IF('5-4 支出'!F139="","",'5-4 支出'!F139)</f>
        <v/>
      </c>
      <c r="G139" s="492" t="str">
        <f>IF('5-4 支出'!G139="","",'5-4 支出'!G139)</f>
        <v/>
      </c>
      <c r="H139" s="492" t="str">
        <f>IF('5-4 支出'!H139="","",'5-4 支出'!H139)</f>
        <v/>
      </c>
      <c r="I139" s="492" t="str">
        <f>IF('5-4 支出'!I139="","",'5-4 支出'!I139)</f>
        <v/>
      </c>
      <c r="J139" s="492" t="str">
        <f>IF('5-4 支出'!J139="","",'5-4 支出'!J139)</f>
        <v/>
      </c>
      <c r="K139" s="129" t="str">
        <f t="shared" si="11"/>
        <v/>
      </c>
      <c r="L139" s="40"/>
    </row>
    <row r="140" spans="1:19">
      <c r="A140">
        <v>17</v>
      </c>
      <c r="B140" s="103"/>
      <c r="C140" s="82" t="str">
        <f t="shared" si="14"/>
        <v/>
      </c>
      <c r="D140" s="575" t="str">
        <f>IF('5-4 支出'!D140="","",'5-4 支出'!D140)</f>
        <v/>
      </c>
      <c r="E140" s="491" t="str">
        <f>IF('5-4 支出'!E140="","",'5-4 支出'!E140)</f>
        <v/>
      </c>
      <c r="F140" s="492" t="str">
        <f>IF('5-4 支出'!F140="","",'5-4 支出'!F140)</f>
        <v/>
      </c>
      <c r="G140" s="492" t="str">
        <f>IF('5-4 支出'!G140="","",'5-4 支出'!G140)</f>
        <v/>
      </c>
      <c r="H140" s="492" t="str">
        <f>IF('5-4 支出'!H140="","",'5-4 支出'!H140)</f>
        <v/>
      </c>
      <c r="I140" s="492" t="str">
        <f>IF('5-4 支出'!I140="","",'5-4 支出'!I140)</f>
        <v/>
      </c>
      <c r="J140" s="492" t="str">
        <f>IF('5-4 支出'!J140="","",'5-4 支出'!J140)</f>
        <v/>
      </c>
      <c r="K140" s="129" t="str">
        <f t="shared" si="11"/>
        <v/>
      </c>
      <c r="L140" s="41"/>
    </row>
    <row r="141" spans="1:19">
      <c r="A141">
        <v>18</v>
      </c>
      <c r="B141" s="103"/>
      <c r="C141" s="82" t="str">
        <f t="shared" si="14"/>
        <v/>
      </c>
      <c r="D141" s="575" t="str">
        <f>IF('5-4 支出'!D141="","",'5-4 支出'!D141)</f>
        <v/>
      </c>
      <c r="E141" s="491" t="str">
        <f>IF('5-4 支出'!E141="","",'5-4 支出'!E141)</f>
        <v/>
      </c>
      <c r="F141" s="492" t="str">
        <f>IF('5-4 支出'!F141="","",'5-4 支出'!F141)</f>
        <v/>
      </c>
      <c r="G141" s="492" t="str">
        <f>IF('5-4 支出'!G141="","",'5-4 支出'!G141)</f>
        <v/>
      </c>
      <c r="H141" s="492" t="str">
        <f>IF('5-4 支出'!H141="","",'5-4 支出'!H141)</f>
        <v/>
      </c>
      <c r="I141" s="492" t="str">
        <f>IF('5-4 支出'!I141="","",'5-4 支出'!I141)</f>
        <v/>
      </c>
      <c r="J141" s="492" t="str">
        <f>IF('5-4 支出'!J141="","",'5-4 支出'!J141)</f>
        <v/>
      </c>
      <c r="K141" s="129" t="str">
        <f t="shared" si="11"/>
        <v/>
      </c>
      <c r="L141" s="41"/>
    </row>
    <row r="142" spans="1:19">
      <c r="A142">
        <v>19</v>
      </c>
      <c r="B142" s="103"/>
      <c r="C142" s="82" t="str">
        <f t="shared" si="14"/>
        <v/>
      </c>
      <c r="D142" s="575" t="str">
        <f>IF('5-4 支出'!D142="","",'5-4 支出'!D142)</f>
        <v/>
      </c>
      <c r="E142" s="491" t="str">
        <f>IF('5-4 支出'!E142="","",'5-4 支出'!E142)</f>
        <v/>
      </c>
      <c r="F142" s="492" t="str">
        <f>IF('5-4 支出'!F142="","",'5-4 支出'!F142)</f>
        <v/>
      </c>
      <c r="G142" s="492" t="str">
        <f>IF('5-4 支出'!G142="","",'5-4 支出'!G142)</f>
        <v/>
      </c>
      <c r="H142" s="492" t="str">
        <f>IF('5-4 支出'!H142="","",'5-4 支出'!H142)</f>
        <v/>
      </c>
      <c r="I142" s="492" t="str">
        <f>IF('5-4 支出'!I142="","",'5-4 支出'!I142)</f>
        <v/>
      </c>
      <c r="J142" s="492" t="str">
        <f>IF('5-4 支出'!J142="","",'5-4 支出'!J142)</f>
        <v/>
      </c>
      <c r="K142" s="129" t="str">
        <f t="shared" si="11"/>
        <v/>
      </c>
      <c r="L142" s="41"/>
    </row>
    <row r="143" spans="1:19" ht="18.600000000000001" thickBot="1">
      <c r="A143">
        <v>20</v>
      </c>
      <c r="B143" s="104"/>
      <c r="C143" s="83" t="str">
        <f t="shared" si="14"/>
        <v/>
      </c>
      <c r="D143" s="576" t="str">
        <f>IF('5-4 支出'!D143="","",'5-4 支出'!D143)</f>
        <v/>
      </c>
      <c r="E143" s="491" t="str">
        <f>IF('5-4 支出'!E143="","",'5-4 支出'!E143)</f>
        <v/>
      </c>
      <c r="F143" s="492" t="str">
        <f>IF('5-4 支出'!F143="","",'5-4 支出'!F143)</f>
        <v/>
      </c>
      <c r="G143" s="495" t="str">
        <f>IF('5-4 支出'!G143="","",'5-4 支出'!G143)</f>
        <v/>
      </c>
      <c r="H143" s="495" t="str">
        <f>IF('5-4 支出'!H143="","",'5-4 支出'!H143)</f>
        <v/>
      </c>
      <c r="I143" s="495" t="str">
        <f>IF('5-4 支出'!I143="","",'5-4 支出'!I143)</f>
        <v/>
      </c>
      <c r="J143" s="495" t="str">
        <f>IF('5-4 支出'!J143="","",'5-4 支出'!J143)</f>
        <v/>
      </c>
      <c r="K143" s="130" t="str">
        <f t="shared" si="11"/>
        <v/>
      </c>
      <c r="L143" s="42"/>
      <c r="M143" s="35"/>
      <c r="N143" s="35"/>
      <c r="O143" s="35"/>
      <c r="P143" s="35"/>
      <c r="Q143" s="35"/>
      <c r="R143" s="35"/>
      <c r="S143" s="35"/>
    </row>
    <row r="144" spans="1:19" ht="22.8" thickBot="1">
      <c r="A144" s="60"/>
      <c r="B144" s="101"/>
      <c r="C144" s="75" t="s">
        <v>388</v>
      </c>
      <c r="D144" s="61" t="s">
        <v>202</v>
      </c>
      <c r="E144" s="290" t="s">
        <v>389</v>
      </c>
      <c r="F144" s="65" t="s">
        <v>156</v>
      </c>
      <c r="G144" s="66" t="s">
        <v>448</v>
      </c>
      <c r="H144" s="67" t="s">
        <v>446</v>
      </c>
      <c r="I144" s="66" t="s">
        <v>449</v>
      </c>
      <c r="J144" s="67" t="s">
        <v>447</v>
      </c>
      <c r="K144" s="65" t="s">
        <v>108</v>
      </c>
      <c r="L144" s="68" t="s">
        <v>408</v>
      </c>
    </row>
    <row r="145" spans="1:19" s="35" customFormat="1" ht="26.4">
      <c r="A145"/>
      <c r="B145" s="62" t="str">
        <f t="shared" ref="B145" si="15">IF($E$8=C145,$D$8,IF($E$9=C145,$D$9,IF($E$10=C145,$D$10,"")))</f>
        <v/>
      </c>
      <c r="C145" s="77" t="s">
        <v>199</v>
      </c>
      <c r="D145" s="69"/>
      <c r="E145" s="70" t="str">
        <f>IF('5-4 支出'!E145="","",'5-4 支出'!E145)</f>
        <v/>
      </c>
      <c r="F145" s="71" t="str">
        <f>IF('5-4 支出'!F145="","",'5-4 支出'!F145)</f>
        <v/>
      </c>
      <c r="G145" s="71" t="str">
        <f>IF('5-4 支出'!G145="","",'5-4 支出'!G145)</f>
        <v/>
      </c>
      <c r="H145" s="71" t="str">
        <f>IF('5-4 支出'!H145="","",'5-4 支出'!H145)</f>
        <v/>
      </c>
      <c r="I145" s="71" t="str">
        <f>IF('5-4 支出'!I145="","",'5-4 支出'!I145)</f>
        <v/>
      </c>
      <c r="J145" s="71" t="str">
        <f>IF('5-4 支出'!J145="","",'5-4 支出'!J145)</f>
        <v/>
      </c>
      <c r="K145" s="72"/>
      <c r="L145" s="76">
        <f>ROUNDDOWN((SUM(K146:K165)),-3)/1000</f>
        <v>0</v>
      </c>
      <c r="M145"/>
      <c r="N145"/>
      <c r="O145"/>
      <c r="P145"/>
      <c r="Q145"/>
      <c r="R145"/>
      <c r="S145"/>
    </row>
    <row r="146" spans="1:19">
      <c r="A146">
        <v>1</v>
      </c>
      <c r="B146" s="103"/>
      <c r="C146" s="84" t="str">
        <f>IF(D146="","",".")</f>
        <v/>
      </c>
      <c r="D146" s="574" t="str">
        <f>IF('5-4 支出'!D146="","",'5-4 支出'!D146)</f>
        <v/>
      </c>
      <c r="E146" s="488" t="str">
        <f>IF('5-4 支出'!E146="","",'5-4 支出'!E146)</f>
        <v/>
      </c>
      <c r="F146" s="489" t="str">
        <f>IF('5-4 支出'!F146="","",'5-4 支出'!F146)</f>
        <v/>
      </c>
      <c r="G146" s="489" t="str">
        <f>IF('5-4 支出'!G146="","",'5-4 支出'!G146)</f>
        <v/>
      </c>
      <c r="H146" s="489" t="str">
        <f>IF('5-4 支出'!H146="","",'5-4 支出'!H146)</f>
        <v/>
      </c>
      <c r="I146" s="489" t="str">
        <f>IF('5-4 支出'!I146="","",'5-4 支出'!I146)</f>
        <v/>
      </c>
      <c r="J146" s="489" t="str">
        <f>IF('5-4 支出'!J146="","",'5-4 支出'!J146)</f>
        <v/>
      </c>
      <c r="K146" s="128" t="str">
        <f t="shared" si="11"/>
        <v/>
      </c>
      <c r="L146" s="40"/>
    </row>
    <row r="147" spans="1:19">
      <c r="A147">
        <v>2</v>
      </c>
      <c r="B147" s="103"/>
      <c r="C147" s="84" t="str">
        <f t="shared" ref="C147:C165" si="16">IF(D147="","",".")</f>
        <v/>
      </c>
      <c r="D147" s="575" t="str">
        <f>IF('5-4 支出'!D147="","",'5-4 支出'!D147)</f>
        <v/>
      </c>
      <c r="E147" s="491" t="str">
        <f>IF('5-4 支出'!E147="","",'5-4 支出'!E147)</f>
        <v/>
      </c>
      <c r="F147" s="492" t="str">
        <f>IF('5-4 支出'!F147="","",'5-4 支出'!F147)</f>
        <v/>
      </c>
      <c r="G147" s="492" t="str">
        <f>IF('5-4 支出'!G147="","",'5-4 支出'!G147)</f>
        <v/>
      </c>
      <c r="H147" s="492" t="str">
        <f>IF('5-4 支出'!H147="","",'5-4 支出'!H147)</f>
        <v/>
      </c>
      <c r="I147" s="492" t="str">
        <f>IF('5-4 支出'!I147="","",'5-4 支出'!I147)</f>
        <v/>
      </c>
      <c r="J147" s="492" t="str">
        <f>IF('5-4 支出'!J147="","",'5-4 支出'!J147)</f>
        <v/>
      </c>
      <c r="K147" s="129" t="str">
        <f t="shared" si="11"/>
        <v/>
      </c>
      <c r="L147" s="40"/>
    </row>
    <row r="148" spans="1:19">
      <c r="A148">
        <v>3</v>
      </c>
      <c r="B148" s="103"/>
      <c r="C148" s="84" t="str">
        <f t="shared" si="16"/>
        <v/>
      </c>
      <c r="D148" s="575" t="str">
        <f>IF('5-4 支出'!D148="","",'5-4 支出'!D148)</f>
        <v/>
      </c>
      <c r="E148" s="491" t="str">
        <f>IF('5-4 支出'!E148="","",'5-4 支出'!E148)</f>
        <v/>
      </c>
      <c r="F148" s="492" t="str">
        <f>IF('5-4 支出'!F148="","",'5-4 支出'!F148)</f>
        <v/>
      </c>
      <c r="G148" s="492" t="str">
        <f>IF('5-4 支出'!G148="","",'5-4 支出'!G148)</f>
        <v/>
      </c>
      <c r="H148" s="492" t="str">
        <f>IF('5-4 支出'!H148="","",'5-4 支出'!H148)</f>
        <v/>
      </c>
      <c r="I148" s="492" t="str">
        <f>IF('5-4 支出'!I148="","",'5-4 支出'!I148)</f>
        <v/>
      </c>
      <c r="J148" s="492" t="str">
        <f>IF('5-4 支出'!J148="","",'5-4 支出'!J148)</f>
        <v/>
      </c>
      <c r="K148" s="129" t="str">
        <f t="shared" si="11"/>
        <v/>
      </c>
      <c r="L148" s="40"/>
    </row>
    <row r="149" spans="1:19">
      <c r="A149">
        <v>4</v>
      </c>
      <c r="B149" s="103"/>
      <c r="C149" s="84" t="str">
        <f t="shared" si="16"/>
        <v/>
      </c>
      <c r="D149" s="575" t="str">
        <f>IF('5-4 支出'!D149="","",'5-4 支出'!D149)</f>
        <v/>
      </c>
      <c r="E149" s="491" t="str">
        <f>IF('5-4 支出'!E149="","",'5-4 支出'!E149)</f>
        <v/>
      </c>
      <c r="F149" s="492" t="str">
        <f>IF('5-4 支出'!F149="","",'5-4 支出'!F149)</f>
        <v/>
      </c>
      <c r="G149" s="492" t="str">
        <f>IF('5-4 支出'!G149="","",'5-4 支出'!G149)</f>
        <v/>
      </c>
      <c r="H149" s="492" t="str">
        <f>IF('5-4 支出'!H149="","",'5-4 支出'!H149)</f>
        <v/>
      </c>
      <c r="I149" s="492" t="str">
        <f>IF('5-4 支出'!I149="","",'5-4 支出'!I149)</f>
        <v/>
      </c>
      <c r="J149" s="492" t="str">
        <f>IF('5-4 支出'!J149="","",'5-4 支出'!J149)</f>
        <v/>
      </c>
      <c r="K149" s="129" t="str">
        <f t="shared" si="11"/>
        <v/>
      </c>
      <c r="L149" s="40"/>
    </row>
    <row r="150" spans="1:19">
      <c r="A150">
        <v>5</v>
      </c>
      <c r="B150" s="103"/>
      <c r="C150" s="84" t="str">
        <f t="shared" si="16"/>
        <v/>
      </c>
      <c r="D150" s="575" t="str">
        <f>IF('5-4 支出'!D150="","",'5-4 支出'!D150)</f>
        <v/>
      </c>
      <c r="E150" s="491" t="str">
        <f>IF('5-4 支出'!E150="","",'5-4 支出'!E150)</f>
        <v/>
      </c>
      <c r="F150" s="492" t="str">
        <f>IF('5-4 支出'!F150="","",'5-4 支出'!F150)</f>
        <v/>
      </c>
      <c r="G150" s="492" t="str">
        <f>IF('5-4 支出'!G150="","",'5-4 支出'!G150)</f>
        <v/>
      </c>
      <c r="H150" s="492" t="str">
        <f>IF('5-4 支出'!H150="","",'5-4 支出'!H150)</f>
        <v/>
      </c>
      <c r="I150" s="492" t="str">
        <f>IF('5-4 支出'!I150="","",'5-4 支出'!I150)</f>
        <v/>
      </c>
      <c r="J150" s="492" t="str">
        <f>IF('5-4 支出'!J150="","",'5-4 支出'!J150)</f>
        <v/>
      </c>
      <c r="K150" s="129" t="str">
        <f t="shared" si="11"/>
        <v/>
      </c>
      <c r="L150" s="40"/>
    </row>
    <row r="151" spans="1:19">
      <c r="A151">
        <v>6</v>
      </c>
      <c r="B151" s="103"/>
      <c r="C151" s="84" t="str">
        <f t="shared" si="16"/>
        <v/>
      </c>
      <c r="D151" s="575" t="str">
        <f>IF('5-4 支出'!D151="","",'5-4 支出'!D151)</f>
        <v/>
      </c>
      <c r="E151" s="491" t="str">
        <f>IF('5-4 支出'!E151="","",'5-4 支出'!E151)</f>
        <v/>
      </c>
      <c r="F151" s="492" t="str">
        <f>IF('5-4 支出'!F151="","",'5-4 支出'!F151)</f>
        <v/>
      </c>
      <c r="G151" s="492" t="str">
        <f>IF('5-4 支出'!G151="","",'5-4 支出'!G151)</f>
        <v/>
      </c>
      <c r="H151" s="492" t="str">
        <f>IF('5-4 支出'!H151="","",'5-4 支出'!H151)</f>
        <v/>
      </c>
      <c r="I151" s="492" t="str">
        <f>IF('5-4 支出'!I151="","",'5-4 支出'!I151)</f>
        <v/>
      </c>
      <c r="J151" s="492" t="str">
        <f>IF('5-4 支出'!J151="","",'5-4 支出'!J151)</f>
        <v/>
      </c>
      <c r="K151" s="129" t="str">
        <f t="shared" si="11"/>
        <v/>
      </c>
      <c r="L151" s="40"/>
    </row>
    <row r="152" spans="1:19">
      <c r="A152">
        <v>7</v>
      </c>
      <c r="B152" s="103"/>
      <c r="C152" s="84" t="str">
        <f t="shared" si="16"/>
        <v/>
      </c>
      <c r="D152" s="575" t="str">
        <f>IF('5-4 支出'!D152="","",'5-4 支出'!D152)</f>
        <v/>
      </c>
      <c r="E152" s="491" t="str">
        <f>IF('5-4 支出'!E152="","",'5-4 支出'!E152)</f>
        <v/>
      </c>
      <c r="F152" s="492" t="str">
        <f>IF('5-4 支出'!F152="","",'5-4 支出'!F152)</f>
        <v/>
      </c>
      <c r="G152" s="492" t="str">
        <f>IF('5-4 支出'!G152="","",'5-4 支出'!G152)</f>
        <v/>
      </c>
      <c r="H152" s="492" t="str">
        <f>IF('5-4 支出'!H152="","",'5-4 支出'!H152)</f>
        <v/>
      </c>
      <c r="I152" s="492" t="str">
        <f>IF('5-4 支出'!I152="","",'5-4 支出'!I152)</f>
        <v/>
      </c>
      <c r="J152" s="492" t="str">
        <f>IF('5-4 支出'!J152="","",'5-4 支出'!J152)</f>
        <v/>
      </c>
      <c r="K152" s="129" t="str">
        <f t="shared" si="11"/>
        <v/>
      </c>
      <c r="L152" s="40"/>
    </row>
    <row r="153" spans="1:19">
      <c r="A153">
        <v>8</v>
      </c>
      <c r="B153" s="103"/>
      <c r="C153" s="84" t="str">
        <f t="shared" si="16"/>
        <v/>
      </c>
      <c r="D153" s="575" t="str">
        <f>IF('5-4 支出'!D153="","",'5-4 支出'!D153)</f>
        <v/>
      </c>
      <c r="E153" s="491" t="str">
        <f>IF('5-4 支出'!E153="","",'5-4 支出'!E153)</f>
        <v/>
      </c>
      <c r="F153" s="492" t="str">
        <f>IF('5-4 支出'!F153="","",'5-4 支出'!F153)</f>
        <v/>
      </c>
      <c r="G153" s="492" t="str">
        <f>IF('5-4 支出'!G153="","",'5-4 支出'!G153)</f>
        <v/>
      </c>
      <c r="H153" s="492" t="str">
        <f>IF('5-4 支出'!H153="","",'5-4 支出'!H153)</f>
        <v/>
      </c>
      <c r="I153" s="492" t="str">
        <f>IF('5-4 支出'!I153="","",'5-4 支出'!I153)</f>
        <v/>
      </c>
      <c r="J153" s="492" t="str">
        <f>IF('5-4 支出'!J153="","",'5-4 支出'!J153)</f>
        <v/>
      </c>
      <c r="K153" s="129" t="str">
        <f t="shared" si="11"/>
        <v/>
      </c>
      <c r="L153" s="40"/>
    </row>
    <row r="154" spans="1:19">
      <c r="A154">
        <v>9</v>
      </c>
      <c r="B154" s="103"/>
      <c r="C154" s="84" t="str">
        <f t="shared" si="16"/>
        <v/>
      </c>
      <c r="D154" s="575" t="str">
        <f>IF('5-4 支出'!D154="","",'5-4 支出'!D154)</f>
        <v/>
      </c>
      <c r="E154" s="491" t="str">
        <f>IF('5-4 支出'!E154="","",'5-4 支出'!E154)</f>
        <v/>
      </c>
      <c r="F154" s="492" t="str">
        <f>IF('5-4 支出'!F154="","",'5-4 支出'!F154)</f>
        <v/>
      </c>
      <c r="G154" s="492" t="str">
        <f>IF('5-4 支出'!G154="","",'5-4 支出'!G154)</f>
        <v/>
      </c>
      <c r="H154" s="492" t="str">
        <f>IF('5-4 支出'!H154="","",'5-4 支出'!H154)</f>
        <v/>
      </c>
      <c r="I154" s="492" t="str">
        <f>IF('5-4 支出'!I154="","",'5-4 支出'!I154)</f>
        <v/>
      </c>
      <c r="J154" s="492" t="str">
        <f>IF('5-4 支出'!J154="","",'5-4 支出'!J154)</f>
        <v/>
      </c>
      <c r="K154" s="129" t="str">
        <f t="shared" si="11"/>
        <v/>
      </c>
      <c r="L154" s="40"/>
    </row>
    <row r="155" spans="1:19">
      <c r="A155">
        <v>10</v>
      </c>
      <c r="B155" s="103"/>
      <c r="C155" s="84" t="str">
        <f t="shared" si="16"/>
        <v/>
      </c>
      <c r="D155" s="575" t="str">
        <f>IF('5-4 支出'!D155="","",'5-4 支出'!D155)</f>
        <v/>
      </c>
      <c r="E155" s="491" t="str">
        <f>IF('5-4 支出'!E155="","",'5-4 支出'!E155)</f>
        <v/>
      </c>
      <c r="F155" s="492" t="str">
        <f>IF('5-4 支出'!F155="","",'5-4 支出'!F155)</f>
        <v/>
      </c>
      <c r="G155" s="492" t="str">
        <f>IF('5-4 支出'!G155="","",'5-4 支出'!G155)</f>
        <v/>
      </c>
      <c r="H155" s="492" t="str">
        <f>IF('5-4 支出'!H155="","",'5-4 支出'!H155)</f>
        <v/>
      </c>
      <c r="I155" s="492" t="str">
        <f>IF('5-4 支出'!I155="","",'5-4 支出'!I155)</f>
        <v/>
      </c>
      <c r="J155" s="492" t="str">
        <f>IF('5-4 支出'!J155="","",'5-4 支出'!J155)</f>
        <v/>
      </c>
      <c r="K155" s="129" t="str">
        <f t="shared" si="11"/>
        <v/>
      </c>
      <c r="L155" s="40"/>
    </row>
    <row r="156" spans="1:19">
      <c r="A156">
        <v>11</v>
      </c>
      <c r="B156" s="103"/>
      <c r="C156" s="84" t="str">
        <f t="shared" si="16"/>
        <v/>
      </c>
      <c r="D156" s="575" t="str">
        <f>IF('5-4 支出'!D156="","",'5-4 支出'!D156)</f>
        <v/>
      </c>
      <c r="E156" s="491" t="str">
        <f>IF('5-4 支出'!E156="","",'5-4 支出'!E156)</f>
        <v/>
      </c>
      <c r="F156" s="492" t="str">
        <f>IF('5-4 支出'!F156="","",'5-4 支出'!F156)</f>
        <v/>
      </c>
      <c r="G156" s="492" t="str">
        <f>IF('5-4 支出'!G156="","",'5-4 支出'!G156)</f>
        <v/>
      </c>
      <c r="H156" s="492" t="str">
        <f>IF('5-4 支出'!H156="","",'5-4 支出'!H156)</f>
        <v/>
      </c>
      <c r="I156" s="492" t="str">
        <f>IF('5-4 支出'!I156="","",'5-4 支出'!I156)</f>
        <v/>
      </c>
      <c r="J156" s="492" t="str">
        <f>IF('5-4 支出'!J156="","",'5-4 支出'!J156)</f>
        <v/>
      </c>
      <c r="K156" s="129" t="str">
        <f t="shared" si="11"/>
        <v/>
      </c>
      <c r="L156" s="40"/>
    </row>
    <row r="157" spans="1:19">
      <c r="A157">
        <v>12</v>
      </c>
      <c r="B157" s="103"/>
      <c r="C157" s="84" t="str">
        <f t="shared" si="16"/>
        <v/>
      </c>
      <c r="D157" s="575" t="str">
        <f>IF('5-4 支出'!D157="","",'5-4 支出'!D157)</f>
        <v/>
      </c>
      <c r="E157" s="491" t="str">
        <f>IF('5-4 支出'!E157="","",'5-4 支出'!E157)</f>
        <v/>
      </c>
      <c r="F157" s="492" t="str">
        <f>IF('5-4 支出'!F157="","",'5-4 支出'!F157)</f>
        <v/>
      </c>
      <c r="G157" s="492" t="str">
        <f>IF('5-4 支出'!G157="","",'5-4 支出'!G157)</f>
        <v/>
      </c>
      <c r="H157" s="492" t="str">
        <f>IF('5-4 支出'!H157="","",'5-4 支出'!H157)</f>
        <v/>
      </c>
      <c r="I157" s="492" t="str">
        <f>IF('5-4 支出'!I157="","",'5-4 支出'!I157)</f>
        <v/>
      </c>
      <c r="J157" s="492" t="str">
        <f>IF('5-4 支出'!J157="","",'5-4 支出'!J157)</f>
        <v/>
      </c>
      <c r="K157" s="129" t="str">
        <f t="shared" si="11"/>
        <v/>
      </c>
      <c r="L157" s="41"/>
    </row>
    <row r="158" spans="1:19">
      <c r="A158">
        <v>13</v>
      </c>
      <c r="B158" s="103"/>
      <c r="C158" s="84" t="str">
        <f t="shared" si="16"/>
        <v/>
      </c>
      <c r="D158" s="575" t="str">
        <f>IF('5-4 支出'!D158="","",'5-4 支出'!D158)</f>
        <v/>
      </c>
      <c r="E158" s="491" t="str">
        <f>IF('5-4 支出'!E158="","",'5-4 支出'!E158)</f>
        <v/>
      </c>
      <c r="F158" s="492" t="str">
        <f>IF('5-4 支出'!F158="","",'5-4 支出'!F158)</f>
        <v/>
      </c>
      <c r="G158" s="492" t="str">
        <f>IF('5-4 支出'!G158="","",'5-4 支出'!G158)</f>
        <v/>
      </c>
      <c r="H158" s="492" t="str">
        <f>IF('5-4 支出'!H158="","",'5-4 支出'!H158)</f>
        <v/>
      </c>
      <c r="I158" s="492" t="str">
        <f>IF('5-4 支出'!I158="","",'5-4 支出'!I158)</f>
        <v/>
      </c>
      <c r="J158" s="492" t="str">
        <f>IF('5-4 支出'!J158="","",'5-4 支出'!J158)</f>
        <v/>
      </c>
      <c r="K158" s="129" t="str">
        <f t="shared" si="11"/>
        <v/>
      </c>
      <c r="L158" s="41"/>
    </row>
    <row r="159" spans="1:19">
      <c r="A159">
        <v>14</v>
      </c>
      <c r="B159" s="103"/>
      <c r="C159" s="84" t="str">
        <f t="shared" si="16"/>
        <v/>
      </c>
      <c r="D159" s="575" t="str">
        <f>IF('5-4 支出'!D159="","",'5-4 支出'!D159)</f>
        <v/>
      </c>
      <c r="E159" s="491" t="str">
        <f>IF('5-4 支出'!E159="","",'5-4 支出'!E159)</f>
        <v/>
      </c>
      <c r="F159" s="492" t="str">
        <f>IF('5-4 支出'!F159="","",'5-4 支出'!F159)</f>
        <v/>
      </c>
      <c r="G159" s="492" t="str">
        <f>IF('5-4 支出'!G159="","",'5-4 支出'!G159)</f>
        <v/>
      </c>
      <c r="H159" s="492" t="str">
        <f>IF('5-4 支出'!H159="","",'5-4 支出'!H159)</f>
        <v/>
      </c>
      <c r="I159" s="492" t="str">
        <f>IF('5-4 支出'!I159="","",'5-4 支出'!I159)</f>
        <v/>
      </c>
      <c r="J159" s="492" t="str">
        <f>IF('5-4 支出'!J159="","",'5-4 支出'!J159)</f>
        <v/>
      </c>
      <c r="K159" s="129" t="str">
        <f t="shared" si="11"/>
        <v/>
      </c>
      <c r="L159" s="41"/>
    </row>
    <row r="160" spans="1:19">
      <c r="A160">
        <v>15</v>
      </c>
      <c r="B160" s="103"/>
      <c r="C160" s="84" t="str">
        <f t="shared" si="16"/>
        <v/>
      </c>
      <c r="D160" s="575" t="str">
        <f>IF('5-4 支出'!D160="","",'5-4 支出'!D160)</f>
        <v/>
      </c>
      <c r="E160" s="491" t="str">
        <f>IF('5-4 支出'!E160="","",'5-4 支出'!E160)</f>
        <v/>
      </c>
      <c r="F160" s="492" t="str">
        <f>IF('5-4 支出'!F160="","",'5-4 支出'!F160)</f>
        <v/>
      </c>
      <c r="G160" s="492" t="str">
        <f>IF('5-4 支出'!G160="","",'5-4 支出'!G160)</f>
        <v/>
      </c>
      <c r="H160" s="492" t="str">
        <f>IF('5-4 支出'!H160="","",'5-4 支出'!H160)</f>
        <v/>
      </c>
      <c r="I160" s="492" t="str">
        <f>IF('5-4 支出'!I160="","",'5-4 支出'!I160)</f>
        <v/>
      </c>
      <c r="J160" s="492" t="str">
        <f>IF('5-4 支出'!J160="","",'5-4 支出'!J160)</f>
        <v/>
      </c>
      <c r="K160" s="129" t="str">
        <f t="shared" si="11"/>
        <v/>
      </c>
      <c r="L160" s="40"/>
    </row>
    <row r="161" spans="1:19">
      <c r="A161">
        <v>16</v>
      </c>
      <c r="B161" s="103"/>
      <c r="C161" s="84" t="str">
        <f t="shared" si="16"/>
        <v/>
      </c>
      <c r="D161" s="575" t="str">
        <f>IF('5-4 支出'!D161="","",'5-4 支出'!D161)</f>
        <v/>
      </c>
      <c r="E161" s="491" t="str">
        <f>IF('5-4 支出'!E161="","",'5-4 支出'!E161)</f>
        <v/>
      </c>
      <c r="F161" s="492" t="str">
        <f>IF('5-4 支出'!F161="","",'5-4 支出'!F161)</f>
        <v/>
      </c>
      <c r="G161" s="492" t="str">
        <f>IF('5-4 支出'!G161="","",'5-4 支出'!G161)</f>
        <v/>
      </c>
      <c r="H161" s="492" t="str">
        <f>IF('5-4 支出'!H161="","",'5-4 支出'!H161)</f>
        <v/>
      </c>
      <c r="I161" s="492" t="str">
        <f>IF('5-4 支出'!I161="","",'5-4 支出'!I161)</f>
        <v/>
      </c>
      <c r="J161" s="492" t="str">
        <f>IF('5-4 支出'!J161="","",'5-4 支出'!J161)</f>
        <v/>
      </c>
      <c r="K161" s="129" t="str">
        <f t="shared" si="11"/>
        <v/>
      </c>
      <c r="L161" s="40"/>
    </row>
    <row r="162" spans="1:19">
      <c r="A162">
        <v>17</v>
      </c>
      <c r="B162" s="103"/>
      <c r="C162" s="84" t="str">
        <f t="shared" si="16"/>
        <v/>
      </c>
      <c r="D162" s="575" t="str">
        <f>IF('5-4 支出'!D162="","",'5-4 支出'!D162)</f>
        <v/>
      </c>
      <c r="E162" s="491" t="str">
        <f>IF('5-4 支出'!E162="","",'5-4 支出'!E162)</f>
        <v/>
      </c>
      <c r="F162" s="492" t="str">
        <f>IF('5-4 支出'!F162="","",'5-4 支出'!F162)</f>
        <v/>
      </c>
      <c r="G162" s="492" t="str">
        <f>IF('5-4 支出'!G162="","",'5-4 支出'!G162)</f>
        <v/>
      </c>
      <c r="H162" s="492" t="str">
        <f>IF('5-4 支出'!H162="","",'5-4 支出'!H162)</f>
        <v/>
      </c>
      <c r="I162" s="492" t="str">
        <f>IF('5-4 支出'!I162="","",'5-4 支出'!I162)</f>
        <v/>
      </c>
      <c r="J162" s="492" t="str">
        <f>IF('5-4 支出'!J162="","",'5-4 支出'!J162)</f>
        <v/>
      </c>
      <c r="K162" s="129" t="str">
        <f t="shared" si="11"/>
        <v/>
      </c>
      <c r="L162" s="41"/>
    </row>
    <row r="163" spans="1:19">
      <c r="A163">
        <v>18</v>
      </c>
      <c r="B163" s="103"/>
      <c r="C163" s="84" t="str">
        <f t="shared" si="16"/>
        <v/>
      </c>
      <c r="D163" s="575" t="str">
        <f>IF('5-4 支出'!D163="","",'5-4 支出'!D163)</f>
        <v/>
      </c>
      <c r="E163" s="491" t="str">
        <f>IF('5-4 支出'!E163="","",'5-4 支出'!E163)</f>
        <v/>
      </c>
      <c r="F163" s="492" t="str">
        <f>IF('5-4 支出'!F163="","",'5-4 支出'!F163)</f>
        <v/>
      </c>
      <c r="G163" s="492" t="str">
        <f>IF('5-4 支出'!G163="","",'5-4 支出'!G163)</f>
        <v/>
      </c>
      <c r="H163" s="492" t="str">
        <f>IF('5-4 支出'!H163="","",'5-4 支出'!H163)</f>
        <v/>
      </c>
      <c r="I163" s="492" t="str">
        <f>IF('5-4 支出'!I163="","",'5-4 支出'!I163)</f>
        <v/>
      </c>
      <c r="J163" s="492" t="str">
        <f>IF('5-4 支出'!J163="","",'5-4 支出'!J163)</f>
        <v/>
      </c>
      <c r="K163" s="129" t="str">
        <f t="shared" si="11"/>
        <v/>
      </c>
      <c r="L163" s="41"/>
    </row>
    <row r="164" spans="1:19">
      <c r="A164">
        <v>19</v>
      </c>
      <c r="B164" s="103"/>
      <c r="C164" s="84" t="str">
        <f t="shared" si="16"/>
        <v/>
      </c>
      <c r="D164" s="575" t="str">
        <f>IF('5-4 支出'!D164="","",'5-4 支出'!D164)</f>
        <v/>
      </c>
      <c r="E164" s="491" t="str">
        <f>IF('5-4 支出'!E164="","",'5-4 支出'!E164)</f>
        <v/>
      </c>
      <c r="F164" s="492" t="str">
        <f>IF('5-4 支出'!F164="","",'5-4 支出'!F164)</f>
        <v/>
      </c>
      <c r="G164" s="492" t="str">
        <f>IF('5-4 支出'!G164="","",'5-4 支出'!G164)</f>
        <v/>
      </c>
      <c r="H164" s="492" t="str">
        <f>IF('5-4 支出'!H164="","",'5-4 支出'!H164)</f>
        <v/>
      </c>
      <c r="I164" s="492" t="str">
        <f>IF('5-4 支出'!I164="","",'5-4 支出'!I164)</f>
        <v/>
      </c>
      <c r="J164" s="492" t="str">
        <f>IF('5-4 支出'!J164="","",'5-4 支出'!J164)</f>
        <v/>
      </c>
      <c r="K164" s="129" t="str">
        <f t="shared" si="11"/>
        <v/>
      </c>
      <c r="L164" s="41"/>
    </row>
    <row r="165" spans="1:19" ht="18.600000000000001" thickBot="1">
      <c r="A165">
        <v>20</v>
      </c>
      <c r="B165" s="104"/>
      <c r="C165" s="85" t="str">
        <f t="shared" si="16"/>
        <v/>
      </c>
      <c r="D165" s="576" t="str">
        <f>IF('5-4 支出'!D165="","",'5-4 支出'!D165)</f>
        <v/>
      </c>
      <c r="E165" s="494" t="str">
        <f>IF('5-4 支出'!E165="","",'5-4 支出'!E165)</f>
        <v/>
      </c>
      <c r="F165" s="492" t="str">
        <f>IF('5-4 支出'!F165="","",'5-4 支出'!F165)</f>
        <v/>
      </c>
      <c r="G165" s="495" t="str">
        <f>IF('5-4 支出'!G165="","",'5-4 支出'!G165)</f>
        <v/>
      </c>
      <c r="H165" s="495" t="str">
        <f>IF('5-4 支出'!H165="","",'5-4 支出'!H165)</f>
        <v/>
      </c>
      <c r="I165" s="495" t="str">
        <f>IF('5-4 支出'!I165="","",'5-4 支出'!I165)</f>
        <v/>
      </c>
      <c r="J165" s="495" t="str">
        <f>IF('5-4 支出'!J165="","",'5-4 支出'!J165)</f>
        <v/>
      </c>
      <c r="K165" s="130" t="str">
        <f t="shared" si="11"/>
        <v/>
      </c>
      <c r="L165" s="42"/>
      <c r="M165" s="35"/>
      <c r="N165" s="35"/>
      <c r="O165" s="35"/>
      <c r="P165" s="35"/>
      <c r="Q165" s="35"/>
      <c r="R165" s="35"/>
      <c r="S165" s="35"/>
    </row>
    <row r="166" spans="1:19" ht="22.8" thickBot="1">
      <c r="A166" s="60"/>
      <c r="B166" s="101"/>
      <c r="C166" s="75" t="s">
        <v>197</v>
      </c>
      <c r="D166" s="61" t="s">
        <v>202</v>
      </c>
      <c r="E166" s="290" t="s">
        <v>389</v>
      </c>
      <c r="F166" s="65" t="s">
        <v>156</v>
      </c>
      <c r="G166" s="66" t="s">
        <v>448</v>
      </c>
      <c r="H166" s="67" t="s">
        <v>446</v>
      </c>
      <c r="I166" s="66" t="s">
        <v>449</v>
      </c>
      <c r="J166" s="67" t="s">
        <v>447</v>
      </c>
      <c r="K166" s="65" t="s">
        <v>108</v>
      </c>
      <c r="L166" s="68" t="s">
        <v>408</v>
      </c>
    </row>
    <row r="167" spans="1:19" s="35" customFormat="1" ht="26.4">
      <c r="A167"/>
      <c r="B167" s="62" t="str">
        <f t="shared" ref="B167" si="17">IF($E$8=C167,$D$8,IF($E$9=C167,$D$9,IF($E$10=C167,$D$10,"")))</f>
        <v/>
      </c>
      <c r="C167" s="77" t="s">
        <v>196</v>
      </c>
      <c r="D167" s="69"/>
      <c r="E167" s="70"/>
      <c r="F167" s="71"/>
      <c r="G167" s="71"/>
      <c r="H167" s="71"/>
      <c r="I167" s="71"/>
      <c r="J167" s="71"/>
      <c r="K167" s="72"/>
      <c r="L167" s="76">
        <f>ROUNDDOWN((SUM(K168:K187)),-3)/1000</f>
        <v>0</v>
      </c>
      <c r="M167"/>
      <c r="N167"/>
      <c r="O167"/>
      <c r="P167"/>
      <c r="Q167"/>
      <c r="R167"/>
      <c r="S167"/>
    </row>
    <row r="168" spans="1:19">
      <c r="A168">
        <v>1</v>
      </c>
      <c r="B168" s="103"/>
      <c r="C168" s="84" t="str">
        <f>IF(D168="","",".")</f>
        <v/>
      </c>
      <c r="D168" s="574" t="str">
        <f>IF('5-4 支出'!D168="","",'5-4 支出'!D168)</f>
        <v/>
      </c>
      <c r="E168" s="488" t="str">
        <f>IF('5-4 支出'!E168="","",'5-4 支出'!E168)</f>
        <v/>
      </c>
      <c r="F168" s="489" t="str">
        <f>IF('5-4 支出'!F168="","",'5-4 支出'!F168)</f>
        <v/>
      </c>
      <c r="G168" s="489" t="str">
        <f>IF('5-4 支出'!G168="","",'5-4 支出'!G168)</f>
        <v/>
      </c>
      <c r="H168" s="489" t="str">
        <f>IF('5-4 支出'!H168="","",'5-4 支出'!H168)</f>
        <v/>
      </c>
      <c r="I168" s="489" t="str">
        <f>IF('5-4 支出'!I168="","",'5-4 支出'!I168)</f>
        <v/>
      </c>
      <c r="J168" s="489" t="str">
        <f>IF('5-4 支出'!J168="","",'5-4 支出'!J168)</f>
        <v/>
      </c>
      <c r="K168" s="128" t="str">
        <f t="shared" ref="K168:K187" si="18">IF(ISNUMBER(F168),(PRODUCT(F168,G168,I168)),"")</f>
        <v/>
      </c>
      <c r="L168" s="40"/>
    </row>
    <row r="169" spans="1:19">
      <c r="A169">
        <v>2</v>
      </c>
      <c r="B169" s="103"/>
      <c r="C169" s="84" t="str">
        <f t="shared" ref="C169:C187" si="19">IF(D169="","",".")</f>
        <v/>
      </c>
      <c r="D169" s="575" t="str">
        <f>IF('5-4 支出'!D169="","",'5-4 支出'!D169)</f>
        <v/>
      </c>
      <c r="E169" s="491" t="str">
        <f>IF('5-4 支出'!E169="","",'5-4 支出'!E169)</f>
        <v/>
      </c>
      <c r="F169" s="492" t="str">
        <f>IF('5-4 支出'!F169="","",'5-4 支出'!F169)</f>
        <v/>
      </c>
      <c r="G169" s="492" t="str">
        <f>IF('5-4 支出'!G169="","",'5-4 支出'!G169)</f>
        <v/>
      </c>
      <c r="H169" s="492" t="str">
        <f>IF('5-4 支出'!H169="","",'5-4 支出'!H169)</f>
        <v/>
      </c>
      <c r="I169" s="492" t="str">
        <f>IF('5-4 支出'!I169="","",'5-4 支出'!I169)</f>
        <v/>
      </c>
      <c r="J169" s="492" t="str">
        <f>IF('5-4 支出'!J169="","",'5-4 支出'!J169)</f>
        <v/>
      </c>
      <c r="K169" s="129" t="str">
        <f t="shared" si="18"/>
        <v/>
      </c>
      <c r="L169" s="40"/>
    </row>
    <row r="170" spans="1:19">
      <c r="A170">
        <v>3</v>
      </c>
      <c r="B170" s="103"/>
      <c r="C170" s="84" t="str">
        <f t="shared" si="19"/>
        <v/>
      </c>
      <c r="D170" s="575" t="str">
        <f>IF('5-4 支出'!D170="","",'5-4 支出'!D170)</f>
        <v/>
      </c>
      <c r="E170" s="491" t="str">
        <f>IF('5-4 支出'!E170="","",'5-4 支出'!E170)</f>
        <v/>
      </c>
      <c r="F170" s="492" t="str">
        <f>IF('5-4 支出'!F170="","",'5-4 支出'!F170)</f>
        <v/>
      </c>
      <c r="G170" s="492" t="str">
        <f>IF('5-4 支出'!G170="","",'5-4 支出'!G170)</f>
        <v/>
      </c>
      <c r="H170" s="492" t="str">
        <f>IF('5-4 支出'!H170="","",'5-4 支出'!H170)</f>
        <v/>
      </c>
      <c r="I170" s="492" t="str">
        <f>IF('5-4 支出'!I170="","",'5-4 支出'!I170)</f>
        <v/>
      </c>
      <c r="J170" s="492" t="str">
        <f>IF('5-4 支出'!J170="","",'5-4 支出'!J170)</f>
        <v/>
      </c>
      <c r="K170" s="129" t="str">
        <f t="shared" si="18"/>
        <v/>
      </c>
      <c r="L170" s="40"/>
    </row>
    <row r="171" spans="1:19">
      <c r="A171">
        <v>4</v>
      </c>
      <c r="B171" s="103"/>
      <c r="C171" s="84" t="str">
        <f t="shared" si="19"/>
        <v/>
      </c>
      <c r="D171" s="575" t="str">
        <f>IF('5-4 支出'!D171="","",'5-4 支出'!D171)</f>
        <v/>
      </c>
      <c r="E171" s="491" t="str">
        <f>IF('5-4 支出'!E171="","",'5-4 支出'!E171)</f>
        <v/>
      </c>
      <c r="F171" s="492" t="str">
        <f>IF('5-4 支出'!F171="","",'5-4 支出'!F171)</f>
        <v/>
      </c>
      <c r="G171" s="492" t="str">
        <f>IF('5-4 支出'!G171="","",'5-4 支出'!G171)</f>
        <v/>
      </c>
      <c r="H171" s="492" t="str">
        <f>IF('5-4 支出'!H171="","",'5-4 支出'!H171)</f>
        <v/>
      </c>
      <c r="I171" s="492" t="str">
        <f>IF('5-4 支出'!I171="","",'5-4 支出'!I171)</f>
        <v/>
      </c>
      <c r="J171" s="492" t="str">
        <f>IF('5-4 支出'!J171="","",'5-4 支出'!J171)</f>
        <v/>
      </c>
      <c r="K171" s="129" t="str">
        <f t="shared" si="18"/>
        <v/>
      </c>
      <c r="L171" s="40"/>
    </row>
    <row r="172" spans="1:19">
      <c r="A172">
        <v>5</v>
      </c>
      <c r="B172" s="103"/>
      <c r="C172" s="84" t="str">
        <f t="shared" si="19"/>
        <v/>
      </c>
      <c r="D172" s="575" t="str">
        <f>IF('5-4 支出'!D172="","",'5-4 支出'!D172)</f>
        <v/>
      </c>
      <c r="E172" s="491" t="str">
        <f>IF('5-4 支出'!E172="","",'5-4 支出'!E172)</f>
        <v/>
      </c>
      <c r="F172" s="492" t="str">
        <f>IF('5-4 支出'!F172="","",'5-4 支出'!F172)</f>
        <v/>
      </c>
      <c r="G172" s="492" t="str">
        <f>IF('5-4 支出'!G172="","",'5-4 支出'!G172)</f>
        <v/>
      </c>
      <c r="H172" s="492" t="str">
        <f>IF('5-4 支出'!H172="","",'5-4 支出'!H172)</f>
        <v/>
      </c>
      <c r="I172" s="492" t="str">
        <f>IF('5-4 支出'!I172="","",'5-4 支出'!I172)</f>
        <v/>
      </c>
      <c r="J172" s="492" t="str">
        <f>IF('5-4 支出'!J172="","",'5-4 支出'!J172)</f>
        <v/>
      </c>
      <c r="K172" s="129" t="str">
        <f t="shared" si="18"/>
        <v/>
      </c>
      <c r="L172" s="40"/>
    </row>
    <row r="173" spans="1:19">
      <c r="A173">
        <v>6</v>
      </c>
      <c r="B173" s="103"/>
      <c r="C173" s="84" t="str">
        <f t="shared" si="19"/>
        <v/>
      </c>
      <c r="D173" s="575" t="str">
        <f>IF('5-4 支出'!D173="","",'5-4 支出'!D173)</f>
        <v/>
      </c>
      <c r="E173" s="491" t="str">
        <f>IF('5-4 支出'!E173="","",'5-4 支出'!E173)</f>
        <v/>
      </c>
      <c r="F173" s="492" t="str">
        <f>IF('5-4 支出'!F173="","",'5-4 支出'!F173)</f>
        <v/>
      </c>
      <c r="G173" s="492" t="str">
        <f>IF('5-4 支出'!G173="","",'5-4 支出'!G173)</f>
        <v/>
      </c>
      <c r="H173" s="492" t="str">
        <f>IF('5-4 支出'!H173="","",'5-4 支出'!H173)</f>
        <v/>
      </c>
      <c r="I173" s="492" t="str">
        <f>IF('5-4 支出'!I173="","",'5-4 支出'!I173)</f>
        <v/>
      </c>
      <c r="J173" s="492" t="str">
        <f>IF('5-4 支出'!J173="","",'5-4 支出'!J173)</f>
        <v/>
      </c>
      <c r="K173" s="129" t="str">
        <f t="shared" si="18"/>
        <v/>
      </c>
      <c r="L173" s="40"/>
    </row>
    <row r="174" spans="1:19">
      <c r="A174">
        <v>7</v>
      </c>
      <c r="B174" s="103"/>
      <c r="C174" s="84" t="str">
        <f t="shared" si="19"/>
        <v/>
      </c>
      <c r="D174" s="575" t="str">
        <f>IF('5-4 支出'!D174="","",'5-4 支出'!D174)</f>
        <v/>
      </c>
      <c r="E174" s="491" t="str">
        <f>IF('5-4 支出'!E174="","",'5-4 支出'!E174)</f>
        <v/>
      </c>
      <c r="F174" s="492" t="str">
        <f>IF('5-4 支出'!F174="","",'5-4 支出'!F174)</f>
        <v/>
      </c>
      <c r="G174" s="492" t="str">
        <f>IF('5-4 支出'!G174="","",'5-4 支出'!G174)</f>
        <v/>
      </c>
      <c r="H174" s="492" t="str">
        <f>IF('5-4 支出'!H174="","",'5-4 支出'!H174)</f>
        <v/>
      </c>
      <c r="I174" s="492" t="str">
        <f>IF('5-4 支出'!I174="","",'5-4 支出'!I174)</f>
        <v/>
      </c>
      <c r="J174" s="492" t="str">
        <f>IF('5-4 支出'!J174="","",'5-4 支出'!J174)</f>
        <v/>
      </c>
      <c r="K174" s="129" t="str">
        <f t="shared" si="18"/>
        <v/>
      </c>
      <c r="L174" s="40"/>
    </row>
    <row r="175" spans="1:19">
      <c r="A175">
        <v>8</v>
      </c>
      <c r="B175" s="103"/>
      <c r="C175" s="84" t="str">
        <f t="shared" si="19"/>
        <v/>
      </c>
      <c r="D175" s="575" t="str">
        <f>IF('5-4 支出'!D175="","",'5-4 支出'!D175)</f>
        <v/>
      </c>
      <c r="E175" s="491" t="str">
        <f>IF('5-4 支出'!E175="","",'5-4 支出'!E175)</f>
        <v/>
      </c>
      <c r="F175" s="492" t="str">
        <f>IF('5-4 支出'!F175="","",'5-4 支出'!F175)</f>
        <v/>
      </c>
      <c r="G175" s="492" t="str">
        <f>IF('5-4 支出'!G175="","",'5-4 支出'!G175)</f>
        <v/>
      </c>
      <c r="H175" s="492" t="str">
        <f>IF('5-4 支出'!H175="","",'5-4 支出'!H175)</f>
        <v/>
      </c>
      <c r="I175" s="492" t="str">
        <f>IF('5-4 支出'!I175="","",'5-4 支出'!I175)</f>
        <v/>
      </c>
      <c r="J175" s="492" t="str">
        <f>IF('5-4 支出'!J175="","",'5-4 支出'!J175)</f>
        <v/>
      </c>
      <c r="K175" s="129" t="str">
        <f t="shared" si="18"/>
        <v/>
      </c>
      <c r="L175" s="40"/>
    </row>
    <row r="176" spans="1:19">
      <c r="A176">
        <v>9</v>
      </c>
      <c r="B176" s="103"/>
      <c r="C176" s="84" t="str">
        <f t="shared" si="19"/>
        <v/>
      </c>
      <c r="D176" s="575" t="str">
        <f>IF('5-4 支出'!D176="","",'5-4 支出'!D176)</f>
        <v/>
      </c>
      <c r="E176" s="491" t="str">
        <f>IF('5-4 支出'!E176="","",'5-4 支出'!E176)</f>
        <v/>
      </c>
      <c r="F176" s="492" t="str">
        <f>IF('5-4 支出'!F176="","",'5-4 支出'!F176)</f>
        <v/>
      </c>
      <c r="G176" s="492" t="str">
        <f>IF('5-4 支出'!G176="","",'5-4 支出'!G176)</f>
        <v/>
      </c>
      <c r="H176" s="492" t="str">
        <f>IF('5-4 支出'!H176="","",'5-4 支出'!H176)</f>
        <v/>
      </c>
      <c r="I176" s="492" t="str">
        <f>IF('5-4 支出'!I176="","",'5-4 支出'!I176)</f>
        <v/>
      </c>
      <c r="J176" s="492" t="str">
        <f>IF('5-4 支出'!J176="","",'5-4 支出'!J176)</f>
        <v/>
      </c>
      <c r="K176" s="129" t="str">
        <f t="shared" si="18"/>
        <v/>
      </c>
      <c r="L176" s="40"/>
    </row>
    <row r="177" spans="1:21">
      <c r="A177">
        <v>10</v>
      </c>
      <c r="B177" s="103"/>
      <c r="C177" s="84" t="str">
        <f t="shared" si="19"/>
        <v/>
      </c>
      <c r="D177" s="575" t="str">
        <f>IF('5-4 支出'!D177="","",'5-4 支出'!D177)</f>
        <v/>
      </c>
      <c r="E177" s="491" t="str">
        <f>IF('5-4 支出'!E177="","",'5-4 支出'!E177)</f>
        <v/>
      </c>
      <c r="F177" s="492" t="str">
        <f>IF('5-4 支出'!F177="","",'5-4 支出'!F177)</f>
        <v/>
      </c>
      <c r="G177" s="492" t="str">
        <f>IF('5-4 支出'!G177="","",'5-4 支出'!G177)</f>
        <v/>
      </c>
      <c r="H177" s="492" t="str">
        <f>IF('5-4 支出'!H177="","",'5-4 支出'!H177)</f>
        <v/>
      </c>
      <c r="I177" s="492" t="str">
        <f>IF('5-4 支出'!I177="","",'5-4 支出'!I177)</f>
        <v/>
      </c>
      <c r="J177" s="492" t="str">
        <f>IF('5-4 支出'!J177="","",'5-4 支出'!J177)</f>
        <v/>
      </c>
      <c r="K177" s="129" t="str">
        <f t="shared" si="18"/>
        <v/>
      </c>
      <c r="L177" s="40"/>
    </row>
    <row r="178" spans="1:21">
      <c r="A178">
        <v>11</v>
      </c>
      <c r="B178" s="103"/>
      <c r="C178" s="84" t="str">
        <f t="shared" si="19"/>
        <v/>
      </c>
      <c r="D178" s="575" t="str">
        <f>IF('5-4 支出'!D178="","",'5-4 支出'!D178)</f>
        <v/>
      </c>
      <c r="E178" s="491" t="str">
        <f>IF('5-4 支出'!E178="","",'5-4 支出'!E178)</f>
        <v/>
      </c>
      <c r="F178" s="492" t="str">
        <f>IF('5-4 支出'!F178="","",'5-4 支出'!F178)</f>
        <v/>
      </c>
      <c r="G178" s="492" t="str">
        <f>IF('5-4 支出'!G178="","",'5-4 支出'!G178)</f>
        <v/>
      </c>
      <c r="H178" s="492" t="str">
        <f>IF('5-4 支出'!H178="","",'5-4 支出'!H178)</f>
        <v/>
      </c>
      <c r="I178" s="492" t="str">
        <f>IF('5-4 支出'!I178="","",'5-4 支出'!I178)</f>
        <v/>
      </c>
      <c r="J178" s="492" t="str">
        <f>IF('5-4 支出'!J178="","",'5-4 支出'!J178)</f>
        <v/>
      </c>
      <c r="K178" s="129" t="str">
        <f t="shared" si="18"/>
        <v/>
      </c>
      <c r="L178" s="40"/>
    </row>
    <row r="179" spans="1:21">
      <c r="A179">
        <v>12</v>
      </c>
      <c r="B179" s="103"/>
      <c r="C179" s="84" t="str">
        <f t="shared" si="19"/>
        <v/>
      </c>
      <c r="D179" s="575" t="str">
        <f>IF('5-4 支出'!D179="","",'5-4 支出'!D179)</f>
        <v/>
      </c>
      <c r="E179" s="491" t="str">
        <f>IF('5-4 支出'!E179="","",'5-4 支出'!E179)</f>
        <v/>
      </c>
      <c r="F179" s="492" t="str">
        <f>IF('5-4 支出'!F179="","",'5-4 支出'!F179)</f>
        <v/>
      </c>
      <c r="G179" s="492" t="str">
        <f>IF('5-4 支出'!G179="","",'5-4 支出'!G179)</f>
        <v/>
      </c>
      <c r="H179" s="492" t="str">
        <f>IF('5-4 支出'!H179="","",'5-4 支出'!H179)</f>
        <v/>
      </c>
      <c r="I179" s="492" t="str">
        <f>IF('5-4 支出'!I179="","",'5-4 支出'!I179)</f>
        <v/>
      </c>
      <c r="J179" s="492" t="str">
        <f>IF('5-4 支出'!J179="","",'5-4 支出'!J179)</f>
        <v/>
      </c>
      <c r="K179" s="129" t="str">
        <f t="shared" si="18"/>
        <v/>
      </c>
      <c r="L179" s="40"/>
    </row>
    <row r="180" spans="1:21">
      <c r="A180">
        <v>13</v>
      </c>
      <c r="B180" s="103"/>
      <c r="C180" s="84" t="str">
        <f t="shared" si="19"/>
        <v/>
      </c>
      <c r="D180" s="575" t="str">
        <f>IF('5-4 支出'!D180="","",'5-4 支出'!D180)</f>
        <v/>
      </c>
      <c r="E180" s="491" t="str">
        <f>IF('5-4 支出'!E180="","",'5-4 支出'!E180)</f>
        <v/>
      </c>
      <c r="F180" s="492" t="str">
        <f>IF('5-4 支出'!F180="","",'5-4 支出'!F180)</f>
        <v/>
      </c>
      <c r="G180" s="492" t="str">
        <f>IF('5-4 支出'!G180="","",'5-4 支出'!G180)</f>
        <v/>
      </c>
      <c r="H180" s="492" t="str">
        <f>IF('5-4 支出'!H180="","",'5-4 支出'!H180)</f>
        <v/>
      </c>
      <c r="I180" s="492" t="str">
        <f>IF('5-4 支出'!I180="","",'5-4 支出'!I180)</f>
        <v/>
      </c>
      <c r="J180" s="492" t="str">
        <f>IF('5-4 支出'!J180="","",'5-4 支出'!J180)</f>
        <v/>
      </c>
      <c r="K180" s="129" t="str">
        <f t="shared" si="18"/>
        <v/>
      </c>
      <c r="L180" s="40"/>
    </row>
    <row r="181" spans="1:21">
      <c r="A181">
        <v>14</v>
      </c>
      <c r="B181" s="103"/>
      <c r="C181" s="84" t="str">
        <f t="shared" si="19"/>
        <v/>
      </c>
      <c r="D181" s="575" t="str">
        <f>IF('5-4 支出'!D181="","",'5-4 支出'!D181)</f>
        <v/>
      </c>
      <c r="E181" s="491" t="str">
        <f>IF('5-4 支出'!E181="","",'5-4 支出'!E181)</f>
        <v/>
      </c>
      <c r="F181" s="492" t="str">
        <f>IF('5-4 支出'!F181="","",'5-4 支出'!F181)</f>
        <v/>
      </c>
      <c r="G181" s="492" t="str">
        <f>IF('5-4 支出'!G181="","",'5-4 支出'!G181)</f>
        <v/>
      </c>
      <c r="H181" s="492" t="str">
        <f>IF('5-4 支出'!H181="","",'5-4 支出'!H181)</f>
        <v/>
      </c>
      <c r="I181" s="492" t="str">
        <f>IF('5-4 支出'!I181="","",'5-4 支出'!I181)</f>
        <v/>
      </c>
      <c r="J181" s="492" t="str">
        <f>IF('5-4 支出'!J181="","",'5-4 支出'!J181)</f>
        <v/>
      </c>
      <c r="K181" s="129" t="str">
        <f t="shared" si="18"/>
        <v/>
      </c>
      <c r="L181" s="40"/>
    </row>
    <row r="182" spans="1:21">
      <c r="A182">
        <v>15</v>
      </c>
      <c r="B182" s="103"/>
      <c r="C182" s="84" t="str">
        <f t="shared" si="19"/>
        <v/>
      </c>
      <c r="D182" s="575" t="str">
        <f>IF('5-4 支出'!D182="","",'5-4 支出'!D182)</f>
        <v/>
      </c>
      <c r="E182" s="491" t="str">
        <f>IF('5-4 支出'!E182="","",'5-4 支出'!E182)</f>
        <v/>
      </c>
      <c r="F182" s="492" t="str">
        <f>IF('5-4 支出'!F182="","",'5-4 支出'!F182)</f>
        <v/>
      </c>
      <c r="G182" s="492" t="str">
        <f>IF('5-4 支出'!G182="","",'5-4 支出'!G182)</f>
        <v/>
      </c>
      <c r="H182" s="492" t="str">
        <f>IF('5-4 支出'!H182="","",'5-4 支出'!H182)</f>
        <v/>
      </c>
      <c r="I182" s="492" t="str">
        <f>IF('5-4 支出'!I182="","",'5-4 支出'!I182)</f>
        <v/>
      </c>
      <c r="J182" s="492" t="str">
        <f>IF('5-4 支出'!J182="","",'5-4 支出'!J182)</f>
        <v/>
      </c>
      <c r="K182" s="129" t="str">
        <f t="shared" si="18"/>
        <v/>
      </c>
      <c r="L182" s="40"/>
    </row>
    <row r="183" spans="1:21">
      <c r="A183">
        <v>16</v>
      </c>
      <c r="B183" s="103"/>
      <c r="C183" s="84" t="str">
        <f t="shared" si="19"/>
        <v/>
      </c>
      <c r="D183" s="575" t="str">
        <f>IF('5-4 支出'!D183="","",'5-4 支出'!D183)</f>
        <v/>
      </c>
      <c r="E183" s="491" t="str">
        <f>IF('5-4 支出'!E183="","",'5-4 支出'!E183)</f>
        <v/>
      </c>
      <c r="F183" s="492" t="str">
        <f>IF('5-4 支出'!F183="","",'5-4 支出'!F183)</f>
        <v/>
      </c>
      <c r="G183" s="492" t="str">
        <f>IF('5-4 支出'!G183="","",'5-4 支出'!G183)</f>
        <v/>
      </c>
      <c r="H183" s="492" t="str">
        <f>IF('5-4 支出'!H183="","",'5-4 支出'!H183)</f>
        <v/>
      </c>
      <c r="I183" s="492" t="str">
        <f>IF('5-4 支出'!I183="","",'5-4 支出'!I183)</f>
        <v/>
      </c>
      <c r="J183" s="492" t="str">
        <f>IF('5-4 支出'!J183="","",'5-4 支出'!J183)</f>
        <v/>
      </c>
      <c r="K183" s="129" t="str">
        <f t="shared" si="18"/>
        <v/>
      </c>
      <c r="L183" s="40"/>
    </row>
    <row r="184" spans="1:21">
      <c r="A184">
        <v>17</v>
      </c>
      <c r="B184" s="103"/>
      <c r="C184" s="84" t="str">
        <f t="shared" si="19"/>
        <v/>
      </c>
      <c r="D184" s="575" t="str">
        <f>IF('5-4 支出'!D184="","",'5-4 支出'!D184)</f>
        <v/>
      </c>
      <c r="E184" s="491" t="str">
        <f>IF('5-4 支出'!E184="","",'5-4 支出'!E184)</f>
        <v/>
      </c>
      <c r="F184" s="492" t="str">
        <f>IF('5-4 支出'!F184="","",'5-4 支出'!F184)</f>
        <v/>
      </c>
      <c r="G184" s="492" t="str">
        <f>IF('5-4 支出'!G184="","",'5-4 支出'!G184)</f>
        <v/>
      </c>
      <c r="H184" s="492" t="str">
        <f>IF('5-4 支出'!H184="","",'5-4 支出'!H184)</f>
        <v/>
      </c>
      <c r="I184" s="492" t="str">
        <f>IF('5-4 支出'!I184="","",'5-4 支出'!I184)</f>
        <v/>
      </c>
      <c r="J184" s="492" t="str">
        <f>IF('5-4 支出'!J184="","",'5-4 支出'!J184)</f>
        <v/>
      </c>
      <c r="K184" s="129" t="str">
        <f t="shared" si="18"/>
        <v/>
      </c>
      <c r="L184" s="41"/>
    </row>
    <row r="185" spans="1:21">
      <c r="A185">
        <v>18</v>
      </c>
      <c r="B185" s="103"/>
      <c r="C185" s="84" t="str">
        <f t="shared" si="19"/>
        <v/>
      </c>
      <c r="D185" s="575" t="str">
        <f>IF('5-4 支出'!D185="","",'5-4 支出'!D185)</f>
        <v/>
      </c>
      <c r="E185" s="491" t="str">
        <f>IF('5-4 支出'!E185="","",'5-4 支出'!E185)</f>
        <v/>
      </c>
      <c r="F185" s="492" t="str">
        <f>IF('5-4 支出'!F185="","",'5-4 支出'!F185)</f>
        <v/>
      </c>
      <c r="G185" s="492" t="str">
        <f>IF('5-4 支出'!G185="","",'5-4 支出'!G185)</f>
        <v/>
      </c>
      <c r="H185" s="492" t="str">
        <f>IF('5-4 支出'!H185="","",'5-4 支出'!H185)</f>
        <v/>
      </c>
      <c r="I185" s="492" t="str">
        <f>IF('5-4 支出'!I185="","",'5-4 支出'!I185)</f>
        <v/>
      </c>
      <c r="J185" s="492" t="str">
        <f>IF('5-4 支出'!J185="","",'5-4 支出'!J185)</f>
        <v/>
      </c>
      <c r="K185" s="129" t="str">
        <f t="shared" si="18"/>
        <v/>
      </c>
      <c r="L185" s="41"/>
    </row>
    <row r="186" spans="1:21">
      <c r="A186">
        <v>19</v>
      </c>
      <c r="B186" s="103"/>
      <c r="C186" s="84" t="str">
        <f t="shared" si="19"/>
        <v/>
      </c>
      <c r="D186" s="575" t="str">
        <f>IF('5-4 支出'!D186="","",'5-4 支出'!D186)</f>
        <v/>
      </c>
      <c r="E186" s="491" t="str">
        <f>IF('5-4 支出'!E186="","",'5-4 支出'!E186)</f>
        <v/>
      </c>
      <c r="F186" s="492" t="str">
        <f>IF('5-4 支出'!F186="","",'5-4 支出'!F186)</f>
        <v/>
      </c>
      <c r="G186" s="492" t="str">
        <f>IF('5-4 支出'!G186="","",'5-4 支出'!G186)</f>
        <v/>
      </c>
      <c r="H186" s="492" t="str">
        <f>IF('5-4 支出'!H186="","",'5-4 支出'!H186)</f>
        <v/>
      </c>
      <c r="I186" s="492" t="str">
        <f>IF('5-4 支出'!I186="","",'5-4 支出'!I186)</f>
        <v/>
      </c>
      <c r="J186" s="492" t="str">
        <f>IF('5-4 支出'!J186="","",'5-4 支出'!J186)</f>
        <v/>
      </c>
      <c r="K186" s="129" t="str">
        <f t="shared" si="18"/>
        <v/>
      </c>
      <c r="L186" s="41"/>
    </row>
    <row r="187" spans="1:21" ht="22.8" thickBot="1">
      <c r="A187">
        <v>20</v>
      </c>
      <c r="B187" s="104"/>
      <c r="C187" s="85" t="str">
        <f t="shared" si="19"/>
        <v/>
      </c>
      <c r="D187" s="576" t="str">
        <f>IF('5-4 支出'!D187="","",'5-4 支出'!D187)</f>
        <v/>
      </c>
      <c r="E187" s="494" t="str">
        <f>IF('5-4 支出'!E187="","",'5-4 支出'!E187)</f>
        <v/>
      </c>
      <c r="F187" s="495" t="str">
        <f>IF('5-4 支出'!F187="","",'5-4 支出'!F187)</f>
        <v/>
      </c>
      <c r="G187" s="495" t="str">
        <f>IF('5-4 支出'!G187="","",'5-4 支出'!G187)</f>
        <v/>
      </c>
      <c r="H187" s="495" t="str">
        <f>IF('5-4 支出'!H187="","",'5-4 支出'!H187)</f>
        <v/>
      </c>
      <c r="I187" s="492" t="str">
        <f>IF('5-4 支出'!I187="","",'5-4 支出'!I187)</f>
        <v/>
      </c>
      <c r="J187" s="492" t="str">
        <f>IF('5-4 支出'!J187="","",'5-4 支出'!J187)</f>
        <v/>
      </c>
      <c r="K187" s="130" t="str">
        <f t="shared" si="18"/>
        <v/>
      </c>
      <c r="L187" s="42"/>
      <c r="M187" s="424"/>
      <c r="N187" s="425"/>
      <c r="O187" s="425"/>
      <c r="P187" s="425"/>
      <c r="Q187" s="425"/>
      <c r="R187" s="425"/>
      <c r="S187" s="425"/>
    </row>
    <row r="188" spans="1:21" ht="22.2">
      <c r="A188" s="60"/>
      <c r="B188" s="619"/>
      <c r="C188" s="620"/>
      <c r="D188" s="621"/>
      <c r="E188" s="622"/>
      <c r="F188" s="623"/>
      <c r="G188" s="623"/>
      <c r="H188" s="623"/>
      <c r="I188" s="623"/>
      <c r="J188" s="623"/>
      <c r="K188" s="623"/>
      <c r="L188" s="623"/>
      <c r="M188" s="425"/>
      <c r="N188" s="425"/>
      <c r="O188" s="425"/>
      <c r="P188" s="425"/>
      <c r="Q188" s="425"/>
      <c r="R188" s="425"/>
      <c r="S188" s="425"/>
    </row>
    <row r="189" spans="1:21" s="35" customFormat="1" ht="28.8">
      <c r="A189"/>
      <c r="B189" s="604"/>
      <c r="C189" s="605"/>
      <c r="D189" s="606"/>
      <c r="E189" s="607"/>
      <c r="F189" s="608"/>
      <c r="G189" s="608"/>
      <c r="H189" s="608"/>
      <c r="I189" s="608"/>
      <c r="J189" s="608"/>
      <c r="K189" s="609"/>
      <c r="L189" s="610"/>
      <c r="M189" s="425"/>
      <c r="N189" s="425"/>
      <c r="O189" s="425"/>
      <c r="P189" s="425"/>
      <c r="Q189" s="425"/>
      <c r="R189" s="425"/>
      <c r="S189" s="425"/>
      <c r="T189" s="425"/>
      <c r="U189" s="425"/>
    </row>
    <row r="190" spans="1:21" ht="22.2">
      <c r="B190" s="611"/>
      <c r="C190" s="612"/>
      <c r="E190" s="598"/>
      <c r="F190" s="614"/>
      <c r="G190" s="614"/>
      <c r="H190" s="614"/>
      <c r="I190" s="614"/>
      <c r="J190" s="614"/>
      <c r="K190" s="615"/>
      <c r="L190" s="616"/>
      <c r="M190" s="425"/>
      <c r="N190" s="425"/>
      <c r="O190" s="425"/>
      <c r="P190" s="425"/>
      <c r="Q190" s="425"/>
      <c r="R190" s="425"/>
      <c r="S190" s="425"/>
      <c r="T190" s="425"/>
      <c r="U190" s="425"/>
    </row>
    <row r="191" spans="1:21" ht="22.2">
      <c r="B191" s="611"/>
      <c r="C191" s="612"/>
      <c r="E191" s="598"/>
      <c r="F191" s="614"/>
      <c r="G191" s="614"/>
      <c r="H191" s="614"/>
      <c r="I191" s="614"/>
      <c r="J191" s="614"/>
      <c r="K191" s="615"/>
      <c r="L191" s="617"/>
      <c r="M191" s="425"/>
      <c r="N191" s="425"/>
      <c r="O191" s="425"/>
      <c r="P191" s="425"/>
      <c r="Q191" s="425"/>
      <c r="R191" s="425"/>
      <c r="S191" s="425"/>
      <c r="T191" s="425"/>
      <c r="U191" s="425"/>
    </row>
    <row r="192" spans="1:21" ht="22.2">
      <c r="B192" s="611"/>
      <c r="C192" s="612"/>
      <c r="E192" s="598"/>
      <c r="F192" s="614"/>
      <c r="G192" s="614"/>
      <c r="H192" s="614"/>
      <c r="I192" s="614"/>
      <c r="J192" s="614"/>
      <c r="K192" s="615"/>
      <c r="L192" s="618"/>
      <c r="T192" s="425"/>
      <c r="U192" s="425"/>
    </row>
    <row r="193" spans="2:21" ht="22.2">
      <c r="B193" s="611"/>
      <c r="C193" s="612"/>
      <c r="E193" s="598"/>
      <c r="F193" s="614"/>
      <c r="G193" s="614"/>
      <c r="H193" s="614"/>
      <c r="I193" s="614"/>
      <c r="J193" s="614"/>
      <c r="K193" s="615"/>
      <c r="L193" s="618"/>
      <c r="T193" s="425"/>
      <c r="U193" s="425"/>
    </row>
    <row r="194" spans="2:21">
      <c r="B194" s="611"/>
      <c r="C194" s="612"/>
      <c r="E194" s="598"/>
      <c r="F194" s="614"/>
      <c r="G194" s="614"/>
      <c r="H194" s="614"/>
      <c r="I194" s="614"/>
      <c r="J194" s="614"/>
      <c r="K194" s="615"/>
      <c r="L194" s="617"/>
    </row>
    <row r="195" spans="2:21">
      <c r="B195" s="611"/>
      <c r="C195" s="624"/>
      <c r="E195" s="598"/>
      <c r="F195" s="614"/>
      <c r="G195" s="614"/>
      <c r="H195" s="614"/>
      <c r="I195" s="614"/>
      <c r="J195" s="614"/>
      <c r="K195" s="615"/>
      <c r="L195" s="617"/>
    </row>
    <row r="196" spans="2:21">
      <c r="B196" s="611"/>
      <c r="C196" s="624"/>
      <c r="E196" s="598"/>
      <c r="F196" s="614"/>
      <c r="G196" s="614"/>
      <c r="H196" s="614"/>
      <c r="I196" s="614"/>
      <c r="J196" s="614"/>
      <c r="K196" s="615"/>
      <c r="L196" s="617"/>
    </row>
    <row r="197" spans="2:21">
      <c r="B197" s="611"/>
      <c r="C197" s="624"/>
      <c r="E197" s="598"/>
      <c r="F197" s="614"/>
      <c r="G197" s="614"/>
      <c r="H197" s="614"/>
      <c r="I197" s="614"/>
      <c r="J197" s="614"/>
      <c r="K197" s="615"/>
      <c r="L197" s="617"/>
    </row>
    <row r="198" spans="2:21">
      <c r="B198" s="611"/>
      <c r="C198" s="624"/>
      <c r="E198" s="598"/>
      <c r="F198" s="614"/>
      <c r="G198" s="614"/>
      <c r="H198" s="614"/>
      <c r="I198" s="614"/>
      <c r="J198" s="614"/>
      <c r="K198" s="615"/>
      <c r="L198" s="617"/>
    </row>
    <row r="199" spans="2:21">
      <c r="B199" s="611"/>
      <c r="C199" s="624"/>
      <c r="E199" s="598"/>
      <c r="F199" s="614"/>
      <c r="G199" s="614"/>
      <c r="H199" s="614"/>
      <c r="I199" s="614"/>
      <c r="J199" s="614"/>
      <c r="K199" s="615"/>
      <c r="L199" s="617"/>
    </row>
    <row r="200" spans="2:21">
      <c r="B200" s="611"/>
      <c r="C200" s="624"/>
      <c r="E200" s="598"/>
      <c r="F200" s="614"/>
      <c r="G200" s="614"/>
      <c r="H200" s="614"/>
      <c r="I200" s="614"/>
      <c r="J200" s="614"/>
      <c r="K200" s="615"/>
      <c r="L200" s="617"/>
    </row>
    <row r="201" spans="2:21">
      <c r="B201" s="611"/>
      <c r="C201" s="624"/>
      <c r="E201" s="598"/>
      <c r="F201" s="614"/>
      <c r="G201" s="614"/>
      <c r="H201" s="614"/>
      <c r="I201" s="614"/>
      <c r="J201" s="614"/>
      <c r="K201" s="615"/>
      <c r="L201" s="617"/>
    </row>
    <row r="202" spans="2:21">
      <c r="B202" s="611"/>
      <c r="C202" s="624"/>
      <c r="E202" s="598"/>
      <c r="F202" s="614"/>
      <c r="G202" s="614"/>
      <c r="H202" s="614"/>
      <c r="I202" s="614"/>
      <c r="J202" s="614"/>
      <c r="K202" s="615"/>
      <c r="L202" s="617"/>
    </row>
    <row r="203" spans="2:21">
      <c r="B203" s="611"/>
      <c r="C203" s="624"/>
      <c r="E203" s="598"/>
      <c r="F203" s="614"/>
      <c r="G203" s="614"/>
      <c r="H203" s="614"/>
      <c r="I203" s="614"/>
      <c r="J203" s="614"/>
      <c r="K203" s="615"/>
      <c r="L203" s="617"/>
    </row>
    <row r="204" spans="2:21">
      <c r="B204" s="611"/>
      <c r="C204" s="624"/>
      <c r="E204" s="598"/>
      <c r="F204" s="614"/>
      <c r="G204" s="614"/>
      <c r="H204" s="614"/>
      <c r="I204" s="614"/>
      <c r="J204" s="614"/>
      <c r="K204" s="615"/>
      <c r="L204" s="617"/>
    </row>
    <row r="205" spans="2:21">
      <c r="B205" s="611"/>
      <c r="C205" s="624"/>
      <c r="E205" s="598"/>
      <c r="F205" s="614"/>
      <c r="G205" s="614"/>
      <c r="H205" s="614"/>
      <c r="I205" s="614"/>
      <c r="J205" s="614"/>
      <c r="K205" s="615"/>
      <c r="L205" s="617"/>
    </row>
    <row r="206" spans="2:21">
      <c r="B206" s="611"/>
      <c r="C206" s="624"/>
      <c r="E206" s="598"/>
      <c r="F206" s="614"/>
      <c r="G206" s="614"/>
      <c r="H206" s="614"/>
      <c r="I206" s="614"/>
      <c r="J206" s="614"/>
      <c r="K206" s="615"/>
      <c r="L206" s="625"/>
    </row>
    <row r="207" spans="2:21">
      <c r="B207" s="611"/>
      <c r="C207" s="624"/>
      <c r="E207" s="598"/>
      <c r="F207" s="614"/>
      <c r="G207" s="614"/>
      <c r="H207" s="614"/>
      <c r="I207" s="614"/>
      <c r="J207" s="614"/>
      <c r="K207" s="615"/>
      <c r="L207" s="625"/>
    </row>
    <row r="208" spans="2:21">
      <c r="B208" s="611"/>
      <c r="C208" s="624"/>
      <c r="E208" s="598"/>
      <c r="F208" s="614"/>
      <c r="G208" s="614"/>
      <c r="H208" s="614"/>
      <c r="I208" s="614"/>
      <c r="J208" s="614"/>
      <c r="K208" s="615"/>
      <c r="L208" s="625"/>
    </row>
    <row r="209" spans="2:12">
      <c r="B209" s="611"/>
      <c r="C209" s="612"/>
      <c r="E209" s="598"/>
      <c r="F209" s="614"/>
      <c r="G209" s="614"/>
      <c r="H209" s="614"/>
      <c r="I209" s="614"/>
      <c r="J209" s="614"/>
      <c r="K209" s="615"/>
      <c r="L209" s="625"/>
    </row>
  </sheetData>
  <sheetProtection algorithmName="SHA-512" hashValue="iZG+5OMWIqMhd5wZbE7nS7CPOoCfgGsNrSBFaE/CFlJ/HHrkbC6i+V3wnv4sVNF0ns0NFK+txLtuYwI70Wjd9Q==" saltValue="+pzi5/R+Yo3Urudf8ZAQhQ==" spinCount="100000" sheet="1" autoFilter="0"/>
  <autoFilter ref="B12:L209" xr:uid="{00000000-0009-0000-0000-00000C000000}"/>
  <mergeCells count="19">
    <mergeCell ref="M3:S11"/>
    <mergeCell ref="H9:J9"/>
    <mergeCell ref="F10:G10"/>
    <mergeCell ref="H10:J10"/>
    <mergeCell ref="F5:G5"/>
    <mergeCell ref="H5:J5"/>
    <mergeCell ref="F6:G6"/>
    <mergeCell ref="H6:J6"/>
    <mergeCell ref="F7:G7"/>
    <mergeCell ref="H7:J7"/>
    <mergeCell ref="F8:G8"/>
    <mergeCell ref="H8:J8"/>
    <mergeCell ref="F9:G9"/>
    <mergeCell ref="B2:D2"/>
    <mergeCell ref="E2:L2"/>
    <mergeCell ref="B3:D3"/>
    <mergeCell ref="E3:L3"/>
    <mergeCell ref="F4:G4"/>
    <mergeCell ref="H4:J4"/>
  </mergeCells>
  <phoneticPr fontId="20"/>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99" min="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7C1D4"/>
    <pageSetUpPr fitToPage="1"/>
  </sheetPr>
  <dimension ref="A1:X75"/>
  <sheetViews>
    <sheetView view="pageBreakPreview" zoomScale="85" zoomScaleNormal="70" zoomScaleSheetLayoutView="85" workbookViewId="0">
      <selection activeCell="D20" sqref="D20:H24"/>
    </sheetView>
  </sheetViews>
  <sheetFormatPr defaultColWidth="9" defaultRowHeight="18"/>
  <cols>
    <col min="1" max="1" width="5.59765625" customWidth="1"/>
    <col min="2" max="2" width="19.59765625" customWidth="1"/>
    <col min="3" max="3" width="20.59765625" customWidth="1"/>
    <col min="4" max="4" width="4.3984375" customWidth="1"/>
    <col min="5" max="5" width="7.59765625" customWidth="1"/>
    <col min="6" max="6" width="11.8984375" customWidth="1"/>
    <col min="7" max="7" width="8.59765625" customWidth="1"/>
    <col min="8" max="8" width="12.59765625" customWidth="1"/>
    <col min="9" max="10" width="11.8984375" customWidth="1"/>
    <col min="11" max="11" width="39.59765625" style="131" customWidth="1"/>
    <col min="12" max="12" width="46.19921875" customWidth="1"/>
    <col min="13" max="13" width="19.8984375" customWidth="1"/>
    <col min="14" max="17" width="28" customWidth="1"/>
  </cols>
  <sheetData>
    <row r="1" spans="1:23" ht="35.4" customHeight="1">
      <c r="A1" s="725" t="s">
        <v>264</v>
      </c>
      <c r="B1" s="725"/>
      <c r="C1" s="725"/>
      <c r="G1" s="330"/>
      <c r="K1" s="795" t="s">
        <v>495</v>
      </c>
      <c r="L1" s="795"/>
      <c r="M1" s="795"/>
      <c r="N1" s="795"/>
      <c r="O1" s="795"/>
      <c r="P1" s="131"/>
      <c r="Q1" s="131"/>
      <c r="R1" s="131"/>
    </row>
    <row r="2" spans="1:23" s="515" customFormat="1" ht="25.5" customHeight="1">
      <c r="A2" s="726" t="s">
        <v>473</v>
      </c>
      <c r="B2" s="726"/>
      <c r="C2" s="726"/>
      <c r="D2" s="726"/>
      <c r="E2" s="726"/>
      <c r="F2" s="726"/>
      <c r="G2" s="726"/>
      <c r="H2" s="726"/>
      <c r="I2" s="726"/>
      <c r="J2" s="726"/>
      <c r="K2" s="795"/>
      <c r="L2" s="795"/>
      <c r="M2" s="795"/>
      <c r="N2" s="795"/>
      <c r="O2" s="795"/>
      <c r="P2" s="157"/>
      <c r="Q2" s="157"/>
      <c r="R2" s="131"/>
    </row>
    <row r="3" spans="1:23" s="515" customFormat="1" ht="26.4">
      <c r="A3" s="726" t="s">
        <v>263</v>
      </c>
      <c r="B3" s="726"/>
      <c r="C3" s="726"/>
      <c r="D3" s="726"/>
      <c r="E3" s="726"/>
      <c r="F3" s="726"/>
      <c r="G3" s="726"/>
      <c r="H3" s="726"/>
      <c r="I3" s="726"/>
      <c r="J3" s="726"/>
      <c r="K3" s="795"/>
      <c r="L3" s="795"/>
      <c r="M3" s="795"/>
      <c r="N3" s="795"/>
      <c r="O3" s="795"/>
      <c r="P3" s="157"/>
      <c r="Q3" s="157"/>
    </row>
    <row r="4" spans="1:23" s="515" customFormat="1" ht="6.6" customHeight="1">
      <c r="A4" s="501"/>
      <c r="B4" s="501"/>
      <c r="C4" s="501"/>
      <c r="D4" s="501"/>
      <c r="E4" s="501"/>
      <c r="F4" s="501"/>
      <c r="G4" s="501"/>
      <c r="H4" s="501"/>
      <c r="I4" s="501"/>
      <c r="J4" s="502"/>
      <c r="K4" s="795"/>
      <c r="L4" s="795"/>
      <c r="M4" s="795"/>
      <c r="N4" s="795"/>
      <c r="O4" s="795"/>
    </row>
    <row r="5" spans="1:23">
      <c r="A5" s="727" t="s">
        <v>250</v>
      </c>
      <c r="B5" s="727"/>
      <c r="C5" s="727"/>
      <c r="D5" s="727"/>
      <c r="E5" s="727"/>
      <c r="F5" s="727"/>
      <c r="G5" s="727"/>
      <c r="H5" s="727"/>
      <c r="I5" s="727"/>
      <c r="J5" s="727"/>
      <c r="K5" s="795"/>
      <c r="L5" s="795"/>
      <c r="M5" s="795"/>
      <c r="N5" s="795"/>
      <c r="O5" s="795"/>
    </row>
    <row r="6" spans="1:23" ht="8.25" customHeight="1">
      <c r="K6" s="795"/>
      <c r="L6" s="795"/>
      <c r="M6" s="795"/>
      <c r="N6" s="795"/>
      <c r="O6" s="795"/>
    </row>
    <row r="7" spans="1:23">
      <c r="A7" s="158"/>
      <c r="B7" s="503">
        <f>C11</f>
        <v>0</v>
      </c>
      <c r="C7" s="35">
        <f>G11</f>
        <v>0</v>
      </c>
      <c r="D7" s="727" t="s">
        <v>265</v>
      </c>
      <c r="E7" s="727"/>
      <c r="F7" s="727"/>
      <c r="G7" s="727"/>
      <c r="H7" s="727"/>
      <c r="I7" s="727"/>
      <c r="K7" s="795"/>
      <c r="L7" s="795"/>
      <c r="M7" s="795"/>
      <c r="N7" s="795"/>
      <c r="O7" s="795"/>
    </row>
    <row r="8" spans="1:23">
      <c r="A8" s="157"/>
      <c r="B8" s="725" t="s">
        <v>391</v>
      </c>
      <c r="C8" s="725"/>
      <c r="D8" s="725"/>
      <c r="E8" s="725"/>
      <c r="F8" s="725"/>
      <c r="G8" s="725"/>
      <c r="H8" s="725"/>
      <c r="I8" s="725"/>
      <c r="K8" s="795"/>
      <c r="L8" s="795"/>
      <c r="M8" s="795"/>
      <c r="N8" s="795"/>
      <c r="O8" s="795"/>
    </row>
    <row r="9" spans="1:23" ht="12.6" customHeight="1" thickBot="1">
      <c r="A9" s="529"/>
      <c r="B9" s="529"/>
      <c r="C9" s="529"/>
      <c r="D9" s="529"/>
      <c r="E9" s="504"/>
      <c r="F9" s="504"/>
      <c r="J9" s="131"/>
      <c r="K9" s="795"/>
      <c r="L9" s="795"/>
      <c r="M9" s="795"/>
      <c r="N9" s="795"/>
      <c r="O9" s="795"/>
    </row>
    <row r="10" spans="1:23" ht="31.5" customHeight="1" thickBot="1">
      <c r="A10" s="1196" t="s">
        <v>155</v>
      </c>
      <c r="B10" s="1197"/>
      <c r="C10" s="806"/>
      <c r="D10" s="807"/>
      <c r="E10" s="1024"/>
      <c r="F10" s="1025"/>
      <c r="G10" s="803"/>
      <c r="H10" s="803"/>
      <c r="I10" s="803"/>
      <c r="J10" s="803"/>
      <c r="K10" s="795"/>
      <c r="L10" s="795"/>
      <c r="M10" s="795"/>
      <c r="N10" s="795"/>
      <c r="O10" s="795"/>
    </row>
    <row r="11" spans="1:23" ht="31.5" customHeight="1" thickBot="1">
      <c r="A11" s="804" t="s">
        <v>266</v>
      </c>
      <c r="B11" s="805"/>
      <c r="C11" s="1217"/>
      <c r="D11" s="1218"/>
      <c r="E11" s="1028" t="s">
        <v>267</v>
      </c>
      <c r="F11" s="1029"/>
      <c r="G11" s="1219"/>
      <c r="H11" s="1220"/>
      <c r="I11" s="1220"/>
      <c r="J11" s="1221"/>
      <c r="K11" s="999"/>
      <c r="L11" s="795"/>
      <c r="M11" s="795"/>
      <c r="N11" s="795"/>
      <c r="O11" s="795"/>
      <c r="P11" s="334"/>
      <c r="Q11" s="334"/>
      <c r="R11" s="327"/>
      <c r="S11" s="327"/>
      <c r="T11" s="327"/>
      <c r="U11" s="327"/>
      <c r="V11" s="327"/>
      <c r="W11" s="327"/>
    </row>
    <row r="12" spans="1:23" ht="41.25" customHeight="1" thickBot="1">
      <c r="A12" s="804" t="s">
        <v>206</v>
      </c>
      <c r="B12" s="808"/>
      <c r="C12" s="809" t="s">
        <v>229</v>
      </c>
      <c r="D12" s="810"/>
      <c r="E12" s="810"/>
      <c r="F12" s="810"/>
      <c r="G12" s="810"/>
      <c r="H12" s="810"/>
      <c r="I12" s="810"/>
      <c r="J12" s="1033"/>
      <c r="K12" s="999"/>
      <c r="L12" s="795"/>
      <c r="M12" s="795"/>
      <c r="N12" s="795"/>
      <c r="O12" s="795"/>
      <c r="P12" s="334"/>
      <c r="Q12" s="334"/>
      <c r="R12" s="327"/>
      <c r="S12" s="327"/>
      <c r="T12" s="327"/>
      <c r="U12" s="327"/>
      <c r="V12" s="327"/>
      <c r="W12" s="327"/>
    </row>
    <row r="13" spans="1:23" ht="30.75" customHeight="1">
      <c r="A13" s="728" t="s">
        <v>0</v>
      </c>
      <c r="B13" s="132" t="s">
        <v>7</v>
      </c>
      <c r="C13" s="7">
        <f>'1-1 総表'!C10</f>
        <v>0</v>
      </c>
      <c r="D13" s="133" t="s">
        <v>8</v>
      </c>
      <c r="E13" s="1200">
        <f>'1-1 総表'!E10</f>
        <v>0</v>
      </c>
      <c r="F13" s="1201"/>
      <c r="G13" s="747"/>
      <c r="H13" s="799"/>
      <c r="I13" s="799"/>
      <c r="J13" s="800"/>
      <c r="K13" s="999"/>
      <c r="L13" s="795"/>
      <c r="M13" s="795"/>
      <c r="N13" s="795"/>
      <c r="O13" s="795"/>
      <c r="P13" s="334"/>
      <c r="Q13" s="334"/>
      <c r="R13" s="326"/>
      <c r="S13" s="326"/>
      <c r="T13" s="326"/>
      <c r="U13" s="326"/>
      <c r="V13" s="326"/>
      <c r="W13" s="326"/>
    </row>
    <row r="14" spans="1:23" ht="13.5" customHeight="1">
      <c r="A14" s="729"/>
      <c r="B14" s="739" t="s">
        <v>9</v>
      </c>
      <c r="C14" s="134" t="s">
        <v>135</v>
      </c>
      <c r="D14" s="723" t="s">
        <v>204</v>
      </c>
      <c r="E14" s="1048"/>
      <c r="F14" s="724"/>
      <c r="G14" s="749" t="s">
        <v>136</v>
      </c>
      <c r="H14" s="750"/>
      <c r="I14" s="750"/>
      <c r="J14" s="751"/>
      <c r="K14" s="999"/>
      <c r="L14" s="795"/>
      <c r="M14" s="795"/>
      <c r="N14" s="795"/>
      <c r="O14" s="795"/>
      <c r="P14" s="334"/>
      <c r="Q14" s="334"/>
      <c r="R14" s="326"/>
      <c r="S14" s="326"/>
      <c r="T14" s="326"/>
      <c r="U14" s="326"/>
      <c r="V14" s="326"/>
      <c r="W14" s="326"/>
    </row>
    <row r="15" spans="1:23" ht="40.5" customHeight="1">
      <c r="A15" s="729"/>
      <c r="B15" s="740"/>
      <c r="C15" s="9" t="str">
        <f>'1-1 総表'!C12</f>
        <v>選択してください。</v>
      </c>
      <c r="D15" s="689">
        <f>'1-1 総表'!D12</f>
        <v>0</v>
      </c>
      <c r="E15" s="1202"/>
      <c r="F15" s="690"/>
      <c r="G15" s="689" t="str">
        <f>'1-1 総表'!F12&amp;""</f>
        <v/>
      </c>
      <c r="H15" s="1202"/>
      <c r="I15" s="1202"/>
      <c r="J15" s="1203"/>
      <c r="K15" s="999"/>
      <c r="L15" s="795"/>
      <c r="M15" s="795"/>
      <c r="N15" s="795"/>
      <c r="O15" s="795"/>
      <c r="P15" s="334"/>
      <c r="Q15" s="334"/>
      <c r="R15" s="326"/>
      <c r="S15" s="326"/>
      <c r="T15" s="326"/>
      <c r="U15" s="326"/>
      <c r="V15" s="326"/>
      <c r="W15" s="326"/>
    </row>
    <row r="16" spans="1:23" ht="22.5" customHeight="1">
      <c r="A16" s="729"/>
      <c r="B16" s="135" t="s">
        <v>191</v>
      </c>
      <c r="C16" s="735" t="str">
        <f>'1-1 総表'!C13:H13&amp;""</f>
        <v/>
      </c>
      <c r="D16" s="732"/>
      <c r="E16" s="732"/>
      <c r="F16" s="732"/>
      <c r="G16" s="732"/>
      <c r="H16" s="733"/>
      <c r="I16" s="733"/>
      <c r="J16" s="734"/>
      <c r="K16" s="999"/>
      <c r="L16" s="795"/>
      <c r="M16" s="795"/>
      <c r="N16" s="795"/>
      <c r="O16" s="795"/>
      <c r="P16" s="334"/>
      <c r="Q16" s="334"/>
      <c r="R16" s="326"/>
      <c r="S16" s="326"/>
      <c r="T16" s="326"/>
      <c r="U16" s="326"/>
      <c r="V16" s="326"/>
      <c r="W16" s="326"/>
    </row>
    <row r="17" spans="1:23" ht="32.1" customHeight="1">
      <c r="A17" s="729"/>
      <c r="B17" s="136" t="s">
        <v>175</v>
      </c>
      <c r="C17" s="735" t="str">
        <f>'1-1 総表'!C14:H14&amp;""</f>
        <v/>
      </c>
      <c r="D17" s="732"/>
      <c r="E17" s="732"/>
      <c r="F17" s="732"/>
      <c r="G17" s="732"/>
      <c r="H17" s="733"/>
      <c r="I17" s="733"/>
      <c r="J17" s="734"/>
      <c r="K17" s="999"/>
      <c r="L17" s="795"/>
      <c r="M17" s="795"/>
      <c r="N17" s="795"/>
      <c r="O17" s="795"/>
      <c r="P17" s="334"/>
      <c r="Q17" s="334"/>
      <c r="R17" s="326"/>
      <c r="S17" s="326"/>
      <c r="T17" s="326"/>
      <c r="U17" s="326"/>
      <c r="V17" s="326"/>
      <c r="W17" s="326"/>
    </row>
    <row r="18" spans="1:23" ht="32.1" customHeight="1">
      <c r="A18" s="729"/>
      <c r="B18" s="136" t="s">
        <v>10</v>
      </c>
      <c r="C18" s="735" t="str">
        <f>'1-1 総表'!C15:H15&amp;""</f>
        <v/>
      </c>
      <c r="D18" s="732"/>
      <c r="E18" s="732"/>
      <c r="F18" s="732"/>
      <c r="G18" s="732"/>
      <c r="H18" s="733"/>
      <c r="I18" s="733"/>
      <c r="J18" s="734"/>
      <c r="K18" s="999"/>
      <c r="L18" s="795"/>
      <c r="M18" s="795"/>
      <c r="N18" s="795"/>
      <c r="O18" s="795"/>
      <c r="P18" s="334"/>
      <c r="Q18" s="334"/>
      <c r="R18" s="326"/>
      <c r="S18" s="326"/>
      <c r="T18" s="326"/>
      <c r="U18" s="326"/>
      <c r="V18" s="326"/>
      <c r="W18" s="326"/>
    </row>
    <row r="19" spans="1:23" ht="32.1" customHeight="1">
      <c r="A19" s="729"/>
      <c r="B19" s="137" t="s">
        <v>11</v>
      </c>
      <c r="C19" s="731" t="str">
        <f>'1-1 総表'!C16:H16&amp;""</f>
        <v/>
      </c>
      <c r="D19" s="732"/>
      <c r="E19" s="732"/>
      <c r="F19" s="732"/>
      <c r="G19" s="732"/>
      <c r="H19" s="733"/>
      <c r="I19" s="733"/>
      <c r="J19" s="734"/>
      <c r="K19" s="999"/>
      <c r="L19" s="795"/>
      <c r="M19" s="795"/>
      <c r="N19" s="795"/>
      <c r="O19" s="795"/>
      <c r="P19" s="334"/>
      <c r="Q19" s="334"/>
      <c r="R19" s="326"/>
      <c r="S19" s="326"/>
      <c r="T19" s="326"/>
      <c r="U19" s="326"/>
      <c r="V19" s="326"/>
      <c r="W19" s="326"/>
    </row>
    <row r="20" spans="1:23" ht="32.1" customHeight="1" thickBot="1">
      <c r="A20" s="730"/>
      <c r="B20" s="138" t="s">
        <v>212</v>
      </c>
      <c r="C20" s="736" t="str">
        <f>'1-1 総表'!C17:H17&amp;""</f>
        <v/>
      </c>
      <c r="D20" s="737"/>
      <c r="E20" s="737"/>
      <c r="F20" s="737"/>
      <c r="G20" s="737"/>
      <c r="H20" s="737"/>
      <c r="I20" s="737"/>
      <c r="J20" s="738"/>
      <c r="K20" s="999"/>
      <c r="L20" s="795"/>
      <c r="M20" s="795"/>
      <c r="N20" s="795"/>
      <c r="O20" s="795"/>
      <c r="P20" s="334"/>
      <c r="Q20" s="334"/>
      <c r="R20" s="326"/>
      <c r="S20" s="326"/>
      <c r="T20" s="326"/>
      <c r="U20" s="326"/>
      <c r="V20" s="326"/>
      <c r="W20" s="326"/>
    </row>
    <row r="21" spans="1:23" ht="32.1" customHeight="1">
      <c r="A21" s="728" t="s">
        <v>188</v>
      </c>
      <c r="B21" s="139" t="s">
        <v>133</v>
      </c>
      <c r="C21" s="29">
        <f>'1-1 総表'!C18</f>
        <v>0</v>
      </c>
      <c r="D21" s="140" t="s">
        <v>8</v>
      </c>
      <c r="E21" s="1200">
        <f>'1-1 総表'!E18</f>
        <v>0</v>
      </c>
      <c r="F21" s="1201"/>
      <c r="G21" s="746"/>
      <c r="H21" s="747"/>
      <c r="I21" s="747"/>
      <c r="J21" s="748"/>
      <c r="K21" s="999"/>
      <c r="L21" s="795"/>
      <c r="M21" s="795"/>
      <c r="N21" s="795"/>
      <c r="O21" s="795"/>
      <c r="P21" s="334"/>
      <c r="Q21" s="334"/>
      <c r="R21" s="326"/>
      <c r="S21" s="326"/>
      <c r="T21" s="326"/>
      <c r="U21" s="326"/>
      <c r="V21" s="326"/>
      <c r="W21" s="326"/>
    </row>
    <row r="22" spans="1:23" ht="12" customHeight="1">
      <c r="A22" s="729"/>
      <c r="B22" s="739" t="s">
        <v>134</v>
      </c>
      <c r="C22" s="134" t="s">
        <v>135</v>
      </c>
      <c r="D22" s="723" t="s">
        <v>204</v>
      </c>
      <c r="E22" s="1048"/>
      <c r="F22" s="724"/>
      <c r="G22" s="749" t="s">
        <v>136</v>
      </c>
      <c r="H22" s="750"/>
      <c r="I22" s="750"/>
      <c r="J22" s="751"/>
      <c r="K22" s="999"/>
      <c r="L22" s="795"/>
      <c r="M22" s="795"/>
      <c r="N22" s="795"/>
      <c r="O22" s="795"/>
      <c r="P22" s="334"/>
      <c r="Q22" s="334"/>
      <c r="R22" s="326"/>
      <c r="S22" s="326"/>
      <c r="T22" s="326"/>
      <c r="U22" s="326"/>
      <c r="V22" s="326"/>
      <c r="W22" s="326"/>
    </row>
    <row r="23" spans="1:23" ht="40.5" customHeight="1">
      <c r="A23" s="729"/>
      <c r="B23" s="740"/>
      <c r="C23" s="9" t="str">
        <f>'1-1 総表'!C20</f>
        <v>選択してください。</v>
      </c>
      <c r="D23" s="689" t="str">
        <f>'1-1 総表'!D20:E20&amp;""</f>
        <v/>
      </c>
      <c r="E23" s="1202"/>
      <c r="F23" s="690"/>
      <c r="G23" s="758" t="str">
        <f>'1-1 総表'!F20&amp;""</f>
        <v/>
      </c>
      <c r="H23" s="1198"/>
      <c r="I23" s="1198"/>
      <c r="J23" s="1199"/>
      <c r="K23" s="333"/>
      <c r="L23" s="334"/>
      <c r="M23" s="334"/>
      <c r="N23" s="334"/>
      <c r="O23" s="334"/>
      <c r="P23" s="334"/>
      <c r="Q23" s="334"/>
      <c r="R23" s="326"/>
      <c r="S23" s="326"/>
      <c r="T23" s="326"/>
      <c r="U23" s="326"/>
      <c r="V23" s="326"/>
      <c r="W23" s="326"/>
    </row>
    <row r="24" spans="1:23" ht="32.1" customHeight="1">
      <c r="A24" s="729"/>
      <c r="B24" s="141" t="s">
        <v>132</v>
      </c>
      <c r="C24" s="760" t="str">
        <f>'1-1 総表'!C21:H21&amp;""</f>
        <v/>
      </c>
      <c r="D24" s="761"/>
      <c r="E24" s="761"/>
      <c r="F24" s="761"/>
      <c r="G24" s="761"/>
      <c r="H24" s="762"/>
      <c r="I24" s="762"/>
      <c r="J24" s="763"/>
      <c r="K24" s="333"/>
      <c r="L24" s="334"/>
      <c r="M24" s="334"/>
      <c r="N24" s="334"/>
      <c r="O24" s="334"/>
      <c r="P24" s="334"/>
      <c r="Q24" s="334"/>
      <c r="R24" s="327"/>
      <c r="S24" s="327"/>
      <c r="T24" s="327"/>
      <c r="U24" s="327"/>
      <c r="V24" s="327"/>
      <c r="W24" s="327"/>
    </row>
    <row r="25" spans="1:23" ht="32.1" customHeight="1" thickBot="1">
      <c r="A25" s="730"/>
      <c r="B25" s="142" t="s">
        <v>182</v>
      </c>
      <c r="C25" s="767" t="str">
        <f>'1-1 総表'!C22:H22&amp;""</f>
        <v/>
      </c>
      <c r="D25" s="768"/>
      <c r="E25" s="768"/>
      <c r="F25" s="768"/>
      <c r="G25" s="768"/>
      <c r="H25" s="768"/>
      <c r="I25" s="768"/>
      <c r="J25" s="769"/>
      <c r="K25" s="333"/>
      <c r="L25" s="334"/>
      <c r="M25" s="334"/>
      <c r="N25" s="334"/>
      <c r="O25" s="334"/>
      <c r="P25" s="334"/>
      <c r="Q25" s="334"/>
      <c r="R25" s="327"/>
      <c r="S25" s="327"/>
      <c r="T25" s="327"/>
      <c r="U25" s="327"/>
      <c r="V25" s="327"/>
      <c r="W25" s="327"/>
    </row>
    <row r="26" spans="1:23" ht="32.1" customHeight="1">
      <c r="A26" s="728" t="s">
        <v>189</v>
      </c>
      <c r="B26" s="143" t="s">
        <v>166</v>
      </c>
      <c r="C26" s="29">
        <f>'1-1 総表'!C23</f>
        <v>0</v>
      </c>
      <c r="D26" s="140" t="s">
        <v>190</v>
      </c>
      <c r="E26" s="1200">
        <f>'1-1 総表'!E23</f>
        <v>0</v>
      </c>
      <c r="F26" s="1201"/>
      <c r="G26" s="746"/>
      <c r="H26" s="747"/>
      <c r="I26" s="747"/>
      <c r="J26" s="748"/>
      <c r="K26" s="333"/>
      <c r="L26" s="334"/>
      <c r="M26" s="334"/>
      <c r="N26" s="334"/>
      <c r="O26" s="334"/>
      <c r="P26" s="334"/>
      <c r="Q26" s="334"/>
      <c r="R26" s="327"/>
      <c r="S26" s="327"/>
      <c r="T26" s="327"/>
      <c r="U26" s="327"/>
      <c r="V26" s="327"/>
      <c r="W26" s="327"/>
    </row>
    <row r="27" spans="1:23" ht="9.75" customHeight="1">
      <c r="A27" s="729"/>
      <c r="B27" s="773" t="s">
        <v>167</v>
      </c>
      <c r="C27" s="134" t="s">
        <v>135</v>
      </c>
      <c r="D27" s="723" t="s">
        <v>204</v>
      </c>
      <c r="E27" s="1048"/>
      <c r="F27" s="724"/>
      <c r="G27" s="749" t="s">
        <v>136</v>
      </c>
      <c r="H27" s="750"/>
      <c r="I27" s="750"/>
      <c r="J27" s="751"/>
      <c r="K27" s="333"/>
      <c r="L27" s="334"/>
      <c r="M27" s="334"/>
      <c r="N27" s="334"/>
      <c r="O27" s="334"/>
      <c r="P27" s="334"/>
      <c r="Q27" s="334"/>
      <c r="R27" s="327"/>
      <c r="S27" s="327"/>
      <c r="T27" s="327"/>
      <c r="U27" s="327"/>
      <c r="V27" s="327"/>
      <c r="W27" s="327"/>
    </row>
    <row r="28" spans="1:23" ht="40.5" customHeight="1">
      <c r="A28" s="729"/>
      <c r="B28" s="774"/>
      <c r="C28" s="9" t="str">
        <f>'1-1 総表'!C25</f>
        <v>選択してください。</v>
      </c>
      <c r="D28" s="689" t="str">
        <f>'1-1 総表'!D25:E25&amp;""</f>
        <v/>
      </c>
      <c r="E28" s="1202"/>
      <c r="F28" s="690"/>
      <c r="G28" s="689" t="str">
        <f>'1-1 総表'!F25&amp;""</f>
        <v/>
      </c>
      <c r="H28" s="1202"/>
      <c r="I28" s="1202"/>
      <c r="J28" s="1203"/>
      <c r="K28" s="333"/>
      <c r="L28" s="334"/>
      <c r="M28" s="334"/>
      <c r="N28" s="593"/>
      <c r="O28" s="334"/>
      <c r="P28" s="334"/>
      <c r="Q28" s="334"/>
      <c r="R28" s="327"/>
      <c r="S28" s="327"/>
      <c r="T28" s="327"/>
      <c r="U28" s="327"/>
      <c r="V28" s="327"/>
      <c r="W28" s="327"/>
    </row>
    <row r="29" spans="1:23" ht="32.1" customHeight="1">
      <c r="A29" s="729"/>
      <c r="B29" s="145" t="s">
        <v>187</v>
      </c>
      <c r="C29" s="775" t="str">
        <f>'1-1 総表'!C26:H26&amp;""</f>
        <v/>
      </c>
      <c r="D29" s="776"/>
      <c r="E29" s="776"/>
      <c r="F29" s="776"/>
      <c r="G29" s="776"/>
      <c r="H29" s="777"/>
      <c r="I29" s="777"/>
      <c r="J29" s="778"/>
      <c r="K29" s="333"/>
      <c r="L29" s="334"/>
      <c r="M29" s="334"/>
      <c r="N29" s="334"/>
      <c r="O29" s="334"/>
      <c r="P29" s="334"/>
      <c r="Q29" s="334"/>
      <c r="R29" s="327"/>
      <c r="S29" s="327"/>
      <c r="T29" s="327"/>
      <c r="U29" s="327"/>
      <c r="V29" s="327"/>
      <c r="W29" s="327"/>
    </row>
    <row r="30" spans="1:23" ht="32.1" customHeight="1">
      <c r="A30" s="729"/>
      <c r="B30" s="146" t="s">
        <v>168</v>
      </c>
      <c r="C30" s="735" t="str">
        <f>'1-1 総表'!C27:H27&amp;""</f>
        <v/>
      </c>
      <c r="D30" s="732"/>
      <c r="E30" s="732"/>
      <c r="F30" s="732"/>
      <c r="G30" s="732"/>
      <c r="H30" s="733"/>
      <c r="I30" s="733"/>
      <c r="J30" s="734"/>
      <c r="K30" s="333"/>
      <c r="L30" s="334"/>
      <c r="M30" s="334"/>
      <c r="N30" s="334"/>
      <c r="O30" s="334"/>
      <c r="P30" s="334"/>
      <c r="Q30" s="334"/>
      <c r="R30" s="327"/>
      <c r="S30" s="327"/>
      <c r="T30" s="327"/>
      <c r="U30" s="327"/>
      <c r="V30" s="327"/>
      <c r="W30" s="327"/>
    </row>
    <row r="31" spans="1:23" ht="32.1" customHeight="1">
      <c r="A31" s="729"/>
      <c r="B31" s="146" t="s">
        <v>169</v>
      </c>
      <c r="C31" s="694" t="str">
        <f>'1-1 総表'!C28:H28&amp;""</f>
        <v/>
      </c>
      <c r="D31" s="695"/>
      <c r="E31" s="695"/>
      <c r="F31" s="695"/>
      <c r="G31" s="695"/>
      <c r="H31" s="695"/>
      <c r="I31" s="695"/>
      <c r="J31" s="696"/>
      <c r="K31" s="333"/>
      <c r="L31" s="334"/>
      <c r="M31" s="334"/>
      <c r="N31" s="334"/>
      <c r="O31" s="334"/>
      <c r="P31" s="334"/>
      <c r="Q31" s="334"/>
      <c r="R31" s="327"/>
      <c r="S31" s="327"/>
      <c r="T31" s="327"/>
      <c r="U31" s="327"/>
      <c r="V31" s="327"/>
      <c r="W31" s="327"/>
    </row>
    <row r="32" spans="1:23" ht="32.1" customHeight="1" thickBot="1">
      <c r="A32" s="730"/>
      <c r="B32" s="138" t="s">
        <v>170</v>
      </c>
      <c r="C32" s="1204" t="str">
        <f>'1-1 総表'!C29:H29&amp;""</f>
        <v/>
      </c>
      <c r="D32" s="1205"/>
      <c r="E32" s="1205"/>
      <c r="F32" s="1205"/>
      <c r="G32" s="1205"/>
      <c r="H32" s="1205"/>
      <c r="I32" s="1205"/>
      <c r="J32" s="1206"/>
      <c r="K32" s="333"/>
      <c r="L32" s="334"/>
      <c r="M32" s="334"/>
      <c r="N32" s="334"/>
      <c r="O32" s="334"/>
      <c r="P32" s="334"/>
      <c r="Q32" s="334"/>
      <c r="R32" s="327"/>
      <c r="S32" s="327"/>
      <c r="T32" s="327"/>
      <c r="U32" s="327"/>
      <c r="V32" s="327"/>
      <c r="W32" s="327"/>
    </row>
    <row r="33" spans="1:24" ht="36" customHeight="1">
      <c r="A33" s="770" t="s">
        <v>293</v>
      </c>
      <c r="B33" s="147" t="s">
        <v>1</v>
      </c>
      <c r="C33" s="697" t="str">
        <f>'1-1 総表'!C30:H30&amp;""</f>
        <v/>
      </c>
      <c r="D33" s="698"/>
      <c r="E33" s="698"/>
      <c r="F33" s="698"/>
      <c r="G33" s="698"/>
      <c r="H33" s="699"/>
      <c r="I33" s="699"/>
      <c r="J33" s="700"/>
      <c r="K33" s="687" t="s">
        <v>398</v>
      </c>
      <c r="L33" s="688"/>
      <c r="M33" s="688"/>
      <c r="N33" s="516"/>
      <c r="O33" s="516"/>
      <c r="P33" s="334"/>
      <c r="Q33" s="334"/>
      <c r="R33" s="326"/>
      <c r="S33" s="326"/>
      <c r="T33" s="326"/>
      <c r="U33" s="326"/>
      <c r="V33" s="326"/>
      <c r="W33" s="326"/>
    </row>
    <row r="34" spans="1:24" s="131" customFormat="1" ht="36" customHeight="1">
      <c r="A34" s="771"/>
      <c r="B34" s="148" t="s">
        <v>2</v>
      </c>
      <c r="C34" s="754" t="str">
        <f>'1-1 総表'!C31:H31&amp;""</f>
        <v/>
      </c>
      <c r="D34" s="755"/>
      <c r="E34" s="755"/>
      <c r="F34" s="755"/>
      <c r="G34" s="755"/>
      <c r="H34" s="689"/>
      <c r="I34" s="689"/>
      <c r="J34" s="756"/>
      <c r="K34" s="687"/>
      <c r="L34" s="688"/>
      <c r="M34" s="688"/>
      <c r="N34" s="516"/>
      <c r="O34" s="516"/>
      <c r="P34" s="334"/>
      <c r="Q34" s="334"/>
      <c r="R34" s="326"/>
      <c r="S34" s="326"/>
      <c r="T34" s="326"/>
      <c r="U34" s="326"/>
      <c r="V34" s="326"/>
      <c r="W34" s="326"/>
    </row>
    <row r="35" spans="1:24" ht="37.5" customHeight="1">
      <c r="A35" s="771"/>
      <c r="B35" s="471" t="s">
        <v>3</v>
      </c>
      <c r="C35" s="421">
        <f>'1-1 総表'!C32</f>
        <v>0</v>
      </c>
      <c r="D35" s="150" t="s">
        <v>119</v>
      </c>
      <c r="E35" s="1214">
        <f>'1-1 総表'!E32</f>
        <v>0</v>
      </c>
      <c r="F35" s="1215"/>
      <c r="G35" s="1207" t="s">
        <v>484</v>
      </c>
      <c r="H35" s="797"/>
      <c r="I35" s="797"/>
      <c r="J35" s="798"/>
      <c r="K35" s="687"/>
      <c r="L35" s="688"/>
      <c r="M35" s="688"/>
      <c r="N35" s="516"/>
      <c r="O35" s="516"/>
      <c r="P35" s="334"/>
      <c r="Q35" s="334"/>
      <c r="R35" s="327"/>
      <c r="S35" s="327"/>
      <c r="T35" s="327"/>
      <c r="U35" s="327"/>
      <c r="V35" s="327"/>
      <c r="W35" s="327"/>
    </row>
    <row r="36" spans="1:24" ht="15.75" customHeight="1">
      <c r="A36" s="771"/>
      <c r="B36" s="1208" t="s">
        <v>292</v>
      </c>
      <c r="C36" s="409" t="s">
        <v>260</v>
      </c>
      <c r="D36" s="1216" t="str">
        <f>IF('4-1 総表'!C10="","申請金額","計画変更金額")</f>
        <v>申請金額</v>
      </c>
      <c r="E36" s="1216"/>
      <c r="F36" s="358" t="s">
        <v>308</v>
      </c>
      <c r="G36" s="1213" t="s">
        <v>261</v>
      </c>
      <c r="H36" s="814"/>
      <c r="I36" s="514" t="str">
        <f>IF('4-1 総表'!C10="","申請金額","計画変更金額")</f>
        <v>申請金額</v>
      </c>
      <c r="J36" s="359" t="s">
        <v>262</v>
      </c>
      <c r="K36" s="687"/>
      <c r="L36" s="688"/>
      <c r="M36" s="688"/>
      <c r="N36" s="516"/>
      <c r="O36" s="516"/>
      <c r="P36" s="334"/>
      <c r="Q36" s="334"/>
      <c r="R36" s="327"/>
      <c r="S36" s="327"/>
      <c r="T36" s="327"/>
      <c r="U36" s="327"/>
      <c r="V36" s="327"/>
      <c r="W36" s="327"/>
    </row>
    <row r="37" spans="1:24" ht="22.5" customHeight="1">
      <c r="A37" s="771"/>
      <c r="B37" s="1209"/>
      <c r="C37" s="470" t="s">
        <v>12</v>
      </c>
      <c r="D37" s="1194">
        <f>'5-3 収入'!H6</f>
        <v>0</v>
      </c>
      <c r="E37" s="1195"/>
      <c r="F37" s="513">
        <f>'5-3 収入'!E6</f>
        <v>0</v>
      </c>
      <c r="G37" s="717" t="s">
        <v>183</v>
      </c>
      <c r="H37" s="1191" t="str">
        <f>IF('1-4 支出'!E8="","",'1-4 支出'!E8)</f>
        <v/>
      </c>
      <c r="I37" s="1186">
        <f>'5-4 支出'!H8</f>
        <v>0</v>
      </c>
      <c r="J37" s="741" t="str">
        <f>'5-4 支出'!F8</f>
        <v>0</v>
      </c>
      <c r="K37" s="687"/>
      <c r="L37" s="688"/>
      <c r="M37" s="688"/>
      <c r="N37" s="516"/>
      <c r="O37" s="516"/>
      <c r="P37" s="334"/>
      <c r="Q37" s="334"/>
      <c r="R37" s="327"/>
      <c r="S37" s="327"/>
      <c r="T37" s="327"/>
      <c r="U37" s="327"/>
      <c r="V37" s="327"/>
      <c r="W37" s="327"/>
    </row>
    <row r="38" spans="1:24" ht="22.5" customHeight="1">
      <c r="A38" s="771"/>
      <c r="B38" s="1209"/>
      <c r="C38" s="470" t="s">
        <v>13</v>
      </c>
      <c r="D38" s="1194">
        <f>'5-3 収入'!H8</f>
        <v>0</v>
      </c>
      <c r="E38" s="1195"/>
      <c r="F38" s="513">
        <f>'5-3 収入'!E8</f>
        <v>0</v>
      </c>
      <c r="G38" s="718"/>
      <c r="H38" s="1192"/>
      <c r="I38" s="1187"/>
      <c r="J38" s="742"/>
      <c r="K38" s="687"/>
      <c r="L38" s="688"/>
      <c r="M38" s="688"/>
      <c r="N38" s="516"/>
      <c r="O38" s="516"/>
      <c r="P38" s="334"/>
      <c r="Q38" s="334"/>
      <c r="R38" s="327"/>
      <c r="S38" s="327"/>
      <c r="T38" s="327"/>
      <c r="U38" s="327"/>
      <c r="V38" s="327"/>
      <c r="W38" s="327"/>
    </row>
    <row r="39" spans="1:24" ht="22.5" customHeight="1">
      <c r="A39" s="771"/>
      <c r="B39" s="1209"/>
      <c r="C39" s="469" t="s">
        <v>392</v>
      </c>
      <c r="D39" s="1194">
        <f>'5-3 収入'!H9</f>
        <v>0</v>
      </c>
      <c r="E39" s="1195"/>
      <c r="F39" s="408">
        <f>'5-3 収入'!E9</f>
        <v>0</v>
      </c>
      <c r="G39" s="719"/>
      <c r="H39" s="1193"/>
      <c r="I39" s="1188"/>
      <c r="J39" s="743"/>
      <c r="K39" s="687"/>
      <c r="L39" s="688"/>
      <c r="M39" s="688"/>
      <c r="N39" s="516"/>
      <c r="O39" s="516"/>
      <c r="P39" s="334"/>
      <c r="Q39" s="334"/>
      <c r="R39" s="327"/>
      <c r="S39" s="327"/>
      <c r="T39" s="327"/>
      <c r="U39" s="327"/>
      <c r="V39" s="327"/>
      <c r="W39" s="327"/>
    </row>
    <row r="40" spans="1:24" ht="22.5" customHeight="1">
      <c r="A40" s="771"/>
      <c r="B40" s="1209"/>
      <c r="C40" s="151" t="s">
        <v>393</v>
      </c>
      <c r="D40" s="1194">
        <f>'5-3 収入'!H10</f>
        <v>0</v>
      </c>
      <c r="E40" s="1195"/>
      <c r="F40" s="408">
        <f>'5-3 収入'!E10</f>
        <v>0</v>
      </c>
      <c r="G40" s="717" t="s">
        <v>397</v>
      </c>
      <c r="H40" s="1191" t="str">
        <f>IF('1-4 支出'!E9="","",'1-4 支出'!E9)</f>
        <v/>
      </c>
      <c r="I40" s="1186">
        <f>'5-4 支出'!H9</f>
        <v>0</v>
      </c>
      <c r="J40" s="741" t="str">
        <f>'5-4 支出'!F9</f>
        <v>0</v>
      </c>
      <c r="K40" s="687"/>
      <c r="L40" s="688"/>
      <c r="M40" s="688"/>
      <c r="N40" s="516"/>
      <c r="O40" s="516"/>
      <c r="P40" s="334"/>
      <c r="Q40" s="334"/>
      <c r="R40" s="327"/>
      <c r="S40" s="327"/>
      <c r="T40" s="327"/>
      <c r="U40" s="327"/>
      <c r="V40" s="327"/>
      <c r="W40" s="327"/>
    </row>
    <row r="41" spans="1:24" ht="22.5" customHeight="1">
      <c r="A41" s="771"/>
      <c r="B41" s="1209"/>
      <c r="C41" s="151" t="s">
        <v>394</v>
      </c>
      <c r="D41" s="1194">
        <f>'5-3 収入'!H11</f>
        <v>0</v>
      </c>
      <c r="E41" s="1195"/>
      <c r="F41" s="408">
        <f>'5-3 収入'!E11</f>
        <v>0</v>
      </c>
      <c r="G41" s="718"/>
      <c r="H41" s="1192"/>
      <c r="I41" s="1187"/>
      <c r="J41" s="742"/>
      <c r="K41" s="687"/>
      <c r="L41" s="688"/>
      <c r="M41" s="688"/>
      <c r="N41" s="516"/>
      <c r="O41" s="516"/>
      <c r="P41" s="334"/>
      <c r="Q41" s="334"/>
      <c r="R41" s="327"/>
      <c r="S41" s="327"/>
      <c r="T41" s="327"/>
      <c r="U41" s="327"/>
      <c r="V41" s="327"/>
      <c r="W41" s="327"/>
    </row>
    <row r="42" spans="1:24" ht="22.5" customHeight="1">
      <c r="A42" s="771"/>
      <c r="B42" s="1209"/>
      <c r="C42" s="151" t="s">
        <v>395</v>
      </c>
      <c r="D42" s="1194">
        <f>'5-3 収入'!H12</f>
        <v>0</v>
      </c>
      <c r="E42" s="1195"/>
      <c r="F42" s="408">
        <f>'5-3 収入'!E12</f>
        <v>0</v>
      </c>
      <c r="G42" s="719"/>
      <c r="H42" s="1193"/>
      <c r="I42" s="1188"/>
      <c r="J42" s="743"/>
      <c r="K42" s="687"/>
      <c r="L42" s="688"/>
      <c r="M42" s="688"/>
      <c r="N42" s="516"/>
      <c r="O42" s="516"/>
      <c r="P42" s="334"/>
      <c r="Q42" s="334"/>
      <c r="R42" s="327"/>
      <c r="S42" s="327"/>
      <c r="T42" s="327"/>
      <c r="U42" s="327"/>
      <c r="V42" s="327"/>
      <c r="W42" s="327"/>
    </row>
    <row r="43" spans="1:24" ht="22.5" customHeight="1">
      <c r="A43" s="771"/>
      <c r="B43" s="1209"/>
      <c r="C43" s="152" t="s">
        <v>396</v>
      </c>
      <c r="D43" s="1194">
        <f>'5-3 収入'!H13</f>
        <v>0</v>
      </c>
      <c r="E43" s="1195"/>
      <c r="F43" s="408">
        <f>'5-3 収入'!E13</f>
        <v>0</v>
      </c>
      <c r="G43" s="717" t="s">
        <v>185</v>
      </c>
      <c r="H43" s="1191" t="str">
        <f>IF('1-4 支出'!E10="","",'1-4 支出'!E10)</f>
        <v/>
      </c>
      <c r="I43" s="1186">
        <f>'5-4 支出'!H10</f>
        <v>0</v>
      </c>
      <c r="J43" s="741" t="str">
        <f>'5-4 支出'!F10</f>
        <v>0</v>
      </c>
      <c r="K43" s="687"/>
      <c r="L43" s="688"/>
      <c r="M43" s="688"/>
      <c r="N43" s="516"/>
      <c r="O43" s="516"/>
      <c r="P43" s="334"/>
      <c r="Q43" s="334"/>
      <c r="R43" s="327"/>
      <c r="S43" s="327"/>
      <c r="T43" s="327"/>
      <c r="U43" s="327"/>
      <c r="V43" s="327"/>
      <c r="W43" s="327"/>
    </row>
    <row r="44" spans="1:24" ht="22.5" customHeight="1">
      <c r="A44" s="771"/>
      <c r="B44" s="1209"/>
      <c r="C44" s="512" t="s">
        <v>6</v>
      </c>
      <c r="D44" s="710">
        <f>'5-3 収入'!H5</f>
        <v>0</v>
      </c>
      <c r="E44" s="1184"/>
      <c r="F44" s="513">
        <f>'5-3 収入'!E5</f>
        <v>0</v>
      </c>
      <c r="G44" s="718"/>
      <c r="H44" s="1192"/>
      <c r="I44" s="1187"/>
      <c r="J44" s="742"/>
      <c r="K44" s="687"/>
      <c r="L44" s="688"/>
      <c r="M44" s="688"/>
      <c r="N44" s="516"/>
      <c r="O44" s="516"/>
      <c r="P44" s="403"/>
      <c r="Q44" s="410"/>
      <c r="R44" s="327"/>
      <c r="S44" s="327"/>
      <c r="T44" s="327"/>
      <c r="U44" s="327"/>
      <c r="V44" s="327"/>
      <c r="W44" s="327"/>
    </row>
    <row r="45" spans="1:24" ht="22.5" customHeight="1">
      <c r="A45" s="771"/>
      <c r="B45" s="1209"/>
      <c r="C45" s="152" t="s">
        <v>237</v>
      </c>
      <c r="D45" s="710">
        <f>I47-(D44+D46)</f>
        <v>0</v>
      </c>
      <c r="E45" s="1184"/>
      <c r="F45" s="408">
        <f>J47-(F44+F46)</f>
        <v>0</v>
      </c>
      <c r="G45" s="719"/>
      <c r="H45" s="1193"/>
      <c r="I45" s="1188"/>
      <c r="J45" s="743"/>
      <c r="K45" s="687"/>
      <c r="L45" s="688"/>
      <c r="M45" s="688"/>
      <c r="N45" s="516"/>
      <c r="O45" s="516"/>
      <c r="P45" s="404"/>
      <c r="Q45" s="404"/>
      <c r="R45" s="327"/>
      <c r="S45" s="327"/>
      <c r="T45" s="327"/>
      <c r="U45" s="327"/>
      <c r="V45" s="327"/>
      <c r="W45" s="327"/>
      <c r="X45" s="144"/>
    </row>
    <row r="46" spans="1:24" ht="22.5" customHeight="1">
      <c r="A46" s="771"/>
      <c r="B46" s="1210"/>
      <c r="C46" s="472" t="s">
        <v>379</v>
      </c>
      <c r="D46" s="1184">
        <f>IF('4-1 総表'!C10="",'1-1 総表'!D45*1000,MIN('1-1 総表'!D45*1000,ROUNDDOWN('5-1 総表'!J46,-3)))</f>
        <v>0</v>
      </c>
      <c r="E46" s="1185"/>
      <c r="F46" s="477">
        <f>ROUNDDOWN(MIN(D46,J46),-3)</f>
        <v>0</v>
      </c>
      <c r="G46" s="1189" t="s">
        <v>240</v>
      </c>
      <c r="H46" s="1190"/>
      <c r="I46" s="416">
        <f>'5-4 支出'!H6</f>
        <v>0</v>
      </c>
      <c r="J46" s="414">
        <f>'5-4 支出'!F6</f>
        <v>0</v>
      </c>
      <c r="K46" s="687"/>
      <c r="L46" s="688"/>
      <c r="M46" s="688"/>
      <c r="N46" s="516"/>
      <c r="O46" s="516"/>
      <c r="P46" s="404"/>
      <c r="Q46" s="404"/>
      <c r="R46" s="327"/>
      <c r="S46" s="327"/>
      <c r="T46" s="327"/>
      <c r="U46" s="327"/>
      <c r="V46" s="327"/>
      <c r="W46" s="327"/>
      <c r="X46" s="144"/>
    </row>
    <row r="47" spans="1:24" ht="22.5" customHeight="1" thickBot="1">
      <c r="A47" s="772"/>
      <c r="B47" s="1211"/>
      <c r="C47" s="473" t="s">
        <v>409</v>
      </c>
      <c r="D47" s="701">
        <f>SUM(D44:E46)</f>
        <v>0</v>
      </c>
      <c r="E47" s="1212"/>
      <c r="F47" s="474">
        <f>SUM(F44:F46)</f>
        <v>0</v>
      </c>
      <c r="G47" s="708" t="s">
        <v>305</v>
      </c>
      <c r="H47" s="709"/>
      <c r="I47" s="475">
        <f>'5-4 支出'!H5</f>
        <v>0</v>
      </c>
      <c r="J47" s="476">
        <f>'5-4 支出'!F5</f>
        <v>0</v>
      </c>
      <c r="K47" s="687"/>
      <c r="L47" s="688"/>
      <c r="M47" s="688"/>
      <c r="N47" s="516"/>
      <c r="O47" s="516"/>
      <c r="P47" s="404"/>
      <c r="Q47" s="404"/>
      <c r="R47" s="327"/>
      <c r="S47" s="327"/>
      <c r="T47" s="327"/>
      <c r="U47" s="327"/>
      <c r="V47" s="327"/>
      <c r="W47" s="327"/>
      <c r="X47" s="144"/>
    </row>
    <row r="48" spans="1:24" ht="18.75" customHeight="1">
      <c r="A48" s="153"/>
      <c r="B48" s="153"/>
      <c r="G48" s="154"/>
      <c r="H48" s="154"/>
      <c r="I48" s="584" t="str">
        <f>IF('4-1 総表'!C10="","助成対象経費の総額　申請時からの増減：","")</f>
        <v>助成対象経費の総額　申請時からの増減：</v>
      </c>
      <c r="J48" s="555" t="e">
        <f>IF('4-1 総表'!C10="",(J47/I47)-1,"")</f>
        <v>#DIV/0!</v>
      </c>
      <c r="K48" s="332"/>
      <c r="L48" s="332"/>
      <c r="M48" s="332"/>
      <c r="N48" s="332"/>
      <c r="O48" s="332"/>
      <c r="P48" s="332"/>
      <c r="Q48" s="326"/>
      <c r="R48" s="326"/>
      <c r="S48" s="326"/>
      <c r="T48" s="326"/>
      <c r="U48" s="326"/>
      <c r="V48" s="326"/>
      <c r="W48" s="326"/>
    </row>
    <row r="49" spans="2:23" ht="18.75" customHeight="1">
      <c r="B49" s="153"/>
      <c r="G49" s="155"/>
      <c r="H49" s="155"/>
      <c r="I49" s="155"/>
      <c r="J49" s="156"/>
      <c r="K49"/>
      <c r="L49" s="332"/>
      <c r="M49" s="332"/>
      <c r="N49" s="332"/>
      <c r="O49" s="332"/>
      <c r="P49" s="332"/>
      <c r="Q49" s="411"/>
      <c r="R49" s="411"/>
      <c r="S49" s="330"/>
      <c r="T49" s="330"/>
      <c r="U49" s="330"/>
      <c r="V49" s="330"/>
      <c r="W49" s="330"/>
    </row>
    <row r="50" spans="2:23" ht="18.75" customHeight="1">
      <c r="B50" s="592" t="e">
        <f>IF((J47/I47)&lt;0.8,"助成対象経費の総額に2割を超える減額があります。計画変更承認が必要な場合があります。","")</f>
        <v>#DIV/0!</v>
      </c>
      <c r="K50"/>
      <c r="L50" s="332"/>
      <c r="M50" s="332"/>
      <c r="N50" s="332"/>
      <c r="O50" s="332"/>
      <c r="P50" s="332"/>
      <c r="Q50" s="411"/>
      <c r="R50" s="411"/>
      <c r="S50" s="330"/>
      <c r="T50" s="330"/>
      <c r="U50" s="330"/>
      <c r="V50" s="330"/>
      <c r="W50" s="330"/>
    </row>
    <row r="51" spans="2:23">
      <c r="B51" s="153"/>
      <c r="Q51" s="131"/>
      <c r="R51" s="131"/>
    </row>
    <row r="52" spans="2:23">
      <c r="B52" s="153"/>
      <c r="Q52" s="131"/>
      <c r="R52" s="131"/>
    </row>
    <row r="53" spans="2:23">
      <c r="Q53" s="131"/>
      <c r="R53" s="131"/>
    </row>
    <row r="54" spans="2:23">
      <c r="Q54" s="131"/>
      <c r="R54" s="131"/>
    </row>
    <row r="55" spans="2:23">
      <c r="K55" s="157"/>
      <c r="L55" s="131"/>
      <c r="M55" s="131"/>
      <c r="N55" s="131"/>
      <c r="O55" s="131"/>
      <c r="P55" s="131"/>
      <c r="Q55" s="131"/>
      <c r="R55" s="131"/>
    </row>
    <row r="56" spans="2:23">
      <c r="K56" s="157"/>
      <c r="L56" s="131"/>
      <c r="M56" s="131"/>
      <c r="N56" s="131"/>
      <c r="O56" s="131"/>
      <c r="P56" s="131"/>
      <c r="Q56" s="131"/>
      <c r="R56" s="131"/>
    </row>
    <row r="57" spans="2:23">
      <c r="K57" s="157"/>
      <c r="L57" s="131"/>
      <c r="M57" s="131"/>
      <c r="N57" s="131"/>
      <c r="O57" s="131"/>
      <c r="P57" s="131"/>
      <c r="Q57" s="131"/>
      <c r="R57" s="131"/>
    </row>
    <row r="58" spans="2:23">
      <c r="K58" s="157"/>
      <c r="L58" s="131"/>
      <c r="M58" s="131"/>
      <c r="N58" s="131"/>
      <c r="O58" s="131"/>
      <c r="P58" s="131"/>
      <c r="Q58" s="131"/>
      <c r="R58" s="131"/>
    </row>
    <row r="59" spans="2:23">
      <c r="K59" s="157"/>
      <c r="L59" s="131"/>
      <c r="M59" s="131"/>
      <c r="N59" s="131"/>
      <c r="O59" s="131"/>
      <c r="P59" s="131"/>
      <c r="Q59" s="131"/>
      <c r="R59" s="131"/>
    </row>
    <row r="60" spans="2:23">
      <c r="K60" s="157"/>
      <c r="L60" s="131"/>
      <c r="M60" s="131"/>
      <c r="N60" s="131"/>
      <c r="O60" s="131"/>
      <c r="P60" s="131"/>
      <c r="Q60" s="131"/>
      <c r="R60" s="131"/>
    </row>
    <row r="61" spans="2:23">
      <c r="K61" s="157"/>
      <c r="L61" s="131"/>
      <c r="M61" s="131"/>
      <c r="N61" s="131"/>
      <c r="O61" s="131"/>
      <c r="P61" s="131"/>
      <c r="Q61" s="131"/>
      <c r="R61" s="131"/>
    </row>
    <row r="62" spans="2:23">
      <c r="K62" s="157"/>
      <c r="L62" s="131"/>
      <c r="M62" s="131"/>
      <c r="N62" s="131"/>
      <c r="O62" s="131"/>
      <c r="P62" s="131"/>
      <c r="Q62" s="131"/>
      <c r="R62" s="131"/>
    </row>
    <row r="63" spans="2:23">
      <c r="K63" s="157"/>
      <c r="L63" s="131"/>
      <c r="M63" s="131"/>
      <c r="N63" s="131"/>
      <c r="O63" s="131"/>
      <c r="P63" s="131"/>
      <c r="Q63" s="131"/>
      <c r="R63" s="131"/>
    </row>
    <row r="64" spans="2:23">
      <c r="K64" s="157"/>
      <c r="L64" s="131"/>
      <c r="M64" s="131"/>
      <c r="N64" s="131"/>
      <c r="O64" s="131"/>
      <c r="P64" s="131"/>
      <c r="Q64" s="131"/>
      <c r="R64" s="131"/>
    </row>
    <row r="65" spans="11:18">
      <c r="K65" s="157"/>
      <c r="L65" s="131"/>
      <c r="M65" s="131"/>
      <c r="N65" s="131"/>
      <c r="O65" s="131"/>
      <c r="P65" s="131"/>
      <c r="Q65" s="131"/>
      <c r="R65" s="131"/>
    </row>
    <row r="66" spans="11:18">
      <c r="K66" s="157"/>
      <c r="L66" s="131"/>
      <c r="M66" s="131"/>
      <c r="N66" s="131"/>
      <c r="O66" s="131"/>
      <c r="P66" s="131"/>
      <c r="Q66" s="131"/>
      <c r="R66" s="131"/>
    </row>
    <row r="67" spans="11:18">
      <c r="K67" s="157"/>
      <c r="L67" s="131"/>
      <c r="M67" s="131"/>
      <c r="N67" s="131"/>
      <c r="O67" s="131"/>
      <c r="P67" s="131"/>
      <c r="Q67" s="131"/>
      <c r="R67" s="131"/>
    </row>
    <row r="68" spans="11:18">
      <c r="K68" s="157"/>
      <c r="L68" s="131"/>
      <c r="M68" s="131"/>
      <c r="N68" s="131"/>
      <c r="O68" s="131"/>
      <c r="P68" s="131"/>
      <c r="Q68" s="131"/>
      <c r="R68" s="131"/>
    </row>
    <row r="69" spans="11:18">
      <c r="K69" s="157"/>
      <c r="L69" s="131"/>
      <c r="M69" s="131"/>
      <c r="N69" s="131"/>
      <c r="O69" s="131"/>
      <c r="P69" s="131"/>
      <c r="Q69" s="131"/>
      <c r="R69" s="131"/>
    </row>
    <row r="70" spans="11:18">
      <c r="K70" s="157"/>
      <c r="L70" s="131"/>
      <c r="M70" s="131"/>
      <c r="N70" s="131"/>
      <c r="O70" s="131"/>
      <c r="P70" s="131"/>
      <c r="Q70" s="131"/>
      <c r="R70" s="131"/>
    </row>
    <row r="71" spans="11:18">
      <c r="K71" s="157"/>
      <c r="L71" s="131"/>
      <c r="M71" s="131"/>
      <c r="N71" s="131"/>
      <c r="O71" s="131"/>
      <c r="P71" s="131"/>
      <c r="Q71" s="131"/>
      <c r="R71" s="131"/>
    </row>
    <row r="72" spans="11:18">
      <c r="K72" s="157"/>
      <c r="L72" s="131"/>
      <c r="M72" s="131"/>
      <c r="N72" s="131"/>
      <c r="O72" s="131"/>
      <c r="P72" s="131"/>
      <c r="Q72" s="131"/>
      <c r="R72" s="131"/>
    </row>
    <row r="73" spans="11:18">
      <c r="K73" s="157"/>
      <c r="L73" s="131"/>
      <c r="M73" s="131"/>
      <c r="N73" s="131"/>
      <c r="O73" s="131"/>
      <c r="P73" s="131"/>
      <c r="Q73" s="131"/>
      <c r="R73" s="131"/>
    </row>
    <row r="74" spans="11:18">
      <c r="K74" s="157"/>
      <c r="L74" s="131"/>
      <c r="M74" s="131"/>
      <c r="N74" s="131"/>
      <c r="O74" s="131"/>
      <c r="P74" s="131"/>
      <c r="Q74" s="131"/>
      <c r="R74" s="131"/>
    </row>
    <row r="75" spans="11:18">
      <c r="K75" s="157"/>
      <c r="L75" s="131"/>
      <c r="M75" s="131"/>
      <c r="N75" s="131"/>
      <c r="O75" s="131"/>
      <c r="P75" s="131"/>
      <c r="Q75" s="131"/>
      <c r="R75" s="131"/>
    </row>
  </sheetData>
  <sheetProtection algorithmName="SHA-512" hashValue="K0ouJ2N7w32+Rx4tM8mDRhQiJFfsT47QGWOtr61z+ld49nCian4l90HiOaaOwWCB9jEjTS2Mmpvns7olMa+8rA==" saltValue="kW3d+VhF8p4ZdYEL5GoU0g==" spinCount="100000" sheet="1" selectLockedCells="1"/>
  <mergeCells count="86">
    <mergeCell ref="K33:M47"/>
    <mergeCell ref="A13:A20"/>
    <mergeCell ref="G13:J13"/>
    <mergeCell ref="G10:J10"/>
    <mergeCell ref="A11:B11"/>
    <mergeCell ref="C11:D11"/>
    <mergeCell ref="G11:J11"/>
    <mergeCell ref="A12:B12"/>
    <mergeCell ref="C12:J12"/>
    <mergeCell ref="B14:B15"/>
    <mergeCell ref="G14:J14"/>
    <mergeCell ref="D14:F14"/>
    <mergeCell ref="E13:F13"/>
    <mergeCell ref="E11:F11"/>
    <mergeCell ref="C20:J20"/>
    <mergeCell ref="G15:J15"/>
    <mergeCell ref="C16:J16"/>
    <mergeCell ref="C17:J17"/>
    <mergeCell ref="C18:J18"/>
    <mergeCell ref="C19:J19"/>
    <mergeCell ref="D15:F15"/>
    <mergeCell ref="A33:A47"/>
    <mergeCell ref="C33:J33"/>
    <mergeCell ref="C34:J34"/>
    <mergeCell ref="G35:J35"/>
    <mergeCell ref="B36:B47"/>
    <mergeCell ref="D37:E37"/>
    <mergeCell ref="D43:E43"/>
    <mergeCell ref="D47:E47"/>
    <mergeCell ref="G47:H47"/>
    <mergeCell ref="G36:H36"/>
    <mergeCell ref="E35:F35"/>
    <mergeCell ref="D44:E44"/>
    <mergeCell ref="D45:E45"/>
    <mergeCell ref="D36:E36"/>
    <mergeCell ref="D38:E38"/>
    <mergeCell ref="G37:G39"/>
    <mergeCell ref="A26:A32"/>
    <mergeCell ref="G26:J26"/>
    <mergeCell ref="B27:B28"/>
    <mergeCell ref="G27:J27"/>
    <mergeCell ref="G28:J28"/>
    <mergeCell ref="C29:J29"/>
    <mergeCell ref="C30:J30"/>
    <mergeCell ref="C31:J31"/>
    <mergeCell ref="D28:F28"/>
    <mergeCell ref="D27:F27"/>
    <mergeCell ref="E26:F26"/>
    <mergeCell ref="C32:J32"/>
    <mergeCell ref="C24:J24"/>
    <mergeCell ref="C25:J25"/>
    <mergeCell ref="E21:F21"/>
    <mergeCell ref="D23:F23"/>
    <mergeCell ref="D22:F22"/>
    <mergeCell ref="G40:G42"/>
    <mergeCell ref="K1:O22"/>
    <mergeCell ref="D7:I7"/>
    <mergeCell ref="B8:I8"/>
    <mergeCell ref="A10:B10"/>
    <mergeCell ref="C10:D10"/>
    <mergeCell ref="E10:F10"/>
    <mergeCell ref="A1:C1"/>
    <mergeCell ref="A2:J2"/>
    <mergeCell ref="A3:J3"/>
    <mergeCell ref="A5:J5"/>
    <mergeCell ref="A21:A25"/>
    <mergeCell ref="G21:J21"/>
    <mergeCell ref="B22:B23"/>
    <mergeCell ref="G22:J22"/>
    <mergeCell ref="G23:J23"/>
    <mergeCell ref="D46:E46"/>
    <mergeCell ref="I37:I39"/>
    <mergeCell ref="J37:J39"/>
    <mergeCell ref="I40:I42"/>
    <mergeCell ref="J40:J42"/>
    <mergeCell ref="I43:I45"/>
    <mergeCell ref="J43:J45"/>
    <mergeCell ref="G46:H46"/>
    <mergeCell ref="G43:G45"/>
    <mergeCell ref="H37:H39"/>
    <mergeCell ref="H40:H42"/>
    <mergeCell ref="H43:H45"/>
    <mergeCell ref="D39:E39"/>
    <mergeCell ref="D40:E40"/>
    <mergeCell ref="D41:E41"/>
    <mergeCell ref="D42:E42"/>
  </mergeCells>
  <phoneticPr fontId="20"/>
  <conditionalFormatting sqref="J48">
    <cfRule type="expression" dxfId="4" priority="1">
      <formula>(J47/I47)&lt;0.8</formula>
    </cfRule>
  </conditionalFormatting>
  <dataValidations count="6">
    <dataValidation imeMode="disabled" allowBlank="1" showInputMessage="1" showErrorMessage="1" sqref="C32:J32" xr:uid="{00000000-0002-0000-0D00-000000000000}"/>
    <dataValidation type="custom" imeMode="disabled" allowBlank="1" showInputMessage="1" showErrorMessage="1" errorTitle="半角英数字で入力してください。" sqref="C31:J31 C20:J20" xr:uid="{00000000-0002-0000-0D00-000001000000}">
      <formula1>LENB(C20)=LEN(C20)</formula1>
    </dataValidation>
    <dataValidation type="list" allowBlank="1" showInputMessage="1" showErrorMessage="1" sqref="C15 C28 C23" xr:uid="{00000000-0002-0000-0D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33:J33 C16:J16" xr:uid="{00000000-0002-0000-0D00-000003000000}"/>
    <dataValidation imeMode="halfAlpha" operator="greaterThanOrEqual" allowBlank="1" showInputMessage="1" showErrorMessage="1" sqref="C13:C14 C21:C22 E26 E21 C26:C27 E13" xr:uid="{00000000-0002-0000-0D00-000004000000}"/>
    <dataValidation type="date" allowBlank="1" showInputMessage="1" sqref="C35 E35:F35" xr:uid="{00000000-0002-0000-0D00-000005000000}">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E01B-3F6D-4291-9263-64170076D1A7}">
  <sheetPr>
    <tabColor rgb="FFF7C1D4"/>
    <pageSetUpPr fitToPage="1"/>
  </sheetPr>
  <dimension ref="A1:O89"/>
  <sheetViews>
    <sheetView view="pageBreakPreview" zoomScale="70" zoomScaleNormal="70" zoomScaleSheetLayoutView="70" zoomScalePageLayoutView="55" workbookViewId="0">
      <selection activeCell="D20" sqref="D20:H24"/>
    </sheetView>
  </sheetViews>
  <sheetFormatPr defaultColWidth="9" defaultRowHeight="24" customHeight="1"/>
  <cols>
    <col min="1" max="1" width="4.59765625" style="51" customWidth="1"/>
    <col min="2" max="2" width="17.8984375" customWidth="1"/>
    <col min="3" max="3" width="21.09765625" customWidth="1"/>
    <col min="4" max="4" width="23.09765625" customWidth="1"/>
    <col min="5" max="5" width="19.59765625" customWidth="1"/>
    <col min="6" max="7" width="17.3984375" customWidth="1"/>
    <col min="8" max="8" width="23.5" customWidth="1"/>
    <col min="9" max="9" width="17.3984375" customWidth="1"/>
    <col min="10" max="10" width="8.59765625" customWidth="1"/>
    <col min="11" max="11" width="54.8984375" customWidth="1"/>
    <col min="12" max="12" width="42.59765625" style="331" customWidth="1"/>
    <col min="13" max="13" width="56.8984375" style="331" customWidth="1"/>
  </cols>
  <sheetData>
    <row r="1" spans="1:14" ht="24" customHeight="1">
      <c r="B1" s="371" t="s">
        <v>481</v>
      </c>
      <c r="C1" s="371"/>
      <c r="D1" s="371"/>
      <c r="E1" s="371"/>
      <c r="F1" s="371"/>
      <c r="G1" s="371"/>
      <c r="H1" s="371"/>
      <c r="I1" s="371"/>
      <c r="J1" s="371"/>
      <c r="K1" s="371"/>
      <c r="L1" s="532"/>
    </row>
    <row r="2" spans="1:14" ht="24" customHeight="1">
      <c r="B2" s="819" t="s">
        <v>418</v>
      </c>
      <c r="C2" s="819"/>
      <c r="D2" s="820" t="str">
        <f>IF('5-1 総表'!C25="",'5-1 総表'!C24,'5-1 総表'!C24&amp;"（"&amp;'5-1 総表'!C25&amp;"）")</f>
        <v/>
      </c>
      <c r="E2" s="820"/>
      <c r="F2" s="820"/>
      <c r="G2" s="820"/>
      <c r="H2" s="820"/>
      <c r="I2" s="820"/>
      <c r="J2" s="820"/>
      <c r="K2" s="820"/>
      <c r="L2" s="532"/>
      <c r="M2" s="533"/>
    </row>
    <row r="3" spans="1:14" ht="24" customHeight="1">
      <c r="B3" s="819" t="s">
        <v>419</v>
      </c>
      <c r="C3" s="819"/>
      <c r="D3" s="820" t="str">
        <f>'5-1 総表'!C34</f>
        <v/>
      </c>
      <c r="E3" s="820"/>
      <c r="F3" s="820"/>
      <c r="G3" s="820"/>
      <c r="H3" s="820"/>
      <c r="I3" s="820"/>
      <c r="J3" s="820"/>
      <c r="K3" s="820"/>
      <c r="L3" s="531" t="s">
        <v>420</v>
      </c>
    </row>
    <row r="4" spans="1:14" ht="15.6" customHeight="1" thickBot="1">
      <c r="A4"/>
      <c r="B4" s="379"/>
      <c r="C4" s="379"/>
      <c r="D4" s="379"/>
      <c r="E4" s="379"/>
      <c r="F4" s="379"/>
      <c r="G4" s="379"/>
      <c r="H4" s="379"/>
      <c r="I4" s="379"/>
      <c r="J4" s="379"/>
      <c r="K4" s="379"/>
      <c r="L4" s="157"/>
      <c r="M4" s="157"/>
      <c r="N4" s="157"/>
    </row>
    <row r="5" spans="1:14" ht="30" customHeight="1">
      <c r="B5" s="534" t="s">
        <v>430</v>
      </c>
      <c r="C5" s="535"/>
      <c r="D5" s="535"/>
      <c r="E5" s="535"/>
      <c r="F5" s="535"/>
      <c r="G5" s="535"/>
      <c r="H5" s="549"/>
      <c r="I5" s="539"/>
      <c r="J5" s="539"/>
      <c r="K5" s="540"/>
      <c r="L5" s="816" t="s">
        <v>496</v>
      </c>
      <c r="M5" s="670"/>
    </row>
    <row r="6" spans="1:14" ht="30" customHeight="1">
      <c r="A6" s="51">
        <v>1</v>
      </c>
      <c r="B6" s="1225">
        <f>'1-2 個表'!B5:K6</f>
        <v>0</v>
      </c>
      <c r="C6" s="1226"/>
      <c r="D6" s="1226"/>
      <c r="E6" s="1226"/>
      <c r="F6" s="1227"/>
      <c r="G6" s="1227"/>
      <c r="H6" s="1227"/>
      <c r="I6" s="1227"/>
      <c r="J6" s="1227"/>
      <c r="K6" s="1228"/>
      <c r="L6" s="816"/>
      <c r="M6" s="670"/>
    </row>
    <row r="7" spans="1:14" ht="30" customHeight="1">
      <c r="A7" s="51">
        <v>2</v>
      </c>
      <c r="B7" s="1229"/>
      <c r="C7" s="1230"/>
      <c r="D7" s="1230"/>
      <c r="E7" s="1230"/>
      <c r="F7" s="1231"/>
      <c r="G7" s="1231"/>
      <c r="H7" s="1231"/>
      <c r="I7" s="1231"/>
      <c r="J7" s="1231"/>
      <c r="K7" s="1232"/>
      <c r="L7" s="816"/>
      <c r="M7" s="670"/>
    </row>
    <row r="8" spans="1:14" ht="30" customHeight="1">
      <c r="A8" s="51">
        <v>3</v>
      </c>
      <c r="B8" s="1229"/>
      <c r="C8" s="1230"/>
      <c r="D8" s="1230"/>
      <c r="E8" s="1230"/>
      <c r="F8" s="1231"/>
      <c r="G8" s="1231"/>
      <c r="H8" s="1231"/>
      <c r="I8" s="1231"/>
      <c r="J8" s="1231"/>
      <c r="K8" s="1232"/>
      <c r="L8" s="816"/>
      <c r="M8" s="670"/>
    </row>
    <row r="9" spans="1:14" ht="30" customHeight="1">
      <c r="A9" s="51">
        <v>4</v>
      </c>
      <c r="B9" s="1229"/>
      <c r="C9" s="1230"/>
      <c r="D9" s="1230"/>
      <c r="E9" s="1230"/>
      <c r="F9" s="1231"/>
      <c r="G9" s="1231"/>
      <c r="H9" s="1231"/>
      <c r="I9" s="1231"/>
      <c r="J9" s="1231"/>
      <c r="K9" s="1232"/>
      <c r="L9" s="816"/>
      <c r="M9" s="670"/>
    </row>
    <row r="10" spans="1:14" ht="30" customHeight="1" thickBot="1">
      <c r="A10" s="51">
        <v>5</v>
      </c>
      <c r="B10" s="1233"/>
      <c r="C10" s="1234"/>
      <c r="D10" s="1234"/>
      <c r="E10" s="1234"/>
      <c r="F10" s="1235"/>
      <c r="G10" s="1235"/>
      <c r="H10" s="1235"/>
      <c r="I10" s="1235"/>
      <c r="J10" s="1235"/>
      <c r="K10" s="1236"/>
      <c r="L10" s="816"/>
      <c r="M10" s="670"/>
    </row>
    <row r="11" spans="1:14" ht="30" customHeight="1">
      <c r="B11" s="534" t="s">
        <v>431</v>
      </c>
      <c r="C11" s="535"/>
      <c r="D11" s="535"/>
      <c r="E11" s="535"/>
      <c r="F11" s="535"/>
      <c r="G11" s="535"/>
      <c r="H11" s="549"/>
      <c r="I11" s="539"/>
      <c r="J11" s="539"/>
      <c r="K11" s="540"/>
      <c r="L11" s="1237"/>
      <c r="M11" s="802"/>
    </row>
    <row r="12" spans="1:14" ht="30" customHeight="1">
      <c r="A12" s="51">
        <v>1</v>
      </c>
      <c r="B12" s="1225">
        <f>'1-2 個表'!B12:K16</f>
        <v>0</v>
      </c>
      <c r="C12" s="1226"/>
      <c r="D12" s="1226"/>
      <c r="E12" s="1226"/>
      <c r="F12" s="1227"/>
      <c r="G12" s="1227"/>
      <c r="H12" s="1227"/>
      <c r="I12" s="1227"/>
      <c r="J12" s="1227"/>
      <c r="K12" s="1228"/>
      <c r="L12" s="1237"/>
      <c r="M12" s="802"/>
    </row>
    <row r="13" spans="1:14" ht="30" customHeight="1">
      <c r="A13" s="51">
        <v>2</v>
      </c>
      <c r="B13" s="1229"/>
      <c r="C13" s="1230"/>
      <c r="D13" s="1230"/>
      <c r="E13" s="1230"/>
      <c r="F13" s="1231"/>
      <c r="G13" s="1231"/>
      <c r="H13" s="1231"/>
      <c r="I13" s="1231"/>
      <c r="J13" s="1231"/>
      <c r="K13" s="1232"/>
      <c r="L13" s="1237"/>
      <c r="M13" s="802"/>
    </row>
    <row r="14" spans="1:14" ht="30" customHeight="1">
      <c r="A14" s="51">
        <v>3</v>
      </c>
      <c r="B14" s="1229"/>
      <c r="C14" s="1230"/>
      <c r="D14" s="1230"/>
      <c r="E14" s="1230"/>
      <c r="F14" s="1231"/>
      <c r="G14" s="1231"/>
      <c r="H14" s="1231"/>
      <c r="I14" s="1231"/>
      <c r="J14" s="1231"/>
      <c r="K14" s="1232"/>
      <c r="L14" s="1237"/>
      <c r="M14" s="802"/>
    </row>
    <row r="15" spans="1:14" ht="30" customHeight="1">
      <c r="A15" s="51">
        <v>4</v>
      </c>
      <c r="B15" s="1229"/>
      <c r="C15" s="1230"/>
      <c r="D15" s="1230"/>
      <c r="E15" s="1230"/>
      <c r="F15" s="1231"/>
      <c r="G15" s="1231"/>
      <c r="H15" s="1231"/>
      <c r="I15" s="1231"/>
      <c r="J15" s="1231"/>
      <c r="K15" s="1232"/>
      <c r="L15" s="1237"/>
      <c r="M15" s="802"/>
    </row>
    <row r="16" spans="1:14" ht="30" customHeight="1" thickBot="1">
      <c r="A16" s="51">
        <v>5</v>
      </c>
      <c r="B16" s="1233"/>
      <c r="C16" s="1234"/>
      <c r="D16" s="1234"/>
      <c r="E16" s="1234"/>
      <c r="F16" s="1235"/>
      <c r="G16" s="1235"/>
      <c r="H16" s="1235"/>
      <c r="I16" s="1235"/>
      <c r="J16" s="1235"/>
      <c r="K16" s="1236"/>
      <c r="L16" s="1237"/>
      <c r="M16" s="802"/>
    </row>
    <row r="17" spans="1:14" ht="30" customHeight="1">
      <c r="B17" s="821" t="s">
        <v>110</v>
      </c>
      <c r="C17" s="822"/>
      <c r="D17" s="822"/>
      <c r="E17" s="823"/>
      <c r="F17" s="536" t="s">
        <v>111</v>
      </c>
      <c r="G17" s="536" t="s">
        <v>112</v>
      </c>
      <c r="H17" s="537" t="s">
        <v>421</v>
      </c>
      <c r="I17" s="538" t="s">
        <v>113</v>
      </c>
      <c r="J17" s="539"/>
      <c r="K17" s="540"/>
      <c r="L17" s="816" t="s">
        <v>434</v>
      </c>
      <c r="M17" s="671"/>
    </row>
    <row r="18" spans="1:14" ht="30" customHeight="1">
      <c r="A18" s="51">
        <v>1</v>
      </c>
      <c r="B18" s="824" t="s">
        <v>422</v>
      </c>
      <c r="C18" s="825"/>
      <c r="D18" s="825"/>
      <c r="E18" s="851"/>
      <c r="F18" s="856"/>
      <c r="G18" s="856"/>
      <c r="H18" s="856"/>
      <c r="I18" s="836" t="str">
        <f>'5-1 総表'!C24</f>
        <v/>
      </c>
      <c r="J18" s="837"/>
      <c r="K18" s="838"/>
      <c r="L18" s="1238"/>
      <c r="M18" s="671"/>
    </row>
    <row r="19" spans="1:14" ht="30" customHeight="1">
      <c r="A19" s="51">
        <v>2</v>
      </c>
      <c r="B19" s="828"/>
      <c r="C19" s="829"/>
      <c r="D19" s="829"/>
      <c r="E19" s="852"/>
      <c r="F19" s="857"/>
      <c r="G19" s="857"/>
      <c r="H19" s="857"/>
      <c r="I19" s="839"/>
      <c r="J19" s="840"/>
      <c r="K19" s="841"/>
      <c r="L19" s="1238"/>
      <c r="M19" s="671"/>
    </row>
    <row r="20" spans="1:14" ht="30" customHeight="1">
      <c r="A20" s="51">
        <v>3</v>
      </c>
      <c r="B20" s="828"/>
      <c r="C20" s="829"/>
      <c r="D20" s="829"/>
      <c r="E20" s="852"/>
      <c r="F20" s="857"/>
      <c r="G20" s="857"/>
      <c r="H20" s="857"/>
      <c r="I20" s="839" t="str">
        <f>"（　"&amp;'5-1 総表'!C23&amp;'5-1 総表'!D23&amp;"　）"</f>
        <v>（　選択してください。　）</v>
      </c>
      <c r="J20" s="843"/>
      <c r="K20" s="844"/>
      <c r="L20" s="1238"/>
      <c r="M20" s="671"/>
    </row>
    <row r="21" spans="1:14" ht="30" customHeight="1">
      <c r="A21" s="51">
        <v>4</v>
      </c>
      <c r="B21" s="828"/>
      <c r="C21" s="829"/>
      <c r="D21" s="829"/>
      <c r="E21" s="852"/>
      <c r="F21" s="857"/>
      <c r="G21" s="857"/>
      <c r="H21" s="857"/>
      <c r="I21" s="845"/>
      <c r="J21" s="846"/>
      <c r="K21" s="847"/>
      <c r="L21" s="1238"/>
      <c r="M21" s="671"/>
    </row>
    <row r="22" spans="1:14" ht="30" customHeight="1" thickBot="1">
      <c r="A22" s="51">
        <v>5</v>
      </c>
      <c r="B22" s="853"/>
      <c r="C22" s="854"/>
      <c r="D22" s="854"/>
      <c r="E22" s="855"/>
      <c r="F22" s="858"/>
      <c r="G22" s="858"/>
      <c r="H22" s="858"/>
      <c r="I22" s="848"/>
      <c r="J22" s="849"/>
      <c r="K22" s="850"/>
      <c r="L22" s="1238"/>
      <c r="M22" s="671"/>
    </row>
    <row r="23" spans="1:14" ht="32.4" customHeight="1">
      <c r="A23"/>
      <c r="B23" s="868" t="s">
        <v>423</v>
      </c>
      <c r="C23" s="869"/>
      <c r="D23" s="869"/>
      <c r="E23" s="869"/>
      <c r="F23" s="869"/>
      <c r="G23" s="869"/>
      <c r="H23" s="869"/>
      <c r="I23" s="869"/>
      <c r="J23" s="869"/>
      <c r="K23" s="870"/>
      <c r="L23" s="878" t="s">
        <v>458</v>
      </c>
      <c r="M23" s="879"/>
      <c r="N23" s="334"/>
    </row>
    <row r="24" spans="1:14" ht="30" customHeight="1">
      <c r="B24" s="541" t="s">
        <v>424</v>
      </c>
      <c r="C24" s="871" t="s">
        <v>425</v>
      </c>
      <c r="D24" s="872"/>
      <c r="E24" s="873" t="str">
        <f>IF(C24="その他","種類詳細を右に記入してください。","")</f>
        <v/>
      </c>
      <c r="F24" s="874"/>
      <c r="G24" s="875"/>
      <c r="H24" s="876"/>
      <c r="I24" s="876"/>
      <c r="J24" s="876"/>
      <c r="K24" s="877"/>
      <c r="L24" s="880"/>
      <c r="M24" s="879"/>
    </row>
    <row r="25" spans="1:14" ht="30" customHeight="1">
      <c r="A25" s="51">
        <v>1</v>
      </c>
      <c r="B25" s="862"/>
      <c r="C25" s="863"/>
      <c r="D25" s="863"/>
      <c r="E25" s="863"/>
      <c r="F25" s="863"/>
      <c r="G25" s="863"/>
      <c r="H25" s="863"/>
      <c r="I25" s="863"/>
      <c r="J25" s="863"/>
      <c r="K25" s="864"/>
      <c r="L25" s="880"/>
      <c r="M25" s="879"/>
    </row>
    <row r="26" spans="1:14" ht="30" customHeight="1">
      <c r="A26" s="51">
        <v>2</v>
      </c>
      <c r="B26" s="865"/>
      <c r="C26" s="866"/>
      <c r="D26" s="866"/>
      <c r="E26" s="866"/>
      <c r="F26" s="866"/>
      <c r="G26" s="866"/>
      <c r="H26" s="866"/>
      <c r="I26" s="866"/>
      <c r="J26" s="866"/>
      <c r="K26" s="867"/>
      <c r="L26" s="880"/>
      <c r="M26" s="879"/>
    </row>
    <row r="27" spans="1:14" ht="30" customHeight="1">
      <c r="A27" s="51">
        <v>3</v>
      </c>
      <c r="B27" s="865"/>
      <c r="C27" s="866"/>
      <c r="D27" s="866"/>
      <c r="E27" s="866"/>
      <c r="F27" s="866"/>
      <c r="G27" s="866"/>
      <c r="H27" s="866"/>
      <c r="I27" s="866"/>
      <c r="J27" s="866"/>
      <c r="K27" s="867"/>
      <c r="L27" s="880"/>
      <c r="M27" s="879"/>
    </row>
    <row r="28" spans="1:14" ht="30" customHeight="1">
      <c r="A28" s="51">
        <v>4</v>
      </c>
      <c r="B28" s="865"/>
      <c r="C28" s="866"/>
      <c r="D28" s="866"/>
      <c r="E28" s="866"/>
      <c r="F28" s="866"/>
      <c r="G28" s="866"/>
      <c r="H28" s="866"/>
      <c r="I28" s="866"/>
      <c r="J28" s="866"/>
      <c r="K28" s="867"/>
      <c r="L28" s="880"/>
      <c r="M28" s="879"/>
    </row>
    <row r="29" spans="1:14" ht="30" customHeight="1">
      <c r="A29" s="51">
        <v>5</v>
      </c>
      <c r="B29" s="865"/>
      <c r="C29" s="866"/>
      <c r="D29" s="866"/>
      <c r="E29" s="866"/>
      <c r="F29" s="866"/>
      <c r="G29" s="866"/>
      <c r="H29" s="866"/>
      <c r="I29" s="866"/>
      <c r="J29" s="866"/>
      <c r="K29" s="867"/>
      <c r="L29" s="880"/>
      <c r="M29" s="879"/>
    </row>
    <row r="30" spans="1:14" ht="30" customHeight="1">
      <c r="A30" s="51">
        <v>6</v>
      </c>
      <c r="B30" s="865"/>
      <c r="C30" s="866"/>
      <c r="D30" s="866"/>
      <c r="E30" s="866"/>
      <c r="F30" s="866"/>
      <c r="G30" s="866"/>
      <c r="H30" s="866"/>
      <c r="I30" s="866"/>
      <c r="J30" s="866"/>
      <c r="K30" s="867"/>
      <c r="L30" s="880"/>
      <c r="M30" s="879"/>
    </row>
    <row r="31" spans="1:14" ht="30" customHeight="1">
      <c r="A31" s="51">
        <v>7</v>
      </c>
      <c r="B31" s="865"/>
      <c r="C31" s="866"/>
      <c r="D31" s="866"/>
      <c r="E31" s="866"/>
      <c r="F31" s="866"/>
      <c r="G31" s="866"/>
      <c r="H31" s="866"/>
      <c r="I31" s="866"/>
      <c r="J31" s="866"/>
      <c r="K31" s="867"/>
      <c r="L31" s="880"/>
      <c r="M31" s="879"/>
    </row>
    <row r="32" spans="1:14" ht="30" customHeight="1">
      <c r="A32" s="51">
        <v>8</v>
      </c>
      <c r="B32" s="865"/>
      <c r="C32" s="866"/>
      <c r="D32" s="866"/>
      <c r="E32" s="866"/>
      <c r="F32" s="866"/>
      <c r="G32" s="866"/>
      <c r="H32" s="866"/>
      <c r="I32" s="866"/>
      <c r="J32" s="866"/>
      <c r="K32" s="867"/>
      <c r="L32" s="880"/>
      <c r="M32" s="879"/>
    </row>
    <row r="33" spans="1:13" ht="30" customHeight="1">
      <c r="A33" s="51">
        <v>9</v>
      </c>
      <c r="B33" s="865"/>
      <c r="C33" s="866"/>
      <c r="D33" s="866"/>
      <c r="E33" s="866"/>
      <c r="F33" s="866"/>
      <c r="G33" s="866"/>
      <c r="H33" s="866"/>
      <c r="I33" s="866"/>
      <c r="J33" s="866"/>
      <c r="K33" s="867"/>
      <c r="L33" s="880"/>
      <c r="M33" s="879"/>
    </row>
    <row r="34" spans="1:13" ht="30" customHeight="1">
      <c r="A34" s="51">
        <v>10</v>
      </c>
      <c r="B34" s="865"/>
      <c r="C34" s="866"/>
      <c r="D34" s="866"/>
      <c r="E34" s="866"/>
      <c r="F34" s="866"/>
      <c r="G34" s="866"/>
      <c r="H34" s="866"/>
      <c r="I34" s="866"/>
      <c r="J34" s="866"/>
      <c r="K34" s="867"/>
      <c r="L34" s="880"/>
      <c r="M34" s="879"/>
    </row>
    <row r="35" spans="1:13" ht="30" customHeight="1">
      <c r="A35" s="51">
        <v>11</v>
      </c>
      <c r="B35" s="865"/>
      <c r="C35" s="866"/>
      <c r="D35" s="866"/>
      <c r="E35" s="866"/>
      <c r="F35" s="866"/>
      <c r="G35" s="866"/>
      <c r="H35" s="866"/>
      <c r="I35" s="866"/>
      <c r="J35" s="866"/>
      <c r="K35" s="867"/>
      <c r="L35" s="880"/>
      <c r="M35" s="879"/>
    </row>
    <row r="36" spans="1:13" ht="30" customHeight="1">
      <c r="A36" s="51">
        <v>12</v>
      </c>
      <c r="B36" s="865"/>
      <c r="C36" s="866"/>
      <c r="D36" s="866"/>
      <c r="E36" s="866"/>
      <c r="F36" s="866"/>
      <c r="G36" s="866"/>
      <c r="H36" s="866"/>
      <c r="I36" s="866"/>
      <c r="J36" s="866"/>
      <c r="K36" s="867"/>
      <c r="L36" s="880"/>
      <c r="M36" s="879"/>
    </row>
    <row r="37" spans="1:13" ht="30" customHeight="1">
      <c r="A37" s="51">
        <v>13</v>
      </c>
      <c r="B37" s="865"/>
      <c r="C37" s="866"/>
      <c r="D37" s="866"/>
      <c r="E37" s="866"/>
      <c r="F37" s="866"/>
      <c r="G37" s="866"/>
      <c r="H37" s="866"/>
      <c r="I37" s="866"/>
      <c r="J37" s="866"/>
      <c r="K37" s="867"/>
      <c r="L37" s="880"/>
      <c r="M37" s="879"/>
    </row>
    <row r="38" spans="1:13" ht="30" customHeight="1">
      <c r="A38" s="51">
        <v>14</v>
      </c>
      <c r="B38" s="865"/>
      <c r="C38" s="866"/>
      <c r="D38" s="866"/>
      <c r="E38" s="866"/>
      <c r="F38" s="866"/>
      <c r="G38" s="866"/>
      <c r="H38" s="866"/>
      <c r="I38" s="866"/>
      <c r="J38" s="866"/>
      <c r="K38" s="867"/>
      <c r="L38" s="880"/>
      <c r="M38" s="879"/>
    </row>
    <row r="39" spans="1:13" ht="30" customHeight="1">
      <c r="A39" s="51">
        <v>15</v>
      </c>
      <c r="B39" s="865"/>
      <c r="C39" s="866"/>
      <c r="D39" s="866"/>
      <c r="E39" s="866"/>
      <c r="F39" s="866"/>
      <c r="G39" s="866"/>
      <c r="H39" s="866"/>
      <c r="I39" s="866"/>
      <c r="J39" s="866"/>
      <c r="K39" s="867"/>
      <c r="L39" s="880"/>
      <c r="M39" s="879"/>
    </row>
    <row r="40" spans="1:13" ht="30" customHeight="1">
      <c r="A40" s="51">
        <v>16</v>
      </c>
      <c r="B40" s="865"/>
      <c r="C40" s="866"/>
      <c r="D40" s="866"/>
      <c r="E40" s="866"/>
      <c r="F40" s="866"/>
      <c r="G40" s="866"/>
      <c r="H40" s="866"/>
      <c r="I40" s="866"/>
      <c r="J40" s="866"/>
      <c r="K40" s="867"/>
      <c r="L40" s="880"/>
      <c r="M40" s="879"/>
    </row>
    <row r="41" spans="1:13" ht="30" customHeight="1">
      <c r="A41" s="51">
        <v>17</v>
      </c>
      <c r="B41" s="865"/>
      <c r="C41" s="866"/>
      <c r="D41" s="866"/>
      <c r="E41" s="866"/>
      <c r="F41" s="866"/>
      <c r="G41" s="866"/>
      <c r="H41" s="866"/>
      <c r="I41" s="866"/>
      <c r="J41" s="866"/>
      <c r="K41" s="867"/>
      <c r="L41" s="880"/>
      <c r="M41" s="879"/>
    </row>
    <row r="42" spans="1:13" ht="30" customHeight="1">
      <c r="A42" s="51">
        <v>18</v>
      </c>
      <c r="B42" s="865"/>
      <c r="C42" s="866"/>
      <c r="D42" s="866"/>
      <c r="E42" s="866"/>
      <c r="F42" s="866"/>
      <c r="G42" s="866"/>
      <c r="H42" s="866"/>
      <c r="I42" s="866"/>
      <c r="J42" s="866"/>
      <c r="K42" s="867"/>
      <c r="L42" s="880"/>
      <c r="M42" s="879"/>
    </row>
    <row r="43" spans="1:13" ht="30" customHeight="1">
      <c r="A43" s="51">
        <v>19</v>
      </c>
      <c r="B43" s="865"/>
      <c r="C43" s="866"/>
      <c r="D43" s="866"/>
      <c r="E43" s="866"/>
      <c r="F43" s="866"/>
      <c r="G43" s="866"/>
      <c r="H43" s="866"/>
      <c r="I43" s="866"/>
      <c r="J43" s="866"/>
      <c r="K43" s="867"/>
      <c r="L43" s="880"/>
      <c r="M43" s="879"/>
    </row>
    <row r="44" spans="1:13" ht="30" customHeight="1">
      <c r="A44" s="51">
        <v>20</v>
      </c>
      <c r="B44" s="865"/>
      <c r="C44" s="866"/>
      <c r="D44" s="866"/>
      <c r="E44" s="866"/>
      <c r="F44" s="866"/>
      <c r="G44" s="866"/>
      <c r="H44" s="866"/>
      <c r="I44" s="866"/>
      <c r="J44" s="866"/>
      <c r="K44" s="867"/>
      <c r="L44" s="880"/>
      <c r="M44" s="879"/>
    </row>
    <row r="45" spans="1:13" ht="30" customHeight="1">
      <c r="A45" s="51">
        <v>21</v>
      </c>
      <c r="B45" s="865"/>
      <c r="C45" s="866"/>
      <c r="D45" s="866"/>
      <c r="E45" s="866"/>
      <c r="F45" s="866"/>
      <c r="G45" s="866"/>
      <c r="H45" s="866"/>
      <c r="I45" s="866"/>
      <c r="J45" s="866"/>
      <c r="K45" s="867"/>
      <c r="L45" s="880"/>
      <c r="M45" s="879"/>
    </row>
    <row r="46" spans="1:13" ht="30" customHeight="1">
      <c r="A46" s="51">
        <v>22</v>
      </c>
      <c r="B46" s="865"/>
      <c r="C46" s="866"/>
      <c r="D46" s="866"/>
      <c r="E46" s="866"/>
      <c r="F46" s="866"/>
      <c r="G46" s="866"/>
      <c r="H46" s="866"/>
      <c r="I46" s="866"/>
      <c r="J46" s="866"/>
      <c r="K46" s="867"/>
      <c r="L46" s="880"/>
      <c r="M46" s="879"/>
    </row>
    <row r="47" spans="1:13" ht="30" customHeight="1">
      <c r="A47" s="51">
        <v>23</v>
      </c>
      <c r="B47" s="865"/>
      <c r="C47" s="866"/>
      <c r="D47" s="866"/>
      <c r="E47" s="866"/>
      <c r="F47" s="866"/>
      <c r="G47" s="866"/>
      <c r="H47" s="866"/>
      <c r="I47" s="866"/>
      <c r="J47" s="866"/>
      <c r="K47" s="867"/>
      <c r="L47" s="880"/>
      <c r="M47" s="879"/>
    </row>
    <row r="48" spans="1:13" ht="30" customHeight="1">
      <c r="A48" s="51">
        <v>24</v>
      </c>
      <c r="B48" s="865"/>
      <c r="C48" s="866"/>
      <c r="D48" s="866"/>
      <c r="E48" s="866"/>
      <c r="F48" s="866"/>
      <c r="G48" s="866"/>
      <c r="H48" s="866"/>
      <c r="I48" s="866"/>
      <c r="J48" s="866"/>
      <c r="K48" s="867"/>
      <c r="L48" s="880"/>
      <c r="M48" s="879"/>
    </row>
    <row r="49" spans="1:13" ht="30" customHeight="1">
      <c r="A49" s="51">
        <v>25</v>
      </c>
      <c r="B49" s="865"/>
      <c r="C49" s="866"/>
      <c r="D49" s="866"/>
      <c r="E49" s="866"/>
      <c r="F49" s="866"/>
      <c r="G49" s="866"/>
      <c r="H49" s="866"/>
      <c r="I49" s="866"/>
      <c r="J49" s="866"/>
      <c r="K49" s="867"/>
      <c r="L49" s="880"/>
      <c r="M49" s="879"/>
    </row>
    <row r="50" spans="1:13" ht="30" customHeight="1">
      <c r="A50" s="51">
        <v>26</v>
      </c>
      <c r="B50" s="865"/>
      <c r="C50" s="866"/>
      <c r="D50" s="866"/>
      <c r="E50" s="866"/>
      <c r="F50" s="866"/>
      <c r="G50" s="866"/>
      <c r="H50" s="866"/>
      <c r="I50" s="866"/>
      <c r="J50" s="866"/>
      <c r="K50" s="867"/>
      <c r="L50" s="880"/>
      <c r="M50" s="879"/>
    </row>
    <row r="51" spans="1:13" ht="30" customHeight="1">
      <c r="A51" s="51">
        <v>27</v>
      </c>
      <c r="B51" s="865"/>
      <c r="C51" s="866"/>
      <c r="D51" s="866"/>
      <c r="E51" s="866"/>
      <c r="F51" s="866"/>
      <c r="G51" s="866"/>
      <c r="H51" s="866"/>
      <c r="I51" s="866"/>
      <c r="J51" s="866"/>
      <c r="K51" s="867"/>
      <c r="L51" s="880"/>
      <c r="M51" s="879"/>
    </row>
    <row r="52" spans="1:13" ht="30" customHeight="1">
      <c r="A52" s="51">
        <v>28</v>
      </c>
      <c r="B52" s="865"/>
      <c r="C52" s="866"/>
      <c r="D52" s="866"/>
      <c r="E52" s="866"/>
      <c r="F52" s="866"/>
      <c r="G52" s="866"/>
      <c r="H52" s="866"/>
      <c r="I52" s="866"/>
      <c r="J52" s="866"/>
      <c r="K52" s="867"/>
      <c r="L52" s="880"/>
      <c r="M52" s="879"/>
    </row>
    <row r="53" spans="1:13" ht="30" customHeight="1">
      <c r="A53" s="51">
        <v>29</v>
      </c>
      <c r="B53" s="865"/>
      <c r="C53" s="866"/>
      <c r="D53" s="866"/>
      <c r="E53" s="866"/>
      <c r="F53" s="866"/>
      <c r="G53" s="866"/>
      <c r="H53" s="866"/>
      <c r="I53" s="866"/>
      <c r="J53" s="866"/>
      <c r="K53" s="867"/>
      <c r="L53" s="880"/>
      <c r="M53" s="879"/>
    </row>
    <row r="54" spans="1:13" ht="30" customHeight="1">
      <c r="A54" s="51">
        <v>30</v>
      </c>
      <c r="B54" s="865"/>
      <c r="C54" s="866"/>
      <c r="D54" s="866"/>
      <c r="E54" s="866"/>
      <c r="F54" s="866"/>
      <c r="G54" s="866"/>
      <c r="H54" s="866"/>
      <c r="I54" s="866"/>
      <c r="J54" s="866"/>
      <c r="K54" s="867"/>
      <c r="L54" s="880"/>
      <c r="M54" s="879"/>
    </row>
    <row r="55" spans="1:13" ht="30" customHeight="1">
      <c r="B55" s="909" t="s">
        <v>450</v>
      </c>
      <c r="C55" s="910"/>
      <c r="D55" s="910"/>
      <c r="E55" s="910"/>
      <c r="F55" s="910"/>
      <c r="G55" s="910"/>
      <c r="H55" s="910"/>
      <c r="I55" s="910"/>
      <c r="J55" s="910"/>
      <c r="K55" s="911"/>
      <c r="L55" s="881"/>
      <c r="M55" s="882"/>
    </row>
    <row r="56" spans="1:13" ht="30" customHeight="1">
      <c r="B56" s="859" t="s">
        <v>503</v>
      </c>
      <c r="C56" s="860"/>
      <c r="D56" s="860"/>
      <c r="E56" s="860"/>
      <c r="F56" s="860"/>
      <c r="G56" s="860"/>
      <c r="H56" s="860"/>
      <c r="I56" s="860"/>
      <c r="J56" s="860"/>
      <c r="K56" s="861"/>
      <c r="L56" s="881"/>
      <c r="M56" s="882"/>
    </row>
    <row r="57" spans="1:13" ht="30" customHeight="1">
      <c r="A57" s="51">
        <v>1</v>
      </c>
      <c r="B57" s="862"/>
      <c r="C57" s="863"/>
      <c r="D57" s="863"/>
      <c r="E57" s="863"/>
      <c r="F57" s="863"/>
      <c r="G57" s="863"/>
      <c r="H57" s="863"/>
      <c r="I57" s="863"/>
      <c r="J57" s="863"/>
      <c r="K57" s="864"/>
      <c r="L57" s="816" t="s">
        <v>504</v>
      </c>
      <c r="M57" s="725"/>
    </row>
    <row r="58" spans="1:13" ht="30" customHeight="1">
      <c r="A58" s="51">
        <v>2</v>
      </c>
      <c r="B58" s="865"/>
      <c r="C58" s="866"/>
      <c r="D58" s="866"/>
      <c r="E58" s="866"/>
      <c r="F58" s="866"/>
      <c r="G58" s="866"/>
      <c r="H58" s="866"/>
      <c r="I58" s="866"/>
      <c r="J58" s="866"/>
      <c r="K58" s="867"/>
      <c r="L58" s="1222"/>
      <c r="M58" s="725"/>
    </row>
    <row r="59" spans="1:13" ht="30" customHeight="1">
      <c r="A59" s="51">
        <v>3</v>
      </c>
      <c r="B59" s="865"/>
      <c r="C59" s="866"/>
      <c r="D59" s="866"/>
      <c r="E59" s="866"/>
      <c r="F59" s="866"/>
      <c r="G59" s="866"/>
      <c r="H59" s="866"/>
      <c r="I59" s="866"/>
      <c r="J59" s="866"/>
      <c r="K59" s="867"/>
      <c r="L59" s="1222"/>
      <c r="M59" s="725"/>
    </row>
    <row r="60" spans="1:13" ht="30" customHeight="1">
      <c r="A60" s="51">
        <v>4</v>
      </c>
      <c r="B60" s="865"/>
      <c r="C60" s="866"/>
      <c r="D60" s="866"/>
      <c r="E60" s="866"/>
      <c r="F60" s="866"/>
      <c r="G60" s="866"/>
      <c r="H60" s="866"/>
      <c r="I60" s="866"/>
      <c r="J60" s="866"/>
      <c r="K60" s="867"/>
      <c r="L60" s="818"/>
      <c r="M60" s="817"/>
    </row>
    <row r="61" spans="1:13" ht="30" customHeight="1">
      <c r="A61" s="51">
        <v>5</v>
      </c>
      <c r="B61" s="865"/>
      <c r="C61" s="866"/>
      <c r="D61" s="866"/>
      <c r="E61" s="866"/>
      <c r="F61" s="866"/>
      <c r="G61" s="866"/>
      <c r="H61" s="866"/>
      <c r="I61" s="866"/>
      <c r="J61" s="866"/>
      <c r="K61" s="867"/>
      <c r="L61" s="818"/>
      <c r="M61" s="817"/>
    </row>
    <row r="62" spans="1:13" ht="30" customHeight="1">
      <c r="A62" s="51">
        <v>6</v>
      </c>
      <c r="B62" s="865"/>
      <c r="C62" s="866"/>
      <c r="D62" s="866"/>
      <c r="E62" s="866"/>
      <c r="F62" s="866"/>
      <c r="G62" s="866"/>
      <c r="H62" s="866"/>
      <c r="I62" s="866"/>
      <c r="J62" s="866"/>
      <c r="K62" s="867"/>
      <c r="L62" s="530"/>
      <c r="M62" s="530"/>
    </row>
    <row r="63" spans="1:13" ht="30" customHeight="1">
      <c r="B63" s="906" t="s">
        <v>451</v>
      </c>
      <c r="C63" s="907"/>
      <c r="D63" s="907"/>
      <c r="E63" s="907"/>
      <c r="F63" s="907"/>
      <c r="G63" s="907"/>
      <c r="H63" s="907"/>
      <c r="I63" s="907"/>
      <c r="J63" s="907"/>
      <c r="K63" s="908"/>
      <c r="L63" s="530" t="s">
        <v>451</v>
      </c>
      <c r="M63" s="530"/>
    </row>
    <row r="64" spans="1:13" ht="30" customHeight="1">
      <c r="B64" s="888" t="s">
        <v>505</v>
      </c>
      <c r="C64" s="889"/>
      <c r="D64" s="889"/>
      <c r="E64" s="889"/>
      <c r="F64" s="889"/>
      <c r="G64" s="889"/>
      <c r="H64" s="889"/>
      <c r="I64" s="889"/>
      <c r="J64" s="889"/>
      <c r="K64" s="890"/>
      <c r="L64" s="670" t="s">
        <v>506</v>
      </c>
      <c r="M64" s="671"/>
    </row>
    <row r="65" spans="1:15" ht="30" customHeight="1">
      <c r="A65" s="51">
        <v>1</v>
      </c>
      <c r="B65" s="862"/>
      <c r="C65" s="863"/>
      <c r="D65" s="863"/>
      <c r="E65" s="863"/>
      <c r="F65" s="863"/>
      <c r="G65" s="863"/>
      <c r="H65" s="863"/>
      <c r="I65" s="863"/>
      <c r="J65" s="863"/>
      <c r="K65" s="864"/>
      <c r="L65" s="671"/>
      <c r="M65" s="671"/>
    </row>
    <row r="66" spans="1:15" ht="30" customHeight="1">
      <c r="A66" s="51">
        <v>2</v>
      </c>
      <c r="B66" s="865"/>
      <c r="C66" s="866"/>
      <c r="D66" s="866"/>
      <c r="E66" s="866"/>
      <c r="F66" s="866"/>
      <c r="G66" s="866"/>
      <c r="H66" s="866"/>
      <c r="I66" s="866"/>
      <c r="J66" s="866"/>
      <c r="K66" s="867"/>
      <c r="L66" s="671"/>
      <c r="M66" s="671"/>
    </row>
    <row r="67" spans="1:15" ht="30" customHeight="1">
      <c r="A67" s="51">
        <v>3</v>
      </c>
      <c r="B67" s="865"/>
      <c r="C67" s="866"/>
      <c r="D67" s="866"/>
      <c r="E67" s="866"/>
      <c r="F67" s="866"/>
      <c r="G67" s="866"/>
      <c r="H67" s="866"/>
      <c r="I67" s="866"/>
      <c r="J67" s="866"/>
      <c r="K67" s="867"/>
      <c r="L67" s="671"/>
      <c r="M67" s="671"/>
    </row>
    <row r="68" spans="1:15" ht="30" customHeight="1">
      <c r="A68" s="51">
        <v>4</v>
      </c>
      <c r="B68" s="883"/>
      <c r="C68" s="884"/>
      <c r="D68" s="884"/>
      <c r="E68" s="884"/>
      <c r="F68" s="884"/>
      <c r="G68" s="884"/>
      <c r="H68" s="884"/>
      <c r="I68" s="884"/>
      <c r="J68" s="884"/>
      <c r="K68" s="885"/>
      <c r="L68" s="671"/>
      <c r="M68" s="671"/>
    </row>
    <row r="69" spans="1:15" ht="30" customHeight="1">
      <c r="B69" s="891" t="s">
        <v>426</v>
      </c>
      <c r="C69" s="892"/>
      <c r="D69" s="542" t="s">
        <v>427</v>
      </c>
      <c r="E69" s="543" t="str">
        <f>IF($D$69="自主制作","制作担当者名",IF($D$69="業者委託","委託業者名",IF($D$69="買取公演","買入業者名","")))</f>
        <v/>
      </c>
      <c r="F69" s="893"/>
      <c r="G69" s="894"/>
      <c r="H69" s="543" t="str">
        <f>IF($D$69="自主制作","共同企画・制作者名","")</f>
        <v/>
      </c>
      <c r="I69" s="893"/>
      <c r="J69" s="895"/>
      <c r="K69" s="896"/>
      <c r="L69" s="897" t="s">
        <v>469</v>
      </c>
      <c r="M69" s="898"/>
      <c r="N69" s="645"/>
      <c r="O69" s="645"/>
    </row>
    <row r="70" spans="1:15" ht="30" customHeight="1">
      <c r="B70" s="899" t="s">
        <v>432</v>
      </c>
      <c r="C70" s="900"/>
      <c r="D70" s="544" t="s">
        <v>115</v>
      </c>
      <c r="E70" s="545" t="s">
        <v>236</v>
      </c>
      <c r="F70" s="546" t="s">
        <v>116</v>
      </c>
      <c r="G70" s="545" t="s">
        <v>236</v>
      </c>
      <c r="H70" s="547" t="s">
        <v>117</v>
      </c>
      <c r="I70" s="545" t="s">
        <v>236</v>
      </c>
      <c r="J70" s="547"/>
      <c r="K70" s="548"/>
      <c r="L70" s="897"/>
      <c r="M70" s="898"/>
      <c r="N70" s="645"/>
      <c r="O70" s="645"/>
    </row>
    <row r="71" spans="1:15" ht="30" customHeight="1">
      <c r="B71" s="901"/>
      <c r="C71" s="902"/>
      <c r="D71" s="547" t="s">
        <v>114</v>
      </c>
      <c r="E71" s="893"/>
      <c r="F71" s="895"/>
      <c r="G71" s="895"/>
      <c r="H71" s="895"/>
      <c r="I71" s="895"/>
      <c r="J71" s="895"/>
      <c r="K71" s="896"/>
      <c r="L71" s="897"/>
      <c r="M71" s="898"/>
      <c r="N71" s="645"/>
      <c r="O71" s="645"/>
    </row>
    <row r="72" spans="1:15" ht="30" customHeight="1">
      <c r="B72" s="903" t="s">
        <v>428</v>
      </c>
      <c r="C72" s="904"/>
      <c r="D72" s="904"/>
      <c r="E72" s="904"/>
      <c r="F72" s="904"/>
      <c r="G72" s="904"/>
      <c r="H72" s="904"/>
      <c r="I72" s="904"/>
      <c r="J72" s="904"/>
      <c r="K72" s="905"/>
      <c r="L72" s="818"/>
      <c r="M72" s="817"/>
    </row>
    <row r="73" spans="1:15" ht="30" customHeight="1">
      <c r="A73" s="51">
        <v>1</v>
      </c>
      <c r="B73" s="862"/>
      <c r="C73" s="863"/>
      <c r="D73" s="863"/>
      <c r="E73" s="863"/>
      <c r="F73" s="863"/>
      <c r="G73" s="863"/>
      <c r="H73" s="863"/>
      <c r="I73" s="863"/>
      <c r="J73" s="863"/>
      <c r="K73" s="864"/>
      <c r="L73" s="886" t="s">
        <v>435</v>
      </c>
      <c r="M73" s="887"/>
    </row>
    <row r="74" spans="1:15" ht="30" customHeight="1">
      <c r="A74" s="51">
        <v>2</v>
      </c>
      <c r="B74" s="865"/>
      <c r="C74" s="866"/>
      <c r="D74" s="866"/>
      <c r="E74" s="866"/>
      <c r="F74" s="866"/>
      <c r="G74" s="866"/>
      <c r="H74" s="866"/>
      <c r="I74" s="866"/>
      <c r="J74" s="866"/>
      <c r="K74" s="867"/>
      <c r="L74" s="886"/>
      <c r="M74" s="887"/>
    </row>
    <row r="75" spans="1:15" ht="30" customHeight="1">
      <c r="A75" s="51">
        <v>3</v>
      </c>
      <c r="B75" s="865"/>
      <c r="C75" s="866"/>
      <c r="D75" s="866"/>
      <c r="E75" s="866"/>
      <c r="F75" s="866"/>
      <c r="G75" s="866"/>
      <c r="H75" s="866"/>
      <c r="I75" s="866"/>
      <c r="J75" s="866"/>
      <c r="K75" s="867"/>
      <c r="L75" s="886"/>
      <c r="M75" s="887"/>
    </row>
    <row r="76" spans="1:15" ht="30" customHeight="1">
      <c r="A76" s="51">
        <v>4</v>
      </c>
      <c r="B76" s="865"/>
      <c r="C76" s="866"/>
      <c r="D76" s="866"/>
      <c r="E76" s="866"/>
      <c r="F76" s="866"/>
      <c r="G76" s="866"/>
      <c r="H76" s="866"/>
      <c r="I76" s="866"/>
      <c r="J76" s="866"/>
      <c r="K76" s="867"/>
      <c r="L76" s="886"/>
      <c r="M76" s="887"/>
    </row>
    <row r="77" spans="1:15" ht="30" customHeight="1">
      <c r="A77" s="51">
        <v>5</v>
      </c>
      <c r="B77" s="865"/>
      <c r="C77" s="866"/>
      <c r="D77" s="866"/>
      <c r="E77" s="866"/>
      <c r="F77" s="866"/>
      <c r="G77" s="866"/>
      <c r="H77" s="866"/>
      <c r="I77" s="866"/>
      <c r="J77" s="866"/>
      <c r="K77" s="867"/>
      <c r="L77" s="886"/>
      <c r="M77" s="887"/>
    </row>
    <row r="78" spans="1:15" ht="30" customHeight="1">
      <c r="A78" s="51">
        <v>6</v>
      </c>
      <c r="B78" s="883"/>
      <c r="C78" s="884"/>
      <c r="D78" s="884"/>
      <c r="E78" s="884"/>
      <c r="F78" s="884"/>
      <c r="G78" s="884"/>
      <c r="H78" s="884"/>
      <c r="I78" s="884"/>
      <c r="J78" s="884"/>
      <c r="K78" s="885"/>
      <c r="L78" s="886"/>
      <c r="M78" s="887"/>
    </row>
    <row r="79" spans="1:15" ht="30" customHeight="1">
      <c r="B79" s="594" t="s">
        <v>455</v>
      </c>
      <c r="C79" s="595"/>
      <c r="D79" s="596"/>
      <c r="E79" s="596"/>
      <c r="F79" s="596"/>
      <c r="G79" s="596"/>
      <c r="H79" s="596"/>
      <c r="I79" s="596"/>
      <c r="J79" s="596"/>
      <c r="K79" s="597"/>
      <c r="L79" s="644"/>
      <c r="M79" s="645"/>
      <c r="N79" s="645"/>
      <c r="O79" s="645"/>
    </row>
    <row r="80" spans="1:15" ht="30" customHeight="1">
      <c r="A80" s="51">
        <v>1</v>
      </c>
      <c r="B80" s="862"/>
      <c r="C80" s="863"/>
      <c r="D80" s="863"/>
      <c r="E80" s="863"/>
      <c r="F80" s="863"/>
      <c r="G80" s="863"/>
      <c r="H80" s="863"/>
      <c r="I80" s="863"/>
      <c r="J80" s="863"/>
      <c r="K80" s="864"/>
      <c r="L80" s="1223" t="s">
        <v>456</v>
      </c>
      <c r="M80" s="1224"/>
    </row>
    <row r="81" spans="1:13" ht="30" customHeight="1">
      <c r="A81" s="51">
        <v>2</v>
      </c>
      <c r="B81" s="865"/>
      <c r="C81" s="866"/>
      <c r="D81" s="866"/>
      <c r="E81" s="866"/>
      <c r="F81" s="866"/>
      <c r="G81" s="866"/>
      <c r="H81" s="866"/>
      <c r="I81" s="866"/>
      <c r="J81" s="866"/>
      <c r="K81" s="867"/>
      <c r="L81" s="1223"/>
      <c r="M81" s="1224"/>
    </row>
    <row r="82" spans="1:13" ht="30" customHeight="1">
      <c r="A82" s="51">
        <v>3</v>
      </c>
      <c r="B82" s="865"/>
      <c r="C82" s="866"/>
      <c r="D82" s="866"/>
      <c r="E82" s="866"/>
      <c r="F82" s="866"/>
      <c r="G82" s="866"/>
      <c r="H82" s="866"/>
      <c r="I82" s="866"/>
      <c r="J82" s="866"/>
      <c r="K82" s="867"/>
      <c r="L82" s="1223"/>
      <c r="M82" s="1224"/>
    </row>
    <row r="83" spans="1:13" ht="30" customHeight="1">
      <c r="A83" s="51">
        <v>4</v>
      </c>
      <c r="B83" s="865"/>
      <c r="C83" s="866"/>
      <c r="D83" s="866"/>
      <c r="E83" s="866"/>
      <c r="F83" s="866"/>
      <c r="G83" s="866"/>
      <c r="H83" s="866"/>
      <c r="I83" s="866"/>
      <c r="J83" s="866"/>
      <c r="K83" s="867"/>
      <c r="L83" s="1223"/>
      <c r="M83" s="1224"/>
    </row>
    <row r="84" spans="1:13" ht="30" customHeight="1">
      <c r="A84" s="51">
        <v>5</v>
      </c>
      <c r="B84" s="865"/>
      <c r="C84" s="866"/>
      <c r="D84" s="866"/>
      <c r="E84" s="866"/>
      <c r="F84" s="866"/>
      <c r="G84" s="866"/>
      <c r="H84" s="866"/>
      <c r="I84" s="866"/>
      <c r="J84" s="866"/>
      <c r="K84" s="867"/>
      <c r="L84" s="1223"/>
      <c r="M84" s="1224"/>
    </row>
    <row r="85" spans="1:13" ht="30" customHeight="1">
      <c r="A85" s="51">
        <v>6</v>
      </c>
      <c r="B85" s="883"/>
      <c r="C85" s="884"/>
      <c r="D85" s="884"/>
      <c r="E85" s="884"/>
      <c r="F85" s="884"/>
      <c r="G85" s="884"/>
      <c r="H85" s="884"/>
      <c r="I85" s="884"/>
      <c r="J85" s="884"/>
      <c r="K85" s="885"/>
      <c r="L85" s="1223"/>
      <c r="M85" s="1224"/>
    </row>
    <row r="89" spans="1:13" ht="24" customHeight="1">
      <c r="E89" s="158"/>
    </row>
  </sheetData>
  <sheetProtection algorithmName="SHA-512" hashValue="ik2aJ1EDoEFC6bWzIkd7z4VMYzO/uxMlv97z8F+VD+JRUCbTEY5jT2PINcOQ1wH+MjfHSbOIupmmViKM3yamnA==" saltValue="z194TifTR+Nn4Tn5ubJagg==" spinCount="100000" sheet="1" formatRows="0"/>
  <mergeCells count="41">
    <mergeCell ref="L80:M85"/>
    <mergeCell ref="B6:K10"/>
    <mergeCell ref="B12:K16"/>
    <mergeCell ref="B64:K64"/>
    <mergeCell ref="L64:M68"/>
    <mergeCell ref="B65:K68"/>
    <mergeCell ref="B69:C69"/>
    <mergeCell ref="F69:G69"/>
    <mergeCell ref="I69:K69"/>
    <mergeCell ref="B70:C71"/>
    <mergeCell ref="E71:K71"/>
    <mergeCell ref="B55:K55"/>
    <mergeCell ref="L5:M16"/>
    <mergeCell ref="L17:M22"/>
    <mergeCell ref="F18:F22"/>
    <mergeCell ref="L69:M72"/>
    <mergeCell ref="B80:K85"/>
    <mergeCell ref="B2:C2"/>
    <mergeCell ref="D2:K2"/>
    <mergeCell ref="B3:C3"/>
    <mergeCell ref="D3:K3"/>
    <mergeCell ref="B17:E17"/>
    <mergeCell ref="B72:K72"/>
    <mergeCell ref="B73:K78"/>
    <mergeCell ref="I20:K20"/>
    <mergeCell ref="I21:K22"/>
    <mergeCell ref="B23:K23"/>
    <mergeCell ref="C24:D24"/>
    <mergeCell ref="E24:F24"/>
    <mergeCell ref="G24:K24"/>
    <mergeCell ref="B18:E22"/>
    <mergeCell ref="G18:G22"/>
    <mergeCell ref="H18:H22"/>
    <mergeCell ref="I18:K19"/>
    <mergeCell ref="L57:M61"/>
    <mergeCell ref="L23:M56"/>
    <mergeCell ref="L73:M78"/>
    <mergeCell ref="B63:K63"/>
    <mergeCell ref="B56:K56"/>
    <mergeCell ref="B57:K62"/>
    <mergeCell ref="B25:K54"/>
  </mergeCells>
  <phoneticPr fontId="20"/>
  <conditionalFormatting sqref="E24 G24">
    <cfRule type="expression" dxfId="3" priority="3" stopIfTrue="1">
      <formula>NOT($C$24="その他")</formula>
    </cfRule>
  </conditionalFormatting>
  <conditionalFormatting sqref="F69:G69">
    <cfRule type="expression" dxfId="2" priority="2">
      <formula>$E$69=""</formula>
    </cfRule>
  </conditionalFormatting>
  <conditionalFormatting sqref="H69:K69">
    <cfRule type="expression" dxfId="1" priority="4" stopIfTrue="1">
      <formula>NOT($D$69="自主制作")</formula>
    </cfRule>
  </conditionalFormatting>
  <dataValidations xWindow="405" yWindow="535" count="10">
    <dataValidation type="textLength" operator="lessThanOrEqual" allowBlank="1" showInputMessage="1" showErrorMessage="1" errorTitle="字数超過" error="300字・6行以内でご記入ください。" sqref="H70:H71 I71 E71 F70:F71 J70:K71 G71 D70:D71" xr:uid="{1AEA168B-2CF4-4E12-A0FE-37BBE28A7D47}">
      <formula1>300</formula1>
    </dataValidation>
    <dataValidation type="list" allowBlank="1" showInputMessage="1" showErrorMessage="1" promptTitle="該当する内容を選択してください。" prompt="創作初演_x000a_新演出_x000a_新振付_x000a_翻訳初演_x000a_再演_x000a_その他_x000a__x000a_その他の場合は種類を記載してください。_x000a_複数の種類の場合もその他を選択し、記載してください。" sqref="C24:D24" xr:uid="{8AAEFF02-DB3A-4653-83EF-F86C65C991D2}">
      <formula1>"種類の選択をしてください。,創作初演,新演出,新振付,翻訳初演,再演,その他"</formula1>
    </dataValidation>
    <dataValidation type="list" allowBlank="1" showInputMessage="1" showErrorMessage="1" promptTitle="選択してください。" prompt="自主制作：主催者が公演内容等を企画・制作する公演_x000a_業者委託：主催者が内容を企画し、制作は業者が行う公演_x000a_買取公演：業者が企画・制作等したものを主催者が購入する公演" sqref="D69" xr:uid="{2AE581DE-D8AA-4C78-B7E2-0A2E5F5180BB}">
      <formula1>"選択してください,自主制作,業者委託,買取公演"</formula1>
    </dataValidation>
    <dataValidation type="textLength" operator="lessThanOrEqual" allowBlank="1" showInputMessage="1" showErrorMessage="1" errorTitle="字数超過" error="200字・4行以内でご記入ください。" sqref="B4:K4" xr:uid="{165C6C27-09D7-4BD1-8AB1-B13274066DAC}">
      <formula1>200</formula1>
    </dataValidation>
    <dataValidation allowBlank="1" showInputMessage="1" showErrorMessage="1" prompt="実施文化施設に大ホール、中ホール、小ホールなど複数会場がある場合は実施するホール名を記載してください。" sqref="I21:K22" xr:uid="{0DB44478-82A0-43B6-B4E5-2D19401ED340}"/>
    <dataValidation allowBlank="1" showInputMessage="1" showErrorMessage="1" prompt="総出演者数を概数で記入" sqref="H18:H22" xr:uid="{CE8BCB3D-4D99-4A77-BF11-E332CD33E0FF}"/>
    <dataValidation type="list" allowBlank="1" showInputMessage="1" showErrorMessage="1" sqref="E70 G70 I70" xr:uid="{52D4BF06-AFF2-450E-A78E-D1C0FC71D344}">
      <formula1>"―,〇"</formula1>
    </dataValidation>
    <dataValidation type="list" operator="lessThanOrEqual" allowBlank="1" showInputMessage="1" showErrorMessage="1" errorTitle="字数超過" error="300字・6行以内でご記入ください。" sqref="E70 G70 I70" xr:uid="{5511A75A-EF5C-47A7-ABA9-1E95B72D47B3}">
      <formula1>"ー,〇"</formula1>
    </dataValidation>
    <dataValidation type="list" operator="lessThanOrEqual" allowBlank="1" showInputMessage="1" showErrorMessage="1" errorTitle="字数超過" error="300字・6行以内でご記入ください。" sqref="D69" xr:uid="{FA5F8F7A-FCDE-4468-84CF-3315BFBC39A9}">
      <formula1>"選択してください。,自主制作,業者委託,買取公演"</formula1>
    </dataValidation>
    <dataValidation operator="lessThanOrEqual" allowBlank="1" showInputMessage="1" showErrorMessage="1" errorTitle="字数超過" error="300字・6行以内でご記入ください。" sqref="E69:K69" xr:uid="{E9E2FD0B-AFAC-4CF1-858E-4311EDBF08C8}"/>
  </dataValidations>
  <printOptions horizontalCentered="1"/>
  <pageMargins left="0.31496062992125984" right="0.31496062992125984" top="0.35433070866141736" bottom="0.35433070866141736" header="0.31496062992125984" footer="0.31496062992125984"/>
  <pageSetup paperSize="9" scale="3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7C1D4"/>
    <pageSetUpPr fitToPage="1"/>
  </sheetPr>
  <dimension ref="A1:O129"/>
  <sheetViews>
    <sheetView view="pageBreakPreview" zoomScale="85" zoomScaleNormal="100" zoomScaleSheetLayoutView="85" workbookViewId="0">
      <selection activeCell="D20" sqref="D20:H24"/>
    </sheetView>
  </sheetViews>
  <sheetFormatPr defaultColWidth="9" defaultRowHeight="18"/>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3.69921875" style="161" customWidth="1"/>
    <col min="11" max="14" width="23.69921875" style="2" customWidth="1"/>
    <col min="15" max="16384" width="9" style="2"/>
  </cols>
  <sheetData>
    <row r="1" spans="1:14">
      <c r="A1" s="95" t="s">
        <v>482</v>
      </c>
    </row>
    <row r="2" spans="1:14" customFormat="1" ht="22.2" customHeight="1">
      <c r="A2" s="916" t="s">
        <v>176</v>
      </c>
      <c r="B2" s="916"/>
      <c r="C2" s="685" t="str">
        <f>IF('5-1 総表'!C25="",'5-1 総表'!C24,'5-1 総表'!C24&amp;"（"&amp;'5-1 総表'!C25&amp;"）")</f>
        <v/>
      </c>
      <c r="D2" s="685"/>
      <c r="E2" s="685"/>
      <c r="F2" s="685"/>
      <c r="G2" s="685"/>
      <c r="H2" s="685"/>
      <c r="I2" s="685"/>
      <c r="J2" s="642" t="s">
        <v>460</v>
      </c>
      <c r="K2" s="88"/>
      <c r="L2" s="39"/>
    </row>
    <row r="3" spans="1:14" customFormat="1" ht="22.2" customHeight="1">
      <c r="A3" s="684" t="s">
        <v>177</v>
      </c>
      <c r="B3" s="684"/>
      <c r="C3" s="685" t="str">
        <f>'5-1 総表'!C34</f>
        <v/>
      </c>
      <c r="D3" s="685"/>
      <c r="E3" s="685"/>
      <c r="F3" s="685"/>
      <c r="G3" s="685"/>
      <c r="H3" s="685"/>
      <c r="I3" s="685"/>
      <c r="J3" s="642"/>
      <c r="K3" s="88"/>
      <c r="L3" s="39"/>
    </row>
    <row r="4" spans="1:14" ht="15" customHeight="1" thickBot="1">
      <c r="G4" s="459"/>
      <c r="H4" s="496" t="str">
        <f>IF('4-1 総表'!C10="","申請時金額","計画変更時金額")</f>
        <v>申請時金額</v>
      </c>
    </row>
    <row r="5" spans="1:14" customFormat="1" ht="19.5" customHeight="1">
      <c r="A5" s="162"/>
      <c r="B5" s="163" t="s">
        <v>268</v>
      </c>
      <c r="C5" s="164"/>
      <c r="D5" s="254"/>
      <c r="E5" s="1239">
        <f>E6+E7</f>
        <v>0</v>
      </c>
      <c r="F5" s="1239"/>
      <c r="G5" s="1240"/>
      <c r="H5" s="360">
        <f>IF('4-1 総表'!$C$10="",'1-3 収入'!E5*1000,'4-3 収入'!E5*1000)</f>
        <v>0</v>
      </c>
      <c r="I5" s="165"/>
      <c r="J5" s="980" t="s">
        <v>497</v>
      </c>
      <c r="K5" s="980"/>
      <c r="L5" s="980"/>
      <c r="M5" s="980"/>
      <c r="N5" s="980"/>
    </row>
    <row r="6" spans="1:14" customFormat="1" ht="19.5" customHeight="1">
      <c r="A6" s="162"/>
      <c r="B6" s="166"/>
      <c r="C6" s="917" t="s">
        <v>124</v>
      </c>
      <c r="D6" s="918"/>
      <c r="E6" s="1135">
        <f>I17</f>
        <v>0</v>
      </c>
      <c r="F6" s="1135"/>
      <c r="G6" s="1241"/>
      <c r="H6" s="361">
        <f>IF('4-1 総表'!$C$10="",'1-3 収入'!E6*1000,'4-3 収入'!E6*1000)</f>
        <v>0</v>
      </c>
      <c r="I6" s="167"/>
      <c r="J6" s="980"/>
      <c r="K6" s="980"/>
      <c r="L6" s="980"/>
      <c r="M6" s="980"/>
      <c r="N6" s="980"/>
    </row>
    <row r="7" spans="1:14" customFormat="1" ht="19.5" customHeight="1">
      <c r="A7" s="162"/>
      <c r="B7" s="166"/>
      <c r="C7" s="168" t="s">
        <v>125</v>
      </c>
      <c r="D7" s="255"/>
      <c r="E7" s="1136">
        <f>SUM(E8:G13)</f>
        <v>0</v>
      </c>
      <c r="F7" s="1136"/>
      <c r="G7" s="1243"/>
      <c r="H7" s="361">
        <f>IF('4-1 総表'!$C$10="",'1-3 収入'!E7*1000,'4-3 収入'!E7*1000)</f>
        <v>0</v>
      </c>
      <c r="I7" s="167"/>
      <c r="J7" s="980"/>
      <c r="K7" s="980"/>
      <c r="L7" s="980"/>
      <c r="M7" s="980"/>
      <c r="N7" s="980"/>
    </row>
    <row r="8" spans="1:14" customFormat="1" ht="19.5" customHeight="1">
      <c r="A8" s="162"/>
      <c r="B8" s="166"/>
      <c r="C8" s="169"/>
      <c r="D8" s="256" t="s">
        <v>126</v>
      </c>
      <c r="E8" s="1137">
        <f>I68</f>
        <v>0</v>
      </c>
      <c r="F8" s="1137"/>
      <c r="G8" s="1244"/>
      <c r="H8" s="361">
        <f>IF('4-1 総表'!$C$10="",'1-3 収入'!E8*1000,'4-3 収入'!E8*1000)</f>
        <v>0</v>
      </c>
      <c r="I8" s="167"/>
      <c r="J8" s="980"/>
      <c r="K8" s="980"/>
      <c r="L8" s="980"/>
      <c r="M8" s="980"/>
      <c r="N8" s="980"/>
    </row>
    <row r="9" spans="1:14" customFormat="1" ht="19.5" customHeight="1">
      <c r="A9" s="162"/>
      <c r="B9" s="166"/>
      <c r="C9" s="169"/>
      <c r="D9" s="257" t="s">
        <v>127</v>
      </c>
      <c r="E9" s="994">
        <f>I77</f>
        <v>0</v>
      </c>
      <c r="F9" s="994"/>
      <c r="G9" s="1245"/>
      <c r="H9" s="361">
        <f>IF('4-1 総表'!$C$10="",'1-3 収入'!E9*1000,'4-3 収入'!E9*1000)</f>
        <v>0</v>
      </c>
      <c r="I9" s="167"/>
      <c r="J9" s="980"/>
      <c r="K9" s="980"/>
      <c r="L9" s="980"/>
      <c r="M9" s="980"/>
      <c r="N9" s="980"/>
    </row>
    <row r="10" spans="1:14" customFormat="1" ht="19.5" customHeight="1">
      <c r="A10" s="162"/>
      <c r="B10" s="166"/>
      <c r="C10" s="169"/>
      <c r="D10" s="257" t="s">
        <v>128</v>
      </c>
      <c r="E10" s="912">
        <f>I88</f>
        <v>0</v>
      </c>
      <c r="F10" s="912"/>
      <c r="G10" s="1246"/>
      <c r="H10" s="361">
        <f>IF('4-1 総表'!$C$10="",'1-3 収入'!E10*1000,'4-3 収入'!E10*1000)</f>
        <v>0</v>
      </c>
      <c r="I10" s="167"/>
      <c r="J10" s="980"/>
      <c r="K10" s="980"/>
      <c r="L10" s="980"/>
      <c r="M10" s="980"/>
      <c r="N10" s="980"/>
    </row>
    <row r="11" spans="1:14" customFormat="1" ht="19.5" customHeight="1">
      <c r="A11" s="162"/>
      <c r="B11" s="166"/>
      <c r="C11" s="169"/>
      <c r="D11" s="258" t="s">
        <v>129</v>
      </c>
      <c r="E11" s="912">
        <f>I99</f>
        <v>0</v>
      </c>
      <c r="F11" s="912"/>
      <c r="G11" s="1246"/>
      <c r="H11" s="361">
        <f>IF('4-1 総表'!$C$10="",'1-3 収入'!E11*1000,'4-3 収入'!E11*1000)</f>
        <v>0</v>
      </c>
      <c r="I11" s="167"/>
      <c r="J11" s="980"/>
      <c r="K11" s="980"/>
      <c r="L11" s="980"/>
      <c r="M11" s="980"/>
      <c r="N11" s="980"/>
    </row>
    <row r="12" spans="1:14" customFormat="1" ht="19.5" customHeight="1">
      <c r="A12" s="162"/>
      <c r="B12" s="166"/>
      <c r="C12" s="169"/>
      <c r="D12" s="258" t="s">
        <v>130</v>
      </c>
      <c r="E12" s="912">
        <f>I108</f>
        <v>0</v>
      </c>
      <c r="F12" s="912"/>
      <c r="G12" s="1246"/>
      <c r="H12" s="361">
        <f>IF('4-1 総表'!$C$10="",'1-3 収入'!E12*1000,'4-3 収入'!E12*1000)</f>
        <v>0</v>
      </c>
      <c r="I12" s="167"/>
      <c r="J12" s="980"/>
      <c r="K12" s="980"/>
      <c r="L12" s="980"/>
      <c r="M12" s="980"/>
      <c r="N12" s="980"/>
    </row>
    <row r="13" spans="1:14" customFormat="1" ht="20.25" customHeight="1" thickBot="1">
      <c r="A13" s="162"/>
      <c r="B13" s="170"/>
      <c r="C13" s="171"/>
      <c r="D13" s="259" t="s">
        <v>131</v>
      </c>
      <c r="E13" s="914">
        <f>I119</f>
        <v>0</v>
      </c>
      <c r="F13" s="914"/>
      <c r="G13" s="1242"/>
      <c r="H13" s="362">
        <f>IF('4-1 総表'!$C$10="",'1-3 収入'!E13*1000,'4-3 収入'!E13*1000)</f>
        <v>0</v>
      </c>
      <c r="I13" s="167"/>
      <c r="J13" s="980"/>
      <c r="K13" s="980"/>
      <c r="L13" s="980"/>
      <c r="M13" s="980"/>
      <c r="N13" s="980"/>
    </row>
    <row r="14" spans="1:14" ht="14.25" customHeight="1" thickBot="1">
      <c r="J14" s="998" t="s">
        <v>461</v>
      </c>
      <c r="K14" s="830"/>
      <c r="L14" s="830"/>
      <c r="M14" s="830"/>
      <c r="N14" s="830"/>
    </row>
    <row r="15" spans="1:14" s="176" customFormat="1" ht="18.600000000000001" customHeight="1" thickBot="1">
      <c r="A15" s="172" t="s">
        <v>14</v>
      </c>
      <c r="B15" s="173" t="s">
        <v>15</v>
      </c>
      <c r="C15" s="173" t="s">
        <v>16</v>
      </c>
      <c r="D15" s="260" t="s">
        <v>17</v>
      </c>
      <c r="E15" s="985" t="s">
        <v>18</v>
      </c>
      <c r="F15" s="985"/>
      <c r="G15" s="985"/>
      <c r="H15" s="174" t="s">
        <v>118</v>
      </c>
      <c r="I15" s="415" t="s">
        <v>307</v>
      </c>
      <c r="J15" s="830"/>
      <c r="K15" s="830"/>
      <c r="L15" s="830"/>
      <c r="M15" s="830"/>
      <c r="N15" s="830"/>
    </row>
    <row r="16" spans="1:14" ht="29.4" customHeight="1" thickBot="1">
      <c r="A16" s="928" t="s">
        <v>120</v>
      </c>
      <c r="B16" s="929"/>
      <c r="C16" s="929"/>
      <c r="D16" s="929"/>
      <c r="E16" s="177"/>
      <c r="F16" s="177"/>
      <c r="G16" s="177"/>
      <c r="H16" s="178"/>
      <c r="I16" s="179">
        <f>SUM(I17,I68,I77,I88,I99,I108,I119)</f>
        <v>0</v>
      </c>
      <c r="J16" s="830"/>
      <c r="K16" s="830"/>
      <c r="L16" s="830"/>
      <c r="M16" s="830"/>
      <c r="N16" s="830"/>
    </row>
    <row r="17" spans="1:15" ht="29.4" thickBot="1">
      <c r="A17" s="180" t="s">
        <v>201</v>
      </c>
      <c r="B17" s="181" t="s">
        <v>20</v>
      </c>
      <c r="C17" s="182"/>
      <c r="D17" s="261"/>
      <c r="E17" s="183"/>
      <c r="F17" s="183"/>
      <c r="G17" s="183"/>
      <c r="H17" s="184"/>
      <c r="I17" s="185">
        <f>SUM(I29)</f>
        <v>0</v>
      </c>
      <c r="J17" s="830"/>
      <c r="K17" s="830"/>
      <c r="L17" s="830"/>
      <c r="M17" s="830"/>
      <c r="N17" s="830"/>
    </row>
    <row r="18" spans="1:15" ht="24" customHeight="1">
      <c r="A18" s="180" t="s">
        <v>201</v>
      </c>
      <c r="B18" s="186"/>
      <c r="C18" s="187" t="s">
        <v>247</v>
      </c>
      <c r="D18" s="262"/>
      <c r="E18" s="188"/>
      <c r="F18" s="188"/>
      <c r="G18" s="188"/>
      <c r="H18" s="189"/>
      <c r="I18" s="190"/>
      <c r="J18" s="830"/>
      <c r="K18" s="830"/>
      <c r="L18" s="830"/>
      <c r="M18" s="830"/>
      <c r="N18" s="830"/>
    </row>
    <row r="19" spans="1:15" ht="18.75" customHeight="1">
      <c r="A19" s="180" t="s">
        <v>201</v>
      </c>
      <c r="B19" s="191"/>
      <c r="C19" s="192"/>
      <c r="D19" s="263" t="s">
        <v>21</v>
      </c>
      <c r="E19" s="952">
        <f>'1-1 総表'!C21</f>
        <v>0</v>
      </c>
      <c r="F19" s="953"/>
      <c r="G19" s="953"/>
      <c r="H19" s="953"/>
      <c r="I19" s="193"/>
      <c r="J19" s="830"/>
      <c r="K19" s="830"/>
      <c r="L19" s="830"/>
      <c r="M19" s="830"/>
      <c r="N19" s="830"/>
    </row>
    <row r="20" spans="1:15" ht="18.75" customHeight="1">
      <c r="A20" s="180" t="s">
        <v>201</v>
      </c>
      <c r="B20" s="191"/>
      <c r="C20" s="192"/>
      <c r="D20" s="264" t="s">
        <v>152</v>
      </c>
      <c r="E20" s="954"/>
      <c r="F20" s="955"/>
      <c r="G20" s="955"/>
      <c r="H20" s="195" t="s">
        <v>22</v>
      </c>
      <c r="I20" s="196"/>
      <c r="J20" s="830"/>
      <c r="K20" s="830"/>
      <c r="L20" s="830"/>
      <c r="M20" s="830"/>
      <c r="N20" s="830"/>
    </row>
    <row r="21" spans="1:15" ht="9.4499999999999993" customHeight="1">
      <c r="A21" s="180" t="s">
        <v>201</v>
      </c>
      <c r="B21" s="191"/>
      <c r="C21" s="192"/>
      <c r="D21" s="944" t="s">
        <v>153</v>
      </c>
      <c r="E21" s="988"/>
      <c r="F21" s="989"/>
      <c r="G21" s="989"/>
      <c r="H21" s="992" t="s">
        <v>22</v>
      </c>
      <c r="I21" s="827"/>
      <c r="J21" s="830"/>
      <c r="K21" s="830"/>
      <c r="L21" s="830"/>
      <c r="M21" s="830"/>
      <c r="N21" s="830"/>
    </row>
    <row r="22" spans="1:15" ht="9.4499999999999993" customHeight="1">
      <c r="A22" s="180" t="s">
        <v>201</v>
      </c>
      <c r="B22" s="191"/>
      <c r="C22" s="192"/>
      <c r="D22" s="945"/>
      <c r="E22" s="990"/>
      <c r="F22" s="991"/>
      <c r="G22" s="991"/>
      <c r="H22" s="993"/>
      <c r="I22" s="1144"/>
      <c r="J22" s="830"/>
      <c r="K22" s="830"/>
      <c r="L22" s="830"/>
      <c r="M22" s="830"/>
      <c r="N22" s="830"/>
    </row>
    <row r="23" spans="1:15" ht="18.75" customHeight="1">
      <c r="A23" s="180" t="s">
        <v>201</v>
      </c>
      <c r="B23" s="191"/>
      <c r="C23" s="192"/>
      <c r="D23" s="265" t="s">
        <v>144</v>
      </c>
      <c r="E23" s="942">
        <f>E20-E21</f>
        <v>0</v>
      </c>
      <c r="F23" s="943"/>
      <c r="G23" s="943"/>
      <c r="H23" s="199" t="s">
        <v>154</v>
      </c>
      <c r="I23" s="198"/>
      <c r="J23" s="830"/>
      <c r="K23" s="830"/>
      <c r="L23" s="830"/>
      <c r="M23" s="830"/>
      <c r="N23" s="830"/>
    </row>
    <row r="24" spans="1:15" ht="18.75" customHeight="1">
      <c r="A24" s="180" t="s">
        <v>201</v>
      </c>
      <c r="B24" s="191"/>
      <c r="C24" s="192"/>
      <c r="D24" s="266" t="s">
        <v>23</v>
      </c>
      <c r="E24" s="956"/>
      <c r="F24" s="957"/>
      <c r="G24" s="957"/>
      <c r="H24" s="195" t="s">
        <v>24</v>
      </c>
      <c r="I24" s="196"/>
      <c r="J24" s="830"/>
      <c r="K24" s="830"/>
      <c r="L24" s="830"/>
      <c r="M24" s="830"/>
      <c r="N24" s="830"/>
    </row>
    <row r="25" spans="1:15" ht="18.75" customHeight="1">
      <c r="A25" s="180" t="s">
        <v>201</v>
      </c>
      <c r="B25" s="191"/>
      <c r="C25" s="192"/>
      <c r="D25" s="267" t="s">
        <v>25</v>
      </c>
      <c r="E25" s="958">
        <f>IF(SUM(G29:G49)=0,0,SUM(G29:G49)/(E23*E24)*100)</f>
        <v>0</v>
      </c>
      <c r="F25" s="959"/>
      <c r="G25" s="959"/>
      <c r="H25" s="200" t="s">
        <v>26</v>
      </c>
      <c r="I25" s="201"/>
      <c r="J25" s="830"/>
      <c r="K25" s="830"/>
      <c r="L25" s="830"/>
      <c r="M25" s="830"/>
      <c r="N25" s="830"/>
      <c r="O25" s="197"/>
    </row>
    <row r="26" spans="1:15" ht="18.75" customHeight="1">
      <c r="A26" s="180" t="s">
        <v>201</v>
      </c>
      <c r="B26" s="191"/>
      <c r="C26" s="202"/>
      <c r="D26" s="268"/>
      <c r="E26" s="203" t="s">
        <v>414</v>
      </c>
      <c r="F26" s="204"/>
      <c r="G26" s="204"/>
      <c r="H26" s="204"/>
      <c r="I26" s="205"/>
      <c r="J26" s="830"/>
      <c r="K26" s="830"/>
      <c r="L26" s="830"/>
      <c r="M26" s="830"/>
      <c r="N26" s="830"/>
      <c r="O26" s="197"/>
    </row>
    <row r="27" spans="1:15" ht="22.2">
      <c r="A27" s="180" t="s">
        <v>201</v>
      </c>
      <c r="B27" s="191"/>
      <c r="C27" s="187" t="s">
        <v>20</v>
      </c>
      <c r="D27" s="269"/>
      <c r="E27" s="206"/>
      <c r="F27" s="206"/>
      <c r="G27" s="206"/>
      <c r="H27" s="207"/>
      <c r="I27" s="208"/>
      <c r="J27" s="830"/>
      <c r="K27" s="830"/>
      <c r="L27" s="830"/>
      <c r="M27" s="830"/>
      <c r="N27" s="830"/>
    </row>
    <row r="28" spans="1:15" ht="18" customHeight="1">
      <c r="A28" s="180" t="s">
        <v>201</v>
      </c>
      <c r="B28" s="191"/>
      <c r="C28" s="209"/>
      <c r="D28" s="270" t="s">
        <v>151</v>
      </c>
      <c r="E28" s="210" t="s">
        <v>27</v>
      </c>
      <c r="F28" s="210" t="s">
        <v>28</v>
      </c>
      <c r="G28" s="210" t="s">
        <v>29</v>
      </c>
      <c r="H28" s="211" t="s">
        <v>30</v>
      </c>
      <c r="I28" s="212"/>
      <c r="J28" s="830"/>
      <c r="K28" s="830"/>
      <c r="L28" s="830"/>
      <c r="M28" s="830"/>
      <c r="N28" s="830"/>
    </row>
    <row r="29" spans="1:15" ht="18.75" customHeight="1">
      <c r="A29" s="180" t="s">
        <v>201</v>
      </c>
      <c r="B29" s="191"/>
      <c r="C29" s="209"/>
      <c r="D29" s="271"/>
      <c r="E29" s="17"/>
      <c r="F29" s="213" t="str">
        <f>IF(E29="","","×")</f>
        <v/>
      </c>
      <c r="G29" s="17"/>
      <c r="H29" s="214">
        <f>E29*G29</f>
        <v>0</v>
      </c>
      <c r="I29" s="215">
        <f>SUM(H29:H50)</f>
        <v>0</v>
      </c>
      <c r="J29" s="830"/>
      <c r="K29" s="830"/>
      <c r="L29" s="830"/>
      <c r="M29" s="830"/>
      <c r="N29" s="830"/>
      <c r="O29" s="194"/>
    </row>
    <row r="30" spans="1:15" ht="22.2">
      <c r="A30" s="180" t="str">
        <f>IF(AND(D30="",E30=""),"",".")</f>
        <v/>
      </c>
      <c r="B30" s="191"/>
      <c r="C30" s="209"/>
      <c r="D30" s="272"/>
      <c r="E30" s="18"/>
      <c r="F30" s="216" t="str">
        <f t="shared" ref="F30:F49" si="0">IF(E30="","","×")</f>
        <v/>
      </c>
      <c r="G30" s="18"/>
      <c r="H30" s="217">
        <f t="shared" ref="H30:H50" si="1">E30*G30</f>
        <v>0</v>
      </c>
      <c r="I30" s="218"/>
      <c r="J30" s="641"/>
      <c r="K30" s="640"/>
      <c r="L30" s="640"/>
      <c r="M30" s="640"/>
      <c r="N30" s="640"/>
      <c r="O30" s="194"/>
    </row>
    <row r="31" spans="1:15">
      <c r="A31" s="180" t="str">
        <f t="shared" ref="A31:A49" si="2">IF(AND(D31="",E31=""),"",".")</f>
        <v/>
      </c>
      <c r="B31" s="191"/>
      <c r="C31" s="209"/>
      <c r="D31" s="272"/>
      <c r="E31" s="18"/>
      <c r="F31" s="216" t="str">
        <f t="shared" si="0"/>
        <v/>
      </c>
      <c r="G31" s="18"/>
      <c r="H31" s="217">
        <f t="shared" si="1"/>
        <v>0</v>
      </c>
      <c r="I31" s="218"/>
      <c r="J31" s="996" t="s">
        <v>442</v>
      </c>
      <c r="K31" s="802"/>
      <c r="L31" s="802"/>
      <c r="M31" s="802"/>
      <c r="N31" s="802"/>
      <c r="O31" s="194"/>
    </row>
    <row r="32" spans="1:15">
      <c r="A32" s="180" t="str">
        <f t="shared" si="2"/>
        <v/>
      </c>
      <c r="B32" s="191"/>
      <c r="C32" s="209"/>
      <c r="D32" s="272"/>
      <c r="E32" s="18"/>
      <c r="F32" s="216" t="str">
        <f t="shared" si="0"/>
        <v/>
      </c>
      <c r="G32" s="18"/>
      <c r="H32" s="217">
        <f t="shared" si="1"/>
        <v>0</v>
      </c>
      <c r="I32" s="218"/>
      <c r="J32" s="1237"/>
      <c r="K32" s="802"/>
      <c r="L32" s="802"/>
      <c r="M32" s="802"/>
      <c r="N32" s="802"/>
      <c r="O32" s="194"/>
    </row>
    <row r="33" spans="1:15">
      <c r="A33" s="180" t="str">
        <f t="shared" si="2"/>
        <v/>
      </c>
      <c r="B33" s="191"/>
      <c r="C33" s="209"/>
      <c r="D33" s="272"/>
      <c r="E33" s="18"/>
      <c r="F33" s="216" t="str">
        <f t="shared" si="0"/>
        <v/>
      </c>
      <c r="G33" s="18"/>
      <c r="H33" s="217">
        <f t="shared" si="1"/>
        <v>0</v>
      </c>
      <c r="I33" s="218"/>
      <c r="J33" s="1237"/>
      <c r="K33" s="802"/>
      <c r="L33" s="802"/>
      <c r="M33" s="802"/>
      <c r="N33" s="802"/>
      <c r="O33" s="194"/>
    </row>
    <row r="34" spans="1:15">
      <c r="A34" s="180" t="str">
        <f t="shared" si="2"/>
        <v/>
      </c>
      <c r="B34" s="191"/>
      <c r="C34" s="209"/>
      <c r="D34" s="272"/>
      <c r="E34" s="18"/>
      <c r="F34" s="216" t="str">
        <f t="shared" si="0"/>
        <v/>
      </c>
      <c r="G34" s="18"/>
      <c r="H34" s="217">
        <f t="shared" si="1"/>
        <v>0</v>
      </c>
      <c r="I34" s="218"/>
      <c r="J34" s="1237"/>
      <c r="K34" s="802"/>
      <c r="L34" s="802"/>
      <c r="M34" s="802"/>
      <c r="N34" s="802"/>
      <c r="O34" s="194"/>
    </row>
    <row r="35" spans="1:15">
      <c r="A35" s="180" t="str">
        <f t="shared" si="2"/>
        <v/>
      </c>
      <c r="B35" s="191"/>
      <c r="C35" s="209"/>
      <c r="D35" s="272"/>
      <c r="E35" s="18"/>
      <c r="F35" s="216" t="str">
        <f t="shared" si="0"/>
        <v/>
      </c>
      <c r="G35" s="18"/>
      <c r="H35" s="217">
        <f t="shared" si="1"/>
        <v>0</v>
      </c>
      <c r="I35" s="218"/>
      <c r="J35" s="1237"/>
      <c r="K35" s="802"/>
      <c r="L35" s="802"/>
      <c r="M35" s="802"/>
      <c r="N35" s="802"/>
      <c r="O35" s="194"/>
    </row>
    <row r="36" spans="1:15">
      <c r="A36" s="180" t="str">
        <f t="shared" si="2"/>
        <v/>
      </c>
      <c r="B36" s="191"/>
      <c r="C36" s="209"/>
      <c r="D36" s="272"/>
      <c r="E36" s="18"/>
      <c r="F36" s="216" t="str">
        <f t="shared" si="0"/>
        <v/>
      </c>
      <c r="G36" s="18"/>
      <c r="H36" s="217">
        <f t="shared" si="1"/>
        <v>0</v>
      </c>
      <c r="I36" s="218"/>
      <c r="J36" s="1237"/>
      <c r="K36" s="802"/>
      <c r="L36" s="802"/>
      <c r="M36" s="802"/>
      <c r="N36" s="802"/>
    </row>
    <row r="37" spans="1:15">
      <c r="A37" s="180" t="str">
        <f t="shared" si="2"/>
        <v/>
      </c>
      <c r="B37" s="191"/>
      <c r="C37" s="209"/>
      <c r="D37" s="272"/>
      <c r="E37" s="18"/>
      <c r="F37" s="216" t="str">
        <f t="shared" si="0"/>
        <v/>
      </c>
      <c r="G37" s="18"/>
      <c r="H37" s="217">
        <f t="shared" si="1"/>
        <v>0</v>
      </c>
      <c r="I37" s="218"/>
      <c r="J37" s="1237"/>
      <c r="K37" s="802"/>
      <c r="L37" s="802"/>
      <c r="M37" s="802"/>
      <c r="N37" s="802"/>
    </row>
    <row r="38" spans="1:15">
      <c r="A38" s="180" t="str">
        <f t="shared" si="2"/>
        <v/>
      </c>
      <c r="B38" s="191"/>
      <c r="C38" s="209"/>
      <c r="D38" s="272"/>
      <c r="E38" s="18"/>
      <c r="F38" s="216" t="str">
        <f t="shared" si="0"/>
        <v/>
      </c>
      <c r="G38" s="18"/>
      <c r="H38" s="217">
        <f t="shared" si="1"/>
        <v>0</v>
      </c>
      <c r="I38" s="218"/>
      <c r="J38" s="1237"/>
      <c r="K38" s="802"/>
      <c r="L38" s="802"/>
      <c r="M38" s="802"/>
      <c r="N38" s="802"/>
    </row>
    <row r="39" spans="1:15">
      <c r="A39" s="180" t="str">
        <f t="shared" si="2"/>
        <v/>
      </c>
      <c r="B39" s="191"/>
      <c r="C39" s="209"/>
      <c r="D39" s="272"/>
      <c r="E39" s="18"/>
      <c r="F39" s="216" t="str">
        <f t="shared" si="0"/>
        <v/>
      </c>
      <c r="G39" s="18"/>
      <c r="H39" s="217">
        <f t="shared" si="1"/>
        <v>0</v>
      </c>
      <c r="I39" s="218"/>
      <c r="J39" s="219"/>
    </row>
    <row r="40" spans="1:15">
      <c r="A40" s="180" t="str">
        <f t="shared" si="2"/>
        <v/>
      </c>
      <c r="B40" s="191"/>
      <c r="C40" s="209"/>
      <c r="D40" s="272"/>
      <c r="E40" s="18"/>
      <c r="F40" s="216" t="str">
        <f t="shared" si="0"/>
        <v/>
      </c>
      <c r="G40" s="18"/>
      <c r="H40" s="217">
        <f t="shared" si="1"/>
        <v>0</v>
      </c>
      <c r="I40" s="218"/>
      <c r="J40" s="219"/>
    </row>
    <row r="41" spans="1:15">
      <c r="A41" s="180" t="str">
        <f t="shared" si="2"/>
        <v/>
      </c>
      <c r="B41" s="191"/>
      <c r="C41" s="209"/>
      <c r="D41" s="272"/>
      <c r="E41" s="18"/>
      <c r="F41" s="216" t="str">
        <f t="shared" si="0"/>
        <v/>
      </c>
      <c r="G41" s="18"/>
      <c r="H41" s="217">
        <f t="shared" si="1"/>
        <v>0</v>
      </c>
      <c r="I41" s="218"/>
      <c r="J41" s="219"/>
    </row>
    <row r="42" spans="1:15">
      <c r="A42" s="180" t="str">
        <f t="shared" si="2"/>
        <v/>
      </c>
      <c r="B42" s="191"/>
      <c r="C42" s="209"/>
      <c r="D42" s="272"/>
      <c r="E42" s="18"/>
      <c r="F42" s="216" t="str">
        <f t="shared" si="0"/>
        <v/>
      </c>
      <c r="G42" s="18"/>
      <c r="H42" s="217">
        <f t="shared" si="1"/>
        <v>0</v>
      </c>
      <c r="I42" s="218"/>
      <c r="J42" s="219"/>
    </row>
    <row r="43" spans="1:15">
      <c r="A43" s="180" t="str">
        <f t="shared" si="2"/>
        <v/>
      </c>
      <c r="B43" s="191"/>
      <c r="C43" s="209"/>
      <c r="D43" s="272"/>
      <c r="E43" s="18"/>
      <c r="F43" s="216" t="str">
        <f t="shared" si="0"/>
        <v/>
      </c>
      <c r="G43" s="18"/>
      <c r="H43" s="217">
        <f t="shared" si="1"/>
        <v>0</v>
      </c>
      <c r="I43" s="218"/>
      <c r="J43" s="219"/>
    </row>
    <row r="44" spans="1:15">
      <c r="A44" s="180" t="str">
        <f t="shared" si="2"/>
        <v/>
      </c>
      <c r="B44" s="191"/>
      <c r="C44" s="209"/>
      <c r="D44" s="272"/>
      <c r="E44" s="18"/>
      <c r="F44" s="216" t="str">
        <f t="shared" si="0"/>
        <v/>
      </c>
      <c r="G44" s="18"/>
      <c r="H44" s="217">
        <f t="shared" si="1"/>
        <v>0</v>
      </c>
      <c r="I44" s="218"/>
      <c r="J44" s="219"/>
    </row>
    <row r="45" spans="1:15">
      <c r="A45" s="180" t="str">
        <f t="shared" si="2"/>
        <v/>
      </c>
      <c r="B45" s="191"/>
      <c r="C45" s="209"/>
      <c r="D45" s="272"/>
      <c r="E45" s="18"/>
      <c r="F45" s="216" t="str">
        <f t="shared" si="0"/>
        <v/>
      </c>
      <c r="G45" s="18"/>
      <c r="H45" s="217">
        <f t="shared" si="1"/>
        <v>0</v>
      </c>
      <c r="I45" s="218"/>
      <c r="J45" s="219"/>
    </row>
    <row r="46" spans="1:15">
      <c r="A46" s="180" t="str">
        <f t="shared" si="2"/>
        <v/>
      </c>
      <c r="B46" s="191"/>
      <c r="C46" s="209"/>
      <c r="D46" s="272"/>
      <c r="E46" s="18"/>
      <c r="F46" s="216" t="str">
        <f t="shared" si="0"/>
        <v/>
      </c>
      <c r="G46" s="18"/>
      <c r="H46" s="217">
        <f t="shared" si="1"/>
        <v>0</v>
      </c>
      <c r="I46" s="218"/>
      <c r="J46" s="219"/>
    </row>
    <row r="47" spans="1:15">
      <c r="A47" s="180" t="str">
        <f t="shared" si="2"/>
        <v/>
      </c>
      <c r="B47" s="191"/>
      <c r="C47" s="209"/>
      <c r="D47" s="272"/>
      <c r="E47" s="18"/>
      <c r="F47" s="216" t="str">
        <f t="shared" si="0"/>
        <v/>
      </c>
      <c r="G47" s="18"/>
      <c r="H47" s="217">
        <f t="shared" si="1"/>
        <v>0</v>
      </c>
      <c r="I47" s="218"/>
      <c r="J47" s="219"/>
    </row>
    <row r="48" spans="1:15">
      <c r="A48" s="180" t="str">
        <f t="shared" si="2"/>
        <v/>
      </c>
      <c r="B48" s="191"/>
      <c r="C48" s="209"/>
      <c r="D48" s="272"/>
      <c r="E48" s="18"/>
      <c r="F48" s="216" t="str">
        <f t="shared" si="0"/>
        <v/>
      </c>
      <c r="G48" s="18"/>
      <c r="H48" s="217">
        <f t="shared" si="1"/>
        <v>0</v>
      </c>
      <c r="I48" s="218"/>
      <c r="J48" s="219"/>
    </row>
    <row r="49" spans="1:14">
      <c r="A49" s="180" t="str">
        <f t="shared" si="2"/>
        <v/>
      </c>
      <c r="B49" s="191"/>
      <c r="C49" s="209"/>
      <c r="D49" s="272"/>
      <c r="E49" s="18"/>
      <c r="F49" s="216" t="str">
        <f t="shared" si="0"/>
        <v/>
      </c>
      <c r="G49" s="18"/>
      <c r="H49" s="217">
        <f t="shared" si="1"/>
        <v>0</v>
      </c>
      <c r="I49" s="218"/>
      <c r="J49" s="219"/>
    </row>
    <row r="50" spans="1:14">
      <c r="A50" s="180" t="s">
        <v>201</v>
      </c>
      <c r="B50" s="191"/>
      <c r="C50" s="220"/>
      <c r="D50" s="273" t="s">
        <v>31</v>
      </c>
      <c r="E50" s="221">
        <v>0</v>
      </c>
      <c r="F50" s="222" t="s">
        <v>28</v>
      </c>
      <c r="G50" s="19"/>
      <c r="H50" s="223">
        <f t="shared" si="1"/>
        <v>0</v>
      </c>
      <c r="I50" s="224"/>
      <c r="J50" s="219"/>
    </row>
    <row r="51" spans="1:14" ht="22.2">
      <c r="A51" s="180" t="s">
        <v>201</v>
      </c>
      <c r="B51" s="191"/>
      <c r="C51" s="225" t="s">
        <v>121</v>
      </c>
      <c r="D51" s="274"/>
      <c r="E51" s="226"/>
      <c r="F51" s="226"/>
      <c r="G51" s="226"/>
      <c r="H51" s="226"/>
      <c r="I51" s="208"/>
      <c r="J51" s="983"/>
      <c r="K51" s="984"/>
      <c r="L51" s="984"/>
      <c r="M51" s="984"/>
      <c r="N51" s="984"/>
    </row>
    <row r="52" spans="1:14">
      <c r="A52" s="180" t="s">
        <v>201</v>
      </c>
      <c r="B52" s="191"/>
      <c r="C52" s="209"/>
      <c r="D52" s="932"/>
      <c r="E52" s="933"/>
      <c r="F52" s="933"/>
      <c r="G52" s="933"/>
      <c r="H52" s="933"/>
      <c r="I52" s="934"/>
      <c r="J52" s="983"/>
      <c r="K52" s="984"/>
      <c r="L52" s="984"/>
      <c r="M52" s="984"/>
      <c r="N52" s="984"/>
    </row>
    <row r="53" spans="1:14">
      <c r="A53" s="180"/>
      <c r="B53" s="191"/>
      <c r="C53" s="209"/>
      <c r="D53" s="935"/>
      <c r="E53" s="936"/>
      <c r="F53" s="936"/>
      <c r="G53" s="936"/>
      <c r="H53" s="936"/>
      <c r="I53" s="937"/>
      <c r="J53" s="197"/>
    </row>
    <row r="54" spans="1:14">
      <c r="A54" s="180" t="s">
        <v>201</v>
      </c>
      <c r="B54" s="191"/>
      <c r="C54" s="209"/>
      <c r="D54" s="938"/>
      <c r="E54" s="936"/>
      <c r="F54" s="936"/>
      <c r="G54" s="936"/>
      <c r="H54" s="936"/>
      <c r="I54" s="937"/>
      <c r="J54" s="219"/>
    </row>
    <row r="55" spans="1:14">
      <c r="A55" s="180" t="s">
        <v>201</v>
      </c>
      <c r="B55" s="191"/>
      <c r="C55" s="209"/>
      <c r="D55" s="938"/>
      <c r="E55" s="936"/>
      <c r="F55" s="936"/>
      <c r="G55" s="936"/>
      <c r="H55" s="936"/>
      <c r="I55" s="937"/>
      <c r="J55" s="219"/>
    </row>
    <row r="56" spans="1:14">
      <c r="A56" s="180" t="s">
        <v>201</v>
      </c>
      <c r="B56" s="191"/>
      <c r="C56" s="209"/>
      <c r="D56" s="938"/>
      <c r="E56" s="936"/>
      <c r="F56" s="936"/>
      <c r="G56" s="936"/>
      <c r="H56" s="936"/>
      <c r="I56" s="937"/>
      <c r="J56" s="219"/>
    </row>
    <row r="57" spans="1:14">
      <c r="A57" s="180" t="s">
        <v>201</v>
      </c>
      <c r="B57" s="227"/>
      <c r="C57" s="228"/>
      <c r="D57" s="939"/>
      <c r="E57" s="940"/>
      <c r="F57" s="940"/>
      <c r="G57" s="940"/>
      <c r="H57" s="940"/>
      <c r="I57" s="941"/>
      <c r="J57" s="219"/>
    </row>
    <row r="58" spans="1:14" ht="22.2">
      <c r="A58" s="180" t="s">
        <v>201</v>
      </c>
      <c r="B58" s="191"/>
      <c r="C58" s="225" t="s">
        <v>143</v>
      </c>
      <c r="D58" s="274"/>
      <c r="E58" s="226"/>
      <c r="F58" s="226"/>
      <c r="G58" s="226"/>
      <c r="H58" s="226"/>
      <c r="I58" s="208"/>
      <c r="J58" s="983"/>
      <c r="K58" s="984"/>
      <c r="L58" s="984"/>
      <c r="M58" s="984"/>
      <c r="N58" s="984"/>
    </row>
    <row r="59" spans="1:14">
      <c r="A59" s="180" t="s">
        <v>201</v>
      </c>
      <c r="B59" s="191"/>
      <c r="C59" s="209"/>
      <c r="D59" s="932"/>
      <c r="E59" s="933"/>
      <c r="F59" s="933"/>
      <c r="G59" s="933"/>
      <c r="H59" s="933"/>
      <c r="I59" s="934"/>
      <c r="J59" s="983"/>
      <c r="K59" s="984"/>
      <c r="L59" s="984"/>
      <c r="M59" s="984"/>
      <c r="N59" s="984"/>
    </row>
    <row r="60" spans="1:14">
      <c r="A60" s="180" t="s">
        <v>201</v>
      </c>
      <c r="B60" s="191"/>
      <c r="C60" s="209"/>
      <c r="D60" s="938"/>
      <c r="E60" s="936"/>
      <c r="F60" s="936"/>
      <c r="G60" s="936"/>
      <c r="H60" s="936"/>
      <c r="I60" s="937"/>
      <c r="J60" s="229"/>
    </row>
    <row r="61" spans="1:14">
      <c r="A61" s="180"/>
      <c r="B61" s="191"/>
      <c r="C61" s="209"/>
      <c r="D61" s="938"/>
      <c r="E61" s="936"/>
      <c r="F61" s="936"/>
      <c r="G61" s="936"/>
      <c r="H61" s="936"/>
      <c r="I61" s="937"/>
      <c r="J61" s="229"/>
    </row>
    <row r="62" spans="1:14">
      <c r="A62" s="180" t="s">
        <v>201</v>
      </c>
      <c r="B62" s="191"/>
      <c r="C62" s="209"/>
      <c r="D62" s="938"/>
      <c r="E62" s="936"/>
      <c r="F62" s="936"/>
      <c r="G62" s="936"/>
      <c r="H62" s="936"/>
      <c r="I62" s="937"/>
      <c r="J62" s="229"/>
    </row>
    <row r="63" spans="1:14">
      <c r="A63" s="180" t="s">
        <v>201</v>
      </c>
      <c r="B63" s="191"/>
      <c r="C63" s="209"/>
      <c r="D63" s="938"/>
      <c r="E63" s="936"/>
      <c r="F63" s="936"/>
      <c r="G63" s="936"/>
      <c r="H63" s="936"/>
      <c r="I63" s="937"/>
      <c r="J63" s="229"/>
    </row>
    <row r="64" spans="1:14">
      <c r="A64" s="180" t="s">
        <v>201</v>
      </c>
      <c r="B64" s="230"/>
      <c r="C64" s="228"/>
      <c r="D64" s="939"/>
      <c r="E64" s="940"/>
      <c r="F64" s="940"/>
      <c r="G64" s="940"/>
      <c r="H64" s="940"/>
      <c r="I64" s="941"/>
      <c r="J64" s="229"/>
    </row>
    <row r="65" spans="1:10" ht="28.8">
      <c r="A65" s="180" t="s">
        <v>201</v>
      </c>
      <c r="B65" s="231" t="s">
        <v>32</v>
      </c>
      <c r="C65" s="232"/>
      <c r="D65" s="275"/>
      <c r="E65" s="232"/>
      <c r="F65" s="233"/>
      <c r="G65" s="232"/>
      <c r="H65" s="234"/>
      <c r="I65" s="235"/>
      <c r="J65" s="229"/>
    </row>
    <row r="66" spans="1:10" s="242" customFormat="1" ht="13.2">
      <c r="A66" s="236"/>
      <c r="B66" s="237"/>
      <c r="C66" s="238" t="s">
        <v>16</v>
      </c>
      <c r="D66" s="276" t="s">
        <v>17</v>
      </c>
      <c r="E66" s="946" t="s">
        <v>18</v>
      </c>
      <c r="F66" s="947"/>
      <c r="G66" s="948"/>
      <c r="H66" s="239" t="s">
        <v>118</v>
      </c>
      <c r="I66" s="240" t="s">
        <v>307</v>
      </c>
      <c r="J66" s="241"/>
    </row>
    <row r="67" spans="1:10" ht="22.2">
      <c r="A67" s="180" t="s">
        <v>201</v>
      </c>
      <c r="B67" s="243"/>
      <c r="C67" s="187" t="s">
        <v>5</v>
      </c>
      <c r="D67" s="277"/>
      <c r="E67" s="328"/>
      <c r="F67" s="329"/>
      <c r="G67" s="328"/>
      <c r="H67" s="244"/>
      <c r="I67" s="245"/>
      <c r="J67" s="229"/>
    </row>
    <row r="68" spans="1:10">
      <c r="A68" s="180" t="s">
        <v>201</v>
      </c>
      <c r="B68" s="191"/>
      <c r="C68" s="209"/>
      <c r="D68" s="278"/>
      <c r="E68" s="930"/>
      <c r="F68" s="931"/>
      <c r="G68" s="931"/>
      <c r="H68" s="10"/>
      <c r="I68" s="949">
        <f>SUM(H68:H75)</f>
        <v>0</v>
      </c>
      <c r="J68" s="974"/>
    </row>
    <row r="69" spans="1:10">
      <c r="A69" s="180" t="str">
        <f>IF(AND(D69="",E69="",H69=""),"",".")</f>
        <v/>
      </c>
      <c r="B69" s="191"/>
      <c r="C69" s="209"/>
      <c r="D69" s="279"/>
      <c r="E69" s="981"/>
      <c r="F69" s="961"/>
      <c r="G69" s="962"/>
      <c r="H69" s="11"/>
      <c r="I69" s="950"/>
      <c r="J69" s="975"/>
    </row>
    <row r="70" spans="1:10">
      <c r="A70" s="180" t="str">
        <f t="shared" ref="A70:A73" si="3">IF(AND(D70="",E70="",H70=""),"",".")</f>
        <v/>
      </c>
      <c r="B70" s="191"/>
      <c r="C70" s="209"/>
      <c r="D70" s="280"/>
      <c r="E70" s="981"/>
      <c r="F70" s="961"/>
      <c r="G70" s="962"/>
      <c r="H70" s="11"/>
      <c r="I70" s="950"/>
      <c r="J70" s="975"/>
    </row>
    <row r="71" spans="1:10">
      <c r="A71" s="180" t="str">
        <f t="shared" si="3"/>
        <v/>
      </c>
      <c r="B71" s="191"/>
      <c r="C71" s="209"/>
      <c r="D71" s="280"/>
      <c r="E71" s="981"/>
      <c r="F71" s="961"/>
      <c r="G71" s="962"/>
      <c r="H71" s="11"/>
      <c r="I71" s="950"/>
      <c r="J71" s="975"/>
    </row>
    <row r="72" spans="1:10">
      <c r="A72" s="180" t="str">
        <f t="shared" si="3"/>
        <v/>
      </c>
      <c r="B72" s="191"/>
      <c r="C72" s="209"/>
      <c r="D72" s="280"/>
      <c r="E72" s="981"/>
      <c r="F72" s="961"/>
      <c r="G72" s="962"/>
      <c r="H72" s="11"/>
      <c r="I72" s="950"/>
      <c r="J72" s="975"/>
    </row>
    <row r="73" spans="1:10">
      <c r="A73" s="180" t="str">
        <f t="shared" si="3"/>
        <v/>
      </c>
      <c r="B73" s="191"/>
      <c r="C73" s="209"/>
      <c r="D73" s="280"/>
      <c r="E73" s="981"/>
      <c r="F73" s="961"/>
      <c r="G73" s="962"/>
      <c r="H73" s="11"/>
      <c r="I73" s="950"/>
      <c r="J73" s="975"/>
    </row>
    <row r="74" spans="1:10">
      <c r="A74" s="180" t="str">
        <f>IF(AND(D74="",E74="",H74=""),"",".")</f>
        <v/>
      </c>
      <c r="B74" s="191"/>
      <c r="C74" s="209"/>
      <c r="D74" s="280"/>
      <c r="E74" s="981"/>
      <c r="F74" s="961"/>
      <c r="G74" s="962"/>
      <c r="H74" s="11"/>
      <c r="I74" s="950"/>
      <c r="J74" s="975"/>
    </row>
    <row r="75" spans="1:10">
      <c r="A75" s="180" t="str">
        <f t="shared" ref="A75:A127" si="4">IF(AND(D75="",E75="",H75=""),"",".")</f>
        <v/>
      </c>
      <c r="B75" s="191"/>
      <c r="C75" s="220"/>
      <c r="D75" s="281"/>
      <c r="E75" s="982"/>
      <c r="F75" s="964"/>
      <c r="G75" s="965"/>
      <c r="H75" s="12"/>
      <c r="I75" s="951"/>
      <c r="J75" s="975"/>
    </row>
    <row r="76" spans="1:10" ht="22.2">
      <c r="A76" s="180" t="s">
        <v>201</v>
      </c>
      <c r="B76" s="927"/>
      <c r="C76" s="225" t="s">
        <v>33</v>
      </c>
      <c r="D76" s="269"/>
      <c r="E76" s="328"/>
      <c r="F76" s="328"/>
      <c r="G76" s="328"/>
      <c r="H76" s="246"/>
      <c r="I76" s="245"/>
    </row>
    <row r="77" spans="1:10">
      <c r="A77" s="180" t="s">
        <v>201</v>
      </c>
      <c r="B77" s="927"/>
      <c r="C77" s="192"/>
      <c r="D77" s="278"/>
      <c r="E77" s="930"/>
      <c r="F77" s="931"/>
      <c r="G77" s="931"/>
      <c r="H77" s="13"/>
      <c r="I77" s="949">
        <f>SUM(H77:H86)</f>
        <v>0</v>
      </c>
      <c r="J77" s="975"/>
    </row>
    <row r="78" spans="1:10">
      <c r="A78" s="180" t="str">
        <f t="shared" si="4"/>
        <v/>
      </c>
      <c r="B78" s="927"/>
      <c r="C78" s="192"/>
      <c r="D78" s="280"/>
      <c r="E78" s="960"/>
      <c r="F78" s="961"/>
      <c r="G78" s="962"/>
      <c r="H78" s="14"/>
      <c r="I78" s="950"/>
      <c r="J78" s="975"/>
    </row>
    <row r="79" spans="1:10">
      <c r="A79" s="180" t="str">
        <f t="shared" si="4"/>
        <v/>
      </c>
      <c r="B79" s="927"/>
      <c r="C79" s="192"/>
      <c r="D79" s="280"/>
      <c r="E79" s="960"/>
      <c r="F79" s="961"/>
      <c r="G79" s="962"/>
      <c r="H79" s="14"/>
      <c r="I79" s="950"/>
      <c r="J79" s="975"/>
    </row>
    <row r="80" spans="1:10">
      <c r="A80" s="180" t="str">
        <f t="shared" si="4"/>
        <v/>
      </c>
      <c r="B80" s="927"/>
      <c r="C80" s="192"/>
      <c r="D80" s="280"/>
      <c r="E80" s="960"/>
      <c r="F80" s="961"/>
      <c r="G80" s="962"/>
      <c r="H80" s="14"/>
      <c r="I80" s="950"/>
      <c r="J80" s="975"/>
    </row>
    <row r="81" spans="1:10">
      <c r="A81" s="180" t="str">
        <f t="shared" si="4"/>
        <v/>
      </c>
      <c r="B81" s="927"/>
      <c r="C81" s="192"/>
      <c r="D81" s="280"/>
      <c r="E81" s="960"/>
      <c r="F81" s="961"/>
      <c r="G81" s="962"/>
      <c r="H81" s="14"/>
      <c r="I81" s="950"/>
      <c r="J81" s="975"/>
    </row>
    <row r="82" spans="1:10">
      <c r="A82" s="180" t="str">
        <f t="shared" si="4"/>
        <v/>
      </c>
      <c r="B82" s="927"/>
      <c r="C82" s="192"/>
      <c r="D82" s="280"/>
      <c r="E82" s="960"/>
      <c r="F82" s="961"/>
      <c r="G82" s="962"/>
      <c r="H82" s="14"/>
      <c r="I82" s="950"/>
      <c r="J82" s="975"/>
    </row>
    <row r="83" spans="1:10">
      <c r="A83" s="180" t="str">
        <f t="shared" si="4"/>
        <v/>
      </c>
      <c r="B83" s="927"/>
      <c r="C83" s="192"/>
      <c r="D83" s="280"/>
      <c r="E83" s="960"/>
      <c r="F83" s="961"/>
      <c r="G83" s="962"/>
      <c r="H83" s="14"/>
      <c r="I83" s="950"/>
      <c r="J83" s="975"/>
    </row>
    <row r="84" spans="1:10">
      <c r="A84" s="180" t="str">
        <f t="shared" si="4"/>
        <v/>
      </c>
      <c r="B84" s="927"/>
      <c r="C84" s="192"/>
      <c r="D84" s="280"/>
      <c r="E84" s="960"/>
      <c r="F84" s="961"/>
      <c r="G84" s="962"/>
      <c r="H84" s="14"/>
      <c r="I84" s="950"/>
      <c r="J84" s="975"/>
    </row>
    <row r="85" spans="1:10">
      <c r="A85" s="180" t="str">
        <f t="shared" si="4"/>
        <v/>
      </c>
      <c r="B85" s="927"/>
      <c r="C85" s="192"/>
      <c r="D85" s="280"/>
      <c r="E85" s="960"/>
      <c r="F85" s="961"/>
      <c r="G85" s="962"/>
      <c r="H85" s="14"/>
      <c r="I85" s="950"/>
      <c r="J85" s="975"/>
    </row>
    <row r="86" spans="1:10">
      <c r="A86" s="180" t="str">
        <f t="shared" si="4"/>
        <v/>
      </c>
      <c r="B86" s="927"/>
      <c r="C86" s="202"/>
      <c r="D86" s="281"/>
      <c r="E86" s="963"/>
      <c r="F86" s="964"/>
      <c r="G86" s="965"/>
      <c r="H86" s="15"/>
      <c r="I86" s="951"/>
      <c r="J86" s="975"/>
    </row>
    <row r="87" spans="1:10" ht="22.2">
      <c r="A87" s="180" t="s">
        <v>201</v>
      </c>
      <c r="B87" s="191"/>
      <c r="C87" s="225" t="s">
        <v>34</v>
      </c>
      <c r="D87" s="269"/>
      <c r="E87" s="328"/>
      <c r="F87" s="328"/>
      <c r="G87" s="328"/>
      <c r="H87" s="246"/>
      <c r="I87" s="247"/>
    </row>
    <row r="88" spans="1:10">
      <c r="A88" s="180" t="s">
        <v>201</v>
      </c>
      <c r="B88" s="191"/>
      <c r="C88" s="209"/>
      <c r="D88" s="278"/>
      <c r="E88" s="930"/>
      <c r="F88" s="931"/>
      <c r="G88" s="931"/>
      <c r="H88" s="13"/>
      <c r="I88" s="949">
        <f>SUM(H88:H97)</f>
        <v>0</v>
      </c>
      <c r="J88" s="975"/>
    </row>
    <row r="89" spans="1:10">
      <c r="A89" s="180" t="str">
        <f t="shared" si="4"/>
        <v/>
      </c>
      <c r="B89" s="191"/>
      <c r="C89" s="209"/>
      <c r="D89" s="280"/>
      <c r="E89" s="960"/>
      <c r="F89" s="961"/>
      <c r="G89" s="962"/>
      <c r="H89" s="14"/>
      <c r="I89" s="950"/>
      <c r="J89" s="975"/>
    </row>
    <row r="90" spans="1:10">
      <c r="A90" s="180" t="str">
        <f t="shared" si="4"/>
        <v/>
      </c>
      <c r="B90" s="191"/>
      <c r="C90" s="209"/>
      <c r="D90" s="280"/>
      <c r="E90" s="960"/>
      <c r="F90" s="961"/>
      <c r="G90" s="962"/>
      <c r="H90" s="14"/>
      <c r="I90" s="950"/>
      <c r="J90" s="975"/>
    </row>
    <row r="91" spans="1:10">
      <c r="A91" s="180" t="str">
        <f t="shared" si="4"/>
        <v/>
      </c>
      <c r="B91" s="191"/>
      <c r="C91" s="209"/>
      <c r="D91" s="280"/>
      <c r="E91" s="960"/>
      <c r="F91" s="961"/>
      <c r="G91" s="962"/>
      <c r="H91" s="14"/>
      <c r="I91" s="950"/>
      <c r="J91" s="975"/>
    </row>
    <row r="92" spans="1:10">
      <c r="A92" s="180" t="str">
        <f t="shared" si="4"/>
        <v/>
      </c>
      <c r="B92" s="191"/>
      <c r="C92" s="209"/>
      <c r="D92" s="280"/>
      <c r="E92" s="960"/>
      <c r="F92" s="961"/>
      <c r="G92" s="962"/>
      <c r="H92" s="14"/>
      <c r="I92" s="950"/>
      <c r="J92" s="975"/>
    </row>
    <row r="93" spans="1:10">
      <c r="A93" s="180" t="str">
        <f t="shared" si="4"/>
        <v/>
      </c>
      <c r="B93" s="191"/>
      <c r="C93" s="209"/>
      <c r="D93" s="280"/>
      <c r="E93" s="960"/>
      <c r="F93" s="961"/>
      <c r="G93" s="962"/>
      <c r="H93" s="14"/>
      <c r="I93" s="950"/>
      <c r="J93" s="975"/>
    </row>
    <row r="94" spans="1:10">
      <c r="A94" s="180" t="str">
        <f t="shared" si="4"/>
        <v/>
      </c>
      <c r="B94" s="191"/>
      <c r="C94" s="209"/>
      <c r="D94" s="280"/>
      <c r="E94" s="960"/>
      <c r="F94" s="961"/>
      <c r="G94" s="962"/>
      <c r="H94" s="14"/>
      <c r="I94" s="950"/>
      <c r="J94" s="975"/>
    </row>
    <row r="95" spans="1:10">
      <c r="A95" s="180" t="str">
        <f t="shared" si="4"/>
        <v/>
      </c>
      <c r="B95" s="191"/>
      <c r="C95" s="209"/>
      <c r="D95" s="280"/>
      <c r="E95" s="960"/>
      <c r="F95" s="961"/>
      <c r="G95" s="962"/>
      <c r="H95" s="14"/>
      <c r="I95" s="950"/>
      <c r="J95" s="975"/>
    </row>
    <row r="96" spans="1:10">
      <c r="A96" s="180" t="str">
        <f t="shared" si="4"/>
        <v/>
      </c>
      <c r="B96" s="191"/>
      <c r="C96" s="209"/>
      <c r="D96" s="280"/>
      <c r="E96" s="960"/>
      <c r="F96" s="961"/>
      <c r="G96" s="962"/>
      <c r="H96" s="14"/>
      <c r="I96" s="950"/>
      <c r="J96" s="975"/>
    </row>
    <row r="97" spans="1:10">
      <c r="A97" s="180" t="str">
        <f t="shared" si="4"/>
        <v/>
      </c>
      <c r="B97" s="191"/>
      <c r="C97" s="220"/>
      <c r="D97" s="281"/>
      <c r="E97" s="963"/>
      <c r="F97" s="964"/>
      <c r="G97" s="965"/>
      <c r="H97" s="14"/>
      <c r="I97" s="951"/>
      <c r="J97" s="975"/>
    </row>
    <row r="98" spans="1:10" ht="22.2">
      <c r="A98" s="180" t="s">
        <v>201</v>
      </c>
      <c r="B98" s="191"/>
      <c r="C98" s="225" t="s">
        <v>35</v>
      </c>
      <c r="D98" s="269"/>
      <c r="E98" s="970"/>
      <c r="F98" s="970"/>
      <c r="G98" s="970"/>
      <c r="H98" s="246"/>
      <c r="I98" s="208"/>
      <c r="J98" s="975"/>
    </row>
    <row r="99" spans="1:10">
      <c r="A99" s="180" t="s">
        <v>201</v>
      </c>
      <c r="B99" s="191"/>
      <c r="C99" s="192"/>
      <c r="D99" s="278"/>
      <c r="E99" s="930"/>
      <c r="F99" s="931"/>
      <c r="G99" s="931"/>
      <c r="H99" s="13"/>
      <c r="I99" s="949">
        <f>SUM(H99:H106)</f>
        <v>0</v>
      </c>
      <c r="J99" s="974"/>
    </row>
    <row r="100" spans="1:10">
      <c r="A100" s="180" t="str">
        <f t="shared" si="4"/>
        <v/>
      </c>
      <c r="B100" s="191"/>
      <c r="C100" s="192"/>
      <c r="D100" s="280"/>
      <c r="E100" s="960"/>
      <c r="F100" s="961"/>
      <c r="G100" s="962"/>
      <c r="H100" s="14"/>
      <c r="I100" s="950"/>
      <c r="J100" s="975"/>
    </row>
    <row r="101" spans="1:10">
      <c r="A101" s="180" t="str">
        <f t="shared" si="4"/>
        <v/>
      </c>
      <c r="B101" s="191"/>
      <c r="C101" s="192"/>
      <c r="D101" s="280"/>
      <c r="E101" s="960"/>
      <c r="F101" s="961"/>
      <c r="G101" s="962"/>
      <c r="H101" s="14"/>
      <c r="I101" s="950"/>
      <c r="J101" s="975"/>
    </row>
    <row r="102" spans="1:10">
      <c r="A102" s="180" t="str">
        <f t="shared" si="4"/>
        <v/>
      </c>
      <c r="B102" s="191"/>
      <c r="C102" s="192"/>
      <c r="D102" s="280"/>
      <c r="E102" s="960"/>
      <c r="F102" s="961"/>
      <c r="G102" s="962"/>
      <c r="H102" s="14"/>
      <c r="I102" s="950"/>
      <c r="J102" s="975"/>
    </row>
    <row r="103" spans="1:10">
      <c r="A103" s="180" t="str">
        <f t="shared" si="4"/>
        <v/>
      </c>
      <c r="B103" s="191"/>
      <c r="C103" s="192"/>
      <c r="D103" s="280"/>
      <c r="E103" s="960"/>
      <c r="F103" s="961"/>
      <c r="G103" s="962"/>
      <c r="H103" s="14"/>
      <c r="I103" s="950"/>
      <c r="J103" s="975"/>
    </row>
    <row r="104" spans="1:10">
      <c r="A104" s="180" t="str">
        <f t="shared" si="4"/>
        <v/>
      </c>
      <c r="B104" s="191"/>
      <c r="C104" s="192"/>
      <c r="D104" s="280"/>
      <c r="E104" s="960"/>
      <c r="F104" s="961"/>
      <c r="G104" s="962"/>
      <c r="H104" s="14"/>
      <c r="I104" s="950"/>
      <c r="J104" s="975"/>
    </row>
    <row r="105" spans="1:10">
      <c r="A105" s="180" t="str">
        <f t="shared" si="4"/>
        <v/>
      </c>
      <c r="B105" s="191"/>
      <c r="C105" s="192"/>
      <c r="D105" s="280"/>
      <c r="E105" s="960"/>
      <c r="F105" s="961"/>
      <c r="G105" s="962"/>
      <c r="H105" s="14"/>
      <c r="I105" s="950"/>
      <c r="J105" s="975"/>
    </row>
    <row r="106" spans="1:10">
      <c r="A106" s="180" t="str">
        <f t="shared" si="4"/>
        <v/>
      </c>
      <c r="B106" s="191"/>
      <c r="C106" s="202"/>
      <c r="D106" s="281"/>
      <c r="E106" s="963"/>
      <c r="F106" s="964"/>
      <c r="G106" s="965"/>
      <c r="H106" s="15"/>
      <c r="I106" s="951"/>
      <c r="J106" s="975"/>
    </row>
    <row r="107" spans="1:10" ht="22.2">
      <c r="A107" s="180" t="s">
        <v>201</v>
      </c>
      <c r="B107" s="191"/>
      <c r="C107" s="225" t="s">
        <v>36</v>
      </c>
      <c r="D107" s="269"/>
      <c r="E107" s="328"/>
      <c r="F107" s="328"/>
      <c r="G107" s="328"/>
      <c r="H107" s="246"/>
      <c r="I107" s="247"/>
    </row>
    <row r="108" spans="1:10">
      <c r="A108" s="180" t="s">
        <v>201</v>
      </c>
      <c r="B108" s="191"/>
      <c r="C108" s="968"/>
      <c r="D108" s="278"/>
      <c r="E108" s="930"/>
      <c r="F108" s="931"/>
      <c r="G108" s="931"/>
      <c r="H108" s="13"/>
      <c r="I108" s="949">
        <f>SUM(H108:H117)</f>
        <v>0</v>
      </c>
      <c r="J108" s="974"/>
    </row>
    <row r="109" spans="1:10">
      <c r="A109" s="180" t="str">
        <f t="shared" si="4"/>
        <v/>
      </c>
      <c r="B109" s="191"/>
      <c r="C109" s="968"/>
      <c r="D109" s="280"/>
      <c r="E109" s="960"/>
      <c r="F109" s="961"/>
      <c r="G109" s="962"/>
      <c r="H109" s="14"/>
      <c r="I109" s="950"/>
      <c r="J109" s="975"/>
    </row>
    <row r="110" spans="1:10">
      <c r="A110" s="180" t="str">
        <f t="shared" si="4"/>
        <v/>
      </c>
      <c r="B110" s="191"/>
      <c r="C110" s="968"/>
      <c r="D110" s="280"/>
      <c r="E110" s="960"/>
      <c r="F110" s="961"/>
      <c r="G110" s="962"/>
      <c r="H110" s="14"/>
      <c r="I110" s="950"/>
      <c r="J110" s="975"/>
    </row>
    <row r="111" spans="1:10">
      <c r="A111" s="180" t="str">
        <f t="shared" si="4"/>
        <v/>
      </c>
      <c r="B111" s="191"/>
      <c r="C111" s="968"/>
      <c r="D111" s="280"/>
      <c r="E111" s="960"/>
      <c r="F111" s="961"/>
      <c r="G111" s="962"/>
      <c r="H111" s="14"/>
      <c r="I111" s="950"/>
      <c r="J111" s="975"/>
    </row>
    <row r="112" spans="1:10">
      <c r="A112" s="180" t="str">
        <f t="shared" si="4"/>
        <v/>
      </c>
      <c r="B112" s="191"/>
      <c r="C112" s="968"/>
      <c r="D112" s="280"/>
      <c r="E112" s="960"/>
      <c r="F112" s="961"/>
      <c r="G112" s="962"/>
      <c r="H112" s="14"/>
      <c r="I112" s="950"/>
      <c r="J112" s="975"/>
    </row>
    <row r="113" spans="1:10">
      <c r="A113" s="180" t="str">
        <f t="shared" si="4"/>
        <v/>
      </c>
      <c r="B113" s="191"/>
      <c r="C113" s="968"/>
      <c r="D113" s="280"/>
      <c r="E113" s="960"/>
      <c r="F113" s="961"/>
      <c r="G113" s="962"/>
      <c r="H113" s="14"/>
      <c r="I113" s="950"/>
      <c r="J113" s="975"/>
    </row>
    <row r="114" spans="1:10">
      <c r="A114" s="180" t="str">
        <f t="shared" si="4"/>
        <v/>
      </c>
      <c r="B114" s="191"/>
      <c r="C114" s="968"/>
      <c r="D114" s="280"/>
      <c r="E114" s="960"/>
      <c r="F114" s="961"/>
      <c r="G114" s="962"/>
      <c r="H114" s="14"/>
      <c r="I114" s="950"/>
      <c r="J114" s="975"/>
    </row>
    <row r="115" spans="1:10">
      <c r="A115" s="180" t="str">
        <f t="shared" si="4"/>
        <v/>
      </c>
      <c r="B115" s="191"/>
      <c r="C115" s="968"/>
      <c r="D115" s="280"/>
      <c r="E115" s="960"/>
      <c r="F115" s="961"/>
      <c r="G115" s="962"/>
      <c r="H115" s="14"/>
      <c r="I115" s="950"/>
      <c r="J115" s="975"/>
    </row>
    <row r="116" spans="1:10">
      <c r="A116" s="180" t="str">
        <f t="shared" si="4"/>
        <v/>
      </c>
      <c r="B116" s="191"/>
      <c r="C116" s="968"/>
      <c r="D116" s="280"/>
      <c r="E116" s="960"/>
      <c r="F116" s="961"/>
      <c r="G116" s="962"/>
      <c r="H116" s="14"/>
      <c r="I116" s="950"/>
      <c r="J116" s="975"/>
    </row>
    <row r="117" spans="1:10">
      <c r="A117" s="180" t="str">
        <f t="shared" si="4"/>
        <v/>
      </c>
      <c r="B117" s="191"/>
      <c r="C117" s="969"/>
      <c r="D117" s="281"/>
      <c r="E117" s="963"/>
      <c r="F117" s="964"/>
      <c r="G117" s="965"/>
      <c r="H117" s="15"/>
      <c r="I117" s="951"/>
      <c r="J117" s="975"/>
    </row>
    <row r="118" spans="1:10" ht="22.2">
      <c r="A118" s="180" t="s">
        <v>201</v>
      </c>
      <c r="B118" s="191"/>
      <c r="C118" s="187" t="s">
        <v>37</v>
      </c>
      <c r="D118" s="269"/>
      <c r="E118" s="328"/>
      <c r="F118" s="328"/>
      <c r="G118" s="328"/>
      <c r="H118" s="246"/>
      <c r="I118" s="247"/>
    </row>
    <row r="119" spans="1:10">
      <c r="A119" s="180" t="s">
        <v>201</v>
      </c>
      <c r="B119" s="191"/>
      <c r="C119" s="192"/>
      <c r="D119" s="278"/>
      <c r="E119" s="930"/>
      <c r="F119" s="931"/>
      <c r="G119" s="931"/>
      <c r="H119" s="13"/>
      <c r="I119" s="949">
        <f>SUM(H119:H128)</f>
        <v>0</v>
      </c>
      <c r="J119" s="974"/>
    </row>
    <row r="120" spans="1:10">
      <c r="A120" s="180" t="str">
        <f t="shared" si="4"/>
        <v/>
      </c>
      <c r="B120" s="191"/>
      <c r="C120" s="192"/>
      <c r="D120" s="280"/>
      <c r="E120" s="960"/>
      <c r="F120" s="961"/>
      <c r="G120" s="962"/>
      <c r="H120" s="14"/>
      <c r="I120" s="950"/>
      <c r="J120" s="975"/>
    </row>
    <row r="121" spans="1:10">
      <c r="A121" s="180" t="str">
        <f t="shared" si="4"/>
        <v/>
      </c>
      <c r="B121" s="191"/>
      <c r="C121" s="192"/>
      <c r="D121" s="280"/>
      <c r="E121" s="960"/>
      <c r="F121" s="961"/>
      <c r="G121" s="962"/>
      <c r="H121" s="14"/>
      <c r="I121" s="950"/>
      <c r="J121" s="975"/>
    </row>
    <row r="122" spans="1:10">
      <c r="A122" s="180" t="str">
        <f t="shared" si="4"/>
        <v/>
      </c>
      <c r="B122" s="191"/>
      <c r="C122" s="192"/>
      <c r="D122" s="280"/>
      <c r="E122" s="960"/>
      <c r="F122" s="961"/>
      <c r="G122" s="962"/>
      <c r="H122" s="14"/>
      <c r="I122" s="950"/>
      <c r="J122" s="975"/>
    </row>
    <row r="123" spans="1:10">
      <c r="A123" s="180" t="str">
        <f t="shared" si="4"/>
        <v/>
      </c>
      <c r="B123" s="191"/>
      <c r="C123" s="192"/>
      <c r="D123" s="280"/>
      <c r="E123" s="960"/>
      <c r="F123" s="961"/>
      <c r="G123" s="962"/>
      <c r="H123" s="14"/>
      <c r="I123" s="950"/>
      <c r="J123" s="975"/>
    </row>
    <row r="124" spans="1:10">
      <c r="A124" s="180" t="str">
        <f t="shared" si="4"/>
        <v/>
      </c>
      <c r="B124" s="191"/>
      <c r="C124" s="192"/>
      <c r="D124" s="280"/>
      <c r="E124" s="960"/>
      <c r="F124" s="961"/>
      <c r="G124" s="962"/>
      <c r="H124" s="14"/>
      <c r="I124" s="950"/>
      <c r="J124" s="975"/>
    </row>
    <row r="125" spans="1:10">
      <c r="A125" s="180" t="str">
        <f t="shared" si="4"/>
        <v/>
      </c>
      <c r="B125" s="191"/>
      <c r="C125" s="192"/>
      <c r="D125" s="280"/>
      <c r="E125" s="960"/>
      <c r="F125" s="961"/>
      <c r="G125" s="962"/>
      <c r="H125" s="14"/>
      <c r="I125" s="950"/>
      <c r="J125" s="975"/>
    </row>
    <row r="126" spans="1:10">
      <c r="A126" s="180" t="str">
        <f t="shared" si="4"/>
        <v/>
      </c>
      <c r="B126" s="191"/>
      <c r="C126" s="192"/>
      <c r="D126" s="280"/>
      <c r="E126" s="960"/>
      <c r="F126" s="961"/>
      <c r="G126" s="962"/>
      <c r="H126" s="14"/>
      <c r="I126" s="950"/>
      <c r="J126" s="975"/>
    </row>
    <row r="127" spans="1:10">
      <c r="A127" s="180" t="str">
        <f t="shared" si="4"/>
        <v/>
      </c>
      <c r="B127" s="191"/>
      <c r="C127" s="192"/>
      <c r="D127" s="280"/>
      <c r="E127" s="960"/>
      <c r="F127" s="961"/>
      <c r="G127" s="962"/>
      <c r="H127" s="14"/>
      <c r="I127" s="950"/>
      <c r="J127" s="975"/>
    </row>
    <row r="128" spans="1:10" ht="18.600000000000001" thickBot="1">
      <c r="A128" s="180" t="s">
        <v>201</v>
      </c>
      <c r="B128" s="248"/>
      <c r="C128" s="249"/>
      <c r="D128" s="282"/>
      <c r="E128" s="976"/>
      <c r="F128" s="977"/>
      <c r="G128" s="978"/>
      <c r="H128" s="16"/>
      <c r="I128" s="979"/>
      <c r="J128" s="975"/>
    </row>
    <row r="129" spans="1:1">
      <c r="A129" s="250"/>
    </row>
  </sheetData>
  <sheetProtection algorithmName="SHA-512" hashValue="Yd7Tq9UCwHC14YGDaj5/Q7QBxgMgIvSCp1mMY1b6Qb1kD+WV+g6jBwjekvw9Jq0Xe/kdowhTTBDrGXPnCft9uQ==" saltValue="8JdhGECt3O5zHZZ+RslJPQ==" spinCount="100000" sheet="1" autoFilter="0"/>
  <autoFilter ref="A15:I128" xr:uid="{00000000-0009-0000-0000-00000F000000}">
    <filterColumn colId="4" showButton="0"/>
    <filterColumn colId="5" showButton="0"/>
  </autoFilter>
  <mergeCells count="103">
    <mergeCell ref="E127:G127"/>
    <mergeCell ref="E128:G128"/>
    <mergeCell ref="E119:G119"/>
    <mergeCell ref="I119:I128"/>
    <mergeCell ref="J119:J128"/>
    <mergeCell ref="E120:G120"/>
    <mergeCell ref="E121:G121"/>
    <mergeCell ref="E122:G122"/>
    <mergeCell ref="E123:G123"/>
    <mergeCell ref="E124:G124"/>
    <mergeCell ref="E125:G125"/>
    <mergeCell ref="E126:G126"/>
    <mergeCell ref="C108:C117"/>
    <mergeCell ref="E108:G108"/>
    <mergeCell ref="I108:I117"/>
    <mergeCell ref="E96:G96"/>
    <mergeCell ref="E97:G97"/>
    <mergeCell ref="E98:G98"/>
    <mergeCell ref="E99:G99"/>
    <mergeCell ref="I99:I106"/>
    <mergeCell ref="J108:J117"/>
    <mergeCell ref="E109:G109"/>
    <mergeCell ref="E110:G110"/>
    <mergeCell ref="E111:G111"/>
    <mergeCell ref="E112:G112"/>
    <mergeCell ref="E113:G113"/>
    <mergeCell ref="E114:G114"/>
    <mergeCell ref="E115:G115"/>
    <mergeCell ref="E116:G116"/>
    <mergeCell ref="E117:G117"/>
    <mergeCell ref="E85:G85"/>
    <mergeCell ref="E86:G86"/>
    <mergeCell ref="J99:J106"/>
    <mergeCell ref="E100:G100"/>
    <mergeCell ref="E101:G101"/>
    <mergeCell ref="E102:G102"/>
    <mergeCell ref="E103:G103"/>
    <mergeCell ref="E88:G88"/>
    <mergeCell ref="I88:I97"/>
    <mergeCell ref="J88:J98"/>
    <mergeCell ref="E89:G89"/>
    <mergeCell ref="E90:G90"/>
    <mergeCell ref="E91:G91"/>
    <mergeCell ref="E92:G92"/>
    <mergeCell ref="E93:G93"/>
    <mergeCell ref="E94:G94"/>
    <mergeCell ref="E95:G95"/>
    <mergeCell ref="E104:G104"/>
    <mergeCell ref="E105:G105"/>
    <mergeCell ref="E106:G106"/>
    <mergeCell ref="E73:G73"/>
    <mergeCell ref="E74:G74"/>
    <mergeCell ref="E75:G75"/>
    <mergeCell ref="B76:B86"/>
    <mergeCell ref="E77:G77"/>
    <mergeCell ref="I77:I86"/>
    <mergeCell ref="J58:N59"/>
    <mergeCell ref="D59:I64"/>
    <mergeCell ref="E66:G66"/>
    <mergeCell ref="E68:G68"/>
    <mergeCell ref="I68:I75"/>
    <mergeCell ref="J68:J75"/>
    <mergeCell ref="E69:G69"/>
    <mergeCell ref="E70:G70"/>
    <mergeCell ref="E71:G71"/>
    <mergeCell ref="E72:G72"/>
    <mergeCell ref="J77:J86"/>
    <mergeCell ref="E78:G78"/>
    <mergeCell ref="E79:G79"/>
    <mergeCell ref="E80:G80"/>
    <mergeCell ref="E81:G81"/>
    <mergeCell ref="E82:G82"/>
    <mergeCell ref="E83:G83"/>
    <mergeCell ref="E84:G84"/>
    <mergeCell ref="E25:G25"/>
    <mergeCell ref="J51:N52"/>
    <mergeCell ref="D52:I57"/>
    <mergeCell ref="E13:G13"/>
    <mergeCell ref="E15:G15"/>
    <mergeCell ref="A16:D16"/>
    <mergeCell ref="E19:H19"/>
    <mergeCell ref="E20:G20"/>
    <mergeCell ref="D21:D22"/>
    <mergeCell ref="J5:N13"/>
    <mergeCell ref="E7:G7"/>
    <mergeCell ref="E8:G8"/>
    <mergeCell ref="E9:G9"/>
    <mergeCell ref="E10:G10"/>
    <mergeCell ref="E11:G11"/>
    <mergeCell ref="E12:G12"/>
    <mergeCell ref="J31:N38"/>
    <mergeCell ref="J14:N29"/>
    <mergeCell ref="A2:B2"/>
    <mergeCell ref="C2:I2"/>
    <mergeCell ref="A3:B3"/>
    <mergeCell ref="C3:I3"/>
    <mergeCell ref="E5:G5"/>
    <mergeCell ref="C6:D6"/>
    <mergeCell ref="E6:G6"/>
    <mergeCell ref="E23:G23"/>
    <mergeCell ref="E24:G24"/>
    <mergeCell ref="H21:I22"/>
    <mergeCell ref="E21:G22"/>
  </mergeCells>
  <phoneticPr fontId="20"/>
  <dataValidations count="4">
    <dataValidation type="textLength" operator="lessThanOrEqual" allowBlank="1" showInputMessage="1" showErrorMessage="1" sqref="D52:I57 D59:I64" xr:uid="{00000000-0002-0000-0F00-000000000000}">
      <formula1>300</formula1>
    </dataValidation>
    <dataValidation type="whole" operator="greaterThanOrEqual" allowBlank="1" showInputMessage="1" showErrorMessage="1" sqref="H68:H128 E20:G20 E23:G24" xr:uid="{00000000-0002-0000-0F00-000001000000}">
      <formula1>0</formula1>
    </dataValidation>
    <dataValidation type="whole" imeMode="off" operator="greaterThanOrEqual" allowBlank="1" showInputMessage="1" showErrorMessage="1" sqref="E29:E49" xr:uid="{00000000-0002-0000-0F00-000002000000}">
      <formula1>0</formula1>
    </dataValidation>
    <dataValidation imeMode="halfAlpha" allowBlank="1" showInputMessage="1" showErrorMessage="1" sqref="I15:I19 I129:I65550 I66" xr:uid="{00000000-0002-0000-0F00-000003000000}"/>
  </dataValidations>
  <printOptions horizontalCentered="1"/>
  <pageMargins left="0.70866141732283472" right="0.70866141732283472" top="0.35433070866141736" bottom="0.35433070866141736" header="0.31496062992125984" footer="0.31496062992125984"/>
  <pageSetup paperSize="9" scale="32" orientation="portrait" r:id="rId1"/>
  <rowBreaks count="1" manualBreakCount="1">
    <brk id="106"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7C1D4"/>
    <pageSetUpPr fitToPage="1"/>
  </sheetPr>
  <dimension ref="A1:U209"/>
  <sheetViews>
    <sheetView view="pageBreakPreview" zoomScale="85" zoomScaleNormal="85" zoomScaleSheetLayoutView="85" zoomScalePageLayoutView="55" workbookViewId="0">
      <selection activeCell="D20" sqref="D20:H24"/>
    </sheetView>
  </sheetViews>
  <sheetFormatPr defaultColWidth="9" defaultRowHeight="18"/>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7.09765625" style="39" customWidth="1"/>
    <col min="13" max="13" width="14.09765625" customWidth="1"/>
    <col min="14" max="14" width="10.5" customWidth="1"/>
    <col min="15" max="15" width="12.3984375" customWidth="1"/>
    <col min="16" max="16" width="11.09765625" customWidth="1"/>
    <col min="17" max="21" width="15.8984375" customWidth="1"/>
  </cols>
  <sheetData>
    <row r="1" spans="1:21">
      <c r="B1" t="s">
        <v>483</v>
      </c>
      <c r="C1" s="36"/>
      <c r="E1" s="131"/>
      <c r="F1" s="37"/>
      <c r="H1"/>
      <c r="J1" s="33"/>
      <c r="K1" s="34"/>
      <c r="L1" s="33"/>
    </row>
    <row r="2" spans="1:21">
      <c r="B2" s="684" t="s">
        <v>176</v>
      </c>
      <c r="C2" s="684"/>
      <c r="D2" s="684"/>
      <c r="E2" s="685" t="str">
        <f>IF('5-1 総表'!C25="",'5-1 総表'!C24,'5-1 総表'!C24&amp;"（"&amp;'5-1 総表'!C25&amp;"）")</f>
        <v/>
      </c>
      <c r="F2" s="685"/>
      <c r="G2" s="685"/>
      <c r="H2" s="685"/>
      <c r="I2" s="685"/>
      <c r="J2" s="685"/>
      <c r="K2" s="685"/>
      <c r="L2" s="685"/>
    </row>
    <row r="3" spans="1:21">
      <c r="B3" s="684" t="s">
        <v>177</v>
      </c>
      <c r="C3" s="684"/>
      <c r="D3" s="684"/>
      <c r="E3" s="685" t="str">
        <f>'5-1 総表'!C34</f>
        <v/>
      </c>
      <c r="F3" s="685"/>
      <c r="G3" s="685"/>
      <c r="H3" s="685"/>
      <c r="I3" s="685"/>
      <c r="J3" s="685"/>
      <c r="K3" s="685"/>
      <c r="L3" s="685"/>
    </row>
    <row r="4" spans="1:21" s="31" customFormat="1" ht="18.600000000000001" thickBot="1">
      <c r="A4" s="23"/>
      <c r="B4" s="95"/>
      <c r="C4" s="89"/>
      <c r="D4" s="110"/>
      <c r="E4" s="283"/>
      <c r="F4" s="686"/>
      <c r="G4" s="686"/>
      <c r="H4" s="1160" t="str">
        <f>IF('4-1 総表'!C10="","申請時金額","計画変更時金額")</f>
        <v>申請時金額</v>
      </c>
      <c r="I4" s="1160"/>
      <c r="J4" s="1160"/>
      <c r="K4" s="23"/>
      <c r="L4" s="23"/>
    </row>
    <row r="5" spans="1:21" ht="26.4">
      <c r="A5" s="51"/>
      <c r="B5" s="335" t="s">
        <v>269</v>
      </c>
      <c r="C5" s="90"/>
      <c r="D5" s="363"/>
      <c r="E5" s="284"/>
      <c r="F5" s="682">
        <f>SUM(L13,L35,L57,L79,L101,L123,L145,L167)</f>
        <v>0</v>
      </c>
      <c r="G5" s="682"/>
      <c r="H5" s="1247">
        <f>IF('4-1 総表'!$C$10="",'1-4 支出'!F5*1000,'4-4 支出'!F5*1000)</f>
        <v>0</v>
      </c>
      <c r="I5" s="1171"/>
      <c r="J5" s="1172"/>
      <c r="K5"/>
      <c r="L5"/>
      <c r="M5" s="670" t="s">
        <v>309</v>
      </c>
      <c r="N5" s="671"/>
      <c r="O5" s="671"/>
      <c r="P5" s="671"/>
      <c r="Q5" s="671"/>
      <c r="R5" s="671"/>
      <c r="S5" s="671"/>
      <c r="T5" s="671"/>
      <c r="U5" s="671"/>
    </row>
    <row r="6" spans="1:21" ht="22.2">
      <c r="A6" s="51"/>
      <c r="B6" s="96"/>
      <c r="C6" s="52" t="s">
        <v>241</v>
      </c>
      <c r="D6" s="364"/>
      <c r="E6" s="285"/>
      <c r="F6" s="672">
        <f>SUM(F8:F10)</f>
        <v>0</v>
      </c>
      <c r="G6" s="672"/>
      <c r="H6" s="1248">
        <f>IF('4-1 総表'!$C$10="",'1-4 支出'!F6*1000,'4-4 支出'!F6*1000)</f>
        <v>0</v>
      </c>
      <c r="I6" s="1175"/>
      <c r="J6" s="1176"/>
      <c r="K6"/>
      <c r="L6"/>
      <c r="M6" s="671"/>
      <c r="N6" s="671"/>
      <c r="O6" s="671"/>
      <c r="P6" s="671"/>
      <c r="Q6" s="671"/>
      <c r="R6" s="671"/>
      <c r="S6" s="671"/>
      <c r="T6" s="671"/>
      <c r="U6" s="671"/>
    </row>
    <row r="7" spans="1:21" ht="22.2">
      <c r="A7" s="51"/>
      <c r="B7" s="97"/>
      <c r="C7" s="54"/>
      <c r="D7" s="365"/>
      <c r="E7" s="286" t="s">
        <v>197</v>
      </c>
      <c r="F7" s="674" t="s">
        <v>174</v>
      </c>
      <c r="G7" s="674"/>
      <c r="H7" s="1249" t="s">
        <v>331</v>
      </c>
      <c r="I7" s="1178"/>
      <c r="J7" s="1179"/>
      <c r="K7" s="55"/>
      <c r="L7" s="55"/>
      <c r="M7" s="671"/>
      <c r="N7" s="671"/>
      <c r="O7" s="671"/>
      <c r="P7" s="671"/>
      <c r="Q7" s="671"/>
      <c r="R7" s="671"/>
      <c r="S7" s="671"/>
      <c r="T7" s="671"/>
      <c r="U7" s="671"/>
    </row>
    <row r="8" spans="1:21" ht="22.2">
      <c r="A8" s="51"/>
      <c r="B8" s="98"/>
      <c r="C8" s="56"/>
      <c r="D8" s="366" t="s">
        <v>178</v>
      </c>
      <c r="E8" s="525">
        <f>'1-4 支出'!E8</f>
        <v>0</v>
      </c>
      <c r="F8" s="676" t="str">
        <f>IF(E8="出演費",$L$13,IF(E8="音楽費",$L$35,IF(E8="文芸費",$L$57,IF(E8="舞台・運搬費",$L$79,IF(E8="謝金",$L$101,IF(E8="旅費",$L$123,IF(E8="宣伝・印刷費",$L$145,IF(E8="記録・配信費",$L$167,"0"))))))))</f>
        <v>0</v>
      </c>
      <c r="G8" s="676"/>
      <c r="H8" s="1250">
        <f>IF('4-1 総表'!$C$10="",'1-4 支出'!F8*1000,'4-4 支出'!F8*1000)</f>
        <v>0</v>
      </c>
      <c r="I8" s="1181"/>
      <c r="J8" s="1182"/>
      <c r="K8" s="57"/>
      <c r="L8" s="57"/>
      <c r="M8" s="671"/>
      <c r="N8" s="671"/>
      <c r="O8" s="671"/>
      <c r="P8" s="671"/>
      <c r="Q8" s="671"/>
      <c r="R8" s="671"/>
      <c r="S8" s="671"/>
      <c r="T8" s="671"/>
      <c r="U8" s="671"/>
    </row>
    <row r="9" spans="1:21" ht="22.2">
      <c r="A9" s="51"/>
      <c r="B9" s="98"/>
      <c r="C9" s="56"/>
      <c r="D9" s="367" t="s">
        <v>186</v>
      </c>
      <c r="E9" s="526">
        <f>'1-4 支出'!E9</f>
        <v>0</v>
      </c>
      <c r="F9" s="678" t="str">
        <f t="shared" ref="F9:F10" si="0">IF(E9="出演費",$L$13,IF(E9="音楽費",$L$35,IF(E9="文芸費",$L$57,IF(E9="舞台・運搬費",$L$79,IF(E9="謝金",$L$101,IF(E9="旅費",$L$123,IF(E9="宣伝・印刷費",$L$145,IF(E9="記録・配信費",$L$167,"0"))))))))</f>
        <v>0</v>
      </c>
      <c r="G9" s="1183"/>
      <c r="H9" s="1251">
        <f>IF('4-1 総表'!$C$10="",'1-4 支出'!F9*1000,'4-4 支出'!F9*1000)</f>
        <v>0</v>
      </c>
      <c r="I9" s="1163"/>
      <c r="J9" s="1164"/>
      <c r="K9" s="57"/>
      <c r="L9" s="57"/>
      <c r="M9" s="671"/>
      <c r="N9" s="671"/>
      <c r="O9" s="671"/>
      <c r="P9" s="671"/>
      <c r="Q9" s="671"/>
      <c r="R9" s="671"/>
      <c r="S9" s="671"/>
      <c r="T9" s="671"/>
      <c r="U9" s="671"/>
    </row>
    <row r="10" spans="1:21" ht="22.8" thickBot="1">
      <c r="A10" s="51"/>
      <c r="B10" s="99"/>
      <c r="C10" s="91"/>
      <c r="D10" s="368" t="s">
        <v>179</v>
      </c>
      <c r="E10" s="527">
        <f>'1-4 支出'!E10</f>
        <v>0</v>
      </c>
      <c r="F10" s="680" t="str">
        <f t="shared" si="0"/>
        <v>0</v>
      </c>
      <c r="G10" s="1165"/>
      <c r="H10" s="1252">
        <f>IF('4-1 総表'!$C$10="",'1-4 支出'!F10*1000,'4-4 支出'!F10*1000)</f>
        <v>0</v>
      </c>
      <c r="I10" s="1167"/>
      <c r="J10" s="1168"/>
      <c r="K10" s="59"/>
      <c r="L10" s="51"/>
      <c r="M10" s="671"/>
      <c r="N10" s="671"/>
      <c r="O10" s="671"/>
      <c r="P10" s="671"/>
      <c r="Q10" s="671"/>
      <c r="R10" s="671"/>
      <c r="S10" s="671"/>
      <c r="T10" s="671"/>
      <c r="U10" s="671"/>
    </row>
    <row r="11" spans="1:21" ht="18.600000000000001" thickBot="1">
      <c r="A11" s="2"/>
      <c r="B11" s="100"/>
      <c r="C11" s="2"/>
      <c r="D11" s="117"/>
      <c r="E11" s="44"/>
      <c r="F11" s="43"/>
      <c r="G11" s="43"/>
      <c r="H11" s="32"/>
      <c r="I11" s="48"/>
      <c r="J11" s="46"/>
      <c r="K11" s="45"/>
      <c r="L11" s="47"/>
    </row>
    <row r="12" spans="1:21" s="48" customFormat="1" ht="22.8" thickBot="1">
      <c r="A12" s="60" t="s">
        <v>198</v>
      </c>
      <c r="B12" s="102"/>
      <c r="C12" s="108" t="s">
        <v>197</v>
      </c>
      <c r="D12" s="105" t="s">
        <v>202</v>
      </c>
      <c r="E12" s="290" t="s">
        <v>173</v>
      </c>
      <c r="F12" s="106" t="s">
        <v>156</v>
      </c>
      <c r="G12" s="107" t="s">
        <v>448</v>
      </c>
      <c r="H12" s="67" t="s">
        <v>446</v>
      </c>
      <c r="I12" s="66" t="s">
        <v>449</v>
      </c>
      <c r="J12" s="67" t="s">
        <v>447</v>
      </c>
      <c r="K12" s="65" t="s">
        <v>108</v>
      </c>
      <c r="L12" s="68" t="s">
        <v>307</v>
      </c>
      <c r="M12" s="999" t="s">
        <v>508</v>
      </c>
      <c r="N12" s="795"/>
      <c r="O12" s="795"/>
      <c r="P12" s="795"/>
      <c r="Q12" s="795"/>
      <c r="R12" s="795"/>
      <c r="S12" s="795"/>
      <c r="T12" s="795"/>
      <c r="U12" s="795"/>
    </row>
    <row r="13" spans="1:21" s="35" customFormat="1" ht="28.8">
      <c r="A13"/>
      <c r="B13" s="62" t="str">
        <f>IF($E$8=C13,$D$8,IF($E$9=C13,$D$9,IF($E$10=C13,$D$10,"")))</f>
        <v/>
      </c>
      <c r="C13" s="63" t="s">
        <v>180</v>
      </c>
      <c r="D13" s="118"/>
      <c r="E13" s="70"/>
      <c r="F13" s="64"/>
      <c r="G13" s="64"/>
      <c r="H13" s="71"/>
      <c r="I13" s="71"/>
      <c r="J13" s="71"/>
      <c r="K13" s="74" t="str">
        <f t="shared" ref="K13:K32" si="1">IF(ISNUMBER(F13),(PRODUCT(F13,G13,I13)),"")</f>
        <v/>
      </c>
      <c r="L13" s="76">
        <f>SUM(K14:K33)</f>
        <v>0</v>
      </c>
      <c r="M13" s="999"/>
      <c r="N13" s="795"/>
      <c r="O13" s="795"/>
      <c r="P13" s="795"/>
      <c r="Q13" s="795"/>
      <c r="R13" s="795"/>
      <c r="S13" s="795"/>
      <c r="T13" s="795"/>
      <c r="U13" s="795"/>
    </row>
    <row r="14" spans="1:21">
      <c r="A14">
        <v>1</v>
      </c>
      <c r="B14" s="103"/>
      <c r="C14" s="80" t="str">
        <f>IF(D14="","",".")</f>
        <v/>
      </c>
      <c r="D14" s="119"/>
      <c r="E14" s="122"/>
      <c r="F14" s="123"/>
      <c r="G14" s="123"/>
      <c r="H14" s="123"/>
      <c r="I14" s="123"/>
      <c r="J14" s="123"/>
      <c r="K14" s="128" t="str">
        <f t="shared" si="1"/>
        <v/>
      </c>
      <c r="L14" s="40"/>
      <c r="M14" s="999"/>
      <c r="N14" s="795"/>
      <c r="O14" s="795"/>
      <c r="P14" s="795"/>
      <c r="Q14" s="795"/>
      <c r="R14" s="795"/>
      <c r="S14" s="795"/>
      <c r="T14" s="795"/>
      <c r="U14" s="795"/>
    </row>
    <row r="15" spans="1:21">
      <c r="A15">
        <v>2</v>
      </c>
      <c r="B15" s="103"/>
      <c r="C15" s="80" t="str">
        <f t="shared" ref="C15:C33" si="2">IF(D15="","",".")</f>
        <v/>
      </c>
      <c r="D15" s="120"/>
      <c r="E15" s="124"/>
      <c r="F15" s="125"/>
      <c r="G15" s="125"/>
      <c r="H15" s="125"/>
      <c r="I15" s="125"/>
      <c r="J15" s="125"/>
      <c r="K15" s="129" t="str">
        <f t="shared" si="1"/>
        <v/>
      </c>
      <c r="L15" s="40"/>
      <c r="M15" s="999"/>
      <c r="N15" s="795"/>
      <c r="O15" s="795"/>
      <c r="P15" s="795"/>
      <c r="Q15" s="795"/>
      <c r="R15" s="795"/>
      <c r="S15" s="795"/>
      <c r="T15" s="795"/>
      <c r="U15" s="795"/>
    </row>
    <row r="16" spans="1:21">
      <c r="A16">
        <v>3</v>
      </c>
      <c r="B16" s="103"/>
      <c r="C16" s="80" t="str">
        <f t="shared" si="2"/>
        <v/>
      </c>
      <c r="D16" s="120"/>
      <c r="E16" s="124"/>
      <c r="F16" s="125"/>
      <c r="G16" s="125"/>
      <c r="H16" s="125"/>
      <c r="I16" s="125"/>
      <c r="J16" s="125"/>
      <c r="K16" s="129" t="str">
        <f t="shared" si="1"/>
        <v/>
      </c>
      <c r="L16" s="40"/>
      <c r="M16" s="999"/>
      <c r="N16" s="795"/>
      <c r="O16" s="795"/>
      <c r="P16" s="795"/>
      <c r="Q16" s="795"/>
      <c r="R16" s="795"/>
      <c r="S16" s="795"/>
      <c r="T16" s="795"/>
      <c r="U16" s="795"/>
    </row>
    <row r="17" spans="1:21">
      <c r="A17">
        <v>4</v>
      </c>
      <c r="B17" s="103"/>
      <c r="C17" s="80" t="str">
        <f t="shared" si="2"/>
        <v/>
      </c>
      <c r="D17" s="120"/>
      <c r="E17" s="124"/>
      <c r="F17" s="125"/>
      <c r="G17" s="125"/>
      <c r="H17" s="125"/>
      <c r="I17" s="125"/>
      <c r="J17" s="125"/>
      <c r="K17" s="129" t="str">
        <f t="shared" si="1"/>
        <v/>
      </c>
      <c r="L17" s="40"/>
      <c r="M17" s="999"/>
      <c r="N17" s="795"/>
      <c r="O17" s="795"/>
      <c r="P17" s="795"/>
      <c r="Q17" s="795"/>
      <c r="R17" s="795"/>
      <c r="S17" s="795"/>
      <c r="T17" s="795"/>
      <c r="U17" s="795"/>
    </row>
    <row r="18" spans="1:21">
      <c r="A18">
        <v>5</v>
      </c>
      <c r="B18" s="103"/>
      <c r="C18" s="80" t="str">
        <f t="shared" si="2"/>
        <v/>
      </c>
      <c r="D18" s="120"/>
      <c r="E18" s="124"/>
      <c r="F18" s="125"/>
      <c r="G18" s="125"/>
      <c r="H18" s="125"/>
      <c r="I18" s="125"/>
      <c r="J18" s="125"/>
      <c r="K18" s="129" t="str">
        <f t="shared" si="1"/>
        <v/>
      </c>
      <c r="L18" s="40"/>
      <c r="M18" s="999"/>
      <c r="N18" s="795"/>
      <c r="O18" s="795"/>
      <c r="P18" s="795"/>
      <c r="Q18" s="795"/>
      <c r="R18" s="795"/>
      <c r="S18" s="795"/>
      <c r="T18" s="795"/>
      <c r="U18" s="795"/>
    </row>
    <row r="19" spans="1:21">
      <c r="A19">
        <v>6</v>
      </c>
      <c r="B19" s="103"/>
      <c r="C19" s="80" t="str">
        <f t="shared" si="2"/>
        <v/>
      </c>
      <c r="D19" s="120"/>
      <c r="E19" s="124"/>
      <c r="F19" s="125"/>
      <c r="G19" s="125"/>
      <c r="H19" s="125"/>
      <c r="I19" s="125"/>
      <c r="J19" s="125"/>
      <c r="K19" s="129" t="str">
        <f t="shared" si="1"/>
        <v/>
      </c>
      <c r="L19" s="40"/>
      <c r="M19" s="999"/>
      <c r="N19" s="795"/>
      <c r="O19" s="795"/>
      <c r="P19" s="795"/>
      <c r="Q19" s="795"/>
      <c r="R19" s="795"/>
      <c r="S19" s="795"/>
      <c r="T19" s="795"/>
      <c r="U19" s="795"/>
    </row>
    <row r="20" spans="1:21">
      <c r="A20">
        <v>7</v>
      </c>
      <c r="B20" s="103"/>
      <c r="C20" s="80" t="str">
        <f t="shared" si="2"/>
        <v/>
      </c>
      <c r="D20" s="120"/>
      <c r="E20" s="124"/>
      <c r="F20" s="125"/>
      <c r="G20" s="125"/>
      <c r="H20" s="125"/>
      <c r="I20" s="125"/>
      <c r="J20" s="125"/>
      <c r="K20" s="129" t="str">
        <f t="shared" si="1"/>
        <v/>
      </c>
      <c r="L20" s="40"/>
      <c r="M20" s="999"/>
      <c r="N20" s="795"/>
      <c r="O20" s="795"/>
      <c r="P20" s="795"/>
      <c r="Q20" s="795"/>
      <c r="R20" s="795"/>
      <c r="S20" s="795"/>
      <c r="T20" s="795"/>
      <c r="U20" s="795"/>
    </row>
    <row r="21" spans="1:21">
      <c r="A21">
        <v>8</v>
      </c>
      <c r="B21" s="103"/>
      <c r="C21" s="80" t="str">
        <f t="shared" si="2"/>
        <v/>
      </c>
      <c r="D21" s="120"/>
      <c r="E21" s="124"/>
      <c r="F21" s="125"/>
      <c r="G21" s="125"/>
      <c r="H21" s="125"/>
      <c r="I21" s="125"/>
      <c r="J21" s="125"/>
      <c r="K21" s="129" t="str">
        <f t="shared" si="1"/>
        <v/>
      </c>
      <c r="L21" s="40"/>
      <c r="M21" s="999"/>
      <c r="N21" s="795"/>
      <c r="O21" s="795"/>
      <c r="P21" s="795"/>
      <c r="Q21" s="795"/>
      <c r="R21" s="795"/>
      <c r="S21" s="795"/>
      <c r="T21" s="795"/>
      <c r="U21" s="795"/>
    </row>
    <row r="22" spans="1:21">
      <c r="A22">
        <v>9</v>
      </c>
      <c r="B22" s="103"/>
      <c r="C22" s="80" t="str">
        <f t="shared" si="2"/>
        <v/>
      </c>
      <c r="D22" s="120"/>
      <c r="E22" s="124"/>
      <c r="F22" s="125"/>
      <c r="G22" s="125"/>
      <c r="H22" s="125"/>
      <c r="I22" s="125"/>
      <c r="J22" s="125"/>
      <c r="K22" s="129" t="str">
        <f t="shared" si="1"/>
        <v/>
      </c>
      <c r="L22" s="40"/>
      <c r="M22" s="999"/>
      <c r="N22" s="795"/>
      <c r="O22" s="795"/>
      <c r="P22" s="795"/>
      <c r="Q22" s="795"/>
      <c r="R22" s="795"/>
      <c r="S22" s="795"/>
      <c r="T22" s="795"/>
      <c r="U22" s="795"/>
    </row>
    <row r="23" spans="1:21">
      <c r="A23">
        <v>10</v>
      </c>
      <c r="B23" s="103"/>
      <c r="C23" s="80" t="str">
        <f t="shared" si="2"/>
        <v/>
      </c>
      <c r="D23" s="120"/>
      <c r="E23" s="124"/>
      <c r="F23" s="125"/>
      <c r="G23" s="125"/>
      <c r="H23" s="125"/>
      <c r="I23" s="125"/>
      <c r="J23" s="125"/>
      <c r="K23" s="129" t="str">
        <f t="shared" si="1"/>
        <v/>
      </c>
      <c r="L23" s="40"/>
      <c r="M23" s="999"/>
      <c r="N23" s="795"/>
      <c r="O23" s="795"/>
      <c r="P23" s="795"/>
      <c r="Q23" s="795"/>
      <c r="R23" s="795"/>
      <c r="S23" s="795"/>
      <c r="T23" s="795"/>
      <c r="U23" s="795"/>
    </row>
    <row r="24" spans="1:21">
      <c r="A24">
        <v>11</v>
      </c>
      <c r="B24" s="103"/>
      <c r="C24" s="80" t="str">
        <f t="shared" si="2"/>
        <v/>
      </c>
      <c r="D24" s="120"/>
      <c r="E24" s="124"/>
      <c r="F24" s="125"/>
      <c r="G24" s="125"/>
      <c r="H24" s="125"/>
      <c r="I24" s="125"/>
      <c r="J24" s="125"/>
      <c r="K24" s="129" t="str">
        <f t="shared" si="1"/>
        <v/>
      </c>
      <c r="L24" s="40"/>
      <c r="M24" s="999"/>
      <c r="N24" s="795"/>
      <c r="O24" s="795"/>
      <c r="P24" s="795"/>
      <c r="Q24" s="795"/>
      <c r="R24" s="795"/>
      <c r="S24" s="795"/>
      <c r="T24" s="795"/>
      <c r="U24" s="795"/>
    </row>
    <row r="25" spans="1:21">
      <c r="A25">
        <v>12</v>
      </c>
      <c r="B25" s="103"/>
      <c r="C25" s="80" t="str">
        <f t="shared" si="2"/>
        <v/>
      </c>
      <c r="D25" s="120"/>
      <c r="E25" s="124"/>
      <c r="F25" s="125"/>
      <c r="G25" s="125"/>
      <c r="H25" s="125"/>
      <c r="I25" s="125"/>
      <c r="J25" s="125"/>
      <c r="K25" s="129" t="str">
        <f t="shared" si="1"/>
        <v/>
      </c>
      <c r="L25" s="40"/>
      <c r="M25" s="999"/>
      <c r="N25" s="795"/>
      <c r="O25" s="795"/>
      <c r="P25" s="795"/>
      <c r="Q25" s="795"/>
      <c r="R25" s="795"/>
      <c r="S25" s="795"/>
      <c r="T25" s="795"/>
      <c r="U25" s="795"/>
    </row>
    <row r="26" spans="1:21">
      <c r="A26">
        <v>13</v>
      </c>
      <c r="B26" s="103"/>
      <c r="C26" s="80" t="str">
        <f t="shared" si="2"/>
        <v/>
      </c>
      <c r="D26" s="120"/>
      <c r="E26" s="124"/>
      <c r="F26" s="125"/>
      <c r="G26" s="125"/>
      <c r="H26" s="125"/>
      <c r="I26" s="125"/>
      <c r="J26" s="125"/>
      <c r="K26" s="129" t="str">
        <f t="shared" si="1"/>
        <v/>
      </c>
      <c r="L26" s="40"/>
      <c r="M26" s="999"/>
      <c r="N26" s="795"/>
      <c r="O26" s="795"/>
      <c r="P26" s="795"/>
      <c r="Q26" s="795"/>
      <c r="R26" s="795"/>
      <c r="S26" s="795"/>
      <c r="T26" s="795"/>
      <c r="U26" s="795"/>
    </row>
    <row r="27" spans="1:21">
      <c r="A27">
        <v>14</v>
      </c>
      <c r="B27" s="103"/>
      <c r="C27" s="80" t="str">
        <f t="shared" si="2"/>
        <v/>
      </c>
      <c r="D27" s="120"/>
      <c r="E27" s="124"/>
      <c r="F27" s="125"/>
      <c r="G27" s="125"/>
      <c r="H27" s="125"/>
      <c r="I27" s="125"/>
      <c r="J27" s="125"/>
      <c r="K27" s="129" t="str">
        <f t="shared" si="1"/>
        <v/>
      </c>
      <c r="L27" s="40"/>
      <c r="M27" s="999"/>
      <c r="N27" s="795"/>
      <c r="O27" s="795"/>
      <c r="P27" s="795"/>
      <c r="Q27" s="795"/>
      <c r="R27" s="795"/>
      <c r="S27" s="795"/>
      <c r="T27" s="795"/>
      <c r="U27" s="795"/>
    </row>
    <row r="28" spans="1:21">
      <c r="A28">
        <v>15</v>
      </c>
      <c r="B28" s="103"/>
      <c r="C28" s="80" t="str">
        <f t="shared" si="2"/>
        <v/>
      </c>
      <c r="D28" s="120"/>
      <c r="E28" s="124"/>
      <c r="F28" s="125"/>
      <c r="G28" s="125"/>
      <c r="H28" s="125"/>
      <c r="I28" s="125"/>
      <c r="J28" s="125"/>
      <c r="K28" s="129" t="str">
        <f t="shared" si="1"/>
        <v/>
      </c>
      <c r="L28" s="40"/>
      <c r="M28" s="999"/>
      <c r="N28" s="795"/>
      <c r="O28" s="795"/>
      <c r="P28" s="795"/>
      <c r="Q28" s="795"/>
      <c r="R28" s="795"/>
      <c r="S28" s="795"/>
      <c r="T28" s="795"/>
      <c r="U28" s="795"/>
    </row>
    <row r="29" spans="1:21">
      <c r="A29">
        <v>16</v>
      </c>
      <c r="B29" s="103"/>
      <c r="C29" s="80" t="str">
        <f t="shared" si="2"/>
        <v/>
      </c>
      <c r="D29" s="120"/>
      <c r="E29" s="124"/>
      <c r="F29" s="125"/>
      <c r="G29" s="125"/>
      <c r="H29" s="125"/>
      <c r="I29" s="125"/>
      <c r="J29" s="125"/>
      <c r="K29" s="129" t="str">
        <f t="shared" si="1"/>
        <v/>
      </c>
      <c r="L29" s="40"/>
      <c r="M29" s="999"/>
      <c r="N29" s="795"/>
      <c r="O29" s="795"/>
      <c r="P29" s="795"/>
      <c r="Q29" s="795"/>
      <c r="R29" s="795"/>
      <c r="S29" s="795"/>
      <c r="T29" s="795"/>
      <c r="U29" s="795"/>
    </row>
    <row r="30" spans="1:21">
      <c r="A30">
        <v>17</v>
      </c>
      <c r="B30" s="103"/>
      <c r="C30" s="80" t="str">
        <f t="shared" si="2"/>
        <v/>
      </c>
      <c r="D30" s="120"/>
      <c r="E30" s="124"/>
      <c r="F30" s="125"/>
      <c r="G30" s="125"/>
      <c r="H30" s="125"/>
      <c r="I30" s="125"/>
      <c r="J30" s="125"/>
      <c r="K30" s="129" t="str">
        <f t="shared" si="1"/>
        <v/>
      </c>
      <c r="L30" s="41"/>
      <c r="M30" s="999"/>
      <c r="N30" s="795"/>
      <c r="O30" s="795"/>
      <c r="P30" s="795"/>
      <c r="Q30" s="795"/>
      <c r="R30" s="795"/>
      <c r="S30" s="795"/>
      <c r="T30" s="795"/>
      <c r="U30" s="795"/>
    </row>
    <row r="31" spans="1:21">
      <c r="A31">
        <v>18</v>
      </c>
      <c r="B31" s="103"/>
      <c r="C31" s="80" t="str">
        <f t="shared" si="2"/>
        <v/>
      </c>
      <c r="D31" s="120"/>
      <c r="E31" s="124"/>
      <c r="F31" s="125"/>
      <c r="G31" s="125"/>
      <c r="H31" s="125"/>
      <c r="I31" s="125"/>
      <c r="J31" s="125"/>
      <c r="K31" s="129" t="str">
        <f t="shared" si="1"/>
        <v/>
      </c>
      <c r="L31" s="41"/>
      <c r="M31" s="999"/>
      <c r="N31" s="795"/>
      <c r="O31" s="795"/>
      <c r="P31" s="795"/>
      <c r="Q31" s="795"/>
      <c r="R31" s="795"/>
      <c r="S31" s="795"/>
      <c r="T31" s="795"/>
      <c r="U31" s="795"/>
    </row>
    <row r="32" spans="1:21">
      <c r="A32">
        <v>19</v>
      </c>
      <c r="B32" s="103"/>
      <c r="C32" s="80" t="str">
        <f t="shared" si="2"/>
        <v/>
      </c>
      <c r="D32" s="120"/>
      <c r="E32" s="124"/>
      <c r="F32" s="125"/>
      <c r="G32" s="125"/>
      <c r="H32" s="125"/>
      <c r="I32" s="125"/>
      <c r="J32" s="125"/>
      <c r="K32" s="129" t="str">
        <f t="shared" si="1"/>
        <v/>
      </c>
      <c r="L32" s="41"/>
      <c r="M32" s="999"/>
      <c r="N32" s="795"/>
      <c r="O32" s="795"/>
      <c r="P32" s="795"/>
      <c r="Q32" s="795"/>
      <c r="R32" s="795"/>
      <c r="S32" s="795"/>
      <c r="T32" s="795"/>
      <c r="U32" s="795"/>
    </row>
    <row r="33" spans="1:21" ht="18.600000000000001" thickBot="1">
      <c r="A33">
        <v>20</v>
      </c>
      <c r="B33" s="104"/>
      <c r="C33" s="80" t="str">
        <f t="shared" si="2"/>
        <v/>
      </c>
      <c r="D33" s="121"/>
      <c r="E33" s="126"/>
      <c r="F33" s="125"/>
      <c r="G33" s="127"/>
      <c r="H33" s="127"/>
      <c r="I33" s="127"/>
      <c r="J33" s="127"/>
      <c r="K33" s="130" t="str">
        <f>IF(ISNUMBER(F33),(PRODUCT(F33,G33,I33)),"")</f>
        <v/>
      </c>
      <c r="L33" s="42"/>
      <c r="M33" s="999"/>
      <c r="N33" s="795"/>
      <c r="O33" s="795"/>
      <c r="P33" s="795"/>
      <c r="Q33" s="795"/>
      <c r="R33" s="795"/>
      <c r="S33" s="795"/>
      <c r="T33" s="795"/>
      <c r="U33" s="795"/>
    </row>
    <row r="34" spans="1:21" ht="22.8" thickBot="1">
      <c r="A34" s="60"/>
      <c r="B34" s="101"/>
      <c r="C34" s="75" t="s">
        <v>197</v>
      </c>
      <c r="D34" s="61" t="s">
        <v>207</v>
      </c>
      <c r="E34" s="290" t="s">
        <v>173</v>
      </c>
      <c r="F34" s="65" t="s">
        <v>156</v>
      </c>
      <c r="G34" s="66" t="s">
        <v>448</v>
      </c>
      <c r="H34" s="67" t="s">
        <v>446</v>
      </c>
      <c r="I34" s="66" t="s">
        <v>449</v>
      </c>
      <c r="J34" s="67" t="s">
        <v>447</v>
      </c>
      <c r="K34" s="65" t="s">
        <v>108</v>
      </c>
      <c r="L34" s="68" t="s">
        <v>307</v>
      </c>
      <c r="M34" s="999"/>
      <c r="N34" s="795"/>
      <c r="O34" s="795"/>
      <c r="P34" s="795"/>
      <c r="Q34" s="795"/>
      <c r="R34" s="795"/>
      <c r="S34" s="795"/>
      <c r="T34" s="795"/>
      <c r="U34" s="795"/>
    </row>
    <row r="35" spans="1:21" s="35" customFormat="1" ht="26.4">
      <c r="A35"/>
      <c r="B35" s="62" t="str">
        <f>IF($E$8=C35,$D$8,IF($E$9=C35,$D$9,IF($E$10=C35,$D$10,"")))</f>
        <v/>
      </c>
      <c r="C35" s="78" t="s">
        <v>181</v>
      </c>
      <c r="D35" s="69"/>
      <c r="E35" s="70"/>
      <c r="F35" s="71"/>
      <c r="G35" s="71"/>
      <c r="H35" s="71"/>
      <c r="I35" s="71"/>
      <c r="J35" s="71"/>
      <c r="K35" s="72"/>
      <c r="L35" s="76">
        <f>SUM(K36:K55)</f>
        <v>0</v>
      </c>
      <c r="M35" s="999"/>
      <c r="N35" s="795"/>
      <c r="O35" s="795"/>
      <c r="P35" s="795"/>
      <c r="Q35" s="795"/>
      <c r="R35" s="795"/>
      <c r="S35" s="795"/>
      <c r="T35" s="795"/>
      <c r="U35" s="795"/>
    </row>
    <row r="36" spans="1:21" ht="18" customHeight="1">
      <c r="A36">
        <v>1</v>
      </c>
      <c r="B36" s="103"/>
      <c r="C36" s="80" t="str">
        <f>IF(D36="","",".")</f>
        <v/>
      </c>
      <c r="D36" s="119"/>
      <c r="E36" s="122"/>
      <c r="F36" s="123"/>
      <c r="G36" s="123"/>
      <c r="H36" s="123"/>
      <c r="I36" s="123"/>
      <c r="J36" s="123"/>
      <c r="K36" s="128" t="str">
        <f t="shared" ref="K36:K77" si="3">IF(ISNUMBER(F36),(PRODUCT(F36,G36,I36)),"")</f>
        <v/>
      </c>
      <c r="L36" s="40"/>
      <c r="M36" s="880"/>
      <c r="N36" s="879"/>
      <c r="O36" s="879"/>
      <c r="P36" s="879"/>
      <c r="Q36" s="879"/>
      <c r="R36" s="879"/>
      <c r="S36" s="879"/>
      <c r="T36" s="879"/>
      <c r="U36" s="879"/>
    </row>
    <row r="37" spans="1:21" ht="18" customHeight="1">
      <c r="A37">
        <v>2</v>
      </c>
      <c r="B37" s="103"/>
      <c r="C37" s="80" t="str">
        <f t="shared" ref="C37:C55" si="4">IF(D37="","",".")</f>
        <v/>
      </c>
      <c r="D37" s="550"/>
      <c r="E37" s="124"/>
      <c r="F37" s="125"/>
      <c r="G37" s="125"/>
      <c r="H37" s="125"/>
      <c r="I37" s="125"/>
      <c r="J37" s="125"/>
      <c r="K37" s="129" t="str">
        <f t="shared" si="3"/>
        <v/>
      </c>
      <c r="L37" s="40"/>
      <c r="M37" s="880"/>
      <c r="N37" s="879"/>
      <c r="O37" s="879"/>
      <c r="P37" s="879"/>
      <c r="Q37" s="879"/>
      <c r="R37" s="879"/>
      <c r="S37" s="879"/>
      <c r="T37" s="879"/>
      <c r="U37" s="879"/>
    </row>
    <row r="38" spans="1:21" ht="18" customHeight="1">
      <c r="A38">
        <v>3</v>
      </c>
      <c r="B38" s="103"/>
      <c r="C38" s="80" t="str">
        <f t="shared" si="4"/>
        <v/>
      </c>
      <c r="D38" s="120"/>
      <c r="E38" s="124"/>
      <c r="F38" s="125"/>
      <c r="G38" s="125"/>
      <c r="H38" s="125"/>
      <c r="I38" s="125"/>
      <c r="J38" s="125"/>
      <c r="K38" s="129" t="str">
        <f t="shared" si="3"/>
        <v/>
      </c>
      <c r="L38" s="40"/>
      <c r="M38" s="880"/>
      <c r="N38" s="879"/>
      <c r="O38" s="879"/>
      <c r="P38" s="879"/>
      <c r="Q38" s="879"/>
      <c r="R38" s="879"/>
      <c r="S38" s="879"/>
      <c r="T38" s="879"/>
      <c r="U38" s="879"/>
    </row>
    <row r="39" spans="1:21" ht="18" customHeight="1">
      <c r="A39">
        <v>4</v>
      </c>
      <c r="B39" s="103"/>
      <c r="C39" s="80" t="str">
        <f t="shared" si="4"/>
        <v/>
      </c>
      <c r="D39" s="120"/>
      <c r="E39" s="124"/>
      <c r="F39" s="125"/>
      <c r="G39" s="125"/>
      <c r="H39" s="125"/>
      <c r="I39" s="125"/>
      <c r="J39" s="125"/>
      <c r="K39" s="129" t="str">
        <f t="shared" si="3"/>
        <v/>
      </c>
      <c r="L39" s="40"/>
      <c r="M39" s="880"/>
      <c r="N39" s="879"/>
      <c r="O39" s="879"/>
      <c r="P39" s="879"/>
      <c r="Q39" s="879"/>
      <c r="R39" s="879"/>
      <c r="S39" s="879"/>
      <c r="T39" s="879"/>
      <c r="U39" s="879"/>
    </row>
    <row r="40" spans="1:21" ht="18" customHeight="1">
      <c r="A40">
        <v>5</v>
      </c>
      <c r="B40" s="103"/>
      <c r="C40" s="80" t="str">
        <f t="shared" si="4"/>
        <v/>
      </c>
      <c r="D40" s="120"/>
      <c r="E40" s="124"/>
      <c r="F40" s="125"/>
      <c r="G40" s="125"/>
      <c r="H40" s="125"/>
      <c r="I40" s="125"/>
      <c r="J40" s="125"/>
      <c r="K40" s="129" t="str">
        <f t="shared" si="3"/>
        <v/>
      </c>
      <c r="L40" s="40"/>
      <c r="M40" s="880"/>
      <c r="N40" s="879"/>
      <c r="O40" s="879"/>
      <c r="P40" s="879"/>
      <c r="Q40" s="879"/>
      <c r="R40" s="879"/>
      <c r="S40" s="879"/>
      <c r="T40" s="879"/>
      <c r="U40" s="879"/>
    </row>
    <row r="41" spans="1:21" ht="18" customHeight="1">
      <c r="A41">
        <v>6</v>
      </c>
      <c r="B41" s="103"/>
      <c r="C41" s="80" t="str">
        <f t="shared" si="4"/>
        <v/>
      </c>
      <c r="D41" s="120"/>
      <c r="E41" s="124"/>
      <c r="F41" s="125"/>
      <c r="G41" s="125"/>
      <c r="H41" s="125"/>
      <c r="I41" s="125"/>
      <c r="J41" s="125"/>
      <c r="K41" s="129" t="str">
        <f t="shared" si="3"/>
        <v/>
      </c>
      <c r="L41" s="40"/>
      <c r="M41" s="880"/>
      <c r="N41" s="879"/>
      <c r="O41" s="879"/>
      <c r="P41" s="879"/>
      <c r="Q41" s="879"/>
      <c r="R41" s="879"/>
      <c r="S41" s="879"/>
      <c r="T41" s="879"/>
      <c r="U41" s="879"/>
    </row>
    <row r="42" spans="1:21" ht="18" customHeight="1">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18" customHeight="1">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18" customHeight="1">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18" customHeight="1">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18" customHeight="1">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18" customHeight="1">
      <c r="A47">
        <v>12</v>
      </c>
      <c r="B47" s="103"/>
      <c r="C47" s="80" t="str">
        <f t="shared" si="4"/>
        <v/>
      </c>
      <c r="D47" s="120"/>
      <c r="E47" s="124"/>
      <c r="F47" s="125"/>
      <c r="G47" s="125"/>
      <c r="H47" s="125"/>
      <c r="I47" s="125"/>
      <c r="J47" s="125"/>
      <c r="K47" s="129" t="str">
        <f t="shared" si="3"/>
        <v/>
      </c>
      <c r="L47" s="40"/>
      <c r="M47" s="333"/>
      <c r="N47" s="334"/>
      <c r="O47" s="334"/>
      <c r="P47" s="334"/>
      <c r="Q47" s="334"/>
      <c r="R47" s="334"/>
      <c r="S47" s="334"/>
      <c r="T47" s="334"/>
      <c r="U47" s="334"/>
    </row>
    <row r="48" spans="1:21" ht="18" customHeight="1">
      <c r="A48">
        <v>13</v>
      </c>
      <c r="B48" s="103"/>
      <c r="C48" s="80" t="str">
        <f t="shared" si="4"/>
        <v/>
      </c>
      <c r="D48" s="120"/>
      <c r="E48" s="124"/>
      <c r="F48" s="125"/>
      <c r="G48" s="125"/>
      <c r="H48" s="125"/>
      <c r="I48" s="125"/>
      <c r="J48" s="125"/>
      <c r="K48" s="129" t="str">
        <f t="shared" si="3"/>
        <v/>
      </c>
      <c r="L48" s="40"/>
      <c r="M48" s="333"/>
      <c r="N48" s="334"/>
      <c r="O48" s="334"/>
      <c r="P48" s="334"/>
      <c r="Q48" s="334"/>
      <c r="R48" s="334"/>
      <c r="S48" s="334"/>
      <c r="T48" s="334"/>
      <c r="U48" s="334"/>
    </row>
    <row r="49" spans="1:21" ht="18" customHeight="1">
      <c r="A49">
        <v>14</v>
      </c>
      <c r="B49" s="103"/>
      <c r="C49" s="80" t="str">
        <f t="shared" si="4"/>
        <v/>
      </c>
      <c r="D49" s="120"/>
      <c r="E49" s="124"/>
      <c r="F49" s="125"/>
      <c r="G49" s="125"/>
      <c r="H49" s="125"/>
      <c r="I49" s="125"/>
      <c r="J49" s="125"/>
      <c r="K49" s="129" t="str">
        <f t="shared" si="3"/>
        <v/>
      </c>
      <c r="L49" s="40"/>
      <c r="M49" s="333"/>
      <c r="N49" s="334"/>
      <c r="O49" s="334"/>
      <c r="P49" s="334"/>
      <c r="Q49" s="334"/>
      <c r="R49" s="334"/>
      <c r="S49" s="334"/>
      <c r="T49" s="334"/>
      <c r="U49" s="334"/>
    </row>
    <row r="50" spans="1:21" ht="18" customHeight="1">
      <c r="A50">
        <v>15</v>
      </c>
      <c r="B50" s="103"/>
      <c r="C50" s="80" t="str">
        <f t="shared" si="4"/>
        <v/>
      </c>
      <c r="D50" s="120"/>
      <c r="E50" s="124"/>
      <c r="F50" s="125"/>
      <c r="G50" s="125"/>
      <c r="H50" s="125"/>
      <c r="I50" s="125"/>
      <c r="J50" s="125"/>
      <c r="K50" s="129" t="str">
        <f t="shared" si="3"/>
        <v/>
      </c>
      <c r="L50" s="40"/>
      <c r="M50" s="333"/>
      <c r="N50" s="334"/>
      <c r="O50" s="334"/>
      <c r="P50" s="334"/>
      <c r="Q50" s="334"/>
      <c r="R50" s="334"/>
      <c r="S50" s="334"/>
      <c r="T50" s="334"/>
      <c r="U50" s="334"/>
    </row>
    <row r="51" spans="1:21" ht="18" customHeight="1">
      <c r="A51">
        <v>16</v>
      </c>
      <c r="B51" s="103"/>
      <c r="C51" s="80" t="str">
        <f t="shared" si="4"/>
        <v/>
      </c>
      <c r="D51" s="120"/>
      <c r="E51" s="124"/>
      <c r="F51" s="125"/>
      <c r="G51" s="125"/>
      <c r="H51" s="125"/>
      <c r="I51" s="125"/>
      <c r="J51" s="125"/>
      <c r="K51" s="129" t="str">
        <f t="shared" si="3"/>
        <v/>
      </c>
      <c r="L51" s="40"/>
      <c r="M51" s="333"/>
      <c r="N51" s="334"/>
      <c r="O51" s="334"/>
      <c r="P51" s="334"/>
      <c r="Q51" s="334"/>
      <c r="R51" s="334"/>
      <c r="S51" s="334"/>
      <c r="T51" s="334"/>
      <c r="U51" s="334"/>
    </row>
    <row r="52" spans="1:21" ht="18" customHeight="1">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18" customHeight="1">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18" customHeight="1">
      <c r="A54">
        <v>19</v>
      </c>
      <c r="B54" s="103"/>
      <c r="C54" s="80" t="str">
        <f t="shared" si="4"/>
        <v/>
      </c>
      <c r="D54" s="120"/>
      <c r="E54" s="124"/>
      <c r="F54" s="125"/>
      <c r="G54" s="125"/>
      <c r="H54" s="125"/>
      <c r="I54" s="125"/>
      <c r="J54" s="125"/>
      <c r="K54" s="129" t="str">
        <f t="shared" si="3"/>
        <v/>
      </c>
      <c r="L54" s="41"/>
      <c r="M54" s="333"/>
      <c r="N54" s="334"/>
      <c r="O54" s="334"/>
      <c r="P54" s="334"/>
      <c r="Q54" s="334"/>
      <c r="R54" s="334"/>
      <c r="S54" s="334"/>
      <c r="T54" s="334"/>
      <c r="U54" s="334"/>
    </row>
    <row r="55" spans="1:21" ht="18" customHeight="1" thickBot="1">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c r="A56" s="60"/>
      <c r="B56" s="101"/>
      <c r="C56" s="75" t="s">
        <v>197</v>
      </c>
      <c r="D56" s="61" t="s">
        <v>207</v>
      </c>
      <c r="E56" s="290" t="s">
        <v>173</v>
      </c>
      <c r="F56" s="65" t="s">
        <v>156</v>
      </c>
      <c r="G56" s="66" t="s">
        <v>448</v>
      </c>
      <c r="H56" s="67" t="s">
        <v>446</v>
      </c>
      <c r="I56" s="66" t="s">
        <v>449</v>
      </c>
      <c r="J56" s="67" t="s">
        <v>447</v>
      </c>
      <c r="K56" s="65" t="s">
        <v>108</v>
      </c>
      <c r="L56" s="68" t="s">
        <v>307</v>
      </c>
    </row>
    <row r="57" spans="1:21" s="35" customFormat="1" ht="26.4">
      <c r="A57"/>
      <c r="B57" s="62" t="str">
        <f t="shared" ref="B57" si="5">IF($E$8=C57,$D$8,IF($E$9=C57,$D$9,IF($E$10=C57,$D$10,"")))</f>
        <v/>
      </c>
      <c r="C57" s="79" t="s">
        <v>193</v>
      </c>
      <c r="D57" s="73"/>
      <c r="E57" s="70"/>
      <c r="F57" s="71"/>
      <c r="G57" s="71"/>
      <c r="H57" s="71"/>
      <c r="I57" s="71"/>
      <c r="J57" s="71"/>
      <c r="K57" s="72"/>
      <c r="L57" s="76">
        <f>SUM(K58:K77)</f>
        <v>0</v>
      </c>
    </row>
    <row r="58" spans="1:21">
      <c r="A58">
        <v>1</v>
      </c>
      <c r="B58" s="103"/>
      <c r="C58" s="80" t="str">
        <f>IF(D58="","",".")</f>
        <v/>
      </c>
      <c r="D58" s="552"/>
      <c r="E58" s="122"/>
      <c r="F58" s="123"/>
      <c r="G58" s="123"/>
      <c r="H58" s="123"/>
      <c r="I58" s="123"/>
      <c r="J58" s="123"/>
      <c r="K58" s="128" t="str">
        <f t="shared" si="3"/>
        <v/>
      </c>
      <c r="L58" s="40"/>
    </row>
    <row r="59" spans="1:21">
      <c r="A59">
        <v>2</v>
      </c>
      <c r="B59" s="103"/>
      <c r="C59" s="80" t="str">
        <f t="shared" ref="C59:C77" si="6">IF(D59="","",".")</f>
        <v/>
      </c>
      <c r="D59" s="120"/>
      <c r="E59" s="124"/>
      <c r="F59" s="125"/>
      <c r="G59" s="125"/>
      <c r="H59" s="125"/>
      <c r="I59" s="125"/>
      <c r="J59" s="125"/>
      <c r="K59" s="129" t="str">
        <f t="shared" si="3"/>
        <v/>
      </c>
      <c r="L59" s="40"/>
    </row>
    <row r="60" spans="1:21">
      <c r="A60">
        <v>3</v>
      </c>
      <c r="B60" s="103"/>
      <c r="C60" s="80" t="str">
        <f t="shared" si="6"/>
        <v/>
      </c>
      <c r="D60" s="120"/>
      <c r="E60" s="124"/>
      <c r="F60" s="125"/>
      <c r="G60" s="125"/>
      <c r="H60" s="125"/>
      <c r="I60" s="125"/>
      <c r="J60" s="125"/>
      <c r="K60" s="129" t="str">
        <f t="shared" si="3"/>
        <v/>
      </c>
      <c r="L60" s="40"/>
    </row>
    <row r="61" spans="1:21">
      <c r="A61">
        <v>4</v>
      </c>
      <c r="B61" s="103"/>
      <c r="C61" s="80" t="str">
        <f t="shared" si="6"/>
        <v/>
      </c>
      <c r="D61" s="120"/>
      <c r="E61" s="124"/>
      <c r="F61" s="125"/>
      <c r="G61" s="125"/>
      <c r="H61" s="125"/>
      <c r="I61" s="125"/>
      <c r="J61" s="125"/>
      <c r="K61" s="129" t="str">
        <f t="shared" si="3"/>
        <v/>
      </c>
      <c r="L61" s="40"/>
    </row>
    <row r="62" spans="1:21">
      <c r="A62">
        <v>5</v>
      </c>
      <c r="B62" s="103"/>
      <c r="C62" s="80" t="str">
        <f t="shared" si="6"/>
        <v/>
      </c>
      <c r="D62" s="120"/>
      <c r="E62" s="124"/>
      <c r="F62" s="125"/>
      <c r="G62" s="125"/>
      <c r="H62" s="125"/>
      <c r="I62" s="125"/>
      <c r="J62" s="125"/>
      <c r="K62" s="129" t="str">
        <f t="shared" si="3"/>
        <v/>
      </c>
      <c r="L62" s="40"/>
    </row>
    <row r="63" spans="1:21">
      <c r="A63">
        <v>6</v>
      </c>
      <c r="B63" s="103"/>
      <c r="C63" s="80" t="str">
        <f t="shared" si="6"/>
        <v/>
      </c>
      <c r="D63" s="120"/>
      <c r="E63" s="124"/>
      <c r="F63" s="125"/>
      <c r="G63" s="125"/>
      <c r="H63" s="125"/>
      <c r="I63" s="125"/>
      <c r="J63" s="125"/>
      <c r="K63" s="129" t="str">
        <f t="shared" si="3"/>
        <v/>
      </c>
      <c r="L63" s="40"/>
    </row>
    <row r="64" spans="1:21">
      <c r="A64">
        <v>7</v>
      </c>
      <c r="B64" s="103"/>
      <c r="C64" s="80" t="str">
        <f t="shared" si="6"/>
        <v/>
      </c>
      <c r="D64" s="120"/>
      <c r="E64" s="124"/>
      <c r="F64" s="125"/>
      <c r="G64" s="125"/>
      <c r="H64" s="125"/>
      <c r="I64" s="125"/>
      <c r="J64" s="125"/>
      <c r="K64" s="129" t="str">
        <f t="shared" si="3"/>
        <v/>
      </c>
      <c r="L64" s="40"/>
    </row>
    <row r="65" spans="1:12">
      <c r="A65">
        <v>8</v>
      </c>
      <c r="B65" s="103"/>
      <c r="C65" s="80" t="str">
        <f t="shared" si="6"/>
        <v/>
      </c>
      <c r="D65" s="120"/>
      <c r="E65" s="124"/>
      <c r="F65" s="125"/>
      <c r="G65" s="125"/>
      <c r="H65" s="125"/>
      <c r="I65" s="125"/>
      <c r="J65" s="125"/>
      <c r="K65" s="129" t="str">
        <f t="shared" si="3"/>
        <v/>
      </c>
      <c r="L65" s="40"/>
    </row>
    <row r="66" spans="1:12">
      <c r="A66">
        <v>9</v>
      </c>
      <c r="B66" s="103"/>
      <c r="C66" s="80" t="str">
        <f t="shared" si="6"/>
        <v/>
      </c>
      <c r="D66" s="120"/>
      <c r="E66" s="124"/>
      <c r="F66" s="125"/>
      <c r="G66" s="125"/>
      <c r="H66" s="125"/>
      <c r="I66" s="125"/>
      <c r="J66" s="125"/>
      <c r="K66" s="129" t="str">
        <f t="shared" si="3"/>
        <v/>
      </c>
      <c r="L66" s="40"/>
    </row>
    <row r="67" spans="1:12">
      <c r="A67">
        <v>10</v>
      </c>
      <c r="B67" s="103"/>
      <c r="C67" s="80" t="str">
        <f t="shared" si="6"/>
        <v/>
      </c>
      <c r="D67" s="120"/>
      <c r="E67" s="124"/>
      <c r="F67" s="125"/>
      <c r="G67" s="125"/>
      <c r="H67" s="125"/>
      <c r="I67" s="125"/>
      <c r="J67" s="125"/>
      <c r="K67" s="129" t="str">
        <f t="shared" si="3"/>
        <v/>
      </c>
      <c r="L67" s="40"/>
    </row>
    <row r="68" spans="1:12">
      <c r="A68">
        <v>11</v>
      </c>
      <c r="B68" s="103"/>
      <c r="C68" s="80" t="str">
        <f t="shared" si="6"/>
        <v/>
      </c>
      <c r="D68" s="120"/>
      <c r="E68" s="124"/>
      <c r="F68" s="125"/>
      <c r="G68" s="125"/>
      <c r="H68" s="125"/>
      <c r="I68" s="125"/>
      <c r="J68" s="125"/>
      <c r="K68" s="129" t="str">
        <f t="shared" si="3"/>
        <v/>
      </c>
      <c r="L68" s="40"/>
    </row>
    <row r="69" spans="1:12">
      <c r="A69">
        <v>12</v>
      </c>
      <c r="B69" s="103"/>
      <c r="C69" s="80" t="str">
        <f t="shared" si="6"/>
        <v/>
      </c>
      <c r="D69" s="120"/>
      <c r="E69" s="124"/>
      <c r="F69" s="125"/>
      <c r="G69" s="125"/>
      <c r="H69" s="125"/>
      <c r="I69" s="125"/>
      <c r="J69" s="125"/>
      <c r="K69" s="129" t="str">
        <f t="shared" si="3"/>
        <v/>
      </c>
      <c r="L69" s="41"/>
    </row>
    <row r="70" spans="1:12">
      <c r="A70">
        <v>13</v>
      </c>
      <c r="B70" s="103"/>
      <c r="C70" s="80" t="str">
        <f t="shared" si="6"/>
        <v/>
      </c>
      <c r="D70" s="120"/>
      <c r="E70" s="124"/>
      <c r="F70" s="125"/>
      <c r="G70" s="125"/>
      <c r="H70" s="125"/>
      <c r="I70" s="125"/>
      <c r="J70" s="125"/>
      <c r="K70" s="129" t="str">
        <f t="shared" si="3"/>
        <v/>
      </c>
      <c r="L70" s="41"/>
    </row>
    <row r="71" spans="1:12">
      <c r="A71">
        <v>14</v>
      </c>
      <c r="B71" s="103"/>
      <c r="C71" s="80" t="str">
        <f t="shared" si="6"/>
        <v/>
      </c>
      <c r="D71" s="120"/>
      <c r="E71" s="124"/>
      <c r="F71" s="125"/>
      <c r="G71" s="125"/>
      <c r="H71" s="125"/>
      <c r="I71" s="125"/>
      <c r="J71" s="125"/>
      <c r="K71" s="129" t="str">
        <f t="shared" si="3"/>
        <v/>
      </c>
      <c r="L71" s="40"/>
    </row>
    <row r="72" spans="1:12">
      <c r="A72">
        <v>15</v>
      </c>
      <c r="B72" s="103"/>
      <c r="C72" s="80" t="str">
        <f t="shared" si="6"/>
        <v/>
      </c>
      <c r="D72" s="120"/>
      <c r="E72" s="124"/>
      <c r="F72" s="125"/>
      <c r="G72" s="125"/>
      <c r="H72" s="125"/>
      <c r="I72" s="125"/>
      <c r="J72" s="125"/>
      <c r="K72" s="129" t="str">
        <f t="shared" si="3"/>
        <v/>
      </c>
      <c r="L72" s="40"/>
    </row>
    <row r="73" spans="1:12">
      <c r="A73">
        <v>16</v>
      </c>
      <c r="B73" s="103"/>
      <c r="C73" s="80" t="str">
        <f t="shared" si="6"/>
        <v/>
      </c>
      <c r="D73" s="120"/>
      <c r="E73" s="124"/>
      <c r="F73" s="125"/>
      <c r="G73" s="125"/>
      <c r="H73" s="125"/>
      <c r="I73" s="125"/>
      <c r="J73" s="125"/>
      <c r="K73" s="129" t="str">
        <f t="shared" si="3"/>
        <v/>
      </c>
      <c r="L73" s="40"/>
    </row>
    <row r="74" spans="1:12">
      <c r="A74">
        <v>17</v>
      </c>
      <c r="B74" s="103"/>
      <c r="C74" s="80" t="str">
        <f t="shared" si="6"/>
        <v/>
      </c>
      <c r="D74" s="120"/>
      <c r="E74" s="124"/>
      <c r="F74" s="125"/>
      <c r="G74" s="125"/>
      <c r="H74" s="125"/>
      <c r="I74" s="125"/>
      <c r="J74" s="125"/>
      <c r="K74" s="129" t="str">
        <f t="shared" si="3"/>
        <v/>
      </c>
      <c r="L74" s="40"/>
    </row>
    <row r="75" spans="1:12">
      <c r="A75">
        <v>18</v>
      </c>
      <c r="B75" s="103"/>
      <c r="C75" s="80" t="str">
        <f t="shared" si="6"/>
        <v/>
      </c>
      <c r="D75" s="120"/>
      <c r="E75" s="124"/>
      <c r="F75" s="125"/>
      <c r="G75" s="125"/>
      <c r="H75" s="125"/>
      <c r="I75" s="125"/>
      <c r="J75" s="125"/>
      <c r="K75" s="129" t="str">
        <f t="shared" si="3"/>
        <v/>
      </c>
      <c r="L75" s="40"/>
    </row>
    <row r="76" spans="1:12">
      <c r="A76">
        <v>19</v>
      </c>
      <c r="B76" s="103"/>
      <c r="C76" s="80" t="str">
        <f t="shared" si="6"/>
        <v/>
      </c>
      <c r="D76" s="120"/>
      <c r="E76" s="124"/>
      <c r="F76" s="125"/>
      <c r="G76" s="125"/>
      <c r="H76" s="125"/>
      <c r="I76" s="125"/>
      <c r="J76" s="125"/>
      <c r="K76" s="129" t="str">
        <f t="shared" si="3"/>
        <v/>
      </c>
      <c r="L76" s="41"/>
    </row>
    <row r="77" spans="1:12" ht="18.600000000000001" thickBot="1">
      <c r="A77">
        <v>20</v>
      </c>
      <c r="B77" s="104"/>
      <c r="C77" s="81" t="str">
        <f t="shared" si="6"/>
        <v/>
      </c>
      <c r="D77" s="647"/>
      <c r="E77" s="126"/>
      <c r="F77" s="127"/>
      <c r="G77" s="127"/>
      <c r="H77" s="127"/>
      <c r="I77" s="127"/>
      <c r="J77" s="127"/>
      <c r="K77" s="130" t="str">
        <f t="shared" si="3"/>
        <v/>
      </c>
      <c r="L77" s="42"/>
    </row>
    <row r="78" spans="1:12" ht="22.8" thickBot="1">
      <c r="A78" s="60"/>
      <c r="B78" s="101"/>
      <c r="C78" s="75" t="s">
        <v>454</v>
      </c>
      <c r="D78" s="61" t="s">
        <v>207</v>
      </c>
      <c r="E78" s="290" t="s">
        <v>173</v>
      </c>
      <c r="F78" s="65" t="s">
        <v>156</v>
      </c>
      <c r="G78" s="66" t="s">
        <v>448</v>
      </c>
      <c r="H78" s="67" t="s">
        <v>446</v>
      </c>
      <c r="I78" s="66" t="s">
        <v>449</v>
      </c>
      <c r="J78" s="67" t="s">
        <v>447</v>
      </c>
      <c r="K78" s="65" t="s">
        <v>108</v>
      </c>
      <c r="L78" s="68" t="s">
        <v>307</v>
      </c>
    </row>
    <row r="79" spans="1:12" s="35" customFormat="1" ht="26.4">
      <c r="A79"/>
      <c r="B79" s="62" t="str">
        <f t="shared" ref="B79" si="7">IF($E$8=C79,$D$8,IF($E$9=C79,$D$9,IF($E$10=C79,$D$10,"")))</f>
        <v/>
      </c>
      <c r="C79" s="78" t="s">
        <v>228</v>
      </c>
      <c r="D79" s="69"/>
      <c r="E79" s="70"/>
      <c r="F79" s="71"/>
      <c r="G79" s="71"/>
      <c r="H79" s="71"/>
      <c r="I79" s="71"/>
      <c r="J79" s="71"/>
      <c r="K79" s="72"/>
      <c r="L79" s="76">
        <f>SUM(K80:K99)</f>
        <v>0</v>
      </c>
    </row>
    <row r="80" spans="1:12">
      <c r="A80">
        <v>1</v>
      </c>
      <c r="B80" s="103"/>
      <c r="C80" s="80" t="str">
        <f>IF(D80="","",".")</f>
        <v/>
      </c>
      <c r="D80" s="119"/>
      <c r="E80" s="122"/>
      <c r="F80" s="123"/>
      <c r="G80" s="123"/>
      <c r="H80" s="123"/>
      <c r="I80" s="123"/>
      <c r="J80" s="123"/>
      <c r="K80" s="128" t="str">
        <f t="shared" ref="K80:K99" si="8">IF(ISNUMBER(F80),(PRODUCT(F80,G80,I80)),"")</f>
        <v/>
      </c>
      <c r="L80" s="40"/>
    </row>
    <row r="81" spans="1:12" ht="18.600000000000001" thickBot="1">
      <c r="A81">
        <v>2</v>
      </c>
      <c r="B81" s="103"/>
      <c r="C81" s="80" t="str">
        <f t="shared" ref="C81:C99" si="9">IF(D81="","",".")</f>
        <v/>
      </c>
      <c r="D81" s="120"/>
      <c r="E81" s="124"/>
      <c r="F81" s="125"/>
      <c r="G81" s="125"/>
      <c r="H81" s="125"/>
      <c r="I81" s="125"/>
      <c r="J81" s="125"/>
      <c r="K81" s="129" t="str">
        <f t="shared" si="8"/>
        <v/>
      </c>
      <c r="L81" s="40"/>
    </row>
    <row r="82" spans="1:12" ht="18.600000000000001" thickBot="1">
      <c r="A82">
        <v>3</v>
      </c>
      <c r="B82" s="103"/>
      <c r="C82" s="80" t="str">
        <f t="shared" si="9"/>
        <v/>
      </c>
      <c r="D82" s="120"/>
      <c r="E82" s="124"/>
      <c r="F82" s="125"/>
      <c r="G82" s="125"/>
      <c r="H82" s="125"/>
      <c r="I82" s="125"/>
      <c r="J82" s="125"/>
      <c r="K82" s="129" t="str">
        <f t="shared" si="8"/>
        <v/>
      </c>
      <c r="L82" s="40"/>
    </row>
    <row r="83" spans="1:12" ht="18.600000000000001" thickBot="1">
      <c r="A83">
        <v>4</v>
      </c>
      <c r="B83" s="103"/>
      <c r="C83" s="80" t="str">
        <f t="shared" si="9"/>
        <v/>
      </c>
      <c r="D83" s="120"/>
      <c r="E83" s="124"/>
      <c r="F83" s="125"/>
      <c r="G83" s="125"/>
      <c r="H83" s="125"/>
      <c r="I83" s="125"/>
      <c r="J83" s="125"/>
      <c r="K83" s="129" t="str">
        <f t="shared" si="8"/>
        <v/>
      </c>
      <c r="L83" s="40"/>
    </row>
    <row r="84" spans="1:12" ht="18.600000000000001" thickBot="1">
      <c r="A84">
        <v>5</v>
      </c>
      <c r="B84" s="103"/>
      <c r="C84" s="80" t="str">
        <f t="shared" si="9"/>
        <v/>
      </c>
      <c r="D84" s="120"/>
      <c r="E84" s="124"/>
      <c r="F84" s="125"/>
      <c r="G84" s="125"/>
      <c r="H84" s="125"/>
      <c r="I84" s="125"/>
      <c r="J84" s="125"/>
      <c r="K84" s="129" t="str">
        <f t="shared" si="8"/>
        <v/>
      </c>
      <c r="L84" s="40"/>
    </row>
    <row r="85" spans="1:12" ht="18.600000000000001" thickBot="1">
      <c r="A85">
        <v>6</v>
      </c>
      <c r="B85" s="103"/>
      <c r="C85" s="80" t="str">
        <f t="shared" si="9"/>
        <v/>
      </c>
      <c r="D85" s="120"/>
      <c r="E85" s="124"/>
      <c r="F85" s="125"/>
      <c r="G85" s="125"/>
      <c r="H85" s="125"/>
      <c r="I85" s="125"/>
      <c r="J85" s="125"/>
      <c r="K85" s="129" t="str">
        <f t="shared" si="8"/>
        <v/>
      </c>
      <c r="L85" s="40"/>
    </row>
    <row r="86" spans="1:12" ht="18.600000000000001" thickBot="1">
      <c r="A86">
        <v>7</v>
      </c>
      <c r="B86" s="103"/>
      <c r="C86" s="80" t="str">
        <f t="shared" si="9"/>
        <v/>
      </c>
      <c r="D86" s="120"/>
      <c r="E86" s="124"/>
      <c r="F86" s="125"/>
      <c r="G86" s="125"/>
      <c r="H86" s="125"/>
      <c r="I86" s="125"/>
      <c r="J86" s="125"/>
      <c r="K86" s="129" t="str">
        <f t="shared" si="8"/>
        <v/>
      </c>
      <c r="L86" s="40"/>
    </row>
    <row r="87" spans="1:12" ht="18.600000000000001" thickBot="1">
      <c r="A87">
        <v>8</v>
      </c>
      <c r="B87" s="103"/>
      <c r="C87" s="80" t="str">
        <f t="shared" si="9"/>
        <v/>
      </c>
      <c r="D87" s="120"/>
      <c r="E87" s="124"/>
      <c r="F87" s="125"/>
      <c r="G87" s="125"/>
      <c r="H87" s="125"/>
      <c r="I87" s="125"/>
      <c r="J87" s="125"/>
      <c r="K87" s="129" t="str">
        <f t="shared" si="8"/>
        <v/>
      </c>
      <c r="L87" s="40"/>
    </row>
    <row r="88" spans="1:12" ht="18.600000000000001" thickBot="1">
      <c r="A88">
        <v>9</v>
      </c>
      <c r="B88" s="103"/>
      <c r="C88" s="80" t="str">
        <f t="shared" si="9"/>
        <v/>
      </c>
      <c r="D88" s="120"/>
      <c r="E88" s="124"/>
      <c r="F88" s="125"/>
      <c r="G88" s="125"/>
      <c r="H88" s="125"/>
      <c r="I88" s="125"/>
      <c r="J88" s="125"/>
      <c r="K88" s="129" t="str">
        <f t="shared" si="8"/>
        <v/>
      </c>
      <c r="L88" s="40"/>
    </row>
    <row r="89" spans="1:12" ht="18.600000000000001" thickBot="1">
      <c r="A89">
        <v>10</v>
      </c>
      <c r="B89" s="103"/>
      <c r="C89" s="80" t="str">
        <f t="shared" si="9"/>
        <v/>
      </c>
      <c r="D89" s="120"/>
      <c r="E89" s="124"/>
      <c r="F89" s="125"/>
      <c r="G89" s="125"/>
      <c r="H89" s="125"/>
      <c r="I89" s="125"/>
      <c r="J89" s="125"/>
      <c r="K89" s="129" t="str">
        <f t="shared" si="8"/>
        <v/>
      </c>
      <c r="L89" s="40"/>
    </row>
    <row r="90" spans="1:12" ht="18.600000000000001" thickBot="1">
      <c r="A90">
        <v>11</v>
      </c>
      <c r="B90" s="103"/>
      <c r="C90" s="80" t="str">
        <f t="shared" si="9"/>
        <v/>
      </c>
      <c r="D90" s="120"/>
      <c r="E90" s="124"/>
      <c r="F90" s="125"/>
      <c r="G90" s="125"/>
      <c r="H90" s="125"/>
      <c r="I90" s="125"/>
      <c r="J90" s="125"/>
      <c r="K90" s="129" t="str">
        <f t="shared" si="8"/>
        <v/>
      </c>
      <c r="L90" s="40"/>
    </row>
    <row r="91" spans="1:12" ht="18.600000000000001" thickBot="1">
      <c r="A91">
        <v>12</v>
      </c>
      <c r="B91" s="103"/>
      <c r="C91" s="80" t="str">
        <f t="shared" si="9"/>
        <v/>
      </c>
      <c r="D91" s="120"/>
      <c r="E91" s="124"/>
      <c r="F91" s="125"/>
      <c r="G91" s="125"/>
      <c r="H91" s="125"/>
      <c r="I91" s="125"/>
      <c r="J91" s="125"/>
      <c r="K91" s="129" t="str">
        <f t="shared" si="8"/>
        <v/>
      </c>
      <c r="L91" s="41"/>
    </row>
    <row r="92" spans="1:12" ht="18.600000000000001" thickBot="1">
      <c r="A92">
        <v>13</v>
      </c>
      <c r="B92" s="103"/>
      <c r="C92" s="80" t="str">
        <f t="shared" si="9"/>
        <v/>
      </c>
      <c r="D92" s="120"/>
      <c r="E92" s="124"/>
      <c r="F92" s="125"/>
      <c r="G92" s="125"/>
      <c r="H92" s="125"/>
      <c r="I92" s="125"/>
      <c r="J92" s="125"/>
      <c r="K92" s="129" t="str">
        <f t="shared" si="8"/>
        <v/>
      </c>
      <c r="L92" s="41"/>
    </row>
    <row r="93" spans="1:12" ht="18.600000000000001" thickBot="1">
      <c r="A93">
        <v>14</v>
      </c>
      <c r="B93" s="103"/>
      <c r="C93" s="80" t="str">
        <f t="shared" si="9"/>
        <v/>
      </c>
      <c r="D93" s="120"/>
      <c r="E93" s="124"/>
      <c r="F93" s="125"/>
      <c r="G93" s="125"/>
      <c r="H93" s="125"/>
      <c r="I93" s="125"/>
      <c r="J93" s="125"/>
      <c r="K93" s="129" t="str">
        <f t="shared" si="8"/>
        <v/>
      </c>
      <c r="L93" s="40"/>
    </row>
    <row r="94" spans="1:12" ht="18.600000000000001" thickBot="1">
      <c r="A94">
        <v>15</v>
      </c>
      <c r="B94" s="103"/>
      <c r="C94" s="80" t="str">
        <f t="shared" si="9"/>
        <v/>
      </c>
      <c r="D94" s="120"/>
      <c r="E94" s="124"/>
      <c r="F94" s="125"/>
      <c r="G94" s="125"/>
      <c r="H94" s="125"/>
      <c r="I94" s="125"/>
      <c r="J94" s="125"/>
      <c r="K94" s="129" t="str">
        <f t="shared" si="8"/>
        <v/>
      </c>
      <c r="L94" s="40"/>
    </row>
    <row r="95" spans="1:12" ht="18.600000000000001" thickBot="1">
      <c r="A95">
        <v>16</v>
      </c>
      <c r="B95" s="103"/>
      <c r="C95" s="80" t="str">
        <f t="shared" si="9"/>
        <v/>
      </c>
      <c r="D95" s="120"/>
      <c r="E95" s="124"/>
      <c r="F95" s="125"/>
      <c r="G95" s="125"/>
      <c r="H95" s="125"/>
      <c r="I95" s="125"/>
      <c r="J95" s="125"/>
      <c r="K95" s="129" t="str">
        <f t="shared" si="8"/>
        <v/>
      </c>
      <c r="L95" s="40"/>
    </row>
    <row r="96" spans="1:12" ht="18.600000000000001" thickBot="1">
      <c r="A96">
        <v>17</v>
      </c>
      <c r="B96" s="103"/>
      <c r="C96" s="80" t="str">
        <f t="shared" si="9"/>
        <v/>
      </c>
      <c r="D96" s="120"/>
      <c r="E96" s="124"/>
      <c r="F96" s="125"/>
      <c r="G96" s="125"/>
      <c r="H96" s="125"/>
      <c r="I96" s="125"/>
      <c r="J96" s="125"/>
      <c r="K96" s="129" t="str">
        <f t="shared" si="8"/>
        <v/>
      </c>
      <c r="L96" s="40"/>
    </row>
    <row r="97" spans="1:12" ht="18.600000000000001" thickBot="1">
      <c r="A97">
        <v>18</v>
      </c>
      <c r="B97" s="103"/>
      <c r="C97" s="80" t="str">
        <f t="shared" si="9"/>
        <v/>
      </c>
      <c r="D97" s="120"/>
      <c r="E97" s="124"/>
      <c r="F97" s="125"/>
      <c r="G97" s="125"/>
      <c r="H97" s="125"/>
      <c r="I97" s="125"/>
      <c r="J97" s="125"/>
      <c r="K97" s="129" t="str">
        <f t="shared" si="8"/>
        <v/>
      </c>
      <c r="L97" s="40"/>
    </row>
    <row r="98" spans="1:12" ht="18.600000000000001" thickBot="1">
      <c r="A98">
        <v>19</v>
      </c>
      <c r="B98" s="103"/>
      <c r="C98" s="80" t="str">
        <f t="shared" si="9"/>
        <v/>
      </c>
      <c r="D98" s="120"/>
      <c r="E98" s="124"/>
      <c r="F98" s="125"/>
      <c r="G98" s="125"/>
      <c r="H98" s="125"/>
      <c r="I98" s="125"/>
      <c r="J98" s="125"/>
      <c r="K98" s="129" t="str">
        <f t="shared" si="8"/>
        <v/>
      </c>
      <c r="L98" s="41"/>
    </row>
    <row r="99" spans="1:12" ht="18.600000000000001" thickBot="1">
      <c r="A99">
        <v>20</v>
      </c>
      <c r="B99" s="104"/>
      <c r="C99" s="81" t="str">
        <f t="shared" si="9"/>
        <v/>
      </c>
      <c r="D99" s="121"/>
      <c r="E99" s="126"/>
      <c r="F99" s="127"/>
      <c r="G99" s="127"/>
      <c r="H99" s="127"/>
      <c r="I99" s="127"/>
      <c r="J99" s="127"/>
      <c r="K99" s="130" t="str">
        <f t="shared" si="8"/>
        <v/>
      </c>
      <c r="L99" s="42"/>
    </row>
    <row r="100" spans="1:12" ht="22.8" thickBot="1">
      <c r="A100" s="60"/>
      <c r="B100" s="101"/>
      <c r="C100" s="75" t="s">
        <v>454</v>
      </c>
      <c r="D100" s="61" t="s">
        <v>207</v>
      </c>
      <c r="E100" s="290" t="s">
        <v>173</v>
      </c>
      <c r="F100" s="65" t="s">
        <v>156</v>
      </c>
      <c r="G100" s="66" t="s">
        <v>448</v>
      </c>
      <c r="H100" s="67" t="s">
        <v>446</v>
      </c>
      <c r="I100" s="66" t="s">
        <v>449</v>
      </c>
      <c r="J100" s="67" t="s">
        <v>447</v>
      </c>
      <c r="K100" s="65" t="s">
        <v>108</v>
      </c>
      <c r="L100" s="68" t="s">
        <v>306</v>
      </c>
    </row>
    <row r="101" spans="1:12" s="35" customFormat="1" ht="26.4">
      <c r="A101"/>
      <c r="B101" s="62" t="str">
        <f t="shared" ref="B101" si="10">IF($E$8=C101,$D$8,IF($E$9=C101,$D$9,IF($E$10=C101,$D$10,"")))</f>
        <v/>
      </c>
      <c r="C101" s="78" t="s">
        <v>194</v>
      </c>
      <c r="D101" s="69"/>
      <c r="E101" s="70"/>
      <c r="F101" s="71"/>
      <c r="G101" s="71"/>
      <c r="H101" s="71"/>
      <c r="I101" s="71"/>
      <c r="J101" s="71"/>
      <c r="K101" s="74"/>
      <c r="L101" s="76">
        <f>SUM(K102:K121)</f>
        <v>0</v>
      </c>
    </row>
    <row r="102" spans="1:12">
      <c r="A102">
        <v>1</v>
      </c>
      <c r="B102" s="103"/>
      <c r="C102" s="82" t="str">
        <f>IF(D102="","",".")</f>
        <v/>
      </c>
      <c r="D102" s="119"/>
      <c r="E102" s="122"/>
      <c r="F102" s="123"/>
      <c r="G102" s="123"/>
      <c r="H102" s="123"/>
      <c r="I102" s="123"/>
      <c r="J102" s="123"/>
      <c r="K102" s="128" t="str">
        <f t="shared" ref="K102:K165" si="11">IF(ISNUMBER(F102),(PRODUCT(F102,G102,I102)),"")</f>
        <v/>
      </c>
      <c r="L102" s="40"/>
    </row>
    <row r="103" spans="1:12" ht="18.600000000000001" thickBot="1">
      <c r="A103">
        <v>2</v>
      </c>
      <c r="B103" s="103"/>
      <c r="C103" s="82" t="str">
        <f t="shared" ref="C103:C121" si="12">IF(D103="","",".")</f>
        <v/>
      </c>
      <c r="D103" s="120"/>
      <c r="E103" s="124"/>
      <c r="F103" s="125"/>
      <c r="G103" s="125"/>
      <c r="H103" s="125"/>
      <c r="I103" s="125"/>
      <c r="J103" s="125"/>
      <c r="K103" s="129" t="str">
        <f t="shared" si="11"/>
        <v/>
      </c>
      <c r="L103" s="40"/>
    </row>
    <row r="104" spans="1:12" ht="18.600000000000001" thickBot="1">
      <c r="A104">
        <v>3</v>
      </c>
      <c r="B104" s="103"/>
      <c r="C104" s="82" t="str">
        <f t="shared" si="12"/>
        <v/>
      </c>
      <c r="D104" s="120"/>
      <c r="E104" s="124"/>
      <c r="F104" s="125"/>
      <c r="G104" s="125"/>
      <c r="H104" s="125"/>
      <c r="I104" s="125"/>
      <c r="J104" s="125"/>
      <c r="K104" s="129" t="str">
        <f t="shared" si="11"/>
        <v/>
      </c>
      <c r="L104" s="40"/>
    </row>
    <row r="105" spans="1:12" ht="18.600000000000001" thickBot="1">
      <c r="A105">
        <v>4</v>
      </c>
      <c r="B105" s="103"/>
      <c r="C105" s="82" t="str">
        <f t="shared" si="12"/>
        <v/>
      </c>
      <c r="D105" s="120"/>
      <c r="E105" s="124"/>
      <c r="F105" s="125"/>
      <c r="G105" s="125"/>
      <c r="H105" s="125"/>
      <c r="I105" s="125"/>
      <c r="J105" s="125"/>
      <c r="K105" s="129" t="str">
        <f t="shared" si="11"/>
        <v/>
      </c>
      <c r="L105" s="40"/>
    </row>
    <row r="106" spans="1:12" ht="18.600000000000001" thickBot="1">
      <c r="A106">
        <v>5</v>
      </c>
      <c r="B106" s="103"/>
      <c r="C106" s="82" t="str">
        <f t="shared" si="12"/>
        <v/>
      </c>
      <c r="D106" s="120"/>
      <c r="E106" s="124"/>
      <c r="F106" s="125"/>
      <c r="G106" s="125"/>
      <c r="H106" s="125"/>
      <c r="I106" s="125"/>
      <c r="J106" s="125"/>
      <c r="K106" s="129" t="str">
        <f t="shared" si="11"/>
        <v/>
      </c>
      <c r="L106" s="40"/>
    </row>
    <row r="107" spans="1:12" ht="18.600000000000001" thickBot="1">
      <c r="A107">
        <v>6</v>
      </c>
      <c r="B107" s="103"/>
      <c r="C107" s="82" t="str">
        <f t="shared" si="12"/>
        <v/>
      </c>
      <c r="D107" s="120"/>
      <c r="E107" s="124"/>
      <c r="F107" s="125"/>
      <c r="G107" s="125"/>
      <c r="H107" s="125"/>
      <c r="I107" s="125"/>
      <c r="J107" s="125"/>
      <c r="K107" s="129" t="str">
        <f t="shared" si="11"/>
        <v/>
      </c>
      <c r="L107" s="40"/>
    </row>
    <row r="108" spans="1:12" ht="18.600000000000001" thickBot="1">
      <c r="A108">
        <v>7</v>
      </c>
      <c r="B108" s="103"/>
      <c r="C108" s="82" t="str">
        <f t="shared" si="12"/>
        <v/>
      </c>
      <c r="D108" s="120"/>
      <c r="E108" s="124"/>
      <c r="F108" s="125"/>
      <c r="G108" s="125"/>
      <c r="H108" s="125"/>
      <c r="I108" s="125"/>
      <c r="J108" s="125"/>
      <c r="K108" s="129" t="str">
        <f t="shared" si="11"/>
        <v/>
      </c>
      <c r="L108" s="40"/>
    </row>
    <row r="109" spans="1:12" ht="18.600000000000001" thickBot="1">
      <c r="A109">
        <v>8</v>
      </c>
      <c r="B109" s="103"/>
      <c r="C109" s="82" t="str">
        <f t="shared" si="12"/>
        <v/>
      </c>
      <c r="D109" s="120"/>
      <c r="E109" s="124"/>
      <c r="F109" s="125"/>
      <c r="G109" s="125"/>
      <c r="H109" s="125"/>
      <c r="I109" s="125"/>
      <c r="J109" s="125"/>
      <c r="K109" s="129" t="str">
        <f t="shared" si="11"/>
        <v/>
      </c>
      <c r="L109" s="40"/>
    </row>
    <row r="110" spans="1:12" ht="18.600000000000001" thickBot="1">
      <c r="A110">
        <v>9</v>
      </c>
      <c r="B110" s="103"/>
      <c r="C110" s="82" t="str">
        <f t="shared" si="12"/>
        <v/>
      </c>
      <c r="D110" s="120"/>
      <c r="E110" s="124"/>
      <c r="F110" s="125"/>
      <c r="G110" s="125"/>
      <c r="H110" s="125"/>
      <c r="I110" s="125"/>
      <c r="J110" s="125"/>
      <c r="K110" s="129" t="str">
        <f t="shared" si="11"/>
        <v/>
      </c>
      <c r="L110" s="40"/>
    </row>
    <row r="111" spans="1:12" ht="18.600000000000001" thickBot="1">
      <c r="A111">
        <v>10</v>
      </c>
      <c r="B111" s="103"/>
      <c r="C111" s="82" t="str">
        <f t="shared" si="12"/>
        <v/>
      </c>
      <c r="D111" s="120"/>
      <c r="E111" s="124"/>
      <c r="F111" s="125"/>
      <c r="G111" s="125"/>
      <c r="H111" s="125"/>
      <c r="I111" s="125"/>
      <c r="J111" s="125"/>
      <c r="K111" s="129" t="str">
        <f t="shared" si="11"/>
        <v/>
      </c>
      <c r="L111" s="40"/>
    </row>
    <row r="112" spans="1:12" ht="18.600000000000001" thickBot="1">
      <c r="A112">
        <v>11</v>
      </c>
      <c r="B112" s="103"/>
      <c r="C112" s="82" t="str">
        <f t="shared" si="12"/>
        <v/>
      </c>
      <c r="D112" s="120"/>
      <c r="E112" s="124"/>
      <c r="F112" s="125"/>
      <c r="G112" s="125"/>
      <c r="H112" s="125"/>
      <c r="I112" s="125"/>
      <c r="J112" s="125"/>
      <c r="K112" s="129" t="str">
        <f t="shared" si="11"/>
        <v/>
      </c>
      <c r="L112" s="40"/>
    </row>
    <row r="113" spans="1:12" ht="18.600000000000001" thickBot="1">
      <c r="A113">
        <v>12</v>
      </c>
      <c r="B113" s="103"/>
      <c r="C113" s="82" t="str">
        <f t="shared" si="12"/>
        <v/>
      </c>
      <c r="D113" s="120"/>
      <c r="E113" s="124"/>
      <c r="F113" s="125"/>
      <c r="G113" s="125"/>
      <c r="H113" s="125"/>
      <c r="I113" s="125"/>
      <c r="J113" s="125"/>
      <c r="K113" s="129" t="str">
        <f t="shared" si="11"/>
        <v/>
      </c>
      <c r="L113" s="41"/>
    </row>
    <row r="114" spans="1:12" ht="18.600000000000001" thickBot="1">
      <c r="A114">
        <v>13</v>
      </c>
      <c r="B114" s="103"/>
      <c r="C114" s="82" t="str">
        <f t="shared" si="12"/>
        <v/>
      </c>
      <c r="D114" s="120"/>
      <c r="E114" s="124"/>
      <c r="F114" s="125"/>
      <c r="G114" s="125"/>
      <c r="H114" s="125"/>
      <c r="I114" s="125"/>
      <c r="J114" s="125"/>
      <c r="K114" s="129" t="str">
        <f t="shared" si="11"/>
        <v/>
      </c>
      <c r="L114" s="41"/>
    </row>
    <row r="115" spans="1:12" ht="18.600000000000001" thickBot="1">
      <c r="A115">
        <v>14</v>
      </c>
      <c r="B115" s="103"/>
      <c r="C115" s="82" t="str">
        <f t="shared" si="12"/>
        <v/>
      </c>
      <c r="D115" s="120"/>
      <c r="E115" s="124"/>
      <c r="F115" s="125"/>
      <c r="G115" s="125"/>
      <c r="H115" s="125"/>
      <c r="I115" s="125"/>
      <c r="J115" s="125"/>
      <c r="K115" s="129" t="str">
        <f t="shared" si="11"/>
        <v/>
      </c>
      <c r="L115" s="40"/>
    </row>
    <row r="116" spans="1:12" ht="18.600000000000001" thickBot="1">
      <c r="A116">
        <v>15</v>
      </c>
      <c r="B116" s="103"/>
      <c r="C116" s="82" t="str">
        <f t="shared" si="12"/>
        <v/>
      </c>
      <c r="D116" s="120"/>
      <c r="E116" s="124"/>
      <c r="F116" s="125"/>
      <c r="G116" s="125"/>
      <c r="H116" s="125"/>
      <c r="I116" s="125"/>
      <c r="J116" s="125"/>
      <c r="K116" s="129" t="str">
        <f t="shared" si="11"/>
        <v/>
      </c>
      <c r="L116" s="40"/>
    </row>
    <row r="117" spans="1:12" ht="18.600000000000001" thickBot="1">
      <c r="A117">
        <v>16</v>
      </c>
      <c r="B117" s="103"/>
      <c r="C117" s="82" t="str">
        <f t="shared" si="12"/>
        <v/>
      </c>
      <c r="D117" s="120"/>
      <c r="E117" s="124"/>
      <c r="F117" s="125"/>
      <c r="G117" s="125"/>
      <c r="H117" s="125"/>
      <c r="I117" s="125"/>
      <c r="J117" s="125"/>
      <c r="K117" s="129" t="str">
        <f t="shared" si="11"/>
        <v/>
      </c>
      <c r="L117" s="40"/>
    </row>
    <row r="118" spans="1:12" ht="18.600000000000001" thickBot="1">
      <c r="A118">
        <v>17</v>
      </c>
      <c r="B118" s="103"/>
      <c r="C118" s="82" t="str">
        <f t="shared" si="12"/>
        <v/>
      </c>
      <c r="D118" s="120"/>
      <c r="E118" s="124"/>
      <c r="F118" s="125"/>
      <c r="G118" s="125"/>
      <c r="H118" s="125"/>
      <c r="I118" s="125"/>
      <c r="J118" s="125"/>
      <c r="K118" s="129" t="str">
        <f t="shared" si="11"/>
        <v/>
      </c>
      <c r="L118" s="41"/>
    </row>
    <row r="119" spans="1:12" ht="18.600000000000001" thickBot="1">
      <c r="A119">
        <v>18</v>
      </c>
      <c r="B119" s="103"/>
      <c r="C119" s="82" t="str">
        <f t="shared" si="12"/>
        <v/>
      </c>
      <c r="D119" s="120"/>
      <c r="E119" s="124"/>
      <c r="F119" s="125"/>
      <c r="G119" s="125"/>
      <c r="H119" s="125"/>
      <c r="I119" s="125"/>
      <c r="J119" s="125"/>
      <c r="K119" s="129" t="str">
        <f t="shared" si="11"/>
        <v/>
      </c>
      <c r="L119" s="41"/>
    </row>
    <row r="120" spans="1:12" ht="18.600000000000001" thickBot="1">
      <c r="A120">
        <v>19</v>
      </c>
      <c r="B120" s="103"/>
      <c r="C120" s="82" t="str">
        <f t="shared" si="12"/>
        <v/>
      </c>
      <c r="D120" s="120"/>
      <c r="E120" s="124"/>
      <c r="F120" s="125"/>
      <c r="G120" s="125"/>
      <c r="H120" s="125"/>
      <c r="I120" s="125"/>
      <c r="J120" s="125"/>
      <c r="K120" s="129" t="str">
        <f t="shared" si="11"/>
        <v/>
      </c>
      <c r="L120" s="41"/>
    </row>
    <row r="121" spans="1:12" ht="18.600000000000001" thickBot="1">
      <c r="A121">
        <v>20</v>
      </c>
      <c r="B121" s="104"/>
      <c r="C121" s="83" t="str">
        <f t="shared" si="12"/>
        <v/>
      </c>
      <c r="D121" s="121"/>
      <c r="E121" s="126"/>
      <c r="F121" s="127"/>
      <c r="G121" s="127"/>
      <c r="H121" s="127"/>
      <c r="I121" s="127"/>
      <c r="J121" s="127"/>
      <c r="K121" s="130" t="str">
        <f t="shared" si="11"/>
        <v/>
      </c>
      <c r="L121" s="42"/>
    </row>
    <row r="122" spans="1:12" ht="22.8" thickBot="1">
      <c r="A122" s="60"/>
      <c r="B122" s="101"/>
      <c r="C122" s="75" t="s">
        <v>454</v>
      </c>
      <c r="D122" s="61" t="s">
        <v>207</v>
      </c>
      <c r="E122" s="290" t="s">
        <v>173</v>
      </c>
      <c r="F122" s="65" t="s">
        <v>156</v>
      </c>
      <c r="G122" s="66" t="s">
        <v>448</v>
      </c>
      <c r="H122" s="67" t="s">
        <v>446</v>
      </c>
      <c r="I122" s="66" t="s">
        <v>449</v>
      </c>
      <c r="J122" s="67" t="s">
        <v>447</v>
      </c>
      <c r="K122" s="65" t="s">
        <v>108</v>
      </c>
      <c r="L122" s="68" t="s">
        <v>306</v>
      </c>
    </row>
    <row r="123" spans="1:12" s="35" customFormat="1" ht="26.4">
      <c r="A123"/>
      <c r="B123" s="62" t="str">
        <f t="shared" ref="B123" si="13">IF($E$8=C123,$D$8,IF($E$9=C123,$D$9,IF($E$10=C123,$D$10,"")))</f>
        <v/>
      </c>
      <c r="C123" s="78" t="s">
        <v>195</v>
      </c>
      <c r="D123" s="69"/>
      <c r="E123" s="70"/>
      <c r="F123" s="71"/>
      <c r="G123" s="71"/>
      <c r="H123" s="71"/>
      <c r="I123" s="71"/>
      <c r="J123" s="71"/>
      <c r="K123" s="74"/>
      <c r="L123" s="76">
        <f>SUM(K124:K143)</f>
        <v>0</v>
      </c>
    </row>
    <row r="124" spans="1:12">
      <c r="A124">
        <v>1</v>
      </c>
      <c r="B124" s="103"/>
      <c r="C124" s="82" t="str">
        <f>IF(D124="","",".")</f>
        <v/>
      </c>
      <c r="D124" s="119"/>
      <c r="E124" s="122"/>
      <c r="F124" s="123"/>
      <c r="G124" s="123"/>
      <c r="H124" s="123"/>
      <c r="I124" s="123"/>
      <c r="J124" s="123"/>
      <c r="K124" s="128" t="str">
        <f t="shared" si="11"/>
        <v/>
      </c>
      <c r="L124" s="40"/>
    </row>
    <row r="125" spans="1:12" ht="18.600000000000001" thickBot="1">
      <c r="A125">
        <v>2</v>
      </c>
      <c r="B125" s="103"/>
      <c r="C125" s="82" t="str">
        <f t="shared" ref="C125:C143" si="14">IF(D125="","",".")</f>
        <v/>
      </c>
      <c r="D125" s="120"/>
      <c r="E125" s="124"/>
      <c r="F125" s="125"/>
      <c r="G125" s="125"/>
      <c r="H125" s="125"/>
      <c r="I125" s="125"/>
      <c r="J125" s="125"/>
      <c r="K125" s="129" t="str">
        <f t="shared" si="11"/>
        <v/>
      </c>
      <c r="L125" s="40"/>
    </row>
    <row r="126" spans="1:12" ht="18.600000000000001" thickBot="1">
      <c r="A126">
        <v>3</v>
      </c>
      <c r="B126" s="103"/>
      <c r="C126" s="82" t="str">
        <f t="shared" si="14"/>
        <v/>
      </c>
      <c r="D126" s="120"/>
      <c r="E126" s="124"/>
      <c r="F126" s="125"/>
      <c r="G126" s="125"/>
      <c r="H126" s="125"/>
      <c r="I126" s="125"/>
      <c r="J126" s="125"/>
      <c r="K126" s="129" t="str">
        <f t="shared" si="11"/>
        <v/>
      </c>
      <c r="L126" s="40"/>
    </row>
    <row r="127" spans="1:12" ht="18.600000000000001" thickBot="1">
      <c r="A127">
        <v>4</v>
      </c>
      <c r="B127" s="103"/>
      <c r="C127" s="82" t="str">
        <f t="shared" si="14"/>
        <v/>
      </c>
      <c r="D127" s="120"/>
      <c r="E127" s="124"/>
      <c r="F127" s="125"/>
      <c r="G127" s="125"/>
      <c r="H127" s="125"/>
      <c r="I127" s="125"/>
      <c r="J127" s="125"/>
      <c r="K127" s="129" t="str">
        <f t="shared" si="11"/>
        <v/>
      </c>
      <c r="L127" s="40"/>
    </row>
    <row r="128" spans="1:12" ht="18.600000000000001" thickBot="1">
      <c r="A128">
        <v>5</v>
      </c>
      <c r="B128" s="103"/>
      <c r="C128" s="82" t="str">
        <f t="shared" si="14"/>
        <v/>
      </c>
      <c r="D128" s="120"/>
      <c r="E128" s="124"/>
      <c r="F128" s="125"/>
      <c r="G128" s="125"/>
      <c r="H128" s="125"/>
      <c r="I128" s="125"/>
      <c r="J128" s="125"/>
      <c r="K128" s="129" t="str">
        <f t="shared" si="11"/>
        <v/>
      </c>
      <c r="L128" s="40"/>
    </row>
    <row r="129" spans="1:12" ht="18.600000000000001" thickBot="1">
      <c r="A129">
        <v>6</v>
      </c>
      <c r="B129" s="103"/>
      <c r="C129" s="82" t="str">
        <f t="shared" si="14"/>
        <v/>
      </c>
      <c r="D129" s="120"/>
      <c r="E129" s="124"/>
      <c r="F129" s="125"/>
      <c r="G129" s="125"/>
      <c r="H129" s="125"/>
      <c r="I129" s="125"/>
      <c r="J129" s="125"/>
      <c r="K129" s="129" t="str">
        <f t="shared" si="11"/>
        <v/>
      </c>
      <c r="L129" s="40"/>
    </row>
    <row r="130" spans="1:12" ht="18.600000000000001" thickBot="1">
      <c r="A130">
        <v>7</v>
      </c>
      <c r="B130" s="103"/>
      <c r="C130" s="82" t="str">
        <f t="shared" si="14"/>
        <v/>
      </c>
      <c r="D130" s="120"/>
      <c r="E130" s="124"/>
      <c r="F130" s="125"/>
      <c r="G130" s="125"/>
      <c r="H130" s="125"/>
      <c r="I130" s="125"/>
      <c r="J130" s="125"/>
      <c r="K130" s="129" t="str">
        <f t="shared" si="11"/>
        <v/>
      </c>
      <c r="L130" s="40"/>
    </row>
    <row r="131" spans="1:12" ht="18.600000000000001" thickBot="1">
      <c r="A131">
        <v>8</v>
      </c>
      <c r="B131" s="103"/>
      <c r="C131" s="82" t="str">
        <f t="shared" si="14"/>
        <v/>
      </c>
      <c r="D131" s="120"/>
      <c r="E131" s="124"/>
      <c r="F131" s="125"/>
      <c r="G131" s="125"/>
      <c r="H131" s="125"/>
      <c r="I131" s="125"/>
      <c r="J131" s="125"/>
      <c r="K131" s="129" t="str">
        <f t="shared" si="11"/>
        <v/>
      </c>
      <c r="L131" s="40"/>
    </row>
    <row r="132" spans="1:12" ht="18.600000000000001" thickBot="1">
      <c r="A132">
        <v>9</v>
      </c>
      <c r="B132" s="103"/>
      <c r="C132" s="82" t="str">
        <f t="shared" si="14"/>
        <v/>
      </c>
      <c r="D132" s="120"/>
      <c r="E132" s="124"/>
      <c r="F132" s="125"/>
      <c r="G132" s="125"/>
      <c r="H132" s="125"/>
      <c r="I132" s="125"/>
      <c r="J132" s="125"/>
      <c r="K132" s="129" t="str">
        <f t="shared" si="11"/>
        <v/>
      </c>
      <c r="L132" s="40"/>
    </row>
    <row r="133" spans="1:12" ht="18.600000000000001" thickBot="1">
      <c r="A133">
        <v>10</v>
      </c>
      <c r="B133" s="103"/>
      <c r="C133" s="82" t="str">
        <f t="shared" si="14"/>
        <v/>
      </c>
      <c r="D133" s="120"/>
      <c r="E133" s="124"/>
      <c r="F133" s="125"/>
      <c r="G133" s="125"/>
      <c r="H133" s="125"/>
      <c r="I133" s="125"/>
      <c r="J133" s="125"/>
      <c r="K133" s="129" t="str">
        <f t="shared" si="11"/>
        <v/>
      </c>
      <c r="L133" s="40"/>
    </row>
    <row r="134" spans="1:12" ht="18.600000000000001" thickBot="1">
      <c r="A134">
        <v>11</v>
      </c>
      <c r="B134" s="103"/>
      <c r="C134" s="82" t="str">
        <f t="shared" si="14"/>
        <v/>
      </c>
      <c r="D134" s="120"/>
      <c r="E134" s="124"/>
      <c r="F134" s="125"/>
      <c r="G134" s="125"/>
      <c r="H134" s="125"/>
      <c r="I134" s="125"/>
      <c r="J134" s="125"/>
      <c r="K134" s="129" t="str">
        <f t="shared" si="11"/>
        <v/>
      </c>
      <c r="L134" s="40"/>
    </row>
    <row r="135" spans="1:12" ht="18.600000000000001" thickBot="1">
      <c r="A135">
        <v>12</v>
      </c>
      <c r="B135" s="103"/>
      <c r="C135" s="82" t="str">
        <f t="shared" si="14"/>
        <v/>
      </c>
      <c r="D135" s="120"/>
      <c r="E135" s="124"/>
      <c r="F135" s="125"/>
      <c r="G135" s="125"/>
      <c r="H135" s="125"/>
      <c r="I135" s="125"/>
      <c r="J135" s="125"/>
      <c r="K135" s="129" t="str">
        <f t="shared" si="11"/>
        <v/>
      </c>
      <c r="L135" s="40"/>
    </row>
    <row r="136" spans="1:12" ht="18.600000000000001" thickBot="1">
      <c r="A136">
        <v>13</v>
      </c>
      <c r="B136" s="103"/>
      <c r="C136" s="82" t="str">
        <f t="shared" si="14"/>
        <v/>
      </c>
      <c r="D136" s="120"/>
      <c r="E136" s="124"/>
      <c r="F136" s="125"/>
      <c r="G136" s="125"/>
      <c r="H136" s="125"/>
      <c r="I136" s="125"/>
      <c r="J136" s="125"/>
      <c r="K136" s="129" t="str">
        <f t="shared" si="11"/>
        <v/>
      </c>
      <c r="L136" s="40"/>
    </row>
    <row r="137" spans="1:12" ht="18.600000000000001" thickBot="1">
      <c r="A137">
        <v>14</v>
      </c>
      <c r="B137" s="103"/>
      <c r="C137" s="82" t="str">
        <f t="shared" si="14"/>
        <v/>
      </c>
      <c r="D137" s="120"/>
      <c r="E137" s="124"/>
      <c r="F137" s="125"/>
      <c r="G137" s="125"/>
      <c r="H137" s="125"/>
      <c r="I137" s="125"/>
      <c r="J137" s="125"/>
      <c r="K137" s="129" t="str">
        <f t="shared" si="11"/>
        <v/>
      </c>
      <c r="L137" s="40"/>
    </row>
    <row r="138" spans="1:12" ht="18.600000000000001" thickBot="1">
      <c r="A138">
        <v>15</v>
      </c>
      <c r="B138" s="103"/>
      <c r="C138" s="82" t="str">
        <f t="shared" si="14"/>
        <v/>
      </c>
      <c r="D138" s="120"/>
      <c r="E138" s="124"/>
      <c r="F138" s="125"/>
      <c r="G138" s="125"/>
      <c r="H138" s="125"/>
      <c r="I138" s="125"/>
      <c r="J138" s="125"/>
      <c r="K138" s="129" t="str">
        <f t="shared" si="11"/>
        <v/>
      </c>
      <c r="L138" s="40"/>
    </row>
    <row r="139" spans="1:12" ht="18.600000000000001" thickBot="1">
      <c r="A139">
        <v>16</v>
      </c>
      <c r="B139" s="103"/>
      <c r="C139" s="82" t="str">
        <f t="shared" si="14"/>
        <v/>
      </c>
      <c r="D139" s="120"/>
      <c r="E139" s="124"/>
      <c r="F139" s="125"/>
      <c r="G139" s="125"/>
      <c r="H139" s="125"/>
      <c r="I139" s="125"/>
      <c r="J139" s="125"/>
      <c r="K139" s="129" t="str">
        <f t="shared" si="11"/>
        <v/>
      </c>
      <c r="L139" s="40"/>
    </row>
    <row r="140" spans="1:12" ht="18.600000000000001" thickBot="1">
      <c r="A140">
        <v>17</v>
      </c>
      <c r="B140" s="103"/>
      <c r="C140" s="82" t="str">
        <f t="shared" si="14"/>
        <v/>
      </c>
      <c r="D140" s="120"/>
      <c r="E140" s="124"/>
      <c r="F140" s="125"/>
      <c r="G140" s="125"/>
      <c r="H140" s="125"/>
      <c r="I140" s="125"/>
      <c r="J140" s="125"/>
      <c r="K140" s="129" t="str">
        <f t="shared" si="11"/>
        <v/>
      </c>
      <c r="L140" s="41"/>
    </row>
    <row r="141" spans="1:12" ht="18.600000000000001" thickBot="1">
      <c r="A141">
        <v>18</v>
      </c>
      <c r="B141" s="103"/>
      <c r="C141" s="82" t="str">
        <f t="shared" si="14"/>
        <v/>
      </c>
      <c r="D141" s="120"/>
      <c r="E141" s="124"/>
      <c r="F141" s="125"/>
      <c r="G141" s="125"/>
      <c r="H141" s="125"/>
      <c r="I141" s="125"/>
      <c r="J141" s="125"/>
      <c r="K141" s="129" t="str">
        <f t="shared" si="11"/>
        <v/>
      </c>
      <c r="L141" s="41"/>
    </row>
    <row r="142" spans="1:12" ht="18.600000000000001" thickBot="1">
      <c r="A142">
        <v>19</v>
      </c>
      <c r="B142" s="103"/>
      <c r="C142" s="82" t="str">
        <f t="shared" si="14"/>
        <v/>
      </c>
      <c r="D142" s="120"/>
      <c r="E142" s="124"/>
      <c r="F142" s="125"/>
      <c r="G142" s="125"/>
      <c r="H142" s="125"/>
      <c r="I142" s="125"/>
      <c r="J142" s="125"/>
      <c r="K142" s="129" t="str">
        <f t="shared" si="11"/>
        <v/>
      </c>
      <c r="L142" s="41"/>
    </row>
    <row r="143" spans="1:12" ht="18.600000000000001" thickBot="1">
      <c r="A143">
        <v>20</v>
      </c>
      <c r="B143" s="104"/>
      <c r="C143" s="83" t="str">
        <f t="shared" si="14"/>
        <v/>
      </c>
      <c r="D143" s="121"/>
      <c r="E143" s="124"/>
      <c r="F143" s="125"/>
      <c r="G143" s="127"/>
      <c r="H143" s="127"/>
      <c r="I143" s="127"/>
      <c r="J143" s="127"/>
      <c r="K143" s="130" t="str">
        <f t="shared" si="11"/>
        <v/>
      </c>
      <c r="L143" s="42"/>
    </row>
    <row r="144" spans="1:12" ht="22.8" thickBot="1">
      <c r="A144" s="60"/>
      <c r="B144" s="101"/>
      <c r="C144" s="75" t="s">
        <v>454</v>
      </c>
      <c r="D144" s="61" t="s">
        <v>207</v>
      </c>
      <c r="E144" s="290" t="s">
        <v>173</v>
      </c>
      <c r="F144" s="65" t="s">
        <v>156</v>
      </c>
      <c r="G144" s="66" t="s">
        <v>448</v>
      </c>
      <c r="H144" s="67" t="s">
        <v>446</v>
      </c>
      <c r="I144" s="66" t="s">
        <v>449</v>
      </c>
      <c r="J144" s="67" t="s">
        <v>447</v>
      </c>
      <c r="K144" s="65" t="s">
        <v>108</v>
      </c>
      <c r="L144" s="68" t="s">
        <v>306</v>
      </c>
    </row>
    <row r="145" spans="1:12" s="35" customFormat="1" ht="26.4">
      <c r="A145"/>
      <c r="B145" s="62" t="str">
        <f t="shared" ref="B145" si="15">IF($E$8=C145,$D$8,IF($E$9=C145,$D$9,IF($E$10=C145,$D$10,"")))</f>
        <v/>
      </c>
      <c r="C145" s="77" t="s">
        <v>199</v>
      </c>
      <c r="D145" s="69"/>
      <c r="E145" s="70"/>
      <c r="F145" s="71"/>
      <c r="G145" s="71"/>
      <c r="H145" s="71"/>
      <c r="I145" s="71"/>
      <c r="J145" s="71"/>
      <c r="K145" s="72"/>
      <c r="L145" s="76">
        <f>SUM(K146:K165)</f>
        <v>0</v>
      </c>
    </row>
    <row r="146" spans="1:12">
      <c r="A146">
        <v>1</v>
      </c>
      <c r="B146" s="103"/>
      <c r="C146" s="84" t="str">
        <f>IF(D146="","",".")</f>
        <v/>
      </c>
      <c r="D146" s="552"/>
      <c r="E146" s="122"/>
      <c r="F146" s="123"/>
      <c r="G146" s="123"/>
      <c r="H146" s="123"/>
      <c r="I146" s="123"/>
      <c r="J146" s="123"/>
      <c r="K146" s="128" t="str">
        <f t="shared" si="11"/>
        <v/>
      </c>
      <c r="L146" s="40"/>
    </row>
    <row r="147" spans="1:12">
      <c r="A147">
        <v>2</v>
      </c>
      <c r="B147" s="103"/>
      <c r="C147" s="84" t="str">
        <f t="shared" ref="C147:C165" si="16">IF(D147="","",".")</f>
        <v/>
      </c>
      <c r="D147" s="120"/>
      <c r="E147" s="124"/>
      <c r="F147" s="125"/>
      <c r="G147" s="125"/>
      <c r="H147" s="125"/>
      <c r="I147" s="125"/>
      <c r="J147" s="125"/>
      <c r="K147" s="129" t="str">
        <f t="shared" si="11"/>
        <v/>
      </c>
      <c r="L147" s="40"/>
    </row>
    <row r="148" spans="1:12">
      <c r="A148">
        <v>3</v>
      </c>
      <c r="B148" s="103"/>
      <c r="C148" s="84" t="str">
        <f t="shared" si="16"/>
        <v/>
      </c>
      <c r="D148" s="120"/>
      <c r="E148" s="124"/>
      <c r="F148" s="125"/>
      <c r="G148" s="125"/>
      <c r="H148" s="125"/>
      <c r="I148" s="125"/>
      <c r="J148" s="125"/>
      <c r="K148" s="129" t="str">
        <f t="shared" si="11"/>
        <v/>
      </c>
      <c r="L148" s="40"/>
    </row>
    <row r="149" spans="1:12">
      <c r="A149">
        <v>4</v>
      </c>
      <c r="B149" s="103"/>
      <c r="C149" s="84" t="str">
        <f t="shared" si="16"/>
        <v/>
      </c>
      <c r="D149" s="120"/>
      <c r="E149" s="124"/>
      <c r="F149" s="125"/>
      <c r="G149" s="125"/>
      <c r="H149" s="125"/>
      <c r="I149" s="125"/>
      <c r="J149" s="125"/>
      <c r="K149" s="129" t="str">
        <f t="shared" si="11"/>
        <v/>
      </c>
      <c r="L149" s="40"/>
    </row>
    <row r="150" spans="1:12">
      <c r="A150">
        <v>5</v>
      </c>
      <c r="B150" s="103"/>
      <c r="C150" s="84" t="str">
        <f t="shared" si="16"/>
        <v/>
      </c>
      <c r="D150" s="120"/>
      <c r="E150" s="124"/>
      <c r="F150" s="125"/>
      <c r="G150" s="125"/>
      <c r="H150" s="125"/>
      <c r="I150" s="125"/>
      <c r="J150" s="125"/>
      <c r="K150" s="129" t="str">
        <f t="shared" si="11"/>
        <v/>
      </c>
      <c r="L150" s="40"/>
    </row>
    <row r="151" spans="1:12">
      <c r="A151">
        <v>6</v>
      </c>
      <c r="B151" s="103"/>
      <c r="C151" s="84" t="str">
        <f t="shared" si="16"/>
        <v/>
      </c>
      <c r="D151" s="120"/>
      <c r="E151" s="124"/>
      <c r="F151" s="125"/>
      <c r="G151" s="125"/>
      <c r="H151" s="125"/>
      <c r="I151" s="125"/>
      <c r="J151" s="125"/>
      <c r="K151" s="129" t="str">
        <f t="shared" si="11"/>
        <v/>
      </c>
      <c r="L151" s="40"/>
    </row>
    <row r="152" spans="1:12">
      <c r="A152">
        <v>7</v>
      </c>
      <c r="B152" s="103"/>
      <c r="C152" s="84" t="str">
        <f t="shared" si="16"/>
        <v/>
      </c>
      <c r="D152" s="120"/>
      <c r="E152" s="124"/>
      <c r="F152" s="125"/>
      <c r="G152" s="125"/>
      <c r="H152" s="125"/>
      <c r="I152" s="125"/>
      <c r="J152" s="125"/>
      <c r="K152" s="129" t="str">
        <f t="shared" si="11"/>
        <v/>
      </c>
      <c r="L152" s="40"/>
    </row>
    <row r="153" spans="1:12">
      <c r="A153">
        <v>8</v>
      </c>
      <c r="B153" s="103"/>
      <c r="C153" s="84" t="str">
        <f t="shared" si="16"/>
        <v/>
      </c>
      <c r="D153" s="120"/>
      <c r="E153" s="124"/>
      <c r="F153" s="125"/>
      <c r="G153" s="125"/>
      <c r="H153" s="125"/>
      <c r="I153" s="125"/>
      <c r="J153" s="125"/>
      <c r="K153" s="129" t="str">
        <f t="shared" si="11"/>
        <v/>
      </c>
      <c r="L153" s="40"/>
    </row>
    <row r="154" spans="1:12">
      <c r="A154">
        <v>9</v>
      </c>
      <c r="B154" s="103"/>
      <c r="C154" s="84" t="str">
        <f t="shared" si="16"/>
        <v/>
      </c>
      <c r="D154" s="120"/>
      <c r="E154" s="124"/>
      <c r="F154" s="125"/>
      <c r="G154" s="125"/>
      <c r="H154" s="125"/>
      <c r="I154" s="125"/>
      <c r="J154" s="125"/>
      <c r="K154" s="129" t="str">
        <f t="shared" si="11"/>
        <v/>
      </c>
      <c r="L154" s="40"/>
    </row>
    <row r="155" spans="1:12">
      <c r="A155">
        <v>10</v>
      </c>
      <c r="B155" s="103"/>
      <c r="C155" s="84" t="str">
        <f t="shared" si="16"/>
        <v/>
      </c>
      <c r="D155" s="120"/>
      <c r="E155" s="124"/>
      <c r="F155" s="125"/>
      <c r="G155" s="125"/>
      <c r="H155" s="125"/>
      <c r="I155" s="125"/>
      <c r="J155" s="125"/>
      <c r="K155" s="129" t="str">
        <f t="shared" si="11"/>
        <v/>
      </c>
      <c r="L155" s="40"/>
    </row>
    <row r="156" spans="1:12">
      <c r="A156">
        <v>11</v>
      </c>
      <c r="B156" s="103"/>
      <c r="C156" s="84" t="str">
        <f t="shared" si="16"/>
        <v/>
      </c>
      <c r="D156" s="120"/>
      <c r="E156" s="124"/>
      <c r="F156" s="125"/>
      <c r="G156" s="125"/>
      <c r="H156" s="125"/>
      <c r="I156" s="125"/>
      <c r="J156" s="125"/>
      <c r="K156" s="129" t="str">
        <f t="shared" si="11"/>
        <v/>
      </c>
      <c r="L156" s="40"/>
    </row>
    <row r="157" spans="1:12">
      <c r="A157">
        <v>12</v>
      </c>
      <c r="B157" s="103"/>
      <c r="C157" s="84" t="str">
        <f t="shared" si="16"/>
        <v/>
      </c>
      <c r="D157" s="120"/>
      <c r="E157" s="124"/>
      <c r="F157" s="125"/>
      <c r="G157" s="125"/>
      <c r="H157" s="125"/>
      <c r="I157" s="125"/>
      <c r="J157" s="125"/>
      <c r="K157" s="129" t="str">
        <f t="shared" si="11"/>
        <v/>
      </c>
      <c r="L157" s="41"/>
    </row>
    <row r="158" spans="1:12">
      <c r="A158">
        <v>13</v>
      </c>
      <c r="B158" s="103"/>
      <c r="C158" s="84" t="str">
        <f t="shared" si="16"/>
        <v/>
      </c>
      <c r="D158" s="120"/>
      <c r="E158" s="124"/>
      <c r="F158" s="125"/>
      <c r="G158" s="125"/>
      <c r="H158" s="125"/>
      <c r="I158" s="125"/>
      <c r="J158" s="125"/>
      <c r="K158" s="129" t="str">
        <f t="shared" si="11"/>
        <v/>
      </c>
      <c r="L158" s="41"/>
    </row>
    <row r="159" spans="1:12">
      <c r="A159">
        <v>14</v>
      </c>
      <c r="B159" s="103"/>
      <c r="C159" s="84" t="str">
        <f t="shared" si="16"/>
        <v/>
      </c>
      <c r="D159" s="120"/>
      <c r="E159" s="124"/>
      <c r="F159" s="125"/>
      <c r="G159" s="125"/>
      <c r="H159" s="125"/>
      <c r="I159" s="125"/>
      <c r="J159" s="125"/>
      <c r="K159" s="129" t="str">
        <f t="shared" si="11"/>
        <v/>
      </c>
      <c r="L159" s="41"/>
    </row>
    <row r="160" spans="1:12">
      <c r="A160">
        <v>15</v>
      </c>
      <c r="B160" s="103"/>
      <c r="C160" s="84" t="str">
        <f t="shared" si="16"/>
        <v/>
      </c>
      <c r="D160" s="120"/>
      <c r="E160" s="124"/>
      <c r="F160" s="125"/>
      <c r="G160" s="125"/>
      <c r="H160" s="125"/>
      <c r="I160" s="125"/>
      <c r="J160" s="125"/>
      <c r="K160" s="129" t="str">
        <f t="shared" si="11"/>
        <v/>
      </c>
      <c r="L160" s="40"/>
    </row>
    <row r="161" spans="1:12">
      <c r="A161">
        <v>16</v>
      </c>
      <c r="B161" s="103"/>
      <c r="C161" s="84" t="str">
        <f t="shared" si="16"/>
        <v/>
      </c>
      <c r="D161" s="120"/>
      <c r="E161" s="124"/>
      <c r="F161" s="125"/>
      <c r="G161" s="125"/>
      <c r="H161" s="125"/>
      <c r="I161" s="125"/>
      <c r="J161" s="125"/>
      <c r="K161" s="129" t="str">
        <f t="shared" si="11"/>
        <v/>
      </c>
      <c r="L161" s="40"/>
    </row>
    <row r="162" spans="1:12">
      <c r="A162">
        <v>17</v>
      </c>
      <c r="B162" s="103"/>
      <c r="C162" s="84" t="str">
        <f t="shared" si="16"/>
        <v/>
      </c>
      <c r="D162" s="120"/>
      <c r="E162" s="124"/>
      <c r="F162" s="125"/>
      <c r="G162" s="125"/>
      <c r="H162" s="125"/>
      <c r="I162" s="125"/>
      <c r="J162" s="125"/>
      <c r="K162" s="129" t="str">
        <f t="shared" si="11"/>
        <v/>
      </c>
      <c r="L162" s="41"/>
    </row>
    <row r="163" spans="1:12">
      <c r="A163">
        <v>18</v>
      </c>
      <c r="B163" s="103"/>
      <c r="C163" s="84" t="str">
        <f t="shared" si="16"/>
        <v/>
      </c>
      <c r="D163" s="120"/>
      <c r="E163" s="124"/>
      <c r="F163" s="125"/>
      <c r="G163" s="125"/>
      <c r="H163" s="125"/>
      <c r="I163" s="125"/>
      <c r="J163" s="125"/>
      <c r="K163" s="129" t="str">
        <f t="shared" si="11"/>
        <v/>
      </c>
      <c r="L163" s="41"/>
    </row>
    <row r="164" spans="1:12">
      <c r="A164">
        <v>19</v>
      </c>
      <c r="B164" s="103"/>
      <c r="C164" s="84" t="str">
        <f t="shared" si="16"/>
        <v/>
      </c>
      <c r="D164" s="120"/>
      <c r="E164" s="124"/>
      <c r="F164" s="125"/>
      <c r="G164" s="125"/>
      <c r="H164" s="125"/>
      <c r="I164" s="125"/>
      <c r="J164" s="125"/>
      <c r="K164" s="129" t="str">
        <f t="shared" si="11"/>
        <v/>
      </c>
      <c r="L164" s="41"/>
    </row>
    <row r="165" spans="1:12" ht="18.600000000000001" thickBot="1">
      <c r="A165">
        <v>20</v>
      </c>
      <c r="B165" s="104"/>
      <c r="C165" s="85" t="str">
        <f t="shared" si="16"/>
        <v/>
      </c>
      <c r="D165" s="647"/>
      <c r="E165" s="126"/>
      <c r="F165" s="125"/>
      <c r="G165" s="127"/>
      <c r="H165" s="127"/>
      <c r="I165" s="127"/>
      <c r="J165" s="127"/>
      <c r="K165" s="130" t="str">
        <f t="shared" si="11"/>
        <v/>
      </c>
      <c r="L165" s="42"/>
    </row>
    <row r="166" spans="1:12" ht="22.8" thickBot="1">
      <c r="A166" s="60"/>
      <c r="B166" s="101"/>
      <c r="C166" s="75" t="s">
        <v>454</v>
      </c>
      <c r="D166" s="61" t="s">
        <v>207</v>
      </c>
      <c r="E166" s="290" t="s">
        <v>173</v>
      </c>
      <c r="F166" s="65" t="s">
        <v>156</v>
      </c>
      <c r="G166" s="66" t="s">
        <v>448</v>
      </c>
      <c r="H166" s="67" t="s">
        <v>446</v>
      </c>
      <c r="I166" s="66" t="s">
        <v>449</v>
      </c>
      <c r="J166" s="67" t="s">
        <v>447</v>
      </c>
      <c r="K166" s="65" t="s">
        <v>108</v>
      </c>
      <c r="L166" s="68" t="s">
        <v>306</v>
      </c>
    </row>
    <row r="167" spans="1:12" s="35" customFormat="1" ht="26.4">
      <c r="A167"/>
      <c r="B167" s="62" t="str">
        <f t="shared" ref="B167" si="17">IF($E$8=C167,$D$8,IF($E$9=C167,$D$9,IF($E$10=C167,$D$10,"")))</f>
        <v/>
      </c>
      <c r="C167" s="77" t="s">
        <v>196</v>
      </c>
      <c r="D167" s="69"/>
      <c r="E167" s="70"/>
      <c r="F167" s="71"/>
      <c r="G167" s="71"/>
      <c r="H167" s="71"/>
      <c r="I167" s="71"/>
      <c r="J167" s="71"/>
      <c r="K167" s="72"/>
      <c r="L167" s="76">
        <f>SUM(K168:K187)</f>
        <v>0</v>
      </c>
    </row>
    <row r="168" spans="1:12">
      <c r="A168">
        <v>1</v>
      </c>
      <c r="B168" s="103"/>
      <c r="C168" s="84" t="str">
        <f>IF(D168="","",".")</f>
        <v/>
      </c>
      <c r="D168" s="119"/>
      <c r="E168" s="122"/>
      <c r="F168" s="123"/>
      <c r="G168" s="123"/>
      <c r="H168" s="123"/>
      <c r="I168" s="123"/>
      <c r="J168" s="123"/>
      <c r="K168" s="128" t="str">
        <f t="shared" ref="K168:K187" si="18">IF(ISNUMBER(F168),(PRODUCT(F168,G168,I168)),"")</f>
        <v/>
      </c>
      <c r="L168" s="40"/>
    </row>
    <row r="169" spans="1:12" ht="18.600000000000001" thickBot="1">
      <c r="A169">
        <v>2</v>
      </c>
      <c r="B169" s="103"/>
      <c r="C169" s="84" t="str">
        <f t="shared" ref="C169:C187" si="19">IF(D169="","",".")</f>
        <v/>
      </c>
      <c r="D169" s="120"/>
      <c r="E169" s="124"/>
      <c r="F169" s="125"/>
      <c r="G169" s="125"/>
      <c r="H169" s="125"/>
      <c r="I169" s="125"/>
      <c r="J169" s="125"/>
      <c r="K169" s="129" t="str">
        <f t="shared" si="18"/>
        <v/>
      </c>
      <c r="L169" s="40"/>
    </row>
    <row r="170" spans="1:12" ht="18.600000000000001" thickBot="1">
      <c r="A170">
        <v>3</v>
      </c>
      <c r="B170" s="103"/>
      <c r="C170" s="84" t="str">
        <f t="shared" si="19"/>
        <v/>
      </c>
      <c r="D170" s="120"/>
      <c r="E170" s="124"/>
      <c r="F170" s="125"/>
      <c r="G170" s="125"/>
      <c r="H170" s="125"/>
      <c r="I170" s="125"/>
      <c r="J170" s="125"/>
      <c r="K170" s="129" t="str">
        <f t="shared" si="18"/>
        <v/>
      </c>
      <c r="L170" s="40"/>
    </row>
    <row r="171" spans="1:12" ht="18.600000000000001" thickBot="1">
      <c r="A171">
        <v>4</v>
      </c>
      <c r="B171" s="103"/>
      <c r="C171" s="84" t="str">
        <f t="shared" si="19"/>
        <v/>
      </c>
      <c r="D171" s="120"/>
      <c r="E171" s="124"/>
      <c r="F171" s="125"/>
      <c r="G171" s="125"/>
      <c r="H171" s="125"/>
      <c r="I171" s="125"/>
      <c r="J171" s="125"/>
      <c r="K171" s="129" t="str">
        <f t="shared" si="18"/>
        <v/>
      </c>
      <c r="L171" s="40"/>
    </row>
    <row r="172" spans="1:12" ht="18.600000000000001" thickBot="1">
      <c r="A172">
        <v>5</v>
      </c>
      <c r="B172" s="103"/>
      <c r="C172" s="84" t="str">
        <f t="shared" si="19"/>
        <v/>
      </c>
      <c r="D172" s="120"/>
      <c r="E172" s="124"/>
      <c r="F172" s="125"/>
      <c r="G172" s="125"/>
      <c r="H172" s="125"/>
      <c r="I172" s="125"/>
      <c r="J172" s="125"/>
      <c r="K172" s="129" t="str">
        <f t="shared" si="18"/>
        <v/>
      </c>
      <c r="L172" s="40"/>
    </row>
    <row r="173" spans="1:12" ht="18.600000000000001" thickBot="1">
      <c r="A173">
        <v>6</v>
      </c>
      <c r="B173" s="103"/>
      <c r="C173" s="84" t="str">
        <f t="shared" si="19"/>
        <v/>
      </c>
      <c r="D173" s="120"/>
      <c r="E173" s="124"/>
      <c r="F173" s="125"/>
      <c r="G173" s="125"/>
      <c r="H173" s="125"/>
      <c r="I173" s="125"/>
      <c r="J173" s="125"/>
      <c r="K173" s="129" t="str">
        <f t="shared" si="18"/>
        <v/>
      </c>
      <c r="L173" s="40"/>
    </row>
    <row r="174" spans="1:12" ht="18.600000000000001" thickBot="1">
      <c r="A174">
        <v>7</v>
      </c>
      <c r="B174" s="103"/>
      <c r="C174" s="84" t="str">
        <f t="shared" si="19"/>
        <v/>
      </c>
      <c r="D174" s="120"/>
      <c r="E174" s="124"/>
      <c r="F174" s="125"/>
      <c r="G174" s="125"/>
      <c r="H174" s="125"/>
      <c r="I174" s="125"/>
      <c r="J174" s="125"/>
      <c r="K174" s="129" t="str">
        <f t="shared" si="18"/>
        <v/>
      </c>
      <c r="L174" s="40"/>
    </row>
    <row r="175" spans="1:12" ht="18.600000000000001" thickBot="1">
      <c r="A175">
        <v>8</v>
      </c>
      <c r="B175" s="103"/>
      <c r="C175" s="84" t="str">
        <f t="shared" si="19"/>
        <v/>
      </c>
      <c r="D175" s="120"/>
      <c r="E175" s="124"/>
      <c r="F175" s="125"/>
      <c r="G175" s="125"/>
      <c r="H175" s="125"/>
      <c r="I175" s="125"/>
      <c r="J175" s="125"/>
      <c r="K175" s="129" t="str">
        <f t="shared" si="18"/>
        <v/>
      </c>
      <c r="L175" s="40"/>
    </row>
    <row r="176" spans="1:12" ht="18.600000000000001" thickBot="1">
      <c r="A176">
        <v>9</v>
      </c>
      <c r="B176" s="103"/>
      <c r="C176" s="84" t="str">
        <f t="shared" si="19"/>
        <v/>
      </c>
      <c r="D176" s="120"/>
      <c r="E176" s="124"/>
      <c r="F176" s="125"/>
      <c r="G176" s="125"/>
      <c r="H176" s="125"/>
      <c r="I176" s="125"/>
      <c r="J176" s="125"/>
      <c r="K176" s="129" t="str">
        <f t="shared" si="18"/>
        <v/>
      </c>
      <c r="L176" s="40"/>
    </row>
    <row r="177" spans="1:21" ht="18.600000000000001" thickBot="1">
      <c r="A177">
        <v>10</v>
      </c>
      <c r="B177" s="103"/>
      <c r="C177" s="84" t="str">
        <f t="shared" si="19"/>
        <v/>
      </c>
      <c r="D177" s="120"/>
      <c r="E177" s="124"/>
      <c r="F177" s="125"/>
      <c r="G177" s="125"/>
      <c r="H177" s="125"/>
      <c r="I177" s="125"/>
      <c r="J177" s="125"/>
      <c r="K177" s="129" t="str">
        <f t="shared" si="18"/>
        <v/>
      </c>
      <c r="L177" s="40"/>
    </row>
    <row r="178" spans="1:21" ht="18.600000000000001" thickBot="1">
      <c r="A178">
        <v>11</v>
      </c>
      <c r="B178" s="103"/>
      <c r="C178" s="84" t="str">
        <f t="shared" si="19"/>
        <v/>
      </c>
      <c r="D178" s="120"/>
      <c r="E178" s="124"/>
      <c r="F178" s="125"/>
      <c r="G178" s="125"/>
      <c r="H178" s="125"/>
      <c r="I178" s="125"/>
      <c r="J178" s="125"/>
      <c r="K178" s="129" t="str">
        <f t="shared" si="18"/>
        <v/>
      </c>
      <c r="L178" s="40"/>
    </row>
    <row r="179" spans="1:21" ht="18.600000000000001" thickBot="1">
      <c r="A179">
        <v>12</v>
      </c>
      <c r="B179" s="103"/>
      <c r="C179" s="84" t="str">
        <f t="shared" si="19"/>
        <v/>
      </c>
      <c r="D179" s="120"/>
      <c r="E179" s="124"/>
      <c r="F179" s="125"/>
      <c r="G179" s="125"/>
      <c r="H179" s="125"/>
      <c r="I179" s="125"/>
      <c r="J179" s="125"/>
      <c r="K179" s="129" t="str">
        <f t="shared" si="18"/>
        <v/>
      </c>
      <c r="L179" s="40"/>
    </row>
    <row r="180" spans="1:21" ht="18.600000000000001" thickBot="1">
      <c r="A180">
        <v>13</v>
      </c>
      <c r="B180" s="103"/>
      <c r="C180" s="84" t="str">
        <f t="shared" si="19"/>
        <v/>
      </c>
      <c r="D180" s="120"/>
      <c r="E180" s="124"/>
      <c r="F180" s="125"/>
      <c r="G180" s="125"/>
      <c r="H180" s="125"/>
      <c r="I180" s="125"/>
      <c r="J180" s="125"/>
      <c r="K180" s="129" t="str">
        <f t="shared" si="18"/>
        <v/>
      </c>
      <c r="L180" s="40"/>
    </row>
    <row r="181" spans="1:21" ht="18.600000000000001" thickBot="1">
      <c r="A181">
        <v>14</v>
      </c>
      <c r="B181" s="103"/>
      <c r="C181" s="84" t="str">
        <f t="shared" si="19"/>
        <v/>
      </c>
      <c r="D181" s="120"/>
      <c r="E181" s="124"/>
      <c r="F181" s="125"/>
      <c r="G181" s="125"/>
      <c r="H181" s="125"/>
      <c r="I181" s="125"/>
      <c r="J181" s="125"/>
      <c r="K181" s="129" t="str">
        <f t="shared" si="18"/>
        <v/>
      </c>
      <c r="L181" s="40"/>
    </row>
    <row r="182" spans="1:21" ht="18.600000000000001" thickBot="1">
      <c r="A182">
        <v>15</v>
      </c>
      <c r="B182" s="103"/>
      <c r="C182" s="84" t="str">
        <f t="shared" si="19"/>
        <v/>
      </c>
      <c r="D182" s="120"/>
      <c r="E182" s="124"/>
      <c r="F182" s="125"/>
      <c r="G182" s="125"/>
      <c r="H182" s="125"/>
      <c r="I182" s="125"/>
      <c r="J182" s="125"/>
      <c r="K182" s="129" t="str">
        <f t="shared" si="18"/>
        <v/>
      </c>
      <c r="L182" s="40"/>
    </row>
    <row r="183" spans="1:21" ht="18.600000000000001" thickBot="1">
      <c r="A183">
        <v>16</v>
      </c>
      <c r="B183" s="103"/>
      <c r="C183" s="84" t="str">
        <f t="shared" si="19"/>
        <v/>
      </c>
      <c r="D183" s="120"/>
      <c r="E183" s="124"/>
      <c r="F183" s="125"/>
      <c r="G183" s="125"/>
      <c r="H183" s="125"/>
      <c r="I183" s="125"/>
      <c r="J183" s="125"/>
      <c r="K183" s="129" t="str">
        <f t="shared" si="18"/>
        <v/>
      </c>
      <c r="L183" s="40"/>
    </row>
    <row r="184" spans="1:21" ht="18.600000000000001" thickBot="1">
      <c r="A184">
        <v>17</v>
      </c>
      <c r="B184" s="103"/>
      <c r="C184" s="84" t="str">
        <f t="shared" si="19"/>
        <v/>
      </c>
      <c r="D184" s="120"/>
      <c r="E184" s="124"/>
      <c r="F184" s="125"/>
      <c r="G184" s="125"/>
      <c r="H184" s="125"/>
      <c r="I184" s="125"/>
      <c r="J184" s="125"/>
      <c r="K184" s="129" t="str">
        <f t="shared" si="18"/>
        <v/>
      </c>
      <c r="L184" s="41"/>
    </row>
    <row r="185" spans="1:21" ht="18.600000000000001" thickBot="1">
      <c r="A185">
        <v>18</v>
      </c>
      <c r="B185" s="103"/>
      <c r="C185" s="84" t="str">
        <f t="shared" si="19"/>
        <v/>
      </c>
      <c r="D185" s="120"/>
      <c r="E185" s="124"/>
      <c r="F185" s="125"/>
      <c r="G185" s="125"/>
      <c r="H185" s="125"/>
      <c r="I185" s="125"/>
      <c r="J185" s="125"/>
      <c r="K185" s="129" t="str">
        <f t="shared" si="18"/>
        <v/>
      </c>
      <c r="L185" s="41"/>
    </row>
    <row r="186" spans="1:21" ht="18.600000000000001" thickBot="1">
      <c r="A186">
        <v>19</v>
      </c>
      <c r="B186" s="103"/>
      <c r="C186" s="84" t="str">
        <f t="shared" si="19"/>
        <v/>
      </c>
      <c r="D186" s="120"/>
      <c r="E186" s="124"/>
      <c r="F186" s="125"/>
      <c r="G186" s="125"/>
      <c r="H186" s="125"/>
      <c r="I186" s="125"/>
      <c r="J186" s="125"/>
      <c r="K186" s="129" t="str">
        <f t="shared" si="18"/>
        <v/>
      </c>
      <c r="L186" s="41"/>
    </row>
    <row r="187" spans="1:21" ht="18.600000000000001" thickBot="1">
      <c r="A187">
        <v>20</v>
      </c>
      <c r="B187" s="104"/>
      <c r="C187" s="85" t="str">
        <f t="shared" si="19"/>
        <v/>
      </c>
      <c r="D187" s="121"/>
      <c r="E187" s="126"/>
      <c r="F187" s="127"/>
      <c r="G187" s="127"/>
      <c r="H187" s="127"/>
      <c r="I187" s="125"/>
      <c r="J187" s="125"/>
      <c r="K187" s="130" t="str">
        <f t="shared" si="18"/>
        <v/>
      </c>
      <c r="L187" s="42"/>
    </row>
    <row r="188" spans="1:21" ht="22.2">
      <c r="A188" s="60"/>
      <c r="B188" s="619"/>
      <c r="C188" s="620"/>
      <c r="D188" s="621"/>
      <c r="E188" s="622"/>
      <c r="F188" s="623"/>
      <c r="G188" s="623"/>
      <c r="H188" s="623"/>
      <c r="I188" s="623"/>
      <c r="J188" s="623"/>
      <c r="K188" s="623"/>
      <c r="L188" s="623"/>
    </row>
    <row r="189" spans="1:21" s="35" customFormat="1" ht="28.8">
      <c r="A189"/>
      <c r="B189" s="626"/>
      <c r="C189" s="627"/>
      <c r="D189" s="109"/>
      <c r="E189" s="598"/>
      <c r="F189" s="614"/>
      <c r="G189" s="614"/>
      <c r="H189" s="614"/>
      <c r="I189" s="614"/>
      <c r="J189" s="614"/>
      <c r="K189" s="33"/>
      <c r="L189" s="628"/>
      <c r="M189" s="666"/>
      <c r="N189" s="666"/>
      <c r="O189" s="666"/>
      <c r="P189" s="666"/>
      <c r="Q189" s="666"/>
      <c r="R189" s="666"/>
      <c r="S189" s="666"/>
      <c r="T189" s="666"/>
      <c r="U189" s="666"/>
    </row>
    <row r="190" spans="1:21">
      <c r="A190">
        <v>1</v>
      </c>
      <c r="B190" s="599"/>
      <c r="C190" s="629"/>
      <c r="D190" s="630"/>
      <c r="E190" s="631"/>
      <c r="F190" s="632"/>
      <c r="G190" s="632"/>
      <c r="H190" s="632"/>
      <c r="I190" s="632"/>
      <c r="J190" s="632"/>
      <c r="L190" s="633"/>
      <c r="M190" s="666"/>
      <c r="N190" s="666"/>
      <c r="O190" s="666"/>
      <c r="P190" s="666"/>
      <c r="Q190" s="666"/>
      <c r="R190" s="666"/>
      <c r="S190" s="666"/>
      <c r="T190" s="666"/>
      <c r="U190" s="666"/>
    </row>
    <row r="191" spans="1:21">
      <c r="A191">
        <v>2</v>
      </c>
      <c r="B191" s="599"/>
      <c r="C191" s="629"/>
      <c r="D191" s="630"/>
      <c r="E191" s="631"/>
      <c r="F191" s="632"/>
      <c r="G191" s="632"/>
      <c r="H191" s="632"/>
      <c r="I191" s="632"/>
      <c r="J191" s="632"/>
      <c r="L191" s="634"/>
      <c r="M191" s="666"/>
      <c r="N191" s="666"/>
      <c r="O191" s="666"/>
      <c r="P191" s="666"/>
      <c r="Q191" s="666"/>
      <c r="R191" s="666"/>
      <c r="S191" s="666"/>
      <c r="T191" s="666"/>
      <c r="U191" s="666"/>
    </row>
    <row r="192" spans="1:21">
      <c r="A192">
        <v>3</v>
      </c>
      <c r="B192" s="599"/>
      <c r="C192" s="629"/>
      <c r="D192" s="630"/>
      <c r="E192" s="631"/>
      <c r="F192" s="632"/>
      <c r="G192" s="632"/>
      <c r="H192" s="632"/>
      <c r="I192" s="632"/>
      <c r="J192" s="632"/>
      <c r="L192" s="635"/>
      <c r="M192" s="666"/>
      <c r="N192" s="666"/>
      <c r="O192" s="666"/>
      <c r="P192" s="666"/>
      <c r="Q192" s="666"/>
      <c r="R192" s="666"/>
      <c r="S192" s="666"/>
      <c r="T192" s="666"/>
      <c r="U192" s="666"/>
    </row>
    <row r="193" spans="1:21">
      <c r="A193">
        <v>4</v>
      </c>
      <c r="B193" s="599"/>
      <c r="C193" s="629"/>
      <c r="D193" s="630"/>
      <c r="E193" s="631"/>
      <c r="F193" s="632"/>
      <c r="G193" s="632"/>
      <c r="H193" s="632"/>
      <c r="I193" s="632"/>
      <c r="J193" s="632"/>
      <c r="L193" s="635"/>
      <c r="M193" s="666"/>
      <c r="N193" s="666"/>
      <c r="O193" s="666"/>
      <c r="P193" s="666"/>
      <c r="Q193" s="666"/>
      <c r="R193" s="666"/>
      <c r="S193" s="666"/>
      <c r="T193" s="666"/>
      <c r="U193" s="666"/>
    </row>
    <row r="194" spans="1:21">
      <c r="A194">
        <v>5</v>
      </c>
      <c r="B194" s="599"/>
      <c r="C194" s="629"/>
      <c r="D194" s="630"/>
      <c r="E194" s="631"/>
      <c r="F194" s="632"/>
      <c r="G194" s="632"/>
      <c r="H194" s="632"/>
      <c r="I194" s="632"/>
      <c r="J194" s="632"/>
      <c r="L194" s="634"/>
    </row>
    <row r="195" spans="1:21">
      <c r="A195">
        <v>6</v>
      </c>
      <c r="B195" s="599"/>
      <c r="C195" s="636"/>
      <c r="D195" s="630"/>
      <c r="E195" s="631"/>
      <c r="F195" s="632"/>
      <c r="G195" s="632"/>
      <c r="H195" s="632"/>
      <c r="I195" s="632"/>
      <c r="J195" s="632"/>
      <c r="L195" s="634"/>
    </row>
    <row r="196" spans="1:21">
      <c r="A196">
        <v>7</v>
      </c>
      <c r="B196" s="599"/>
      <c r="C196" s="636"/>
      <c r="D196" s="630"/>
      <c r="E196" s="631"/>
      <c r="F196" s="632"/>
      <c r="G196" s="632"/>
      <c r="H196" s="632"/>
      <c r="I196" s="632"/>
      <c r="J196" s="632"/>
      <c r="L196" s="634"/>
    </row>
    <row r="197" spans="1:21">
      <c r="A197">
        <v>8</v>
      </c>
      <c r="B197" s="599"/>
      <c r="C197" s="636"/>
      <c r="D197" s="630"/>
      <c r="E197" s="631"/>
      <c r="F197" s="632"/>
      <c r="G197" s="632"/>
      <c r="H197" s="632"/>
      <c r="I197" s="632"/>
      <c r="J197" s="632"/>
      <c r="L197" s="634"/>
    </row>
    <row r="198" spans="1:21">
      <c r="A198">
        <v>9</v>
      </c>
      <c r="B198" s="599"/>
      <c r="C198" s="636"/>
      <c r="D198" s="630"/>
      <c r="E198" s="631"/>
      <c r="F198" s="632"/>
      <c r="G198" s="632"/>
      <c r="H198" s="632"/>
      <c r="I198" s="632"/>
      <c r="J198" s="632"/>
      <c r="L198" s="634"/>
    </row>
    <row r="199" spans="1:21">
      <c r="A199">
        <v>10</v>
      </c>
      <c r="B199" s="599"/>
      <c r="C199" s="636"/>
      <c r="D199" s="630"/>
      <c r="E199" s="631"/>
      <c r="F199" s="632"/>
      <c r="G199" s="632"/>
      <c r="H199" s="632"/>
      <c r="I199" s="632"/>
      <c r="J199" s="632"/>
      <c r="L199" s="634"/>
    </row>
    <row r="200" spans="1:21">
      <c r="A200">
        <v>11</v>
      </c>
      <c r="B200" s="599"/>
      <c r="C200" s="636"/>
      <c r="D200" s="630"/>
      <c r="E200" s="631"/>
      <c r="F200" s="632"/>
      <c r="G200" s="632"/>
      <c r="H200" s="632"/>
      <c r="I200" s="632"/>
      <c r="J200" s="632"/>
      <c r="L200" s="634"/>
    </row>
    <row r="201" spans="1:21">
      <c r="A201">
        <v>12</v>
      </c>
      <c r="B201" s="599"/>
      <c r="C201" s="636"/>
      <c r="D201" s="630"/>
      <c r="E201" s="631"/>
      <c r="F201" s="632"/>
      <c r="G201" s="632"/>
      <c r="H201" s="632"/>
      <c r="I201" s="632"/>
      <c r="J201" s="632"/>
      <c r="L201" s="634"/>
    </row>
    <row r="202" spans="1:21">
      <c r="A202">
        <v>13</v>
      </c>
      <c r="B202" s="599"/>
      <c r="C202" s="636"/>
      <c r="D202" s="630"/>
      <c r="E202" s="631"/>
      <c r="F202" s="632"/>
      <c r="G202" s="632"/>
      <c r="H202" s="632"/>
      <c r="I202" s="632"/>
      <c r="J202" s="632"/>
      <c r="L202" s="634"/>
    </row>
    <row r="203" spans="1:21">
      <c r="A203">
        <v>14</v>
      </c>
      <c r="B203" s="599"/>
      <c r="C203" s="636"/>
      <c r="D203" s="630"/>
      <c r="E203" s="631"/>
      <c r="F203" s="632"/>
      <c r="G203" s="632"/>
      <c r="H203" s="632"/>
      <c r="I203" s="632"/>
      <c r="J203" s="632"/>
      <c r="L203" s="634"/>
    </row>
    <row r="204" spans="1:21">
      <c r="A204">
        <v>15</v>
      </c>
      <c r="B204" s="599"/>
      <c r="C204" s="636"/>
      <c r="D204" s="630"/>
      <c r="E204" s="631"/>
      <c r="F204" s="632"/>
      <c r="G204" s="632"/>
      <c r="H204" s="632"/>
      <c r="I204" s="632"/>
      <c r="J204" s="632"/>
      <c r="L204" s="634"/>
    </row>
    <row r="205" spans="1:21">
      <c r="A205">
        <v>16</v>
      </c>
      <c r="B205" s="599"/>
      <c r="C205" s="636"/>
      <c r="D205" s="630"/>
      <c r="E205" s="631"/>
      <c r="F205" s="632"/>
      <c r="G205" s="632"/>
      <c r="H205" s="632"/>
      <c r="I205" s="632"/>
      <c r="J205" s="632"/>
      <c r="L205" s="634"/>
    </row>
    <row r="206" spans="1:21">
      <c r="A206">
        <v>17</v>
      </c>
      <c r="B206" s="599"/>
      <c r="C206" s="636"/>
      <c r="D206" s="630"/>
      <c r="E206" s="631"/>
      <c r="F206" s="632"/>
      <c r="G206" s="632"/>
      <c r="H206" s="632"/>
      <c r="I206" s="632"/>
      <c r="J206" s="632"/>
      <c r="L206" s="158"/>
    </row>
    <row r="207" spans="1:21">
      <c r="A207">
        <v>18</v>
      </c>
      <c r="B207" s="599"/>
      <c r="C207" s="636"/>
      <c r="D207" s="630"/>
      <c r="E207" s="631"/>
      <c r="F207" s="632"/>
      <c r="G207" s="632"/>
      <c r="H207" s="632"/>
      <c r="I207" s="632"/>
      <c r="J207" s="632"/>
      <c r="L207" s="158"/>
    </row>
    <row r="208" spans="1:21">
      <c r="A208">
        <v>19</v>
      </c>
      <c r="B208" s="599"/>
      <c r="C208" s="636"/>
      <c r="D208" s="630"/>
      <c r="E208" s="631"/>
      <c r="F208" s="632"/>
      <c r="G208" s="632"/>
      <c r="H208" s="632"/>
      <c r="I208" s="632"/>
      <c r="J208" s="632"/>
      <c r="L208" s="158"/>
    </row>
    <row r="209" spans="1:12">
      <c r="A209">
        <v>20</v>
      </c>
      <c r="B209" s="599"/>
      <c r="C209" s="629"/>
      <c r="D209" s="630"/>
      <c r="E209" s="631"/>
      <c r="F209" s="632"/>
      <c r="G209" s="632"/>
      <c r="H209" s="632"/>
      <c r="I209" s="632"/>
      <c r="J209" s="632"/>
      <c r="L209" s="158"/>
    </row>
  </sheetData>
  <sheetProtection algorithmName="SHA-512" hashValue="cA0gfC3CWFu+lj3ykdgNyMj0Mh/B4Hc9tV5lmT0iSAWd6RQlSZskQSHzcOYUKGfVPWMZA1FRi1xbAOoBR7G1+A==" saltValue="7Nchox0nUooMx4Okaf/qWw==" spinCount="100000" sheet="1" autoFilter="0"/>
  <autoFilter ref="B12:L209" xr:uid="{00000000-0009-0000-0000-000010000000}"/>
  <mergeCells count="21">
    <mergeCell ref="F6:G6"/>
    <mergeCell ref="F7:G7"/>
    <mergeCell ref="F8:G8"/>
    <mergeCell ref="F9:G9"/>
    <mergeCell ref="F10:G10"/>
    <mergeCell ref="M189:U193"/>
    <mergeCell ref="H4:J4"/>
    <mergeCell ref="H5:J5"/>
    <mergeCell ref="H6:J6"/>
    <mergeCell ref="H7:J7"/>
    <mergeCell ref="H8:J8"/>
    <mergeCell ref="H9:J9"/>
    <mergeCell ref="H10:J10"/>
    <mergeCell ref="M5:U10"/>
    <mergeCell ref="M12:U41"/>
    <mergeCell ref="F5:G5"/>
    <mergeCell ref="B2:D2"/>
    <mergeCell ref="E2:L2"/>
    <mergeCell ref="B3:D3"/>
    <mergeCell ref="E3:L3"/>
    <mergeCell ref="F4:G4"/>
  </mergeCells>
  <phoneticPr fontId="20"/>
  <dataValidations count="15">
    <dataValidation type="custom" imeMode="halfAlpha" operator="greaterThanOrEqual" showInputMessage="1" showErrorMessage="1" errorTitle="単価未入力。" error="単価を入力してから記入してください。" sqref="I124:I144 I36:I56 I58:I78 I102:I122 I146:I166 I168:I188 I190:I209 I13:I34 I80:I100" xr:uid="{00000000-0002-0000-1000-000000000000}">
      <formula1>F13&lt;&gt;""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13:G34 G80:G100" xr:uid="{00000000-0002-0000-1000-000001000000}">
      <formula1>F13&lt;&gt;""</formula1>
    </dataValidation>
    <dataValidation type="custom" imeMode="halfAlpha" operator="greaterThanOrEqual" showInputMessage="1" showErrorMessage="1" errorTitle="細目未選択" error="細目を選択し入力してください。" sqref="F124:F144 F36:F56 F58:F78 F102:F122 F146:F166 F168:F188 F190:F209 F13:F34 F80:F100" xr:uid="{00000000-0002-0000-1000-000002000000}">
      <formula1>D13&lt;&gt;""</formula1>
    </dataValidation>
    <dataValidation type="custom" showInputMessage="1" showErrorMessage="1" errorTitle="細目未選択" error="細目を選択し入力してください。" sqref="E124:E144 E36:E56 E58:E78 E102:E122 E146:E166 E168:E188 E190:E209 E13:E34 E80:E100" xr:uid="{00000000-0002-0000-1000-000003000000}">
      <formula1>D13&lt;&gt;""</formula1>
    </dataValidation>
    <dataValidation type="textLength" operator="lessThanOrEqual" allowBlank="1" showInputMessage="1" showErrorMessage="1" errorTitle="文字数超過" error="30字以下で入力してください。" sqref="F210:G65624" xr:uid="{00000000-0002-0000-1000-000004000000}">
      <formula1>30</formula1>
    </dataValidation>
    <dataValidation imeMode="halfAlpha" allowBlank="1" showInputMessage="1" showErrorMessage="1" sqref="K210:K65624 H210:I65624" xr:uid="{00000000-0002-0000-1000-000005000000}"/>
    <dataValidation type="list" allowBlank="1" showInputMessage="1" showErrorMessage="1" sqref="D190:D209" xr:uid="{00000000-0002-0000-1000-000006000000}">
      <formula1>"感染症予防用品購入費,消毒関係消耗品購入費,消毒作業費,感染症対策機材購入・借用費,検査費"</formula1>
    </dataValidation>
    <dataValidation type="list" allowBlank="1" showInputMessage="1" showErrorMessage="1" sqref="D168:D187" xr:uid="{00000000-0002-0000-1000-000007000000}">
      <formula1>"録画費,録音費,写真費,配信用録音録画・編集費,配信用機材借料,配信用サイト作成・利用料"</formula1>
    </dataValidation>
    <dataValidation type="list" allowBlank="1" showInputMessage="1" showErrorMessage="1" sqref="D124:D143" xr:uid="{00000000-0002-0000-1000-000009000000}">
      <formula1>"交通費,宿泊費"</formula1>
    </dataValidation>
    <dataValidation type="list" allowBlank="1" showInputMessage="1" showErrorMessage="1" sqref="D102:D121" xr:uid="{00000000-0002-0000-1000-00000A000000}">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80:D99" xr:uid="{00000000-0002-0000-1000-00000B000000}">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14:D33" xr:uid="{00000000-0002-0000-1000-00000E000000}">
      <formula1>"指揮料,演奏料,ソリスト料,合唱料,出演料"</formula1>
    </dataValidation>
    <dataValidation type="list" allowBlank="1" showInputMessage="1" showErrorMessage="1" sqref="D36:D55" xr:uid="{47F4558E-1B9B-413C-8544-A94909B9283A}">
      <formula1>"作曲料,編曲料,作詞料,副指揮料,合唱指揮料,楽器借料,楽譜借料,写譜料,楽譜製作料,調律料,コレペティ料,音楽制作料"</formula1>
    </dataValidation>
    <dataValidation type="list" allowBlank="1" showInputMessage="1" showErrorMessage="1" sqref="D58:D77" xr:uid="{19AB9D92-E07A-4284-90D0-0703D534ABB6}">
      <formula1>"演出料,監修料,振付料,舞台監督料,各種助手料,ステージマネージャー料,各種指導料,音響プラン料,照明プラン料,映像プラン料,舞台美術デザイン料,衣裳デザイン料,台本料,翻訳料,企画制作料,著作権使用料"</formula1>
    </dataValidation>
    <dataValidation type="list" allowBlank="1" showInputMessage="1" showErrorMessage="1" sqref="D146:D165" xr:uid="{74094F7A-5653-4888-AB6D-AE4889FCDB7D}">
      <formula1>"宣伝物送付料,広告宣伝費,立看板費,ウェブサイト作成料,入場券販売手数料,各種デザイン料,チラシ印刷費,ポスター印刷費,プログラム印刷費,台本印刷費,楽譜印刷費,入場券印刷費,アンケート用紙印刷費"</formula1>
    </dataValidation>
  </dataValidations>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121" min="1" max="11"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7C1D4"/>
    <pageSetUpPr fitToPage="1"/>
  </sheetPr>
  <dimension ref="B1:J166"/>
  <sheetViews>
    <sheetView view="pageBreakPreview" zoomScale="85" zoomScaleNormal="70" zoomScaleSheetLayoutView="85" workbookViewId="0">
      <selection activeCell="D20" sqref="D20:H24"/>
    </sheetView>
  </sheetViews>
  <sheetFormatPr defaultColWidth="9" defaultRowHeight="26.4"/>
  <cols>
    <col min="1" max="1" width="2.8984375" style="349" customWidth="1"/>
    <col min="2" max="2" width="5.09765625" style="356" customWidth="1"/>
    <col min="3" max="3" width="12.09765625" style="349" customWidth="1"/>
    <col min="4" max="4" width="18.59765625" style="349" customWidth="1"/>
    <col min="5" max="6" width="20" style="349" customWidth="1"/>
    <col min="7" max="7" width="12.09765625" style="349" customWidth="1"/>
    <col min="8" max="8" width="17.59765625" style="349" customWidth="1"/>
    <col min="9" max="9" width="2.8984375" style="349" customWidth="1"/>
    <col min="10" max="10" width="64.5" style="349" customWidth="1"/>
    <col min="11" max="11" width="15.3984375" style="349" customWidth="1"/>
    <col min="12" max="16384" width="9" style="349"/>
  </cols>
  <sheetData>
    <row r="1" spans="2:10" s="338" customFormat="1">
      <c r="B1" s="726" t="s">
        <v>473</v>
      </c>
      <c r="C1" s="726"/>
      <c r="D1" s="726"/>
      <c r="E1" s="726"/>
      <c r="F1" s="726"/>
      <c r="G1" s="726"/>
      <c r="H1" s="726"/>
      <c r="I1" s="339"/>
      <c r="J1" s="340" t="s">
        <v>310</v>
      </c>
    </row>
    <row r="2" spans="2:10" s="338" customFormat="1" ht="26.25" customHeight="1">
      <c r="B2" s="726" t="s">
        <v>252</v>
      </c>
      <c r="C2" s="726"/>
      <c r="D2" s="726"/>
      <c r="E2" s="726"/>
      <c r="F2" s="726"/>
      <c r="G2" s="726"/>
      <c r="H2" s="726"/>
      <c r="I2" s="339"/>
      <c r="J2" s="341"/>
    </row>
    <row r="3" spans="2:10" s="338" customFormat="1" ht="6" customHeight="1">
      <c r="E3" s="342"/>
      <c r="F3" s="343"/>
      <c r="I3" s="339"/>
    </row>
    <row r="4" spans="2:10" s="338" customFormat="1" ht="15" customHeight="1">
      <c r="G4" s="422"/>
      <c r="H4" s="1253"/>
      <c r="I4" s="1253"/>
      <c r="J4" s="344"/>
    </row>
    <row r="5" spans="2:10" s="338" customFormat="1" ht="15" customHeight="1">
      <c r="B5" s="582" t="s">
        <v>253</v>
      </c>
      <c r="C5" s="515"/>
      <c r="D5" s="515"/>
      <c r="E5" s="515"/>
    </row>
    <row r="6" spans="2:10" s="338" customFormat="1" ht="15" customHeight="1"/>
    <row r="7" spans="2:10" s="345" customFormat="1" ht="18" customHeight="1">
      <c r="E7" s="643" t="s">
        <v>463</v>
      </c>
      <c r="F7" s="1005" t="str">
        <f>'5-1 総表'!C17</f>
        <v/>
      </c>
      <c r="G7" s="1005"/>
      <c r="H7" s="1005"/>
      <c r="I7" s="1005"/>
      <c r="J7" s="344"/>
    </row>
    <row r="8" spans="2:10" s="345" customFormat="1" ht="31.35" customHeight="1">
      <c r="E8" s="643" t="s">
        <v>462</v>
      </c>
      <c r="F8" s="1005" t="str">
        <f>'5-1 総表'!C18</f>
        <v/>
      </c>
      <c r="G8" s="1005"/>
      <c r="H8" s="1005"/>
      <c r="I8" s="1005"/>
      <c r="J8" s="344"/>
    </row>
    <row r="9" spans="2:10" s="345" customFormat="1" ht="18" customHeight="1">
      <c r="E9" s="643" t="s">
        <v>464</v>
      </c>
      <c r="F9" s="1005" t="str">
        <f>'5-1 総表'!C19</f>
        <v/>
      </c>
      <c r="G9" s="1005"/>
      <c r="H9" s="1005"/>
      <c r="I9" s="1005"/>
      <c r="J9" s="344"/>
    </row>
    <row r="10" spans="2:10" ht="7.35" customHeight="1">
      <c r="B10" s="346"/>
      <c r="C10" s="347"/>
      <c r="D10" s="347"/>
      <c r="E10" s="347"/>
      <c r="F10" s="347"/>
      <c r="G10" s="347"/>
      <c r="H10" s="348"/>
    </row>
    <row r="11" spans="2:10" ht="27" customHeight="1">
      <c r="B11" s="1003" t="s">
        <v>254</v>
      </c>
      <c r="C11" s="1003"/>
      <c r="D11" s="1004">
        <f>'1-1 総表'!C21</f>
        <v>0</v>
      </c>
      <c r="E11" s="1004"/>
      <c r="F11" s="1004"/>
      <c r="G11" s="1004"/>
      <c r="H11" s="1004"/>
      <c r="J11" s="344"/>
    </row>
    <row r="12" spans="2:10" ht="27" customHeight="1">
      <c r="B12" s="1003" t="s">
        <v>255</v>
      </c>
      <c r="C12" s="1003"/>
      <c r="D12" s="1004" t="str">
        <f>'5-1 総表'!C34</f>
        <v/>
      </c>
      <c r="E12" s="1004"/>
      <c r="F12" s="1004"/>
      <c r="G12" s="1004"/>
      <c r="H12" s="1004"/>
      <c r="J12" s="344"/>
    </row>
    <row r="13" spans="2:10" ht="6.6" customHeight="1">
      <c r="B13" s="577"/>
      <c r="C13" s="578"/>
      <c r="D13" s="347"/>
      <c r="E13" s="347"/>
      <c r="F13" s="347"/>
      <c r="G13" s="350"/>
      <c r="H13" s="347"/>
    </row>
    <row r="14" spans="2:10" ht="27" customHeight="1">
      <c r="B14" s="1254">
        <v>1</v>
      </c>
      <c r="C14" s="579" t="s">
        <v>256</v>
      </c>
      <c r="D14" s="1001"/>
      <c r="E14" s="1001"/>
      <c r="F14" s="1001"/>
      <c r="G14" s="1001"/>
      <c r="H14" s="1001"/>
      <c r="J14" s="352"/>
    </row>
    <row r="15" spans="2:10" ht="14.25" customHeight="1">
      <c r="B15" s="1254"/>
      <c r="C15" s="1255" t="s">
        <v>257</v>
      </c>
      <c r="D15" s="1001"/>
      <c r="E15" s="1001"/>
      <c r="F15" s="1001"/>
      <c r="G15" s="1001"/>
      <c r="H15" s="1001"/>
      <c r="J15" s="352"/>
    </row>
    <row r="16" spans="2:10" ht="14.25" customHeight="1">
      <c r="B16" s="1254"/>
      <c r="C16" s="1255"/>
      <c r="D16" s="1001"/>
      <c r="E16" s="1001"/>
      <c r="F16" s="1001"/>
      <c r="G16" s="1001"/>
      <c r="H16" s="1001"/>
      <c r="J16" s="352"/>
    </row>
    <row r="17" spans="2:10" ht="14.25" customHeight="1">
      <c r="B17" s="1254"/>
      <c r="C17" s="1255"/>
      <c r="D17" s="1001"/>
      <c r="E17" s="1001"/>
      <c r="F17" s="1001"/>
      <c r="G17" s="1001"/>
      <c r="H17" s="1001"/>
      <c r="J17" s="352"/>
    </row>
    <row r="18" spans="2:10" ht="14.25" customHeight="1">
      <c r="B18" s="1254"/>
      <c r="C18" s="1255"/>
      <c r="D18" s="1001"/>
      <c r="E18" s="1001"/>
      <c r="F18" s="1001"/>
      <c r="G18" s="1001"/>
      <c r="H18" s="1001"/>
      <c r="J18" s="352"/>
    </row>
    <row r="19" spans="2:10" ht="14.25" customHeight="1">
      <c r="B19" s="1254"/>
      <c r="C19" s="1255"/>
      <c r="D19" s="1001"/>
      <c r="E19" s="1001"/>
      <c r="F19" s="1001"/>
      <c r="G19" s="1001"/>
      <c r="H19" s="1001"/>
      <c r="J19" s="352"/>
    </row>
    <row r="20" spans="2:10" ht="14.25" customHeight="1">
      <c r="B20" s="1254"/>
      <c r="C20" s="1255" t="s">
        <v>258</v>
      </c>
      <c r="D20" s="1001"/>
      <c r="E20" s="1001"/>
      <c r="F20" s="1001"/>
      <c r="G20" s="1001"/>
      <c r="H20" s="1001"/>
      <c r="J20" s="352"/>
    </row>
    <row r="21" spans="2:10" ht="14.25" customHeight="1">
      <c r="B21" s="1254"/>
      <c r="C21" s="1255"/>
      <c r="D21" s="1001"/>
      <c r="E21" s="1001"/>
      <c r="F21" s="1001"/>
      <c r="G21" s="1001"/>
      <c r="H21" s="1001"/>
      <c r="J21" s="352"/>
    </row>
    <row r="22" spans="2:10" ht="14.25" customHeight="1">
      <c r="B22" s="1254"/>
      <c r="C22" s="1255"/>
      <c r="D22" s="1001"/>
      <c r="E22" s="1001"/>
      <c r="F22" s="1001"/>
      <c r="G22" s="1001"/>
      <c r="H22" s="1001"/>
      <c r="J22" s="352"/>
    </row>
    <row r="23" spans="2:10" ht="14.25" customHeight="1">
      <c r="B23" s="1254"/>
      <c r="C23" s="1255"/>
      <c r="D23" s="1001"/>
      <c r="E23" s="1001"/>
      <c r="F23" s="1001"/>
      <c r="G23" s="1001"/>
      <c r="H23" s="1001"/>
      <c r="J23" s="352"/>
    </row>
    <row r="24" spans="2:10" ht="14.25" customHeight="1">
      <c r="B24" s="1254"/>
      <c r="C24" s="1255"/>
      <c r="D24" s="1001"/>
      <c r="E24" s="1001"/>
      <c r="F24" s="1001"/>
      <c r="G24" s="1001"/>
      <c r="H24" s="1001"/>
      <c r="J24" s="352"/>
    </row>
    <row r="25" spans="2:10" ht="14.25" customHeight="1">
      <c r="B25" s="1254"/>
      <c r="C25" s="1255" t="s">
        <v>259</v>
      </c>
      <c r="D25" s="1001"/>
      <c r="E25" s="1001"/>
      <c r="F25" s="1001"/>
      <c r="G25" s="1001"/>
      <c r="H25" s="1001"/>
      <c r="J25" s="352"/>
    </row>
    <row r="26" spans="2:10" ht="14.25" customHeight="1">
      <c r="B26" s="1254"/>
      <c r="C26" s="1255"/>
      <c r="D26" s="1001"/>
      <c r="E26" s="1001"/>
      <c r="F26" s="1001"/>
      <c r="G26" s="1001"/>
      <c r="H26" s="1001"/>
      <c r="J26" s="352"/>
    </row>
    <row r="27" spans="2:10" ht="14.25" customHeight="1">
      <c r="B27" s="1254"/>
      <c r="C27" s="1255"/>
      <c r="D27" s="1001"/>
      <c r="E27" s="1001"/>
      <c r="F27" s="1001"/>
      <c r="G27" s="1001"/>
      <c r="H27" s="1001"/>
      <c r="J27" s="352"/>
    </row>
    <row r="28" spans="2:10" ht="14.25" customHeight="1">
      <c r="B28" s="1254"/>
      <c r="C28" s="1255"/>
      <c r="D28" s="1001"/>
      <c r="E28" s="1001"/>
      <c r="F28" s="1001"/>
      <c r="G28" s="1001"/>
      <c r="H28" s="1001"/>
      <c r="J28" s="352"/>
    </row>
    <row r="29" spans="2:10" ht="14.25" customHeight="1">
      <c r="B29" s="1254"/>
      <c r="C29" s="1255"/>
      <c r="D29" s="1001"/>
      <c r="E29" s="1001"/>
      <c r="F29" s="1001"/>
      <c r="G29" s="1001"/>
      <c r="H29" s="1001"/>
      <c r="J29" s="352"/>
    </row>
    <row r="30" spans="2:10" ht="4.3499999999999996" customHeight="1">
      <c r="B30" s="580"/>
      <c r="C30" s="581"/>
      <c r="D30" s="355"/>
      <c r="E30" s="355"/>
      <c r="F30" s="355"/>
      <c r="G30" s="355"/>
      <c r="H30" s="355"/>
    </row>
    <row r="31" spans="2:10" ht="27" customHeight="1">
      <c r="B31" s="1254">
        <v>2</v>
      </c>
      <c r="C31" s="579" t="s">
        <v>256</v>
      </c>
      <c r="D31" s="1001"/>
      <c r="E31" s="1001"/>
      <c r="F31" s="1001"/>
      <c r="G31" s="1001"/>
      <c r="H31" s="1001"/>
    </row>
    <row r="32" spans="2:10" ht="14.25" customHeight="1">
      <c r="B32" s="1254"/>
      <c r="C32" s="1255" t="s">
        <v>257</v>
      </c>
      <c r="D32" s="1001"/>
      <c r="E32" s="1001"/>
      <c r="F32" s="1001"/>
      <c r="G32" s="1001"/>
      <c r="H32" s="1001"/>
    </row>
    <row r="33" spans="2:8" ht="14.25" customHeight="1">
      <c r="B33" s="1254"/>
      <c r="C33" s="1255"/>
      <c r="D33" s="1001"/>
      <c r="E33" s="1001"/>
      <c r="F33" s="1001"/>
      <c r="G33" s="1001"/>
      <c r="H33" s="1001"/>
    </row>
    <row r="34" spans="2:8" ht="14.25" customHeight="1">
      <c r="B34" s="1254"/>
      <c r="C34" s="1255"/>
      <c r="D34" s="1001"/>
      <c r="E34" s="1001"/>
      <c r="F34" s="1001"/>
      <c r="G34" s="1001"/>
      <c r="H34" s="1001"/>
    </row>
    <row r="35" spans="2:8" ht="14.25" customHeight="1">
      <c r="B35" s="1254"/>
      <c r="C35" s="1255"/>
      <c r="D35" s="1001"/>
      <c r="E35" s="1001"/>
      <c r="F35" s="1001"/>
      <c r="G35" s="1001"/>
      <c r="H35" s="1001"/>
    </row>
    <row r="36" spans="2:8" ht="14.25" customHeight="1">
      <c r="B36" s="1254"/>
      <c r="C36" s="1255"/>
      <c r="D36" s="1001"/>
      <c r="E36" s="1001"/>
      <c r="F36" s="1001"/>
      <c r="G36" s="1001"/>
      <c r="H36" s="1001"/>
    </row>
    <row r="37" spans="2:8" ht="14.25" customHeight="1">
      <c r="B37" s="1254"/>
      <c r="C37" s="1255" t="s">
        <v>258</v>
      </c>
      <c r="D37" s="1001"/>
      <c r="E37" s="1001"/>
      <c r="F37" s="1001"/>
      <c r="G37" s="1001"/>
      <c r="H37" s="1001"/>
    </row>
    <row r="38" spans="2:8" ht="14.25" customHeight="1">
      <c r="B38" s="1254"/>
      <c r="C38" s="1255"/>
      <c r="D38" s="1001"/>
      <c r="E38" s="1001"/>
      <c r="F38" s="1001"/>
      <c r="G38" s="1001"/>
      <c r="H38" s="1001"/>
    </row>
    <row r="39" spans="2:8" ht="14.25" customHeight="1">
      <c r="B39" s="1254"/>
      <c r="C39" s="1255"/>
      <c r="D39" s="1001"/>
      <c r="E39" s="1001"/>
      <c r="F39" s="1001"/>
      <c r="G39" s="1001"/>
      <c r="H39" s="1001"/>
    </row>
    <row r="40" spans="2:8" ht="14.25" customHeight="1">
      <c r="B40" s="1254"/>
      <c r="C40" s="1255"/>
      <c r="D40" s="1001"/>
      <c r="E40" s="1001"/>
      <c r="F40" s="1001"/>
      <c r="G40" s="1001"/>
      <c r="H40" s="1001"/>
    </row>
    <row r="41" spans="2:8" ht="14.25" customHeight="1">
      <c r="B41" s="1254"/>
      <c r="C41" s="1255"/>
      <c r="D41" s="1001"/>
      <c r="E41" s="1001"/>
      <c r="F41" s="1001"/>
      <c r="G41" s="1001"/>
      <c r="H41" s="1001"/>
    </row>
    <row r="42" spans="2:8" ht="14.25" customHeight="1">
      <c r="B42" s="1254"/>
      <c r="C42" s="1255" t="s">
        <v>259</v>
      </c>
      <c r="D42" s="1001"/>
      <c r="E42" s="1001"/>
      <c r="F42" s="1001"/>
      <c r="G42" s="1001"/>
      <c r="H42" s="1001"/>
    </row>
    <row r="43" spans="2:8" ht="14.25" customHeight="1">
      <c r="B43" s="1254"/>
      <c r="C43" s="1255"/>
      <c r="D43" s="1001"/>
      <c r="E43" s="1001"/>
      <c r="F43" s="1001"/>
      <c r="G43" s="1001"/>
      <c r="H43" s="1001"/>
    </row>
    <row r="44" spans="2:8" ht="14.25" customHeight="1">
      <c r="B44" s="1254"/>
      <c r="C44" s="1255"/>
      <c r="D44" s="1001"/>
      <c r="E44" s="1001"/>
      <c r="F44" s="1001"/>
      <c r="G44" s="1001"/>
      <c r="H44" s="1001"/>
    </row>
    <row r="45" spans="2:8" ht="14.25" customHeight="1">
      <c r="B45" s="1254"/>
      <c r="C45" s="1255"/>
      <c r="D45" s="1001"/>
      <c r="E45" s="1001"/>
      <c r="F45" s="1001"/>
      <c r="G45" s="1001"/>
      <c r="H45" s="1001"/>
    </row>
    <row r="46" spans="2:8" ht="14.25" customHeight="1">
      <c r="B46" s="1254"/>
      <c r="C46" s="1255"/>
      <c r="D46" s="1001"/>
      <c r="E46" s="1001"/>
      <c r="F46" s="1001"/>
      <c r="G46" s="1001"/>
      <c r="H46" s="1001"/>
    </row>
    <row r="47" spans="2:8" ht="4.3499999999999996" customHeight="1">
      <c r="B47" s="580"/>
      <c r="C47" s="581"/>
      <c r="D47" s="355"/>
      <c r="E47" s="355"/>
      <c r="F47" s="355"/>
      <c r="G47" s="355"/>
      <c r="H47" s="355"/>
    </row>
    <row r="48" spans="2:8" ht="27" customHeight="1">
      <c r="B48" s="1254">
        <v>3</v>
      </c>
      <c r="C48" s="579" t="s">
        <v>256</v>
      </c>
      <c r="D48" s="1001"/>
      <c r="E48" s="1001"/>
      <c r="F48" s="1001"/>
      <c r="G48" s="1001"/>
      <c r="H48" s="1001"/>
    </row>
    <row r="49" spans="2:8" ht="14.25" customHeight="1">
      <c r="B49" s="1254"/>
      <c r="C49" s="1255" t="s">
        <v>257</v>
      </c>
      <c r="D49" s="1001"/>
      <c r="E49" s="1001"/>
      <c r="F49" s="1001"/>
      <c r="G49" s="1001"/>
      <c r="H49" s="1001"/>
    </row>
    <row r="50" spans="2:8" ht="14.25" customHeight="1">
      <c r="B50" s="1254"/>
      <c r="C50" s="1255"/>
      <c r="D50" s="1001"/>
      <c r="E50" s="1001"/>
      <c r="F50" s="1001"/>
      <c r="G50" s="1001"/>
      <c r="H50" s="1001"/>
    </row>
    <row r="51" spans="2:8" ht="14.25" customHeight="1">
      <c r="B51" s="1254"/>
      <c r="C51" s="1255"/>
      <c r="D51" s="1001"/>
      <c r="E51" s="1001"/>
      <c r="F51" s="1001"/>
      <c r="G51" s="1001"/>
      <c r="H51" s="1001"/>
    </row>
    <row r="52" spans="2:8" ht="14.25" customHeight="1">
      <c r="B52" s="1254"/>
      <c r="C52" s="1255"/>
      <c r="D52" s="1001"/>
      <c r="E52" s="1001"/>
      <c r="F52" s="1001"/>
      <c r="G52" s="1001"/>
      <c r="H52" s="1001"/>
    </row>
    <row r="53" spans="2:8" ht="14.25" customHeight="1">
      <c r="B53" s="1254"/>
      <c r="C53" s="1255"/>
      <c r="D53" s="1001"/>
      <c r="E53" s="1001"/>
      <c r="F53" s="1001"/>
      <c r="G53" s="1001"/>
      <c r="H53" s="1001"/>
    </row>
    <row r="54" spans="2:8" ht="14.25" customHeight="1">
      <c r="B54" s="1254"/>
      <c r="C54" s="1255" t="s">
        <v>258</v>
      </c>
      <c r="D54" s="1001"/>
      <c r="E54" s="1001"/>
      <c r="F54" s="1001"/>
      <c r="G54" s="1001"/>
      <c r="H54" s="1001"/>
    </row>
    <row r="55" spans="2:8" ht="14.25" customHeight="1">
      <c r="B55" s="1254"/>
      <c r="C55" s="1255"/>
      <c r="D55" s="1001"/>
      <c r="E55" s="1001"/>
      <c r="F55" s="1001"/>
      <c r="G55" s="1001"/>
      <c r="H55" s="1001"/>
    </row>
    <row r="56" spans="2:8" ht="14.25" customHeight="1">
      <c r="B56" s="1254"/>
      <c r="C56" s="1255"/>
      <c r="D56" s="1001"/>
      <c r="E56" s="1001"/>
      <c r="F56" s="1001"/>
      <c r="G56" s="1001"/>
      <c r="H56" s="1001"/>
    </row>
    <row r="57" spans="2:8" ht="14.25" customHeight="1">
      <c r="B57" s="1254"/>
      <c r="C57" s="1255"/>
      <c r="D57" s="1001"/>
      <c r="E57" s="1001"/>
      <c r="F57" s="1001"/>
      <c r="G57" s="1001"/>
      <c r="H57" s="1001"/>
    </row>
    <row r="58" spans="2:8" ht="14.25" customHeight="1">
      <c r="B58" s="1254"/>
      <c r="C58" s="1255"/>
      <c r="D58" s="1001"/>
      <c r="E58" s="1001"/>
      <c r="F58" s="1001"/>
      <c r="G58" s="1001"/>
      <c r="H58" s="1001"/>
    </row>
    <row r="59" spans="2:8" ht="14.25" customHeight="1">
      <c r="B59" s="1254"/>
      <c r="C59" s="1255" t="s">
        <v>259</v>
      </c>
      <c r="D59" s="1001"/>
      <c r="E59" s="1001"/>
      <c r="F59" s="1001"/>
      <c r="G59" s="1001"/>
      <c r="H59" s="1001"/>
    </row>
    <row r="60" spans="2:8" ht="14.25" customHeight="1">
      <c r="B60" s="1254"/>
      <c r="C60" s="1255"/>
      <c r="D60" s="1001"/>
      <c r="E60" s="1001"/>
      <c r="F60" s="1001"/>
      <c r="G60" s="1001"/>
      <c r="H60" s="1001"/>
    </row>
    <row r="61" spans="2:8" ht="14.25" customHeight="1">
      <c r="B61" s="1254"/>
      <c r="C61" s="1255"/>
      <c r="D61" s="1001"/>
      <c r="E61" s="1001"/>
      <c r="F61" s="1001"/>
      <c r="G61" s="1001"/>
      <c r="H61" s="1001"/>
    </row>
    <row r="62" spans="2:8" ht="14.25" customHeight="1">
      <c r="B62" s="1254"/>
      <c r="C62" s="1255"/>
      <c r="D62" s="1001"/>
      <c r="E62" s="1001"/>
      <c r="F62" s="1001"/>
      <c r="G62" s="1001"/>
      <c r="H62" s="1001"/>
    </row>
    <row r="63" spans="2:8" ht="14.25" customHeight="1">
      <c r="B63" s="1254"/>
      <c r="C63" s="1255"/>
      <c r="D63" s="1001"/>
      <c r="E63" s="1001"/>
      <c r="F63" s="1001"/>
      <c r="G63" s="1001"/>
      <c r="H63" s="1001"/>
    </row>
    <row r="64" spans="2:8" ht="4.3499999999999996" customHeight="1">
      <c r="B64" s="580"/>
      <c r="C64" s="581"/>
      <c r="D64" s="355"/>
      <c r="E64" s="355"/>
      <c r="F64" s="355"/>
      <c r="G64" s="355"/>
      <c r="H64" s="355"/>
    </row>
    <row r="65" spans="2:8" ht="27" customHeight="1">
      <c r="B65" s="1254">
        <v>4</v>
      </c>
      <c r="C65" s="579" t="s">
        <v>256</v>
      </c>
      <c r="D65" s="1001"/>
      <c r="E65" s="1001"/>
      <c r="F65" s="1001"/>
      <c r="G65" s="1001"/>
      <c r="H65" s="1001"/>
    </row>
    <row r="66" spans="2:8" ht="14.25" customHeight="1">
      <c r="B66" s="1254"/>
      <c r="C66" s="1255" t="s">
        <v>257</v>
      </c>
      <c r="D66" s="1001"/>
      <c r="E66" s="1001"/>
      <c r="F66" s="1001"/>
      <c r="G66" s="1001"/>
      <c r="H66" s="1001"/>
    </row>
    <row r="67" spans="2:8" ht="14.25" customHeight="1">
      <c r="B67" s="1254"/>
      <c r="C67" s="1255"/>
      <c r="D67" s="1001"/>
      <c r="E67" s="1001"/>
      <c r="F67" s="1001"/>
      <c r="G67" s="1001"/>
      <c r="H67" s="1001"/>
    </row>
    <row r="68" spans="2:8" ht="14.25" customHeight="1">
      <c r="B68" s="1254"/>
      <c r="C68" s="1255"/>
      <c r="D68" s="1001"/>
      <c r="E68" s="1001"/>
      <c r="F68" s="1001"/>
      <c r="G68" s="1001"/>
      <c r="H68" s="1001"/>
    </row>
    <row r="69" spans="2:8" ht="14.25" customHeight="1">
      <c r="B69" s="1254"/>
      <c r="C69" s="1255"/>
      <c r="D69" s="1001"/>
      <c r="E69" s="1001"/>
      <c r="F69" s="1001"/>
      <c r="G69" s="1001"/>
      <c r="H69" s="1001"/>
    </row>
    <row r="70" spans="2:8" ht="14.25" customHeight="1">
      <c r="B70" s="1254"/>
      <c r="C70" s="1255"/>
      <c r="D70" s="1001"/>
      <c r="E70" s="1001"/>
      <c r="F70" s="1001"/>
      <c r="G70" s="1001"/>
      <c r="H70" s="1001"/>
    </row>
    <row r="71" spans="2:8" ht="14.25" customHeight="1">
      <c r="B71" s="1254"/>
      <c r="C71" s="1255" t="s">
        <v>258</v>
      </c>
      <c r="D71" s="1001"/>
      <c r="E71" s="1001"/>
      <c r="F71" s="1001"/>
      <c r="G71" s="1001"/>
      <c r="H71" s="1001"/>
    </row>
    <row r="72" spans="2:8" ht="14.25" customHeight="1">
      <c r="B72" s="1254"/>
      <c r="C72" s="1255"/>
      <c r="D72" s="1001"/>
      <c r="E72" s="1001"/>
      <c r="F72" s="1001"/>
      <c r="G72" s="1001"/>
      <c r="H72" s="1001"/>
    </row>
    <row r="73" spans="2:8" ht="14.25" customHeight="1">
      <c r="B73" s="1254"/>
      <c r="C73" s="1255"/>
      <c r="D73" s="1001"/>
      <c r="E73" s="1001"/>
      <c r="F73" s="1001"/>
      <c r="G73" s="1001"/>
      <c r="H73" s="1001"/>
    </row>
    <row r="74" spans="2:8" ht="14.25" customHeight="1">
      <c r="B74" s="1254"/>
      <c r="C74" s="1255"/>
      <c r="D74" s="1001"/>
      <c r="E74" s="1001"/>
      <c r="F74" s="1001"/>
      <c r="G74" s="1001"/>
      <c r="H74" s="1001"/>
    </row>
    <row r="75" spans="2:8" ht="14.25" customHeight="1">
      <c r="B75" s="1254"/>
      <c r="C75" s="1255"/>
      <c r="D75" s="1001"/>
      <c r="E75" s="1001"/>
      <c r="F75" s="1001"/>
      <c r="G75" s="1001"/>
      <c r="H75" s="1001"/>
    </row>
    <row r="76" spans="2:8" ht="14.25" customHeight="1">
      <c r="B76" s="1254"/>
      <c r="C76" s="1255" t="s">
        <v>259</v>
      </c>
      <c r="D76" s="1001"/>
      <c r="E76" s="1001"/>
      <c r="F76" s="1001"/>
      <c r="G76" s="1001"/>
      <c r="H76" s="1001"/>
    </row>
    <row r="77" spans="2:8" ht="14.25" customHeight="1">
      <c r="B77" s="1254"/>
      <c r="C77" s="1255"/>
      <c r="D77" s="1001"/>
      <c r="E77" s="1001"/>
      <c r="F77" s="1001"/>
      <c r="G77" s="1001"/>
      <c r="H77" s="1001"/>
    </row>
    <row r="78" spans="2:8" ht="14.25" customHeight="1">
      <c r="B78" s="1254"/>
      <c r="C78" s="1255"/>
      <c r="D78" s="1001"/>
      <c r="E78" s="1001"/>
      <c r="F78" s="1001"/>
      <c r="G78" s="1001"/>
      <c r="H78" s="1001"/>
    </row>
    <row r="79" spans="2:8" ht="14.25" customHeight="1">
      <c r="B79" s="1254"/>
      <c r="C79" s="1255"/>
      <c r="D79" s="1001"/>
      <c r="E79" s="1001"/>
      <c r="F79" s="1001"/>
      <c r="G79" s="1001"/>
      <c r="H79" s="1001"/>
    </row>
    <row r="80" spans="2:8" ht="14.1" customHeight="1">
      <c r="B80" s="1254"/>
      <c r="C80" s="1255"/>
      <c r="D80" s="1001"/>
      <c r="E80" s="1001"/>
      <c r="F80" s="1001"/>
      <c r="G80" s="1001"/>
      <c r="H80" s="1001"/>
    </row>
    <row r="81" spans="2:8" ht="4.3499999999999996" customHeight="1">
      <c r="B81" s="580"/>
      <c r="C81" s="581"/>
      <c r="D81" s="355"/>
      <c r="E81" s="355"/>
      <c r="F81" s="355"/>
      <c r="G81" s="355"/>
      <c r="H81" s="355"/>
    </row>
    <row r="82" spans="2:8" ht="27" customHeight="1">
      <c r="B82" s="1254">
        <v>5</v>
      </c>
      <c r="C82" s="579" t="s">
        <v>256</v>
      </c>
      <c r="D82" s="1256"/>
      <c r="E82" s="1256"/>
      <c r="F82" s="1256"/>
      <c r="G82" s="1256"/>
      <c r="H82" s="1256"/>
    </row>
    <row r="83" spans="2:8" ht="14.25" customHeight="1">
      <c r="B83" s="1254"/>
      <c r="C83" s="1255" t="s">
        <v>257</v>
      </c>
      <c r="D83" s="1001"/>
      <c r="E83" s="1001"/>
      <c r="F83" s="1001"/>
      <c r="G83" s="1001"/>
      <c r="H83" s="1001"/>
    </row>
    <row r="84" spans="2:8" ht="14.25" customHeight="1">
      <c r="B84" s="1254"/>
      <c r="C84" s="1255"/>
      <c r="D84" s="1001"/>
      <c r="E84" s="1001"/>
      <c r="F84" s="1001"/>
      <c r="G84" s="1001"/>
      <c r="H84" s="1001"/>
    </row>
    <row r="85" spans="2:8" ht="14.25" customHeight="1">
      <c r="B85" s="1254"/>
      <c r="C85" s="1255"/>
      <c r="D85" s="1001"/>
      <c r="E85" s="1001"/>
      <c r="F85" s="1001"/>
      <c r="G85" s="1001"/>
      <c r="H85" s="1001"/>
    </row>
    <row r="86" spans="2:8" ht="14.25" customHeight="1">
      <c r="B86" s="1254"/>
      <c r="C86" s="1255"/>
      <c r="D86" s="1001"/>
      <c r="E86" s="1001"/>
      <c r="F86" s="1001"/>
      <c r="G86" s="1001"/>
      <c r="H86" s="1001"/>
    </row>
    <row r="87" spans="2:8" ht="14.25" customHeight="1">
      <c r="B87" s="1254"/>
      <c r="C87" s="1255"/>
      <c r="D87" s="1001"/>
      <c r="E87" s="1001"/>
      <c r="F87" s="1001"/>
      <c r="G87" s="1001"/>
      <c r="H87" s="1001"/>
    </row>
    <row r="88" spans="2:8" ht="14.25" customHeight="1">
      <c r="B88" s="1254"/>
      <c r="C88" s="1255" t="s">
        <v>258</v>
      </c>
      <c r="D88" s="1001"/>
      <c r="E88" s="1001"/>
      <c r="F88" s="1001"/>
      <c r="G88" s="1001"/>
      <c r="H88" s="1001"/>
    </row>
    <row r="89" spans="2:8" ht="14.25" customHeight="1">
      <c r="B89" s="1254"/>
      <c r="C89" s="1255"/>
      <c r="D89" s="1001"/>
      <c r="E89" s="1001"/>
      <c r="F89" s="1001"/>
      <c r="G89" s="1001"/>
      <c r="H89" s="1001"/>
    </row>
    <row r="90" spans="2:8" ht="14.25" customHeight="1">
      <c r="B90" s="1254"/>
      <c r="C90" s="1255"/>
      <c r="D90" s="1001"/>
      <c r="E90" s="1001"/>
      <c r="F90" s="1001"/>
      <c r="G90" s="1001"/>
      <c r="H90" s="1001"/>
    </row>
    <row r="91" spans="2:8" ht="14.25" customHeight="1">
      <c r="B91" s="1254"/>
      <c r="C91" s="1255"/>
      <c r="D91" s="1001"/>
      <c r="E91" s="1001"/>
      <c r="F91" s="1001"/>
      <c r="G91" s="1001"/>
      <c r="H91" s="1001"/>
    </row>
    <row r="92" spans="2:8" ht="14.25" customHeight="1">
      <c r="B92" s="1254"/>
      <c r="C92" s="1255"/>
      <c r="D92" s="1001"/>
      <c r="E92" s="1001"/>
      <c r="F92" s="1001"/>
      <c r="G92" s="1001"/>
      <c r="H92" s="1001"/>
    </row>
    <row r="93" spans="2:8" ht="14.25" customHeight="1">
      <c r="B93" s="1254"/>
      <c r="C93" s="1255" t="s">
        <v>259</v>
      </c>
      <c r="D93" s="1001"/>
      <c r="E93" s="1001"/>
      <c r="F93" s="1001"/>
      <c r="G93" s="1001"/>
      <c r="H93" s="1001"/>
    </row>
    <row r="94" spans="2:8" ht="14.25" customHeight="1">
      <c r="B94" s="1254"/>
      <c r="C94" s="1255"/>
      <c r="D94" s="1001"/>
      <c r="E94" s="1001"/>
      <c r="F94" s="1001"/>
      <c r="G94" s="1001"/>
      <c r="H94" s="1001"/>
    </row>
    <row r="95" spans="2:8" ht="14.25" customHeight="1">
      <c r="B95" s="1254"/>
      <c r="C95" s="1255"/>
      <c r="D95" s="1001"/>
      <c r="E95" s="1001"/>
      <c r="F95" s="1001"/>
      <c r="G95" s="1001"/>
      <c r="H95" s="1001"/>
    </row>
    <row r="96" spans="2:8" ht="14.25" customHeight="1">
      <c r="B96" s="1254"/>
      <c r="C96" s="1255"/>
      <c r="D96" s="1001"/>
      <c r="E96" s="1001"/>
      <c r="F96" s="1001"/>
      <c r="G96" s="1001"/>
      <c r="H96" s="1001"/>
    </row>
    <row r="97" spans="2:8" ht="6.6" customHeight="1">
      <c r="B97" s="577"/>
      <c r="C97" s="1255"/>
      <c r="D97" s="347"/>
      <c r="E97" s="347"/>
      <c r="F97" s="347"/>
      <c r="G97" s="350"/>
      <c r="H97" s="347"/>
    </row>
    <row r="98" spans="2:8" ht="27" customHeight="1">
      <c r="B98" s="1254">
        <v>6</v>
      </c>
      <c r="C98" s="579" t="s">
        <v>256</v>
      </c>
      <c r="D98" s="1001"/>
      <c r="E98" s="1001"/>
      <c r="F98" s="1001"/>
      <c r="G98" s="1001"/>
      <c r="H98" s="1001"/>
    </row>
    <row r="99" spans="2:8" ht="14.25" customHeight="1">
      <c r="B99" s="1254"/>
      <c r="C99" s="1255" t="s">
        <v>257</v>
      </c>
      <c r="D99" s="1001"/>
      <c r="E99" s="1001"/>
      <c r="F99" s="1001"/>
      <c r="G99" s="1001"/>
      <c r="H99" s="1001"/>
    </row>
    <row r="100" spans="2:8" ht="14.25" customHeight="1">
      <c r="B100" s="1254"/>
      <c r="C100" s="1255"/>
      <c r="D100" s="1001"/>
      <c r="E100" s="1001"/>
      <c r="F100" s="1001"/>
      <c r="G100" s="1001"/>
      <c r="H100" s="1001"/>
    </row>
    <row r="101" spans="2:8" ht="14.25" customHeight="1">
      <c r="B101" s="1254"/>
      <c r="C101" s="1255"/>
      <c r="D101" s="1001"/>
      <c r="E101" s="1001"/>
      <c r="F101" s="1001"/>
      <c r="G101" s="1001"/>
      <c r="H101" s="1001"/>
    </row>
    <row r="102" spans="2:8" ht="14.25" customHeight="1">
      <c r="B102" s="1254"/>
      <c r="C102" s="1255"/>
      <c r="D102" s="1001"/>
      <c r="E102" s="1001"/>
      <c r="F102" s="1001"/>
      <c r="G102" s="1001"/>
      <c r="H102" s="1001"/>
    </row>
    <row r="103" spans="2:8" ht="14.25" customHeight="1">
      <c r="B103" s="1254"/>
      <c r="C103" s="1255"/>
      <c r="D103" s="1001"/>
      <c r="E103" s="1001"/>
      <c r="F103" s="1001"/>
      <c r="G103" s="1001"/>
      <c r="H103" s="1001"/>
    </row>
    <row r="104" spans="2:8" ht="14.25" customHeight="1">
      <c r="B104" s="1254"/>
      <c r="C104" s="1255" t="s">
        <v>258</v>
      </c>
      <c r="D104" s="1001"/>
      <c r="E104" s="1001"/>
      <c r="F104" s="1001"/>
      <c r="G104" s="1001"/>
      <c r="H104" s="1001"/>
    </row>
    <row r="105" spans="2:8" ht="14.25" customHeight="1">
      <c r="B105" s="1254"/>
      <c r="C105" s="1255"/>
      <c r="D105" s="1001"/>
      <c r="E105" s="1001"/>
      <c r="F105" s="1001"/>
      <c r="G105" s="1001"/>
      <c r="H105" s="1001"/>
    </row>
    <row r="106" spans="2:8" ht="14.25" customHeight="1">
      <c r="B106" s="1254"/>
      <c r="C106" s="1255"/>
      <c r="D106" s="1001"/>
      <c r="E106" s="1001"/>
      <c r="F106" s="1001"/>
      <c r="G106" s="1001"/>
      <c r="H106" s="1001"/>
    </row>
    <row r="107" spans="2:8" ht="14.25" customHeight="1">
      <c r="B107" s="1254"/>
      <c r="C107" s="1255"/>
      <c r="D107" s="1001"/>
      <c r="E107" s="1001"/>
      <c r="F107" s="1001"/>
      <c r="G107" s="1001"/>
      <c r="H107" s="1001"/>
    </row>
    <row r="108" spans="2:8" ht="14.25" customHeight="1">
      <c r="B108" s="1254"/>
      <c r="C108" s="1255"/>
      <c r="D108" s="1001"/>
      <c r="E108" s="1001"/>
      <c r="F108" s="1001"/>
      <c r="G108" s="1001"/>
      <c r="H108" s="1001"/>
    </row>
    <row r="109" spans="2:8" ht="14.25" customHeight="1">
      <c r="B109" s="1254"/>
      <c r="C109" s="1255" t="s">
        <v>259</v>
      </c>
      <c r="D109" s="1001"/>
      <c r="E109" s="1001"/>
      <c r="F109" s="1001"/>
      <c r="G109" s="1001"/>
      <c r="H109" s="1001"/>
    </row>
    <row r="110" spans="2:8" ht="14.25" customHeight="1">
      <c r="B110" s="1254"/>
      <c r="C110" s="1255"/>
      <c r="D110" s="1001"/>
      <c r="E110" s="1001"/>
      <c r="F110" s="1001"/>
      <c r="G110" s="1001"/>
      <c r="H110" s="1001"/>
    </row>
    <row r="111" spans="2:8" ht="14.25" customHeight="1">
      <c r="B111" s="1254"/>
      <c r="C111" s="1255"/>
      <c r="D111" s="1001"/>
      <c r="E111" s="1001"/>
      <c r="F111" s="1001"/>
      <c r="G111" s="1001"/>
      <c r="H111" s="1001"/>
    </row>
    <row r="112" spans="2:8" ht="14.25" customHeight="1">
      <c r="B112" s="1254"/>
      <c r="C112" s="1255"/>
      <c r="D112" s="1001"/>
      <c r="E112" s="1001"/>
      <c r="F112" s="1001"/>
      <c r="G112" s="1001"/>
      <c r="H112" s="1001"/>
    </row>
    <row r="113" spans="2:8" ht="14.25" customHeight="1">
      <c r="B113" s="1254"/>
      <c r="C113" s="1255"/>
      <c r="D113" s="1001"/>
      <c r="E113" s="1001"/>
      <c r="F113" s="1001"/>
      <c r="G113" s="1001"/>
      <c r="H113" s="1001"/>
    </row>
    <row r="114" spans="2:8" ht="4.3499999999999996" customHeight="1">
      <c r="B114" s="580"/>
      <c r="C114" s="581"/>
      <c r="D114" s="355"/>
      <c r="E114" s="355"/>
      <c r="F114" s="355"/>
      <c r="G114" s="355"/>
      <c r="H114" s="355"/>
    </row>
    <row r="115" spans="2:8" ht="27" customHeight="1">
      <c r="B115" s="1254">
        <v>7</v>
      </c>
      <c r="C115" s="579" t="s">
        <v>256</v>
      </c>
      <c r="D115" s="1001"/>
      <c r="E115" s="1001"/>
      <c r="F115" s="1001"/>
      <c r="G115" s="1001"/>
      <c r="H115" s="1001"/>
    </row>
    <row r="116" spans="2:8" ht="14.25" customHeight="1">
      <c r="B116" s="1254"/>
      <c r="C116" s="1255" t="s">
        <v>257</v>
      </c>
      <c r="D116" s="1001"/>
      <c r="E116" s="1001"/>
      <c r="F116" s="1001"/>
      <c r="G116" s="1001"/>
      <c r="H116" s="1001"/>
    </row>
    <row r="117" spans="2:8" ht="14.25" customHeight="1">
      <c r="B117" s="1254"/>
      <c r="C117" s="1255"/>
      <c r="D117" s="1001"/>
      <c r="E117" s="1001"/>
      <c r="F117" s="1001"/>
      <c r="G117" s="1001"/>
      <c r="H117" s="1001"/>
    </row>
    <row r="118" spans="2:8" ht="14.25" customHeight="1">
      <c r="B118" s="1254"/>
      <c r="C118" s="1255"/>
      <c r="D118" s="1001"/>
      <c r="E118" s="1001"/>
      <c r="F118" s="1001"/>
      <c r="G118" s="1001"/>
      <c r="H118" s="1001"/>
    </row>
    <row r="119" spans="2:8" ht="14.25" customHeight="1">
      <c r="B119" s="1254"/>
      <c r="C119" s="1255"/>
      <c r="D119" s="1001"/>
      <c r="E119" s="1001"/>
      <c r="F119" s="1001"/>
      <c r="G119" s="1001"/>
      <c r="H119" s="1001"/>
    </row>
    <row r="120" spans="2:8" ht="14.25" customHeight="1">
      <c r="B120" s="1254"/>
      <c r="C120" s="1255"/>
      <c r="D120" s="1001"/>
      <c r="E120" s="1001"/>
      <c r="F120" s="1001"/>
      <c r="G120" s="1001"/>
      <c r="H120" s="1001"/>
    </row>
    <row r="121" spans="2:8" ht="14.25" customHeight="1">
      <c r="B121" s="1254"/>
      <c r="C121" s="1255" t="s">
        <v>258</v>
      </c>
      <c r="D121" s="1001"/>
      <c r="E121" s="1001"/>
      <c r="F121" s="1001"/>
      <c r="G121" s="1001"/>
      <c r="H121" s="1001"/>
    </row>
    <row r="122" spans="2:8" ht="14.25" customHeight="1">
      <c r="B122" s="1254"/>
      <c r="C122" s="1255"/>
      <c r="D122" s="1001"/>
      <c r="E122" s="1001"/>
      <c r="F122" s="1001"/>
      <c r="G122" s="1001"/>
      <c r="H122" s="1001"/>
    </row>
    <row r="123" spans="2:8" ht="14.25" customHeight="1">
      <c r="B123" s="1254"/>
      <c r="C123" s="1255"/>
      <c r="D123" s="1001"/>
      <c r="E123" s="1001"/>
      <c r="F123" s="1001"/>
      <c r="G123" s="1001"/>
      <c r="H123" s="1001"/>
    </row>
    <row r="124" spans="2:8" ht="14.25" customHeight="1">
      <c r="B124" s="1254"/>
      <c r="C124" s="1255"/>
      <c r="D124" s="1001"/>
      <c r="E124" s="1001"/>
      <c r="F124" s="1001"/>
      <c r="G124" s="1001"/>
      <c r="H124" s="1001"/>
    </row>
    <row r="125" spans="2:8" ht="14.25" customHeight="1">
      <c r="B125" s="1254"/>
      <c r="C125" s="1255"/>
      <c r="D125" s="1001"/>
      <c r="E125" s="1001"/>
      <c r="F125" s="1001"/>
      <c r="G125" s="1001"/>
      <c r="H125" s="1001"/>
    </row>
    <row r="126" spans="2:8" ht="14.25" customHeight="1">
      <c r="B126" s="1254"/>
      <c r="C126" s="1255" t="s">
        <v>259</v>
      </c>
      <c r="D126" s="1001"/>
      <c r="E126" s="1001"/>
      <c r="F126" s="1001"/>
      <c r="G126" s="1001"/>
      <c r="H126" s="1001"/>
    </row>
    <row r="127" spans="2:8" ht="14.25" customHeight="1">
      <c r="B127" s="1254"/>
      <c r="C127" s="1255"/>
      <c r="D127" s="1001"/>
      <c r="E127" s="1001"/>
      <c r="F127" s="1001"/>
      <c r="G127" s="1001"/>
      <c r="H127" s="1001"/>
    </row>
    <row r="128" spans="2:8" ht="14.25" customHeight="1">
      <c r="B128" s="1254"/>
      <c r="C128" s="1255"/>
      <c r="D128" s="1001"/>
      <c r="E128" s="1001"/>
      <c r="F128" s="1001"/>
      <c r="G128" s="1001"/>
      <c r="H128" s="1001"/>
    </row>
    <row r="129" spans="2:8" ht="14.25" customHeight="1">
      <c r="B129" s="1254"/>
      <c r="C129" s="1255"/>
      <c r="D129" s="1001"/>
      <c r="E129" s="1001"/>
      <c r="F129" s="1001"/>
      <c r="G129" s="1001"/>
      <c r="H129" s="1001"/>
    </row>
    <row r="130" spans="2:8" ht="14.25" customHeight="1">
      <c r="B130" s="1254"/>
      <c r="C130" s="1255"/>
      <c r="D130" s="1001"/>
      <c r="E130" s="1001"/>
      <c r="F130" s="1001"/>
      <c r="G130" s="1001"/>
      <c r="H130" s="1001"/>
    </row>
    <row r="131" spans="2:8" ht="4.3499999999999996" customHeight="1">
      <c r="B131" s="353"/>
      <c r="C131" s="354"/>
      <c r="D131" s="355"/>
      <c r="E131" s="355"/>
      <c r="F131" s="355"/>
      <c r="G131" s="355"/>
      <c r="H131" s="355"/>
    </row>
    <row r="132" spans="2:8">
      <c r="C132" s="357"/>
    </row>
    <row r="133" spans="2:8">
      <c r="C133" s="357"/>
    </row>
    <row r="134" spans="2:8">
      <c r="C134" s="357"/>
    </row>
    <row r="135" spans="2:8">
      <c r="C135" s="357"/>
    </row>
    <row r="136" spans="2:8">
      <c r="C136" s="357"/>
    </row>
    <row r="137" spans="2:8">
      <c r="C137" s="357"/>
    </row>
    <row r="138" spans="2:8">
      <c r="C138" s="357"/>
    </row>
    <row r="139" spans="2:8">
      <c r="C139" s="357"/>
    </row>
    <row r="140" spans="2:8">
      <c r="C140" s="357"/>
    </row>
    <row r="141" spans="2:8">
      <c r="C141" s="357"/>
    </row>
    <row r="142" spans="2:8">
      <c r="C142" s="357"/>
    </row>
    <row r="143" spans="2:8">
      <c r="C143" s="357"/>
    </row>
    <row r="144" spans="2:8">
      <c r="C144" s="357"/>
    </row>
    <row r="145" spans="3:3">
      <c r="C145" s="357"/>
    </row>
    <row r="146" spans="3:3">
      <c r="C146" s="357"/>
    </row>
    <row r="147" spans="3:3">
      <c r="C147" s="357"/>
    </row>
    <row r="148" spans="3:3">
      <c r="C148" s="357"/>
    </row>
    <row r="149" spans="3:3">
      <c r="C149" s="357"/>
    </row>
    <row r="150" spans="3:3">
      <c r="C150" s="357"/>
    </row>
    <row r="151" spans="3:3">
      <c r="C151" s="357"/>
    </row>
    <row r="152" spans="3:3">
      <c r="C152" s="357"/>
    </row>
    <row r="153" spans="3:3">
      <c r="C153" s="357"/>
    </row>
    <row r="154" spans="3:3">
      <c r="C154" s="357"/>
    </row>
    <row r="155" spans="3:3">
      <c r="C155" s="357"/>
    </row>
    <row r="156" spans="3:3">
      <c r="C156" s="357"/>
    </row>
    <row r="157" spans="3:3">
      <c r="C157" s="357"/>
    </row>
    <row r="158" spans="3:3">
      <c r="C158" s="357"/>
    </row>
    <row r="159" spans="3:3">
      <c r="C159" s="357"/>
    </row>
    <row r="160" spans="3:3">
      <c r="C160" s="357"/>
    </row>
    <row r="161" spans="3:3">
      <c r="C161" s="357"/>
    </row>
    <row r="162" spans="3:3">
      <c r="C162" s="357"/>
    </row>
    <row r="163" spans="3:3">
      <c r="C163" s="357"/>
    </row>
    <row r="164" spans="3:3">
      <c r="C164" s="357"/>
    </row>
    <row r="165" spans="3:3">
      <c r="C165" s="357"/>
    </row>
    <row r="166" spans="3:3">
      <c r="C166" s="357"/>
    </row>
  </sheetData>
  <sheetProtection algorithmName="SHA-512" hashValue="Oi+P5W077m0uDurYNj3pgB5OnsNewQBSONkzVazc8ZHldR9j0279+IveRA8GV+U0izbtuqO8r3vTachUdNWSGQ==" saltValue="/fEnqq2yUCHpqlOTuuk+tw==" spinCount="100000" sheet="1" formatRows="0" selectLockedCells="1"/>
  <mergeCells count="66">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C93:C97"/>
    <mergeCell ref="D93:H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F9:I9"/>
    <mergeCell ref="B1:H1"/>
    <mergeCell ref="B2:H2"/>
    <mergeCell ref="H4:I4"/>
    <mergeCell ref="F7:I7"/>
    <mergeCell ref="F8:I8"/>
  </mergeCells>
  <phoneticPr fontId="20"/>
  <conditionalFormatting sqref="F3">
    <cfRule type="containsText" dxfId="0" priority="2" operator="containsText" text="要入力">
      <formula>NOT(ISERROR(SEARCH("要入力",F3)))</formula>
    </cfRule>
  </conditionalFormatting>
  <dataValidations count="1">
    <dataValidation type="list" allowBlank="1" showInputMessage="1" showErrorMessage="1" sqref="F3" xr:uid="{00000000-0002-0000-11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blackAndWhite="1" r:id="rId1"/>
  <rowBreaks count="2" manualBreakCount="2">
    <brk id="64" max="8" man="1"/>
    <brk id="113"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7C1D4"/>
    <pageSetUpPr fitToPage="1"/>
  </sheetPr>
  <dimension ref="A1:P37"/>
  <sheetViews>
    <sheetView view="pageBreakPreview" zoomScale="50" zoomScaleNormal="100" zoomScaleSheetLayoutView="50" workbookViewId="0">
      <selection activeCell="M1" sqref="M1:P30"/>
    </sheetView>
  </sheetViews>
  <sheetFormatPr defaultColWidth="9" defaultRowHeight="26.4"/>
  <cols>
    <col min="1" max="1" width="4.59765625" customWidth="1"/>
    <col min="2" max="2" width="17" customWidth="1"/>
    <col min="3" max="3" width="14.3984375" customWidth="1"/>
    <col min="4" max="4" width="5.5" customWidth="1"/>
    <col min="5" max="5" width="18.09765625" customWidth="1"/>
    <col min="6" max="6" width="5.5" customWidth="1"/>
    <col min="7" max="7" width="18.09765625" customWidth="1"/>
    <col min="8" max="8" width="5.5" customWidth="1"/>
    <col min="9" max="9" width="18.09765625" customWidth="1"/>
    <col min="10" max="10" width="5" customWidth="1"/>
    <col min="11" max="11" width="21.59765625" customWidth="1"/>
    <col min="12" max="12" width="5" customWidth="1"/>
    <col min="13" max="13" width="124.3984375" style="304" customWidth="1"/>
    <col min="14" max="14" width="40.59765625" style="371" customWidth="1"/>
    <col min="16" max="16" width="21.19921875" customWidth="1"/>
  </cols>
  <sheetData>
    <row r="1" spans="1:16" ht="30" customHeight="1">
      <c r="A1" s="1282" t="s">
        <v>270</v>
      </c>
      <c r="B1" s="1282"/>
      <c r="C1" s="1282"/>
      <c r="D1" s="438"/>
      <c r="E1" s="51"/>
      <c r="F1" s="51"/>
      <c r="G1" s="51"/>
      <c r="H1" s="51"/>
      <c r="I1" s="51"/>
      <c r="J1" s="51"/>
      <c r="K1" s="51"/>
      <c r="L1" s="51"/>
      <c r="M1" s="1283" t="s">
        <v>512</v>
      </c>
      <c r="N1" s="1283"/>
      <c r="O1" s="1283"/>
      <c r="P1" s="1283"/>
    </row>
    <row r="2" spans="1:16" ht="9.75" customHeight="1">
      <c r="A2" s="438"/>
      <c r="B2" s="438"/>
      <c r="C2" s="438"/>
      <c r="D2" s="438"/>
      <c r="E2" s="51"/>
      <c r="F2" s="51"/>
      <c r="G2" s="51"/>
      <c r="H2" s="51"/>
      <c r="I2" s="51"/>
      <c r="J2" s="51"/>
      <c r="K2" s="51"/>
      <c r="L2" s="51"/>
      <c r="M2" s="1283"/>
      <c r="N2" s="1283"/>
      <c r="O2" s="1283"/>
      <c r="P2" s="1283"/>
    </row>
    <row r="3" spans="1:16" ht="39.75" customHeight="1">
      <c r="A3" s="369"/>
      <c r="B3" s="369"/>
      <c r="C3" s="1284" t="s">
        <v>478</v>
      </c>
      <c r="D3" s="1284"/>
      <c r="E3" s="1284"/>
      <c r="F3" s="1284"/>
      <c r="G3" s="1284"/>
      <c r="H3" s="1284"/>
      <c r="I3" s="1284"/>
      <c r="J3" s="1284"/>
      <c r="K3" s="369"/>
      <c r="L3" s="369"/>
      <c r="M3" s="1283"/>
      <c r="N3" s="1283"/>
      <c r="O3" s="1283"/>
      <c r="P3" s="1283"/>
    </row>
    <row r="4" spans="1:16" ht="34.5" customHeight="1">
      <c r="A4" s="370"/>
      <c r="B4" s="370"/>
      <c r="C4" s="1285" t="s">
        <v>271</v>
      </c>
      <c r="D4" s="1285"/>
      <c r="E4" s="1284"/>
      <c r="F4" s="1284"/>
      <c r="G4" s="1284"/>
      <c r="H4" s="1284"/>
      <c r="I4" s="1284"/>
      <c r="J4" s="1284"/>
      <c r="K4" s="370"/>
      <c r="L4" s="370"/>
      <c r="M4" s="1283"/>
      <c r="N4" s="1283"/>
      <c r="O4" s="1283"/>
      <c r="P4" s="1283"/>
    </row>
    <row r="5" spans="1:16" ht="39.75" customHeight="1">
      <c r="A5" s="370"/>
      <c r="B5" s="370"/>
      <c r="C5" s="1286" t="s">
        <v>272</v>
      </c>
      <c r="D5" s="1286"/>
      <c r="E5" s="1286"/>
      <c r="F5" s="1286"/>
      <c r="G5" s="1286"/>
      <c r="H5" s="1286"/>
      <c r="I5" s="1286"/>
      <c r="J5" s="1286"/>
      <c r="K5" s="370"/>
      <c r="L5" s="370"/>
      <c r="M5" s="1283"/>
      <c r="N5" s="1283"/>
      <c r="O5" s="1283"/>
      <c r="P5" s="1283"/>
    </row>
    <row r="6" spans="1:16" ht="11.25" customHeight="1">
      <c r="A6" s="370"/>
      <c r="B6" s="370"/>
      <c r="C6" s="370"/>
      <c r="D6" s="370"/>
      <c r="E6" s="370"/>
      <c r="F6" s="370"/>
      <c r="G6" s="370"/>
      <c r="H6" s="370"/>
      <c r="I6" s="1287" t="s">
        <v>273</v>
      </c>
      <c r="J6" s="1287"/>
      <c r="K6" s="1287"/>
      <c r="L6" s="370"/>
      <c r="M6" s="1283"/>
      <c r="N6" s="1283"/>
      <c r="O6" s="1283"/>
      <c r="P6" s="1283"/>
    </row>
    <row r="7" spans="1:16" ht="30.75" customHeight="1">
      <c r="A7" s="51"/>
      <c r="B7" s="60"/>
      <c r="C7" s="60"/>
      <c r="D7" s="60"/>
      <c r="E7" s="60"/>
      <c r="F7" s="60"/>
      <c r="G7" s="60"/>
      <c r="H7" s="60"/>
      <c r="I7" s="1288">
        <f>'5-1 総表'!C10</f>
        <v>0</v>
      </c>
      <c r="J7" s="1288"/>
      <c r="K7" s="1288"/>
      <c r="L7" s="60"/>
      <c r="M7" s="1283"/>
      <c r="N7" s="1283"/>
      <c r="O7" s="1283"/>
      <c r="P7" s="1283"/>
    </row>
    <row r="8" spans="1:16" ht="21" customHeight="1">
      <c r="A8" s="51"/>
      <c r="B8" s="60"/>
      <c r="C8" s="60"/>
      <c r="D8" s="60"/>
      <c r="E8" s="60"/>
      <c r="F8" s="60"/>
      <c r="G8" s="60"/>
      <c r="H8" s="60"/>
      <c r="I8" s="372"/>
      <c r="J8" s="372"/>
      <c r="K8" s="372"/>
      <c r="L8" s="60"/>
      <c r="M8" s="1283"/>
      <c r="N8" s="1283"/>
      <c r="O8" s="1283"/>
      <c r="P8" s="1283"/>
    </row>
    <row r="9" spans="1:16" ht="35.25" customHeight="1">
      <c r="A9" s="51"/>
      <c r="B9" s="1278" t="s">
        <v>274</v>
      </c>
      <c r="C9" s="1278"/>
      <c r="D9" s="1278"/>
      <c r="E9" s="1278"/>
      <c r="F9" s="1278"/>
      <c r="G9" s="1278"/>
      <c r="H9" s="1278"/>
      <c r="I9" s="1278"/>
      <c r="J9" s="1278"/>
      <c r="K9" s="1278"/>
      <c r="L9" s="60"/>
      <c r="M9" s="1283"/>
      <c r="N9" s="1283"/>
      <c r="O9" s="1283"/>
      <c r="P9" s="1283"/>
    </row>
    <row r="10" spans="1:16" ht="17.25" customHeight="1">
      <c r="A10" s="51"/>
      <c r="B10" s="51"/>
      <c r="C10" s="51"/>
      <c r="D10" s="51"/>
      <c r="E10" s="51"/>
      <c r="F10" s="51"/>
      <c r="G10" s="51"/>
      <c r="H10" s="51"/>
      <c r="I10" s="51"/>
      <c r="J10" s="60"/>
      <c r="K10" s="60"/>
      <c r="L10" s="60"/>
      <c r="M10" s="1283"/>
      <c r="N10" s="1283"/>
      <c r="O10" s="1283"/>
      <c r="P10" s="1283"/>
    </row>
    <row r="11" spans="1:16" ht="36.75" customHeight="1">
      <c r="A11" s="51"/>
      <c r="B11" s="51"/>
      <c r="C11" s="51"/>
      <c r="D11" s="51"/>
      <c r="E11" s="437" t="s">
        <v>275</v>
      </c>
      <c r="F11" s="371"/>
      <c r="G11" s="373" t="str">
        <f>TEXT('5-1 総表'!C13&amp;"","000")</f>
        <v>000</v>
      </c>
      <c r="H11" s="374" t="s">
        <v>190</v>
      </c>
      <c r="I11" s="373" t="str">
        <f>TEXT('5-1 総表'!E13&amp;"","0000")</f>
        <v>0000</v>
      </c>
      <c r="J11" s="374"/>
      <c r="K11" s="371"/>
      <c r="L11" s="374"/>
      <c r="M11" s="1283"/>
      <c r="N11" s="1283"/>
      <c r="O11" s="1283"/>
      <c r="P11" s="1283"/>
    </row>
    <row r="12" spans="1:16" ht="54" customHeight="1">
      <c r="A12" s="51"/>
      <c r="B12" s="51"/>
      <c r="C12" s="51"/>
      <c r="D12" s="51"/>
      <c r="E12" s="375" t="s">
        <v>276</v>
      </c>
      <c r="F12" s="371"/>
      <c r="G12" s="840" t="str">
        <f>'5-1 総表'!C15&amp;'5-1 総表'!D15&amp;'5-1 総表'!G15</f>
        <v>選択してください。0</v>
      </c>
      <c r="H12" s="840"/>
      <c r="I12" s="840"/>
      <c r="J12" s="840"/>
      <c r="K12" s="840"/>
      <c r="L12" s="840"/>
      <c r="M12" s="1283"/>
      <c r="N12" s="1283"/>
      <c r="O12" s="1283"/>
      <c r="P12" s="1283"/>
    </row>
    <row r="13" spans="1:16" ht="54" customHeight="1">
      <c r="A13" s="51"/>
      <c r="B13" s="51"/>
      <c r="C13" s="51"/>
      <c r="D13" s="51"/>
      <c r="E13" s="375" t="s">
        <v>277</v>
      </c>
      <c r="F13" s="371"/>
      <c r="G13" s="840" t="str">
        <f>'5-1 総表'!C17&amp;""</f>
        <v/>
      </c>
      <c r="H13" s="840"/>
      <c r="I13" s="840"/>
      <c r="J13" s="840"/>
      <c r="K13" s="840"/>
      <c r="L13" s="840"/>
      <c r="M13" s="1283"/>
      <c r="N13" s="1283"/>
      <c r="O13" s="1283"/>
      <c r="P13" s="1283"/>
    </row>
    <row r="14" spans="1:16" ht="54" customHeight="1">
      <c r="A14" s="51"/>
      <c r="B14" s="51"/>
      <c r="C14" s="51"/>
      <c r="D14" s="51"/>
      <c r="E14" s="376" t="s">
        <v>278</v>
      </c>
      <c r="F14" s="371"/>
      <c r="G14" s="840" t="str">
        <f>'5-1 総表'!C18&amp;""</f>
        <v/>
      </c>
      <c r="H14" s="840"/>
      <c r="I14" s="840"/>
      <c r="J14" s="840"/>
      <c r="K14" s="840"/>
      <c r="L14" s="840"/>
      <c r="M14" s="1283"/>
      <c r="N14" s="1283"/>
      <c r="O14" s="1283"/>
      <c r="P14" s="1283"/>
    </row>
    <row r="15" spans="1:16" ht="54" customHeight="1">
      <c r="A15" s="51"/>
      <c r="B15" s="51"/>
      <c r="C15" s="51"/>
      <c r="D15" s="51"/>
      <c r="E15" s="376" t="s">
        <v>279</v>
      </c>
      <c r="F15" s="371"/>
      <c r="G15" s="840" t="str">
        <f>'5-1 総表'!C19&amp;""</f>
        <v/>
      </c>
      <c r="H15" s="840"/>
      <c r="I15" s="840"/>
      <c r="J15" s="377"/>
      <c r="K15" s="377"/>
      <c r="L15" s="377"/>
      <c r="M15" s="1283"/>
      <c r="N15" s="1283"/>
      <c r="O15" s="1283"/>
      <c r="P15" s="1283"/>
    </row>
    <row r="16" spans="1:16" ht="54" customHeight="1">
      <c r="A16" s="51"/>
      <c r="B16" s="51"/>
      <c r="C16" s="51"/>
      <c r="D16" s="51"/>
      <c r="E16" s="376" t="s">
        <v>132</v>
      </c>
      <c r="F16" s="371"/>
      <c r="G16" s="840" t="str">
        <f>'5-1 総表'!C24&amp;""</f>
        <v/>
      </c>
      <c r="H16" s="840"/>
      <c r="I16" s="840"/>
      <c r="J16" s="840"/>
      <c r="K16" s="840"/>
      <c r="L16" s="840"/>
      <c r="M16" s="1283"/>
      <c r="N16" s="1283"/>
      <c r="O16" s="1283"/>
      <c r="P16" s="1283"/>
    </row>
    <row r="17" spans="1:16" ht="9.75" customHeight="1">
      <c r="A17" s="51"/>
      <c r="B17" s="51"/>
      <c r="C17" s="51"/>
      <c r="D17" s="51"/>
      <c r="E17" s="51"/>
      <c r="F17" s="51"/>
      <c r="G17" s="51"/>
      <c r="H17" s="51"/>
      <c r="I17" s="51"/>
      <c r="J17" s="60"/>
      <c r="K17" s="60"/>
      <c r="L17" s="60"/>
      <c r="M17" s="1283"/>
      <c r="N17" s="1283"/>
      <c r="O17" s="1283"/>
      <c r="P17" s="1283"/>
    </row>
    <row r="18" spans="1:16" ht="69.75" customHeight="1">
      <c r="A18" s="51"/>
      <c r="B18" s="1293" t="s">
        <v>280</v>
      </c>
      <c r="C18" s="1293"/>
      <c r="D18" s="1293"/>
      <c r="E18" s="1293"/>
      <c r="F18" s="1293"/>
      <c r="G18" s="1293"/>
      <c r="H18" s="1293"/>
      <c r="I18" s="1293"/>
      <c r="J18" s="1293"/>
      <c r="K18" s="1293"/>
      <c r="L18" s="60"/>
      <c r="M18" s="1283"/>
      <c r="N18" s="1283"/>
      <c r="O18" s="1283"/>
      <c r="P18" s="1283"/>
    </row>
    <row r="19" spans="1:16" ht="4.5" customHeight="1">
      <c r="A19" s="51"/>
      <c r="B19" s="440"/>
      <c r="C19" s="440"/>
      <c r="D19" s="440"/>
      <c r="E19" s="440"/>
      <c r="F19" s="440"/>
      <c r="G19" s="440"/>
      <c r="H19" s="440"/>
      <c r="I19" s="440"/>
      <c r="J19" s="440"/>
      <c r="K19" s="440"/>
      <c r="L19" s="60"/>
      <c r="M19" s="1283"/>
      <c r="N19" s="1283"/>
      <c r="O19" s="1283"/>
      <c r="P19" s="1283"/>
    </row>
    <row r="20" spans="1:16" ht="28.8">
      <c r="A20" s="51"/>
      <c r="B20" s="1280" t="s">
        <v>281</v>
      </c>
      <c r="C20" s="1280"/>
      <c r="D20" s="1280"/>
      <c r="E20" s="1280"/>
      <c r="F20" s="1280"/>
      <c r="G20" s="1280"/>
      <c r="H20" s="1280"/>
      <c r="I20" s="1280"/>
      <c r="J20" s="1280"/>
      <c r="K20" s="1280"/>
      <c r="L20" s="60"/>
      <c r="M20" s="1283"/>
      <c r="N20" s="1283"/>
      <c r="O20" s="1283"/>
      <c r="P20" s="1283"/>
    </row>
    <row r="21" spans="1:16" ht="3.75" customHeight="1">
      <c r="A21" s="51"/>
      <c r="B21" s="441"/>
      <c r="C21" s="441"/>
      <c r="D21" s="441"/>
      <c r="E21" s="441"/>
      <c r="F21" s="441"/>
      <c r="G21" s="441"/>
      <c r="H21" s="441"/>
      <c r="I21" s="441"/>
      <c r="J21" s="441"/>
      <c r="K21" s="441"/>
      <c r="L21" s="60"/>
      <c r="M21" s="1283"/>
      <c r="N21" s="1283"/>
      <c r="O21" s="1283"/>
      <c r="P21" s="1283"/>
    </row>
    <row r="22" spans="1:16" ht="76.349999999999994" customHeight="1">
      <c r="A22" s="51"/>
      <c r="B22" s="1278" t="s">
        <v>282</v>
      </c>
      <c r="C22" s="1278"/>
      <c r="D22" s="439"/>
      <c r="E22" s="840" t="str">
        <f>'5-1 総表'!C34</f>
        <v/>
      </c>
      <c r="F22" s="840"/>
      <c r="G22" s="840"/>
      <c r="H22" s="840"/>
      <c r="I22" s="840"/>
      <c r="J22" s="840"/>
      <c r="K22" s="840"/>
      <c r="L22" s="51"/>
      <c r="M22" s="1283"/>
      <c r="N22" s="1283"/>
      <c r="O22" s="1283"/>
      <c r="P22" s="1283"/>
    </row>
    <row r="23" spans="1:16" ht="64.5" customHeight="1">
      <c r="A23" s="371"/>
      <c r="B23" s="1278" t="s">
        <v>283</v>
      </c>
      <c r="C23" s="1278"/>
      <c r="D23" s="439"/>
      <c r="E23" s="1281">
        <f>'5-1 総表'!F46</f>
        <v>0</v>
      </c>
      <c r="F23" s="1281"/>
      <c r="G23" s="1281"/>
      <c r="H23" s="378"/>
      <c r="I23" s="371"/>
      <c r="J23" s="371"/>
      <c r="K23" s="371"/>
      <c r="L23" s="51"/>
      <c r="M23" s="1283"/>
      <c r="N23" s="1283"/>
      <c r="O23" s="1283"/>
      <c r="P23" s="1283"/>
    </row>
    <row r="24" spans="1:16" ht="64.5" customHeight="1">
      <c r="A24" s="371"/>
      <c r="B24" s="1278" t="s">
        <v>284</v>
      </c>
      <c r="C24" s="1278"/>
      <c r="D24" s="439"/>
      <c r="E24" s="583"/>
      <c r="F24" s="583"/>
      <c r="G24" s="583"/>
      <c r="H24" s="583"/>
      <c r="I24" s="583"/>
      <c r="J24" s="583"/>
      <c r="K24" s="377"/>
      <c r="L24" s="51"/>
      <c r="M24" s="1283"/>
      <c r="N24" s="1283"/>
      <c r="O24" s="1283"/>
      <c r="P24" s="1283"/>
    </row>
    <row r="25" spans="1:16" ht="55.5" customHeight="1">
      <c r="B25" s="1257" t="s">
        <v>285</v>
      </c>
      <c r="C25" s="1258"/>
      <c r="D25" s="1279"/>
      <c r="E25" s="1276"/>
      <c r="F25" s="1276"/>
      <c r="G25" s="1277"/>
      <c r="H25" s="1289" t="s">
        <v>286</v>
      </c>
      <c r="I25" s="1290"/>
      <c r="J25" s="1291"/>
      <c r="K25" s="1292"/>
      <c r="L25" s="371"/>
      <c r="M25" s="1283"/>
      <c r="N25" s="1283"/>
      <c r="O25" s="1283"/>
      <c r="P25" s="1283"/>
    </row>
    <row r="26" spans="1:16" ht="55.5" customHeight="1">
      <c r="B26" s="1257" t="s">
        <v>287</v>
      </c>
      <c r="C26" s="1258"/>
      <c r="D26" s="1279"/>
      <c r="E26" s="1276"/>
      <c r="F26" s="1276"/>
      <c r="G26" s="1276"/>
      <c r="H26" s="1267" t="s">
        <v>288</v>
      </c>
      <c r="I26" s="1268"/>
      <c r="J26" s="1269"/>
      <c r="K26" s="1270"/>
      <c r="L26" s="371"/>
      <c r="M26" s="1283"/>
      <c r="N26" s="1283"/>
      <c r="O26" s="1283"/>
      <c r="P26" s="1283"/>
    </row>
    <row r="27" spans="1:16" ht="55.5" customHeight="1">
      <c r="B27" s="1257" t="s">
        <v>311</v>
      </c>
      <c r="C27" s="1271"/>
      <c r="D27" s="1272" t="s">
        <v>298</v>
      </c>
      <c r="E27" s="1273"/>
      <c r="F27" s="1273"/>
      <c r="G27" s="1274"/>
      <c r="H27" s="1275"/>
      <c r="I27" s="1276"/>
      <c r="J27" s="1276"/>
      <c r="K27" s="1277"/>
      <c r="L27" s="371"/>
      <c r="M27" s="1283"/>
      <c r="N27" s="1283"/>
      <c r="O27" s="1283"/>
      <c r="P27" s="1283"/>
    </row>
    <row r="28" spans="1:16" ht="55.5" customHeight="1">
      <c r="B28" s="1257" t="s">
        <v>289</v>
      </c>
      <c r="C28" s="1258"/>
      <c r="D28" s="1259"/>
      <c r="E28" s="1260"/>
      <c r="F28" s="1260"/>
      <c r="G28" s="1260"/>
      <c r="H28" s="1260"/>
      <c r="I28" s="1260"/>
      <c r="J28" s="1260"/>
      <c r="K28" s="1261"/>
      <c r="L28" s="371"/>
      <c r="M28" s="1283"/>
      <c r="N28" s="1283"/>
      <c r="O28" s="1283"/>
      <c r="P28" s="1283"/>
    </row>
    <row r="29" spans="1:16" ht="73.5" customHeight="1">
      <c r="B29" s="1262" t="s">
        <v>290</v>
      </c>
      <c r="C29" s="1263"/>
      <c r="D29" s="1264"/>
      <c r="E29" s="1265"/>
      <c r="F29" s="1265"/>
      <c r="G29" s="1265"/>
      <c r="H29" s="1265"/>
      <c r="I29" s="1265"/>
      <c r="J29" s="1265"/>
      <c r="K29" s="1266"/>
      <c r="L29" s="371"/>
      <c r="M29" s="1283"/>
      <c r="N29" s="1283"/>
      <c r="O29" s="1283"/>
      <c r="P29" s="1283"/>
    </row>
    <row r="30" spans="1:16" ht="73.5" customHeight="1">
      <c r="B30" s="1257" t="s">
        <v>291</v>
      </c>
      <c r="C30" s="1258"/>
      <c r="D30" s="1264"/>
      <c r="E30" s="1265"/>
      <c r="F30" s="1265"/>
      <c r="G30" s="1265"/>
      <c r="H30" s="1265"/>
      <c r="I30" s="1265"/>
      <c r="J30" s="1265"/>
      <c r="K30" s="1266"/>
      <c r="L30" s="371"/>
      <c r="M30" s="1283"/>
      <c r="N30" s="1283"/>
      <c r="O30" s="1283"/>
      <c r="P30" s="1283"/>
    </row>
    <row r="31" spans="1:16" ht="53.4" customHeight="1">
      <c r="M31" s="417"/>
      <c r="N31" s="379"/>
    </row>
    <row r="32" spans="1:16" ht="25.5" customHeight="1">
      <c r="M32" s="417"/>
      <c r="N32" s="379"/>
    </row>
    <row r="33" spans="13:14" ht="19.350000000000001" customHeight="1">
      <c r="M33" s="417"/>
      <c r="N33" s="379"/>
    </row>
    <row r="34" spans="13:14" ht="19.350000000000001" customHeight="1">
      <c r="M34" s="417"/>
      <c r="N34" s="379"/>
    </row>
    <row r="35" spans="13:14" ht="19.350000000000001" customHeight="1">
      <c r="M35" s="417"/>
      <c r="N35" s="379"/>
    </row>
    <row r="36" spans="13:14">
      <c r="M36" s="417"/>
    </row>
    <row r="37" spans="13:14">
      <c r="M37" s="417"/>
    </row>
  </sheetData>
  <sheetProtection algorithmName="SHA-512" hashValue="vXELSoA4ofnLOArbUB9yL1pTvfKo5PeT84BAj37Fuf3E7JrqzKAolJpfVzW5hzdxMrIq133+r4H/SfINKqOWfQ==" saltValue="SkBPVJgzFuoi0wg0MlCGbQ==" spinCount="100000" sheet="1" objects="1" scenarios="1"/>
  <mergeCells count="37">
    <mergeCell ref="A1:C1"/>
    <mergeCell ref="M1:P30"/>
    <mergeCell ref="C3:J3"/>
    <mergeCell ref="C4:J4"/>
    <mergeCell ref="C5:J5"/>
    <mergeCell ref="I6:K6"/>
    <mergeCell ref="I7:K7"/>
    <mergeCell ref="B9:K9"/>
    <mergeCell ref="G12:L12"/>
    <mergeCell ref="G13:L13"/>
    <mergeCell ref="H25:I25"/>
    <mergeCell ref="J25:K25"/>
    <mergeCell ref="G14:L14"/>
    <mergeCell ref="G15:I15"/>
    <mergeCell ref="G16:L16"/>
    <mergeCell ref="B18:K18"/>
    <mergeCell ref="B20:K20"/>
    <mergeCell ref="B22:C22"/>
    <mergeCell ref="E22:K22"/>
    <mergeCell ref="B23:C23"/>
    <mergeCell ref="E23:G23"/>
    <mergeCell ref="B24:C24"/>
    <mergeCell ref="B25:C25"/>
    <mergeCell ref="D25:G25"/>
    <mergeCell ref="B26:C26"/>
    <mergeCell ref="D26:G26"/>
    <mergeCell ref="H26:I26"/>
    <mergeCell ref="J26:K26"/>
    <mergeCell ref="B27:C27"/>
    <mergeCell ref="D27:G27"/>
    <mergeCell ref="H27:K27"/>
    <mergeCell ref="B28:C28"/>
    <mergeCell ref="D28:K28"/>
    <mergeCell ref="B29:C29"/>
    <mergeCell ref="D29:K29"/>
    <mergeCell ref="B30:C30"/>
    <mergeCell ref="D30:K30"/>
  </mergeCells>
  <phoneticPr fontId="20"/>
  <dataValidations count="1">
    <dataValidation type="list" allowBlank="1" showInputMessage="1" showErrorMessage="1" sqref="D27:G27" xr:uid="{00000000-0002-0000-1200-000000000000}">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orientation="portrait" blackAndWhite="1" r:id="rId1"/>
  <headerFooter>
    <oddHeader xml:space="preserve">&amp;L
</oddHeader>
  </headerFooter>
  <colBreaks count="1" manualBreakCount="1">
    <brk id="12"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E8C1F7"/>
    <pageSetUpPr fitToPage="1"/>
  </sheetPr>
  <dimension ref="A1:C84"/>
  <sheetViews>
    <sheetView view="pageBreakPreview" zoomScaleNormal="100" zoomScaleSheetLayoutView="100" workbookViewId="0">
      <selection activeCell="B68" sqref="B68"/>
    </sheetView>
  </sheetViews>
  <sheetFormatPr defaultColWidth="9" defaultRowHeight="18"/>
  <cols>
    <col min="1" max="1" width="20.09765625" style="2" customWidth="1"/>
    <col min="2" max="2" width="33.8984375" style="2" bestFit="1" customWidth="1"/>
    <col min="3" max="3" width="60" style="2" customWidth="1"/>
    <col min="4" max="16384" width="9" style="2"/>
  </cols>
  <sheetData>
    <row r="1" spans="1:3" ht="26.4">
      <c r="A1" s="528" t="s">
        <v>471</v>
      </c>
    </row>
    <row r="2" spans="1:3">
      <c r="A2" s="3" t="s">
        <v>203</v>
      </c>
      <c r="B2" s="3" t="s">
        <v>141</v>
      </c>
      <c r="C2" s="4" t="s">
        <v>122</v>
      </c>
    </row>
    <row r="3" spans="1:3">
      <c r="A3" s="1" t="s">
        <v>39</v>
      </c>
      <c r="B3" s="5" t="s">
        <v>38</v>
      </c>
      <c r="C3" s="5"/>
    </row>
    <row r="4" spans="1:3">
      <c r="A4" s="1" t="s">
        <v>39</v>
      </c>
      <c r="B4" s="5" t="s">
        <v>40</v>
      </c>
      <c r="C4" s="5"/>
    </row>
    <row r="5" spans="1:3">
      <c r="A5" s="1" t="s">
        <v>39</v>
      </c>
      <c r="B5" s="5" t="s">
        <v>41</v>
      </c>
      <c r="C5" s="5"/>
    </row>
    <row r="6" spans="1:3">
      <c r="A6" s="1" t="s">
        <v>39</v>
      </c>
      <c r="B6" s="5" t="s">
        <v>42</v>
      </c>
      <c r="C6" s="5"/>
    </row>
    <row r="7" spans="1:3">
      <c r="A7" s="1" t="s">
        <v>39</v>
      </c>
      <c r="B7" s="5" t="s">
        <v>43</v>
      </c>
      <c r="C7" s="6" t="s">
        <v>234</v>
      </c>
    </row>
    <row r="8" spans="1:3">
      <c r="A8" s="1" t="s">
        <v>45</v>
      </c>
      <c r="B8" s="5" t="s">
        <v>44</v>
      </c>
      <c r="C8" s="5"/>
    </row>
    <row r="9" spans="1:3">
      <c r="A9" s="1" t="s">
        <v>45</v>
      </c>
      <c r="B9" s="5" t="s">
        <v>109</v>
      </c>
      <c r="C9" s="5"/>
    </row>
    <row r="10" spans="1:3">
      <c r="A10" s="1" t="s">
        <v>45</v>
      </c>
      <c r="B10" s="5" t="s">
        <v>46</v>
      </c>
      <c r="C10" s="5"/>
    </row>
    <row r="11" spans="1:3">
      <c r="A11" s="1" t="s">
        <v>45</v>
      </c>
      <c r="B11" s="5" t="s">
        <v>47</v>
      </c>
      <c r="C11" s="5"/>
    </row>
    <row r="12" spans="1:3">
      <c r="A12" s="1" t="s">
        <v>45</v>
      </c>
      <c r="B12" s="6" t="s">
        <v>436</v>
      </c>
      <c r="C12" s="5"/>
    </row>
    <row r="13" spans="1:3">
      <c r="A13" s="38" t="s">
        <v>181</v>
      </c>
      <c r="B13" s="5" t="s">
        <v>48</v>
      </c>
      <c r="C13" s="5"/>
    </row>
    <row r="14" spans="1:3">
      <c r="A14" s="1" t="s">
        <v>45</v>
      </c>
      <c r="B14" s="5" t="s">
        <v>49</v>
      </c>
      <c r="C14" s="5"/>
    </row>
    <row r="15" spans="1:3">
      <c r="A15" s="1" t="s">
        <v>45</v>
      </c>
      <c r="B15" s="5" t="s">
        <v>50</v>
      </c>
      <c r="C15" s="5"/>
    </row>
    <row r="16" spans="1:3">
      <c r="A16" s="38" t="s">
        <v>181</v>
      </c>
      <c r="B16" s="5" t="s">
        <v>51</v>
      </c>
      <c r="C16" s="5"/>
    </row>
    <row r="17" spans="1:3">
      <c r="A17" s="1" t="s">
        <v>45</v>
      </c>
      <c r="B17" s="5" t="s">
        <v>52</v>
      </c>
      <c r="C17" s="5"/>
    </row>
    <row r="18" spans="1:3">
      <c r="A18" s="1" t="s">
        <v>45</v>
      </c>
      <c r="B18" s="5" t="s">
        <v>53</v>
      </c>
      <c r="C18" s="5" t="s">
        <v>137</v>
      </c>
    </row>
    <row r="19" spans="1:3">
      <c r="A19" s="1" t="s">
        <v>45</v>
      </c>
      <c r="B19" s="5" t="s">
        <v>54</v>
      </c>
      <c r="C19" s="5"/>
    </row>
    <row r="20" spans="1:3">
      <c r="A20" s="1" t="s">
        <v>56</v>
      </c>
      <c r="B20" s="5" t="s">
        <v>55</v>
      </c>
      <c r="C20" s="5"/>
    </row>
    <row r="21" spans="1:3">
      <c r="A21" s="38" t="s">
        <v>193</v>
      </c>
      <c r="B21" s="5" t="s">
        <v>57</v>
      </c>
      <c r="C21" s="5"/>
    </row>
    <row r="22" spans="1:3">
      <c r="A22" s="1" t="s">
        <v>56</v>
      </c>
      <c r="B22" s="5" t="s">
        <v>58</v>
      </c>
      <c r="C22" s="5"/>
    </row>
    <row r="23" spans="1:3">
      <c r="A23" s="1" t="s">
        <v>56</v>
      </c>
      <c r="B23" s="5" t="s">
        <v>59</v>
      </c>
      <c r="C23" s="5"/>
    </row>
    <row r="24" spans="1:3">
      <c r="A24" s="1" t="s">
        <v>56</v>
      </c>
      <c r="B24" s="6" t="s">
        <v>510</v>
      </c>
      <c r="C24" s="6" t="s">
        <v>214</v>
      </c>
    </row>
    <row r="25" spans="1:3">
      <c r="A25" s="1" t="s">
        <v>56</v>
      </c>
      <c r="B25" s="6" t="s">
        <v>437</v>
      </c>
      <c r="C25" s="6"/>
    </row>
    <row r="26" spans="1:3">
      <c r="A26" s="1" t="s">
        <v>56</v>
      </c>
      <c r="B26" s="6" t="s">
        <v>511</v>
      </c>
      <c r="C26" s="6" t="s">
        <v>467</v>
      </c>
    </row>
    <row r="27" spans="1:3">
      <c r="A27" s="1" t="s">
        <v>56</v>
      </c>
      <c r="B27" s="5" t="s">
        <v>61</v>
      </c>
      <c r="C27" s="5"/>
    </row>
    <row r="28" spans="1:3">
      <c r="A28" s="1" t="s">
        <v>56</v>
      </c>
      <c r="B28" s="5" t="s">
        <v>62</v>
      </c>
      <c r="C28" s="5"/>
    </row>
    <row r="29" spans="1:3">
      <c r="A29" s="1" t="s">
        <v>56</v>
      </c>
      <c r="B29" s="6" t="s">
        <v>215</v>
      </c>
      <c r="C29" s="5"/>
    </row>
    <row r="30" spans="1:3">
      <c r="A30" s="1" t="s">
        <v>56</v>
      </c>
      <c r="B30" s="6" t="s">
        <v>216</v>
      </c>
      <c r="C30" s="5"/>
    </row>
    <row r="31" spans="1:3">
      <c r="A31" s="1" t="s">
        <v>56</v>
      </c>
      <c r="B31" s="6" t="s">
        <v>217</v>
      </c>
      <c r="C31" s="5"/>
    </row>
    <row r="32" spans="1:3">
      <c r="A32" s="1" t="s">
        <v>56</v>
      </c>
      <c r="B32" s="5" t="s">
        <v>63</v>
      </c>
      <c r="C32" s="5"/>
    </row>
    <row r="33" spans="1:3">
      <c r="A33" s="1" t="s">
        <v>56</v>
      </c>
      <c r="B33" s="5" t="s">
        <v>64</v>
      </c>
      <c r="C33" s="5"/>
    </row>
    <row r="34" spans="1:3" ht="36">
      <c r="A34" s="1" t="s">
        <v>56</v>
      </c>
      <c r="B34" s="5" t="s">
        <v>65</v>
      </c>
      <c r="C34" s="252" t="s">
        <v>416</v>
      </c>
    </row>
    <row r="35" spans="1:3">
      <c r="A35" s="1" t="s">
        <v>56</v>
      </c>
      <c r="B35" s="6" t="s">
        <v>218</v>
      </c>
      <c r="C35" s="6" t="s">
        <v>233</v>
      </c>
    </row>
    <row r="36" spans="1:3">
      <c r="A36" s="38" t="s">
        <v>213</v>
      </c>
      <c r="B36" s="5" t="s">
        <v>66</v>
      </c>
      <c r="C36" s="5"/>
    </row>
    <row r="37" spans="1:3">
      <c r="A37" s="38" t="s">
        <v>213</v>
      </c>
      <c r="B37" s="5" t="s">
        <v>67</v>
      </c>
      <c r="C37" s="5"/>
    </row>
    <row r="38" spans="1:3">
      <c r="A38" s="38" t="s">
        <v>213</v>
      </c>
      <c r="B38" s="5" t="s">
        <v>75</v>
      </c>
      <c r="C38" s="5"/>
    </row>
    <row r="39" spans="1:3">
      <c r="A39" s="38" t="s">
        <v>213</v>
      </c>
      <c r="B39" s="5" t="s">
        <v>72</v>
      </c>
      <c r="C39" s="5"/>
    </row>
    <row r="40" spans="1:3">
      <c r="A40" s="38" t="s">
        <v>213</v>
      </c>
      <c r="B40" s="5" t="s">
        <v>68</v>
      </c>
      <c r="C40" s="5"/>
    </row>
    <row r="41" spans="1:3">
      <c r="A41" s="38" t="s">
        <v>213</v>
      </c>
      <c r="B41" s="5" t="s">
        <v>69</v>
      </c>
      <c r="C41" s="5"/>
    </row>
    <row r="42" spans="1:3">
      <c r="A42" s="38" t="s">
        <v>213</v>
      </c>
      <c r="B42" s="5" t="s">
        <v>70</v>
      </c>
      <c r="C42" s="5"/>
    </row>
    <row r="43" spans="1:3">
      <c r="A43" s="38" t="s">
        <v>213</v>
      </c>
      <c r="B43" s="5" t="s">
        <v>71</v>
      </c>
      <c r="C43" s="5"/>
    </row>
    <row r="44" spans="1:3">
      <c r="A44" s="38" t="s">
        <v>213</v>
      </c>
      <c r="B44" s="5" t="s">
        <v>73</v>
      </c>
      <c r="C44" s="5"/>
    </row>
    <row r="45" spans="1:3">
      <c r="A45" s="38" t="s">
        <v>213</v>
      </c>
      <c r="B45" s="6" t="s">
        <v>219</v>
      </c>
      <c r="C45" s="5"/>
    </row>
    <row r="46" spans="1:3">
      <c r="A46" s="38" t="s">
        <v>213</v>
      </c>
      <c r="B46" s="6" t="s">
        <v>220</v>
      </c>
      <c r="C46" s="5"/>
    </row>
    <row r="47" spans="1:3">
      <c r="A47" s="38" t="s">
        <v>213</v>
      </c>
      <c r="B47" s="6" t="s">
        <v>221</v>
      </c>
      <c r="C47" s="5"/>
    </row>
    <row r="48" spans="1:3">
      <c r="A48" s="38" t="s">
        <v>213</v>
      </c>
      <c r="B48" s="5" t="s">
        <v>74</v>
      </c>
      <c r="C48" s="5"/>
    </row>
    <row r="49" spans="1:3">
      <c r="A49" s="38" t="s">
        <v>213</v>
      </c>
      <c r="B49" s="6" t="s">
        <v>222</v>
      </c>
      <c r="C49" s="5"/>
    </row>
    <row r="50" spans="1:3">
      <c r="A50" s="38" t="s">
        <v>213</v>
      </c>
      <c r="B50" s="5" t="s">
        <v>76</v>
      </c>
      <c r="C50" s="5" t="s">
        <v>138</v>
      </c>
    </row>
    <row r="51" spans="1:3">
      <c r="A51" s="38" t="s">
        <v>213</v>
      </c>
      <c r="B51" s="5" t="s">
        <v>77</v>
      </c>
      <c r="C51" s="5" t="s">
        <v>138</v>
      </c>
    </row>
    <row r="52" spans="1:3">
      <c r="A52" s="38" t="s">
        <v>213</v>
      </c>
      <c r="B52" s="5" t="s">
        <v>78</v>
      </c>
      <c r="C52" s="5"/>
    </row>
    <row r="53" spans="1:3">
      <c r="A53" s="38" t="s">
        <v>213</v>
      </c>
      <c r="B53" s="5" t="s">
        <v>79</v>
      </c>
      <c r="C53" s="5"/>
    </row>
    <row r="54" spans="1:3">
      <c r="A54" s="1" t="s">
        <v>81</v>
      </c>
      <c r="B54" s="5" t="s">
        <v>80</v>
      </c>
      <c r="C54" s="5"/>
    </row>
    <row r="55" spans="1:3">
      <c r="A55" s="1" t="s">
        <v>81</v>
      </c>
      <c r="B55" s="5" t="s">
        <v>82</v>
      </c>
      <c r="C55" s="5"/>
    </row>
    <row r="56" spans="1:3">
      <c r="A56" s="1" t="s">
        <v>81</v>
      </c>
      <c r="B56" s="5" t="s">
        <v>83</v>
      </c>
      <c r="C56" s="5"/>
    </row>
    <row r="57" spans="1:3">
      <c r="A57" s="1" t="s">
        <v>81</v>
      </c>
      <c r="B57" s="6" t="s">
        <v>223</v>
      </c>
      <c r="C57" s="5"/>
    </row>
    <row r="58" spans="1:3">
      <c r="A58" s="1" t="s">
        <v>81</v>
      </c>
      <c r="B58" s="5" t="s">
        <v>85</v>
      </c>
      <c r="C58" s="5"/>
    </row>
    <row r="59" spans="1:3">
      <c r="A59" s="1" t="s">
        <v>81</v>
      </c>
      <c r="B59" s="5" t="s">
        <v>86</v>
      </c>
      <c r="C59" s="5"/>
    </row>
    <row r="60" spans="1:3">
      <c r="A60" s="1" t="s">
        <v>81</v>
      </c>
      <c r="B60" s="5" t="s">
        <v>84</v>
      </c>
      <c r="C60" s="5"/>
    </row>
    <row r="61" spans="1:3">
      <c r="A61" s="1" t="s">
        <v>81</v>
      </c>
      <c r="B61" s="5" t="s">
        <v>87</v>
      </c>
      <c r="C61" s="5"/>
    </row>
    <row r="62" spans="1:3">
      <c r="A62" s="1" t="s">
        <v>81</v>
      </c>
      <c r="B62" s="5" t="s">
        <v>88</v>
      </c>
      <c r="C62" s="5"/>
    </row>
    <row r="63" spans="1:3">
      <c r="A63" s="251" t="s">
        <v>231</v>
      </c>
      <c r="B63" s="22" t="s">
        <v>232</v>
      </c>
      <c r="C63" s="6"/>
    </row>
    <row r="64" spans="1:3">
      <c r="A64" s="1" t="s">
        <v>90</v>
      </c>
      <c r="B64" s="5" t="s">
        <v>89</v>
      </c>
      <c r="C64" s="5" t="s">
        <v>139</v>
      </c>
    </row>
    <row r="65" spans="1:3">
      <c r="A65" s="1" t="s">
        <v>90</v>
      </c>
      <c r="B65" s="5" t="s">
        <v>91</v>
      </c>
      <c r="C65" s="6" t="s">
        <v>417</v>
      </c>
    </row>
    <row r="66" spans="1:3">
      <c r="A66" s="38" t="s">
        <v>199</v>
      </c>
      <c r="B66" s="6" t="s">
        <v>224</v>
      </c>
      <c r="C66" s="6" t="s">
        <v>225</v>
      </c>
    </row>
    <row r="67" spans="1:3">
      <c r="A67" s="38" t="s">
        <v>199</v>
      </c>
      <c r="B67" s="5" t="s">
        <v>92</v>
      </c>
      <c r="C67" s="6" t="s">
        <v>226</v>
      </c>
    </row>
    <row r="68" spans="1:3">
      <c r="A68" s="38" t="s">
        <v>199</v>
      </c>
      <c r="B68" s="5" t="s">
        <v>94</v>
      </c>
      <c r="C68" s="5"/>
    </row>
    <row r="69" spans="1:3">
      <c r="A69" s="38" t="s">
        <v>199</v>
      </c>
      <c r="B69" s="5" t="s">
        <v>95</v>
      </c>
      <c r="C69" s="5" t="s">
        <v>140</v>
      </c>
    </row>
    <row r="70" spans="1:3">
      <c r="A70" s="38" t="s">
        <v>199</v>
      </c>
      <c r="B70" s="5" t="s">
        <v>93</v>
      </c>
      <c r="C70" s="5"/>
    </row>
    <row r="71" spans="1:3">
      <c r="A71" s="38" t="s">
        <v>199</v>
      </c>
      <c r="B71" s="6" t="s">
        <v>509</v>
      </c>
      <c r="C71" s="6" t="s">
        <v>227</v>
      </c>
    </row>
    <row r="72" spans="1:3">
      <c r="A72" s="38" t="s">
        <v>199</v>
      </c>
      <c r="B72" s="5" t="s">
        <v>96</v>
      </c>
      <c r="C72" s="5"/>
    </row>
    <row r="73" spans="1:3">
      <c r="A73" s="38" t="s">
        <v>199</v>
      </c>
      <c r="B73" s="5" t="s">
        <v>97</v>
      </c>
      <c r="C73" s="5"/>
    </row>
    <row r="74" spans="1:3">
      <c r="A74" s="38" t="s">
        <v>199</v>
      </c>
      <c r="B74" s="5" t="s">
        <v>98</v>
      </c>
      <c r="C74" s="5"/>
    </row>
    <row r="75" spans="1:3">
      <c r="A75" s="38" t="s">
        <v>199</v>
      </c>
      <c r="B75" s="5" t="s">
        <v>99</v>
      </c>
      <c r="C75" s="5"/>
    </row>
    <row r="76" spans="1:3">
      <c r="A76" s="38" t="s">
        <v>199</v>
      </c>
      <c r="B76" s="5" t="s">
        <v>100</v>
      </c>
      <c r="C76" s="5"/>
    </row>
    <row r="77" spans="1:3">
      <c r="A77" s="38" t="s">
        <v>199</v>
      </c>
      <c r="B77" s="5" t="s">
        <v>101</v>
      </c>
      <c r="C77" s="5"/>
    </row>
    <row r="78" spans="1:3">
      <c r="A78" s="38" t="s">
        <v>199</v>
      </c>
      <c r="B78" s="5" t="s">
        <v>102</v>
      </c>
      <c r="C78" s="5"/>
    </row>
    <row r="79" spans="1:3">
      <c r="A79" s="21" t="s">
        <v>147</v>
      </c>
      <c r="B79" s="22" t="s">
        <v>103</v>
      </c>
      <c r="C79" s="6" t="s">
        <v>438</v>
      </c>
    </row>
    <row r="80" spans="1:3">
      <c r="A80" s="21" t="s">
        <v>147</v>
      </c>
      <c r="B80" s="22" t="s">
        <v>104</v>
      </c>
      <c r="C80" s="6" t="s">
        <v>438</v>
      </c>
    </row>
    <row r="81" spans="1:3">
      <c r="A81" s="21" t="s">
        <v>147</v>
      </c>
      <c r="B81" s="22" t="s">
        <v>105</v>
      </c>
      <c r="C81" s="6" t="s">
        <v>438</v>
      </c>
    </row>
    <row r="82" spans="1:3">
      <c r="A82" s="21" t="s">
        <v>147</v>
      </c>
      <c r="B82" s="21" t="s">
        <v>148</v>
      </c>
      <c r="C82" s="20"/>
    </row>
    <row r="83" spans="1:3">
      <c r="A83" s="21" t="s">
        <v>147</v>
      </c>
      <c r="B83" s="21" t="s">
        <v>149</v>
      </c>
      <c r="C83" s="20"/>
    </row>
    <row r="84" spans="1:3">
      <c r="A84" s="21" t="s">
        <v>147</v>
      </c>
      <c r="B84" s="21" t="s">
        <v>150</v>
      </c>
      <c r="C84" s="20"/>
    </row>
  </sheetData>
  <sheetProtection algorithmName="SHA-512" hashValue="gmhXn8YcP0dsyeeOvU2ZunlA38ooWSxTyDmHBg5UFJ9+Wo6j4joy5i+lMN1NGutA0m0RaFKBUI/HAhCDbDVA6A==" saltValue="TkhsMNSuDn5qk/cUB6n6Ug==" spinCount="100000" sheet="1" autoFilter="0"/>
  <autoFilter ref="A2:C84" xr:uid="{00000000-0009-0000-0000-000001000000}">
    <sortState xmlns:xlrd2="http://schemas.microsoft.com/office/spreadsheetml/2017/richdata2" ref="A2:E82">
      <sortCondition ref="A2:A82" customList="出演費,音楽費,文芸費,舞台費,運搬費,謝金,旅費,通信費,宣伝費,印刷費,記録・配信費,感染症対策経費"/>
    </sortState>
  </autoFilter>
  <phoneticPr fontId="20"/>
  <pageMargins left="0.70866141732283472" right="0.70866141732283472" top="0.74803149606299213" bottom="0.74803149606299213" header="0.31496062992125984"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filterMode="1">
    <tabColor rgb="FFE8C1F7"/>
    <pageSetUpPr fitToPage="1"/>
  </sheetPr>
  <dimension ref="A1:U211"/>
  <sheetViews>
    <sheetView view="pageBreakPreview" zoomScale="85" zoomScaleNormal="85" zoomScaleSheetLayoutView="85" zoomScalePageLayoutView="55" workbookViewId="0">
      <selection activeCell="F35" sqref="F35"/>
    </sheetView>
  </sheetViews>
  <sheetFormatPr defaultColWidth="9" defaultRowHeight="18"/>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3.09765625" style="39" customWidth="1"/>
    <col min="13" max="13" width="14.09765625" customWidth="1"/>
    <col min="14" max="14" width="10.5" customWidth="1"/>
    <col min="15" max="15" width="12.3984375" customWidth="1"/>
    <col min="16" max="16" width="11.09765625" customWidth="1"/>
    <col min="17" max="21" width="15.8984375" customWidth="1"/>
  </cols>
  <sheetData>
    <row r="1" spans="1:21" ht="18.75" customHeight="1">
      <c r="B1" t="s">
        <v>472</v>
      </c>
      <c r="C1" s="36"/>
      <c r="E1" s="131"/>
      <c r="F1" s="37"/>
      <c r="H1"/>
      <c r="J1" s="33"/>
      <c r="K1" s="34"/>
      <c r="L1" s="33"/>
      <c r="M1" s="665" t="s">
        <v>468</v>
      </c>
      <c r="N1" s="665"/>
      <c r="O1" s="665"/>
      <c r="P1" s="665"/>
      <c r="Q1" s="665"/>
      <c r="R1" s="665"/>
      <c r="S1" s="665"/>
      <c r="T1" s="665"/>
      <c r="U1" s="665"/>
    </row>
    <row r="2" spans="1:21" ht="18.75" customHeight="1">
      <c r="B2" s="684" t="s">
        <v>176</v>
      </c>
      <c r="C2" s="684"/>
      <c r="D2" s="684"/>
      <c r="E2" s="685"/>
      <c r="F2" s="685"/>
      <c r="G2" s="685"/>
      <c r="H2" s="685"/>
      <c r="I2" s="685"/>
      <c r="J2" s="685"/>
      <c r="K2" s="685"/>
      <c r="L2" s="685"/>
      <c r="M2" s="665"/>
      <c r="N2" s="665"/>
      <c r="O2" s="665"/>
      <c r="P2" s="665"/>
      <c r="Q2" s="665"/>
      <c r="R2" s="665"/>
      <c r="S2" s="665"/>
      <c r="T2" s="665"/>
      <c r="U2" s="665"/>
    </row>
    <row r="3" spans="1:21" ht="18.75" customHeight="1">
      <c r="B3" s="684" t="s">
        <v>177</v>
      </c>
      <c r="C3" s="684"/>
      <c r="D3" s="684"/>
      <c r="E3" s="685"/>
      <c r="F3" s="685"/>
      <c r="G3" s="685"/>
      <c r="H3" s="685"/>
      <c r="I3" s="685"/>
      <c r="J3" s="685"/>
      <c r="K3" s="685"/>
      <c r="L3" s="685"/>
      <c r="M3" s="665"/>
      <c r="N3" s="665"/>
      <c r="O3" s="665"/>
      <c r="P3" s="665"/>
      <c r="Q3" s="665"/>
      <c r="R3" s="665"/>
      <c r="S3" s="665"/>
      <c r="T3" s="665"/>
      <c r="U3" s="665"/>
    </row>
    <row r="4" spans="1:21" s="31" customFormat="1" ht="18.600000000000001" thickBot="1">
      <c r="A4" s="23"/>
      <c r="B4" s="95"/>
      <c r="C4" s="89"/>
      <c r="D4" s="110"/>
      <c r="E4" s="283"/>
      <c r="F4" s="686" t="s">
        <v>209</v>
      </c>
      <c r="G4" s="686"/>
      <c r="H4" s="92"/>
      <c r="I4" s="23"/>
      <c r="J4" s="23"/>
      <c r="K4" s="23"/>
      <c r="L4" s="23"/>
    </row>
    <row r="5" spans="1:21" ht="26.4">
      <c r="A5" s="51"/>
      <c r="B5" s="335" t="s">
        <v>230</v>
      </c>
      <c r="C5" s="90"/>
      <c r="D5" s="111"/>
      <c r="E5" s="284"/>
      <c r="F5" s="682">
        <f>SUM(L13,L35,L57,L79,L101,L123,L145,L167,L189)</f>
        <v>7942</v>
      </c>
      <c r="G5" s="683"/>
      <c r="H5" s="49"/>
      <c r="I5"/>
      <c r="J5"/>
      <c r="K5"/>
      <c r="L5"/>
      <c r="M5" s="670"/>
      <c r="N5" s="671"/>
      <c r="O5" s="671"/>
      <c r="P5" s="671"/>
      <c r="Q5" s="671"/>
      <c r="R5" s="671"/>
      <c r="S5" s="671"/>
      <c r="T5" s="671"/>
      <c r="U5" s="671"/>
    </row>
    <row r="6" spans="1:21" ht="22.2">
      <c r="A6" s="51"/>
      <c r="B6" s="96"/>
      <c r="C6" s="52" t="s">
        <v>241</v>
      </c>
      <c r="D6" s="112"/>
      <c r="E6" s="285"/>
      <c r="F6" s="672">
        <f>SUM(F8:F10)</f>
        <v>2611</v>
      </c>
      <c r="G6" s="673"/>
      <c r="H6" s="49"/>
      <c r="I6"/>
      <c r="J6"/>
      <c r="K6"/>
      <c r="L6"/>
      <c r="M6" s="671"/>
      <c r="N6" s="671"/>
      <c r="O6" s="671"/>
      <c r="P6" s="671"/>
      <c r="Q6" s="671"/>
      <c r="R6" s="671"/>
      <c r="S6" s="671"/>
      <c r="T6" s="671"/>
      <c r="U6" s="671"/>
    </row>
    <row r="7" spans="1:21" ht="22.2">
      <c r="A7" s="51"/>
      <c r="B7" s="97"/>
      <c r="C7" s="54"/>
      <c r="D7" s="113"/>
      <c r="E7" s="286" t="s">
        <v>197</v>
      </c>
      <c r="F7" s="674" t="s">
        <v>174</v>
      </c>
      <c r="G7" s="675"/>
      <c r="H7" s="55"/>
      <c r="I7" s="53" t="str">
        <f>IF(COUNTIF($E$8:$E$10,$E$8)&gt;1,"同じ項目が選択されています。",IF(COUNTIF($E$8:$E$10,$E$9)&gt;1,"同じ項目が選択されています。",IF(COUNTIF($E$8:$E$10,$E$10)&gt;1,"同じ項目が選択されています。","")))</f>
        <v/>
      </c>
      <c r="J7" s="55"/>
      <c r="K7" s="55"/>
      <c r="L7" s="55"/>
      <c r="M7" s="671"/>
      <c r="N7" s="671"/>
      <c r="O7" s="671"/>
      <c r="P7" s="671"/>
      <c r="Q7" s="671"/>
      <c r="R7" s="671"/>
      <c r="S7" s="671"/>
      <c r="T7" s="671"/>
      <c r="U7" s="671"/>
    </row>
    <row r="8" spans="1:21" ht="22.2">
      <c r="A8" s="51"/>
      <c r="B8" s="98"/>
      <c r="C8" s="56"/>
      <c r="D8" s="114" t="s">
        <v>178</v>
      </c>
      <c r="E8" s="484" t="s">
        <v>39</v>
      </c>
      <c r="F8" s="676">
        <f>IF(E8="出演費",$L$13,IF(E8="音楽費",$L$35,IF(E8="文芸費",$L$57,IF(E8="舞台・運搬費",$L$79,IF(E8="謝金",$L$101,IF(E8="旅費",$L$123,IF(E8="宣伝・印刷費",$L$145,IF(E8="記録・配信費",$L$167,"0"))))))))</f>
        <v>1996</v>
      </c>
      <c r="G8" s="677"/>
      <c r="H8" s="57"/>
      <c r="I8" s="53" t="str">
        <f>IF(I7="","","項目の選択を確認してください。")</f>
        <v/>
      </c>
      <c r="J8" s="57"/>
      <c r="K8" s="57"/>
      <c r="L8" s="57"/>
      <c r="M8" s="671"/>
      <c r="N8" s="671"/>
      <c r="O8" s="671"/>
      <c r="P8" s="671"/>
      <c r="Q8" s="671"/>
      <c r="R8" s="671"/>
      <c r="S8" s="671"/>
      <c r="T8" s="671"/>
      <c r="U8" s="671"/>
    </row>
    <row r="9" spans="1:21" ht="22.2">
      <c r="A9" s="51"/>
      <c r="B9" s="98"/>
      <c r="C9" s="56"/>
      <c r="D9" s="115" t="s">
        <v>186</v>
      </c>
      <c r="E9" s="485" t="s">
        <v>45</v>
      </c>
      <c r="F9" s="678">
        <f t="shared" ref="F9:F10" si="0">IF(E9="出演費",$L$13,IF(E9="音楽費",$L$35,IF(E9="文芸費",$L$57,IF(E9="舞台・運搬費",$L$79,IF(E9="謝金",$L$101,IF(E9="旅費",$L$123,IF(E9="宣伝・印刷費",$L$145,IF(E9="記録・配信費",$L$167,"0"))))))))</f>
        <v>330</v>
      </c>
      <c r="G9" s="679"/>
      <c r="H9" s="57"/>
      <c r="I9" s="53"/>
      <c r="J9" s="57"/>
      <c r="K9" s="57"/>
      <c r="L9" s="57"/>
      <c r="M9" s="671"/>
      <c r="N9" s="671"/>
      <c r="O9" s="671"/>
      <c r="P9" s="671"/>
      <c r="Q9" s="671"/>
      <c r="R9" s="671"/>
      <c r="S9" s="671"/>
      <c r="T9" s="671"/>
      <c r="U9" s="671"/>
    </row>
    <row r="10" spans="1:21" ht="22.8" thickBot="1">
      <c r="A10" s="51"/>
      <c r="B10" s="99"/>
      <c r="C10" s="91"/>
      <c r="D10" s="116" t="s">
        <v>179</v>
      </c>
      <c r="E10" s="486" t="s">
        <v>56</v>
      </c>
      <c r="F10" s="680">
        <f t="shared" si="0"/>
        <v>285</v>
      </c>
      <c r="G10" s="681"/>
      <c r="H10" s="50"/>
      <c r="I10"/>
      <c r="J10" s="58"/>
      <c r="K10" s="59"/>
      <c r="L10" s="51"/>
      <c r="M10" s="671"/>
      <c r="N10" s="671"/>
      <c r="O10" s="671"/>
      <c r="P10" s="671"/>
      <c r="Q10" s="671"/>
      <c r="R10" s="671"/>
      <c r="S10" s="671"/>
      <c r="T10" s="671"/>
      <c r="U10" s="671"/>
    </row>
    <row r="11" spans="1:21" ht="18.600000000000001" thickBot="1">
      <c r="A11" s="2"/>
      <c r="B11" s="100"/>
      <c r="C11" s="2"/>
      <c r="D11" s="117"/>
      <c r="E11" s="44"/>
      <c r="F11" s="43"/>
      <c r="G11" s="43"/>
      <c r="H11" s="32"/>
      <c r="I11" s="48"/>
      <c r="J11" s="46"/>
      <c r="K11" s="45"/>
      <c r="L11" s="47"/>
    </row>
    <row r="12" spans="1:21" s="48" customFormat="1" ht="24.75" customHeight="1" thickBot="1">
      <c r="A12" s="60" t="s">
        <v>198</v>
      </c>
      <c r="B12" s="102"/>
      <c r="C12" s="108" t="s">
        <v>211</v>
      </c>
      <c r="D12" s="105" t="s">
        <v>202</v>
      </c>
      <c r="E12" s="290" t="s">
        <v>173</v>
      </c>
      <c r="F12" s="106" t="s">
        <v>156</v>
      </c>
      <c r="G12" s="107" t="s">
        <v>106</v>
      </c>
      <c r="H12" s="67" t="s">
        <v>145</v>
      </c>
      <c r="I12" s="66" t="s">
        <v>107</v>
      </c>
      <c r="J12" s="67" t="s">
        <v>146</v>
      </c>
      <c r="K12" s="65" t="s">
        <v>108</v>
      </c>
      <c r="L12" s="68" t="s">
        <v>192</v>
      </c>
      <c r="M12" s="333"/>
      <c r="N12" s="334"/>
      <c r="O12" s="334"/>
      <c r="P12" s="334"/>
      <c r="Q12" s="334"/>
      <c r="R12" s="334"/>
      <c r="S12" s="334"/>
      <c r="T12" s="334"/>
      <c r="U12" s="334"/>
    </row>
    <row r="13" spans="1:21" s="35" customFormat="1" ht="28.8">
      <c r="A13"/>
      <c r="B13" s="62" t="str">
        <f>IF($E$8=C13,$D$8,IF($E$9=C13,$D$9,IF($E$10=C13,$D$10,"")))</f>
        <v>①</v>
      </c>
      <c r="C13" s="63" t="s">
        <v>180</v>
      </c>
      <c r="D13" s="118"/>
      <c r="E13" s="70"/>
      <c r="F13" s="64"/>
      <c r="G13" s="64"/>
      <c r="H13" s="71"/>
      <c r="I13" s="71"/>
      <c r="J13" s="71"/>
      <c r="K13" s="74" t="str">
        <f t="shared" ref="K13:K32" si="1">IF(ISNUMBER(F13),(PRODUCT(F13,G13,I13)),"")</f>
        <v/>
      </c>
      <c r="L13" s="76">
        <f>ROUNDDOWN(SUM(K14:K33),-3)/1000</f>
        <v>1996</v>
      </c>
      <c r="M13" s="333"/>
      <c r="N13" s="334"/>
      <c r="O13" s="334"/>
      <c r="P13" s="334"/>
      <c r="Q13" s="334"/>
      <c r="R13" s="334"/>
      <c r="S13" s="334"/>
      <c r="T13" s="334"/>
      <c r="U13" s="334"/>
    </row>
    <row r="14" spans="1:21" ht="18.75" customHeight="1">
      <c r="A14">
        <v>1</v>
      </c>
      <c r="B14" s="103"/>
      <c r="C14" s="80" t="str">
        <f>IF(D14="","",".")</f>
        <v>.</v>
      </c>
      <c r="D14" s="487" t="s">
        <v>38</v>
      </c>
      <c r="E14" s="488" t="s">
        <v>336</v>
      </c>
      <c r="F14" s="489">
        <v>500000</v>
      </c>
      <c r="G14" s="489">
        <v>1</v>
      </c>
      <c r="H14" s="489" t="s">
        <v>332</v>
      </c>
      <c r="I14" s="489">
        <v>2</v>
      </c>
      <c r="J14" s="489" t="s">
        <v>333</v>
      </c>
      <c r="K14" s="128">
        <f t="shared" si="1"/>
        <v>1000000</v>
      </c>
      <c r="L14" s="40"/>
      <c r="M14" s="333"/>
      <c r="N14" s="334"/>
      <c r="O14" s="334"/>
      <c r="P14" s="334"/>
      <c r="Q14" s="334"/>
      <c r="R14" s="334"/>
      <c r="S14" s="334"/>
      <c r="T14" s="334"/>
      <c r="U14" s="334"/>
    </row>
    <row r="15" spans="1:21" ht="18.75" customHeight="1">
      <c r="A15">
        <v>2</v>
      </c>
      <c r="B15" s="103"/>
      <c r="C15" s="80" t="str">
        <f t="shared" ref="C15:C33" si="2">IF(D15="","",".")</f>
        <v>.</v>
      </c>
      <c r="D15" s="490" t="s">
        <v>40</v>
      </c>
      <c r="E15" s="491" t="s">
        <v>334</v>
      </c>
      <c r="F15" s="492">
        <v>50000</v>
      </c>
      <c r="G15" s="492"/>
      <c r="H15" s="492"/>
      <c r="I15" s="492">
        <v>2</v>
      </c>
      <c r="J15" s="492" t="s">
        <v>333</v>
      </c>
      <c r="K15" s="129">
        <f t="shared" si="1"/>
        <v>100000</v>
      </c>
      <c r="L15" s="40"/>
      <c r="M15" s="333"/>
      <c r="N15" s="334"/>
      <c r="O15" s="334"/>
      <c r="P15" s="334"/>
      <c r="Q15" s="334"/>
      <c r="R15" s="334"/>
      <c r="S15" s="334"/>
      <c r="T15" s="334"/>
      <c r="U15" s="334"/>
    </row>
    <row r="16" spans="1:21" ht="18.75" customHeight="1">
      <c r="A16">
        <v>3</v>
      </c>
      <c r="B16" s="103"/>
      <c r="C16" s="80" t="str">
        <f t="shared" si="2"/>
        <v>.</v>
      </c>
      <c r="D16" s="490" t="s">
        <v>42</v>
      </c>
      <c r="E16" s="491" t="s">
        <v>335</v>
      </c>
      <c r="F16" s="492">
        <v>40000</v>
      </c>
      <c r="G16" s="492"/>
      <c r="H16" s="492"/>
      <c r="I16" s="492">
        <v>2</v>
      </c>
      <c r="J16" s="492" t="s">
        <v>333</v>
      </c>
      <c r="K16" s="129">
        <f t="shared" si="1"/>
        <v>80000</v>
      </c>
      <c r="L16" s="40"/>
      <c r="M16" s="333"/>
      <c r="N16" s="334"/>
      <c r="O16" s="334"/>
      <c r="P16" s="334"/>
      <c r="Q16" s="334"/>
      <c r="R16" s="334"/>
      <c r="S16" s="334"/>
      <c r="T16" s="334"/>
      <c r="U16" s="334"/>
    </row>
    <row r="17" spans="1:21" ht="36">
      <c r="A17">
        <v>4</v>
      </c>
      <c r="B17" s="103"/>
      <c r="C17" s="80" t="str">
        <f t="shared" si="2"/>
        <v>.</v>
      </c>
      <c r="D17" s="490" t="s">
        <v>41</v>
      </c>
      <c r="E17" s="491" t="s">
        <v>337</v>
      </c>
      <c r="F17" s="492">
        <v>22000</v>
      </c>
      <c r="G17" s="492">
        <v>3</v>
      </c>
      <c r="H17" s="492" t="s">
        <v>378</v>
      </c>
      <c r="I17" s="492">
        <v>1</v>
      </c>
      <c r="J17" s="492" t="s">
        <v>333</v>
      </c>
      <c r="K17" s="129">
        <f t="shared" si="1"/>
        <v>66000</v>
      </c>
      <c r="L17" s="40"/>
      <c r="M17" s="333"/>
      <c r="N17" s="334"/>
      <c r="O17" s="334"/>
      <c r="P17" s="334"/>
      <c r="Q17" s="334"/>
      <c r="R17" s="334"/>
      <c r="S17" s="334"/>
      <c r="T17" s="334"/>
      <c r="U17" s="334"/>
    </row>
    <row r="18" spans="1:21" ht="36.6" thickBot="1">
      <c r="A18">
        <v>5</v>
      </c>
      <c r="B18" s="103"/>
      <c r="C18" s="80" t="str">
        <f t="shared" si="2"/>
        <v>.</v>
      </c>
      <c r="D18" s="490" t="s">
        <v>43</v>
      </c>
      <c r="E18" s="491" t="s">
        <v>338</v>
      </c>
      <c r="F18" s="492">
        <v>150000</v>
      </c>
      <c r="G18" s="492">
        <v>5</v>
      </c>
      <c r="H18" s="492" t="s">
        <v>332</v>
      </c>
      <c r="I18" s="492"/>
      <c r="J18" s="492"/>
      <c r="K18" s="129">
        <f t="shared" si="1"/>
        <v>750000</v>
      </c>
      <c r="L18" s="40"/>
      <c r="M18" s="333"/>
      <c r="N18" s="334"/>
      <c r="O18" s="334"/>
      <c r="P18" s="334"/>
      <c r="Q18" s="334"/>
      <c r="R18" s="334"/>
      <c r="S18" s="334"/>
      <c r="T18" s="334"/>
      <c r="U18" s="334"/>
    </row>
    <row r="19" spans="1:21" ht="18.600000000000001" hidden="1" customHeight="1" thickBot="1">
      <c r="A19">
        <v>6</v>
      </c>
      <c r="B19" s="103"/>
      <c r="C19" s="80" t="str">
        <f t="shared" si="2"/>
        <v/>
      </c>
      <c r="D19" s="120"/>
      <c r="E19" s="124"/>
      <c r="F19" s="125"/>
      <c r="G19" s="125"/>
      <c r="H19" s="125"/>
      <c r="I19" s="125"/>
      <c r="J19" s="125"/>
      <c r="K19" s="129" t="str">
        <f t="shared" si="1"/>
        <v/>
      </c>
      <c r="L19" s="40"/>
      <c r="M19" s="448"/>
      <c r="N19" s="449"/>
      <c r="O19" s="449"/>
      <c r="P19" s="449"/>
      <c r="Q19" s="449"/>
      <c r="R19" s="449"/>
      <c r="S19" s="449"/>
      <c r="T19" s="449"/>
      <c r="U19" s="449"/>
    </row>
    <row r="20" spans="1:21" ht="19.5" hidden="1" customHeight="1">
      <c r="A20">
        <v>7</v>
      </c>
      <c r="B20" s="103"/>
      <c r="C20" s="80" t="str">
        <f t="shared" si="2"/>
        <v/>
      </c>
      <c r="D20" s="120"/>
      <c r="E20" s="124"/>
      <c r="F20" s="125"/>
      <c r="G20" s="125"/>
      <c r="H20" s="125"/>
      <c r="I20" s="125"/>
      <c r="J20" s="125"/>
      <c r="K20" s="129" t="str">
        <f t="shared" si="1"/>
        <v/>
      </c>
      <c r="L20" s="40"/>
      <c r="M20" s="448"/>
      <c r="N20" s="449"/>
      <c r="O20" s="449"/>
      <c r="P20" s="449"/>
      <c r="Q20" s="449"/>
      <c r="R20" s="449"/>
      <c r="S20" s="449"/>
      <c r="T20" s="449"/>
      <c r="U20" s="449"/>
    </row>
    <row r="21" spans="1:21" ht="18.75" hidden="1" customHeight="1">
      <c r="A21">
        <v>8</v>
      </c>
      <c r="B21" s="103"/>
      <c r="C21" s="80" t="str">
        <f t="shared" si="2"/>
        <v/>
      </c>
      <c r="D21" s="120"/>
      <c r="E21" s="124"/>
      <c r="F21" s="125"/>
      <c r="G21" s="125"/>
      <c r="H21" s="125"/>
      <c r="I21" s="125"/>
      <c r="J21" s="125"/>
      <c r="K21" s="129" t="str">
        <f t="shared" si="1"/>
        <v/>
      </c>
      <c r="L21" s="40"/>
      <c r="M21" s="448"/>
      <c r="N21" s="449"/>
      <c r="O21" s="449"/>
      <c r="P21" s="449"/>
      <c r="Q21" s="449"/>
      <c r="R21" s="449"/>
      <c r="S21" s="449"/>
      <c r="T21" s="449"/>
      <c r="U21" s="449"/>
    </row>
    <row r="22" spans="1:21" ht="18.75" hidden="1" customHeight="1">
      <c r="A22">
        <v>9</v>
      </c>
      <c r="B22" s="103"/>
      <c r="C22" s="80" t="str">
        <f t="shared" si="2"/>
        <v/>
      </c>
      <c r="D22" s="120"/>
      <c r="E22" s="124"/>
      <c r="F22" s="125"/>
      <c r="G22" s="125"/>
      <c r="H22" s="125"/>
      <c r="I22" s="125"/>
      <c r="J22" s="125"/>
      <c r="K22" s="129" t="str">
        <f t="shared" si="1"/>
        <v/>
      </c>
      <c r="L22" s="40"/>
      <c r="M22" s="448"/>
      <c r="N22" s="449"/>
      <c r="O22" s="449"/>
      <c r="P22" s="449"/>
      <c r="Q22" s="449"/>
      <c r="R22" s="449"/>
      <c r="S22" s="449"/>
      <c r="T22" s="449"/>
      <c r="U22" s="449"/>
    </row>
    <row r="23" spans="1:21" ht="18.75" hidden="1" customHeight="1">
      <c r="A23">
        <v>10</v>
      </c>
      <c r="B23" s="103"/>
      <c r="C23" s="80" t="str">
        <f t="shared" si="2"/>
        <v/>
      </c>
      <c r="D23" s="120"/>
      <c r="E23" s="124"/>
      <c r="F23" s="125"/>
      <c r="G23" s="125"/>
      <c r="H23" s="125"/>
      <c r="I23" s="125"/>
      <c r="J23" s="125"/>
      <c r="K23" s="129" t="str">
        <f t="shared" si="1"/>
        <v/>
      </c>
      <c r="L23" s="40"/>
      <c r="M23" s="448"/>
      <c r="N23" s="449"/>
      <c r="O23" s="449"/>
      <c r="P23" s="449"/>
      <c r="Q23" s="449"/>
      <c r="R23" s="449"/>
      <c r="S23" s="449"/>
      <c r="T23" s="449"/>
      <c r="U23" s="449"/>
    </row>
    <row r="24" spans="1:21" ht="18.75" hidden="1" customHeight="1">
      <c r="A24">
        <v>11</v>
      </c>
      <c r="B24" s="103"/>
      <c r="C24" s="80" t="str">
        <f t="shared" si="2"/>
        <v/>
      </c>
      <c r="D24" s="120"/>
      <c r="E24" s="124"/>
      <c r="F24" s="125"/>
      <c r="G24" s="125"/>
      <c r="H24" s="125"/>
      <c r="I24" s="125"/>
      <c r="J24" s="125"/>
      <c r="K24" s="129" t="str">
        <f t="shared" si="1"/>
        <v/>
      </c>
      <c r="L24" s="40"/>
      <c r="M24" s="448"/>
      <c r="N24" s="449"/>
      <c r="O24" s="449"/>
      <c r="P24" s="449"/>
      <c r="Q24" s="449"/>
      <c r="R24" s="449"/>
      <c r="S24" s="449"/>
      <c r="T24" s="449"/>
      <c r="U24" s="449"/>
    </row>
    <row r="25" spans="1:21" ht="18.75" hidden="1" customHeight="1">
      <c r="A25">
        <v>12</v>
      </c>
      <c r="B25" s="103"/>
      <c r="C25" s="80" t="str">
        <f t="shared" si="2"/>
        <v/>
      </c>
      <c r="D25" s="120"/>
      <c r="E25" s="124"/>
      <c r="F25" s="125"/>
      <c r="G25" s="125"/>
      <c r="H25" s="125"/>
      <c r="I25" s="125"/>
      <c r="J25" s="125"/>
      <c r="K25" s="129" t="str">
        <f t="shared" si="1"/>
        <v/>
      </c>
      <c r="L25" s="40"/>
      <c r="M25" s="448"/>
      <c r="N25" s="449"/>
      <c r="O25" s="449"/>
      <c r="P25" s="449"/>
      <c r="Q25" s="449"/>
      <c r="R25" s="449"/>
      <c r="S25" s="449"/>
      <c r="T25" s="449"/>
      <c r="U25" s="449"/>
    </row>
    <row r="26" spans="1:21" ht="18.75" hidden="1" customHeight="1">
      <c r="A26">
        <v>13</v>
      </c>
      <c r="B26" s="103"/>
      <c r="C26" s="80" t="str">
        <f t="shared" si="2"/>
        <v/>
      </c>
      <c r="D26" s="120"/>
      <c r="E26" s="124"/>
      <c r="F26" s="125"/>
      <c r="G26" s="125"/>
      <c r="H26" s="125"/>
      <c r="I26" s="125"/>
      <c r="J26" s="125"/>
      <c r="K26" s="129" t="str">
        <f t="shared" si="1"/>
        <v/>
      </c>
      <c r="L26" s="40"/>
      <c r="M26" s="448"/>
      <c r="N26" s="449"/>
      <c r="O26" s="449"/>
      <c r="P26" s="449"/>
      <c r="Q26" s="449"/>
      <c r="R26" s="449"/>
      <c r="S26" s="449"/>
      <c r="T26" s="449"/>
      <c r="U26" s="449"/>
    </row>
    <row r="27" spans="1:21" ht="18.75" hidden="1" customHeight="1">
      <c r="A27">
        <v>14</v>
      </c>
      <c r="B27" s="103"/>
      <c r="C27" s="80" t="str">
        <f t="shared" si="2"/>
        <v/>
      </c>
      <c r="D27" s="120"/>
      <c r="E27" s="124"/>
      <c r="F27" s="125"/>
      <c r="G27" s="125"/>
      <c r="H27" s="125"/>
      <c r="I27" s="125"/>
      <c r="J27" s="125"/>
      <c r="K27" s="129" t="str">
        <f t="shared" si="1"/>
        <v/>
      </c>
      <c r="L27" s="40"/>
      <c r="M27" s="448"/>
      <c r="N27" s="449"/>
      <c r="O27" s="449"/>
      <c r="P27" s="449"/>
      <c r="Q27" s="449"/>
      <c r="R27" s="449"/>
      <c r="S27" s="449"/>
      <c r="T27" s="449"/>
      <c r="U27" s="449"/>
    </row>
    <row r="28" spans="1:21" ht="18.75" hidden="1" customHeight="1">
      <c r="A28">
        <v>15</v>
      </c>
      <c r="B28" s="103"/>
      <c r="C28" s="80" t="str">
        <f t="shared" si="2"/>
        <v/>
      </c>
      <c r="D28" s="120"/>
      <c r="E28" s="124"/>
      <c r="F28" s="125"/>
      <c r="G28" s="125"/>
      <c r="H28" s="125"/>
      <c r="I28" s="125"/>
      <c r="J28" s="125"/>
      <c r="K28" s="129" t="str">
        <f t="shared" si="1"/>
        <v/>
      </c>
      <c r="L28" s="40"/>
      <c r="M28" s="448"/>
      <c r="N28" s="449"/>
      <c r="O28" s="449"/>
      <c r="P28" s="449"/>
      <c r="Q28" s="449"/>
      <c r="R28" s="449"/>
      <c r="S28" s="449"/>
      <c r="T28" s="449"/>
      <c r="U28" s="449"/>
    </row>
    <row r="29" spans="1:21" ht="18.75" hidden="1" customHeight="1">
      <c r="A29">
        <v>16</v>
      </c>
      <c r="B29" s="103"/>
      <c r="C29" s="80" t="str">
        <f t="shared" si="2"/>
        <v/>
      </c>
      <c r="D29" s="120"/>
      <c r="E29" s="124"/>
      <c r="F29" s="125"/>
      <c r="G29" s="125"/>
      <c r="H29" s="125"/>
      <c r="I29" s="125"/>
      <c r="J29" s="125"/>
      <c r="K29" s="129" t="str">
        <f t="shared" si="1"/>
        <v/>
      </c>
      <c r="L29" s="40"/>
      <c r="M29" s="448"/>
      <c r="N29" s="449"/>
      <c r="O29" s="449"/>
      <c r="P29" s="449"/>
      <c r="Q29" s="449"/>
      <c r="R29" s="449"/>
      <c r="S29" s="449"/>
      <c r="T29" s="449"/>
      <c r="U29" s="449"/>
    </row>
    <row r="30" spans="1:21" ht="18.75" hidden="1" customHeight="1">
      <c r="A30">
        <v>17</v>
      </c>
      <c r="B30" s="103"/>
      <c r="C30" s="80" t="str">
        <f t="shared" si="2"/>
        <v/>
      </c>
      <c r="D30" s="120"/>
      <c r="E30" s="124"/>
      <c r="F30" s="125"/>
      <c r="G30" s="125"/>
      <c r="H30" s="125"/>
      <c r="I30" s="125"/>
      <c r="J30" s="125"/>
      <c r="K30" s="129" t="str">
        <f t="shared" si="1"/>
        <v/>
      </c>
      <c r="L30" s="41"/>
      <c r="M30" s="448"/>
      <c r="N30" s="449"/>
      <c r="O30" s="449"/>
      <c r="P30" s="449"/>
      <c r="Q30" s="449"/>
      <c r="R30" s="449"/>
      <c r="S30" s="449"/>
      <c r="T30" s="449"/>
      <c r="U30" s="449"/>
    </row>
    <row r="31" spans="1:21" ht="18.75" hidden="1" customHeight="1">
      <c r="A31">
        <v>18</v>
      </c>
      <c r="B31" s="103"/>
      <c r="C31" s="80" t="str">
        <f t="shared" si="2"/>
        <v/>
      </c>
      <c r="D31" s="120"/>
      <c r="E31" s="124"/>
      <c r="F31" s="125"/>
      <c r="G31" s="125"/>
      <c r="H31" s="125"/>
      <c r="I31" s="125"/>
      <c r="J31" s="125"/>
      <c r="K31" s="129" t="str">
        <f t="shared" si="1"/>
        <v/>
      </c>
      <c r="L31" s="41"/>
      <c r="M31" s="448"/>
      <c r="N31" s="449"/>
      <c r="O31" s="449"/>
      <c r="P31" s="449"/>
      <c r="Q31" s="449"/>
      <c r="R31" s="449"/>
      <c r="S31" s="449"/>
      <c r="T31" s="449"/>
      <c r="U31" s="449"/>
    </row>
    <row r="32" spans="1:21" ht="18.75" hidden="1" customHeight="1">
      <c r="A32">
        <v>19</v>
      </c>
      <c r="B32" s="103"/>
      <c r="C32" s="80" t="str">
        <f t="shared" si="2"/>
        <v/>
      </c>
      <c r="D32" s="120"/>
      <c r="E32" s="124"/>
      <c r="F32" s="125"/>
      <c r="G32" s="125"/>
      <c r="H32" s="125"/>
      <c r="I32" s="125"/>
      <c r="J32" s="125"/>
      <c r="K32" s="129" t="str">
        <f t="shared" si="1"/>
        <v/>
      </c>
      <c r="L32" s="41"/>
      <c r="M32" s="448"/>
      <c r="N32" s="449"/>
      <c r="O32" s="449"/>
      <c r="P32" s="449"/>
      <c r="Q32" s="449"/>
      <c r="R32" s="449"/>
      <c r="S32" s="449"/>
      <c r="T32" s="449"/>
      <c r="U32" s="449"/>
    </row>
    <row r="33" spans="1:21" ht="19.5" hidden="1" customHeight="1" thickBot="1">
      <c r="A33">
        <v>20</v>
      </c>
      <c r="B33" s="104"/>
      <c r="C33" s="80" t="str">
        <f t="shared" si="2"/>
        <v/>
      </c>
      <c r="D33" s="121"/>
      <c r="E33" s="126"/>
      <c r="F33" s="125"/>
      <c r="G33" s="127"/>
      <c r="H33" s="127"/>
      <c r="I33" s="127"/>
      <c r="J33" s="127"/>
      <c r="K33" s="130" t="str">
        <f>IF(ISNUMBER(F33),(PRODUCT(F33,G33,I33)),"")</f>
        <v/>
      </c>
      <c r="L33" s="42"/>
      <c r="M33" s="448"/>
      <c r="N33" s="449"/>
      <c r="O33" s="449"/>
      <c r="P33" s="449"/>
      <c r="Q33" s="449"/>
      <c r="R33" s="449"/>
      <c r="S33" s="449"/>
      <c r="T33" s="449"/>
      <c r="U33" s="449"/>
    </row>
    <row r="34" spans="1:21" ht="22.8" thickBot="1">
      <c r="A34" s="60"/>
      <c r="B34" s="101"/>
      <c r="C34" s="75" t="s">
        <v>208</v>
      </c>
      <c r="D34" s="61" t="s">
        <v>207</v>
      </c>
      <c r="E34" s="290" t="s">
        <v>173</v>
      </c>
      <c r="F34" s="65" t="s">
        <v>156</v>
      </c>
      <c r="G34" s="66" t="s">
        <v>106</v>
      </c>
      <c r="H34" s="67" t="s">
        <v>145</v>
      </c>
      <c r="I34" s="66" t="s">
        <v>107</v>
      </c>
      <c r="J34" s="67" t="s">
        <v>146</v>
      </c>
      <c r="K34" s="65" t="s">
        <v>108</v>
      </c>
      <c r="L34" s="68" t="s">
        <v>192</v>
      </c>
      <c r="M34" s="333"/>
      <c r="N34" s="334"/>
      <c r="O34" s="334"/>
      <c r="P34" s="334"/>
      <c r="Q34" s="334"/>
      <c r="R34" s="334"/>
      <c r="S34" s="334"/>
      <c r="T34" s="334"/>
      <c r="U34" s="334"/>
    </row>
    <row r="35" spans="1:21" s="35" customFormat="1" ht="26.4">
      <c r="A35"/>
      <c r="B35" s="62" t="str">
        <f>IF($E$8=C35,$D$8,IF($E$9=C35,$D$9,IF($E$10=C35,$D$10,"")))</f>
        <v>②</v>
      </c>
      <c r="C35" s="78" t="s">
        <v>181</v>
      </c>
      <c r="D35" s="69"/>
      <c r="E35" s="70"/>
      <c r="F35" s="71"/>
      <c r="G35" s="71"/>
      <c r="H35" s="71"/>
      <c r="I35" s="71"/>
      <c r="J35" s="71"/>
      <c r="K35" s="72"/>
      <c r="L35" s="76">
        <f>ROUNDDOWN(SUM(K36:K55),-3)/1000</f>
        <v>330</v>
      </c>
      <c r="M35" s="333"/>
      <c r="N35" s="334"/>
      <c r="O35" s="334"/>
      <c r="P35" s="334"/>
      <c r="Q35" s="334"/>
      <c r="R35" s="334"/>
      <c r="S35" s="334"/>
      <c r="T35" s="334"/>
      <c r="U35" s="334"/>
    </row>
    <row r="36" spans="1:21" ht="18.75" customHeight="1">
      <c r="A36">
        <v>1</v>
      </c>
      <c r="B36" s="103"/>
      <c r="C36" s="80" t="str">
        <f>IF(D36="","",".")</f>
        <v>.</v>
      </c>
      <c r="D36" s="487" t="s">
        <v>44</v>
      </c>
      <c r="E36" s="488" t="s">
        <v>340</v>
      </c>
      <c r="F36" s="489">
        <v>110000</v>
      </c>
      <c r="G36" s="489">
        <v>1</v>
      </c>
      <c r="H36" s="489" t="s">
        <v>341</v>
      </c>
      <c r="I36" s="489"/>
      <c r="J36" s="489"/>
      <c r="K36" s="128">
        <f t="shared" ref="K36:K77" si="3">IF(ISNUMBER(F36),(PRODUCT(F36,G36,I36)),"")</f>
        <v>110000</v>
      </c>
      <c r="L36" s="40"/>
      <c r="M36" s="333"/>
      <c r="N36" s="334"/>
      <c r="O36" s="334"/>
      <c r="P36" s="334"/>
      <c r="Q36" s="334"/>
      <c r="R36" s="334"/>
      <c r="S36" s="334"/>
      <c r="T36" s="334"/>
      <c r="U36" s="334"/>
    </row>
    <row r="37" spans="1:21" ht="22.2">
      <c r="A37">
        <v>2</v>
      </c>
      <c r="B37" s="103"/>
      <c r="C37" s="80" t="str">
        <f t="shared" ref="C37:C55" si="4">IF(D37="","",".")</f>
        <v>.</v>
      </c>
      <c r="D37" s="490" t="s">
        <v>53</v>
      </c>
      <c r="E37" s="491" t="s">
        <v>339</v>
      </c>
      <c r="F37" s="492">
        <v>100000</v>
      </c>
      <c r="G37" s="492">
        <v>2</v>
      </c>
      <c r="H37" s="492" t="s">
        <v>332</v>
      </c>
      <c r="I37" s="492"/>
      <c r="J37" s="492"/>
      <c r="K37" s="129">
        <f t="shared" si="3"/>
        <v>200000</v>
      </c>
      <c r="L37" s="40"/>
      <c r="M37" s="333"/>
      <c r="N37" s="334"/>
      <c r="O37" s="334"/>
      <c r="P37" s="334"/>
      <c r="Q37" s="334"/>
      <c r="R37" s="334"/>
      <c r="S37" s="334"/>
      <c r="T37" s="334"/>
      <c r="U37" s="334"/>
    </row>
    <row r="38" spans="1:21" ht="18.75" customHeight="1" thickBot="1">
      <c r="A38">
        <v>3</v>
      </c>
      <c r="B38" s="103"/>
      <c r="C38" s="80" t="str">
        <f t="shared" si="4"/>
        <v>.</v>
      </c>
      <c r="D38" s="490" t="s">
        <v>48</v>
      </c>
      <c r="E38" s="491" t="s">
        <v>342</v>
      </c>
      <c r="F38" s="492">
        <v>20000</v>
      </c>
      <c r="G38" s="492"/>
      <c r="H38" s="492"/>
      <c r="I38" s="492"/>
      <c r="J38" s="492"/>
      <c r="K38" s="129">
        <f t="shared" si="3"/>
        <v>20000</v>
      </c>
      <c r="L38" s="40"/>
      <c r="M38" s="333"/>
      <c r="N38" s="334"/>
      <c r="O38" s="334"/>
      <c r="P38" s="334"/>
      <c r="Q38" s="334"/>
      <c r="R38" s="334"/>
      <c r="S38" s="334"/>
      <c r="T38" s="334"/>
      <c r="U38" s="334"/>
    </row>
    <row r="39" spans="1:21" ht="18.75" hidden="1" customHeight="1">
      <c r="A39">
        <v>4</v>
      </c>
      <c r="B39" s="103"/>
      <c r="C39" s="80" t="str">
        <f t="shared" si="4"/>
        <v/>
      </c>
      <c r="D39" s="120"/>
      <c r="E39" s="124"/>
      <c r="F39" s="125"/>
      <c r="G39" s="125"/>
      <c r="H39" s="125"/>
      <c r="I39" s="125"/>
      <c r="J39" s="125"/>
      <c r="K39" s="129" t="str">
        <f t="shared" si="3"/>
        <v/>
      </c>
      <c r="L39" s="40"/>
      <c r="M39" s="333"/>
      <c r="N39" s="334"/>
      <c r="O39" s="334"/>
      <c r="P39" s="334"/>
      <c r="Q39" s="334"/>
      <c r="R39" s="334"/>
      <c r="S39" s="334"/>
      <c r="T39" s="334"/>
      <c r="U39" s="334"/>
    </row>
    <row r="40" spans="1:21" ht="18.75" hidden="1" customHeight="1">
      <c r="A40">
        <v>5</v>
      </c>
      <c r="B40" s="103"/>
      <c r="C40" s="80" t="str">
        <f t="shared" si="4"/>
        <v/>
      </c>
      <c r="D40" s="120"/>
      <c r="E40" s="124"/>
      <c r="F40" s="125"/>
      <c r="G40" s="125"/>
      <c r="H40" s="125"/>
      <c r="I40" s="125"/>
      <c r="J40" s="125"/>
      <c r="K40" s="129" t="str">
        <f t="shared" si="3"/>
        <v/>
      </c>
      <c r="L40" s="40"/>
      <c r="M40" s="333"/>
      <c r="N40" s="334"/>
      <c r="O40" s="334"/>
      <c r="P40" s="334"/>
      <c r="Q40" s="334"/>
      <c r="R40" s="334"/>
      <c r="S40" s="334"/>
      <c r="T40" s="334"/>
      <c r="U40" s="334"/>
    </row>
    <row r="41" spans="1:21" ht="18.75" hidden="1" customHeight="1">
      <c r="A41">
        <v>6</v>
      </c>
      <c r="B41" s="103"/>
      <c r="C41" s="80" t="str">
        <f t="shared" si="4"/>
        <v/>
      </c>
      <c r="D41" s="120"/>
      <c r="E41" s="124"/>
      <c r="F41" s="125"/>
      <c r="G41" s="125"/>
      <c r="H41" s="125"/>
      <c r="I41" s="125"/>
      <c r="J41" s="125"/>
      <c r="K41" s="129" t="str">
        <f t="shared" si="3"/>
        <v/>
      </c>
      <c r="L41" s="40"/>
      <c r="M41" s="333"/>
      <c r="N41" s="334"/>
      <c r="O41" s="334"/>
      <c r="P41" s="334"/>
      <c r="Q41" s="334"/>
      <c r="R41" s="334"/>
      <c r="S41" s="334"/>
      <c r="T41" s="334"/>
      <c r="U41" s="334"/>
    </row>
    <row r="42" spans="1:21" ht="18.75" hidden="1" customHeight="1">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18.75" hidden="1" customHeight="1">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18.75" hidden="1" customHeight="1">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18.75" hidden="1" customHeight="1">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18.75" hidden="1" customHeight="1">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18.75" hidden="1" customHeight="1">
      <c r="A47">
        <v>12</v>
      </c>
      <c r="B47" s="103"/>
      <c r="C47" s="80" t="str">
        <f t="shared" si="4"/>
        <v/>
      </c>
      <c r="D47" s="120"/>
      <c r="E47" s="124"/>
      <c r="F47" s="125"/>
      <c r="G47" s="125"/>
      <c r="H47" s="125"/>
      <c r="I47" s="125"/>
      <c r="J47" s="125"/>
      <c r="K47" s="129" t="str">
        <f t="shared" si="3"/>
        <v/>
      </c>
      <c r="L47" s="40"/>
      <c r="M47" s="333"/>
      <c r="N47" s="334"/>
      <c r="O47" s="334"/>
      <c r="P47" s="334"/>
      <c r="Q47" s="334"/>
      <c r="R47" s="334"/>
      <c r="S47" s="334"/>
      <c r="T47" s="334"/>
      <c r="U47" s="334"/>
    </row>
    <row r="48" spans="1:21" ht="18.75" hidden="1" customHeight="1">
      <c r="A48">
        <v>13</v>
      </c>
      <c r="B48" s="103"/>
      <c r="C48" s="80" t="str">
        <f t="shared" si="4"/>
        <v/>
      </c>
      <c r="D48" s="120"/>
      <c r="E48" s="124"/>
      <c r="F48" s="125"/>
      <c r="G48" s="125"/>
      <c r="H48" s="125"/>
      <c r="I48" s="125"/>
      <c r="J48" s="125"/>
      <c r="K48" s="129" t="str">
        <f t="shared" si="3"/>
        <v/>
      </c>
      <c r="L48" s="40"/>
      <c r="M48" s="333"/>
      <c r="N48" s="334"/>
      <c r="O48" s="334"/>
      <c r="P48" s="334"/>
      <c r="Q48" s="334"/>
      <c r="R48" s="334"/>
      <c r="S48" s="334"/>
      <c r="T48" s="334"/>
      <c r="U48" s="334"/>
    </row>
    <row r="49" spans="1:21" ht="18.75" hidden="1" customHeight="1">
      <c r="A49">
        <v>14</v>
      </c>
      <c r="B49" s="103"/>
      <c r="C49" s="80" t="str">
        <f t="shared" si="4"/>
        <v/>
      </c>
      <c r="D49" s="120"/>
      <c r="E49" s="124"/>
      <c r="F49" s="125"/>
      <c r="G49" s="125"/>
      <c r="H49" s="125"/>
      <c r="I49" s="125"/>
      <c r="J49" s="125"/>
      <c r="K49" s="129" t="str">
        <f t="shared" si="3"/>
        <v/>
      </c>
      <c r="L49" s="40"/>
      <c r="M49" s="333"/>
      <c r="N49" s="334"/>
      <c r="O49" s="334"/>
      <c r="P49" s="334"/>
      <c r="Q49" s="334"/>
      <c r="R49" s="334"/>
      <c r="S49" s="334"/>
      <c r="T49" s="334"/>
      <c r="U49" s="334"/>
    </row>
    <row r="50" spans="1:21" ht="18.75" hidden="1" customHeight="1">
      <c r="A50">
        <v>15</v>
      </c>
      <c r="B50" s="103"/>
      <c r="C50" s="80" t="str">
        <f t="shared" si="4"/>
        <v/>
      </c>
      <c r="D50" s="120"/>
      <c r="E50" s="124"/>
      <c r="F50" s="125"/>
      <c r="G50" s="125"/>
      <c r="H50" s="125"/>
      <c r="I50" s="125"/>
      <c r="J50" s="125"/>
      <c r="K50" s="129" t="str">
        <f t="shared" si="3"/>
        <v/>
      </c>
      <c r="L50" s="40"/>
      <c r="M50" s="333"/>
      <c r="N50" s="334"/>
      <c r="O50" s="334"/>
      <c r="P50" s="334"/>
      <c r="Q50" s="334"/>
      <c r="R50" s="334"/>
      <c r="S50" s="334"/>
      <c r="T50" s="334"/>
      <c r="U50" s="334"/>
    </row>
    <row r="51" spans="1:21" ht="18.75" hidden="1" customHeight="1">
      <c r="A51">
        <v>16</v>
      </c>
      <c r="B51" s="103"/>
      <c r="C51" s="80" t="str">
        <f t="shared" si="4"/>
        <v/>
      </c>
      <c r="D51" s="120"/>
      <c r="E51" s="124"/>
      <c r="F51" s="125"/>
      <c r="G51" s="125"/>
      <c r="H51" s="125"/>
      <c r="I51" s="125"/>
      <c r="J51" s="125"/>
      <c r="K51" s="129" t="str">
        <f t="shared" si="3"/>
        <v/>
      </c>
      <c r="L51" s="40"/>
      <c r="M51" s="333"/>
      <c r="N51" s="334"/>
      <c r="O51" s="334"/>
      <c r="P51" s="334"/>
      <c r="Q51" s="334"/>
      <c r="R51" s="334"/>
      <c r="S51" s="334"/>
      <c r="T51" s="334"/>
      <c r="U51" s="334"/>
    </row>
    <row r="52" spans="1:21" ht="18.75" hidden="1" customHeight="1">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18.75" hidden="1" customHeight="1">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18.75" hidden="1" customHeight="1">
      <c r="A54">
        <v>19</v>
      </c>
      <c r="B54" s="103"/>
      <c r="C54" s="80" t="str">
        <f t="shared" si="4"/>
        <v/>
      </c>
      <c r="D54" s="120"/>
      <c r="E54" s="124"/>
      <c r="F54" s="125"/>
      <c r="G54" s="125"/>
      <c r="H54" s="125"/>
      <c r="I54" s="125"/>
      <c r="J54" s="125"/>
      <c r="K54" s="129" t="str">
        <f t="shared" si="3"/>
        <v/>
      </c>
      <c r="L54" s="41"/>
      <c r="M54" s="333"/>
      <c r="N54" s="334"/>
      <c r="O54" s="334"/>
      <c r="P54" s="334"/>
      <c r="Q54" s="334"/>
      <c r="R54" s="334"/>
      <c r="S54" s="334"/>
      <c r="T54" s="334"/>
      <c r="U54" s="334"/>
    </row>
    <row r="55" spans="1:21" ht="19.5" hidden="1" customHeight="1" thickBot="1">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c r="A56" s="60"/>
      <c r="B56" s="101"/>
      <c r="C56" s="75" t="s">
        <v>208</v>
      </c>
      <c r="D56" s="61" t="s">
        <v>207</v>
      </c>
      <c r="E56" s="290" t="s">
        <v>173</v>
      </c>
      <c r="F56" s="65" t="s">
        <v>156</v>
      </c>
      <c r="G56" s="66" t="s">
        <v>106</v>
      </c>
      <c r="H56" s="67" t="s">
        <v>145</v>
      </c>
      <c r="I56" s="66" t="s">
        <v>107</v>
      </c>
      <c r="J56" s="67" t="s">
        <v>146</v>
      </c>
      <c r="K56" s="65" t="s">
        <v>108</v>
      </c>
      <c r="L56" s="68" t="s">
        <v>192</v>
      </c>
    </row>
    <row r="57" spans="1:21" s="35" customFormat="1" ht="26.4">
      <c r="A57"/>
      <c r="B57" s="62" t="str">
        <f t="shared" ref="B57" si="5">IF($E$8=C57,$D$8,IF($E$9=C57,$D$9,IF($E$10=C57,$D$10,"")))</f>
        <v>③</v>
      </c>
      <c r="C57" s="79" t="s">
        <v>193</v>
      </c>
      <c r="D57" s="73"/>
      <c r="E57" s="70"/>
      <c r="F57" s="71"/>
      <c r="G57" s="71"/>
      <c r="H57" s="71"/>
      <c r="I57" s="71"/>
      <c r="J57" s="71"/>
      <c r="K57" s="72"/>
      <c r="L57" s="76">
        <f>ROUNDDOWN((SUM(K58:K77)),-3)/1000</f>
        <v>285</v>
      </c>
    </row>
    <row r="58" spans="1:21">
      <c r="A58">
        <v>1</v>
      </c>
      <c r="B58" s="103"/>
      <c r="C58" s="80" t="str">
        <f>IF(D58="","",".")</f>
        <v>.</v>
      </c>
      <c r="D58" s="487" t="s">
        <v>55</v>
      </c>
      <c r="E58" s="488" t="s">
        <v>343</v>
      </c>
      <c r="F58" s="489">
        <v>120000</v>
      </c>
      <c r="G58" s="489">
        <v>1</v>
      </c>
      <c r="H58" s="489" t="s">
        <v>332</v>
      </c>
      <c r="I58" s="489"/>
      <c r="J58" s="489"/>
      <c r="K58" s="128">
        <f t="shared" si="3"/>
        <v>120000</v>
      </c>
      <c r="L58" s="40"/>
    </row>
    <row r="59" spans="1:21">
      <c r="A59">
        <v>2</v>
      </c>
      <c r="B59" s="103"/>
      <c r="C59" s="80" t="str">
        <f t="shared" ref="C59:C77" si="6">IF(D59="","",".")</f>
        <v>.</v>
      </c>
      <c r="D59" s="490" t="s">
        <v>65</v>
      </c>
      <c r="E59" s="491" t="s">
        <v>344</v>
      </c>
      <c r="F59" s="492">
        <v>100000</v>
      </c>
      <c r="G59" s="492"/>
      <c r="H59" s="492"/>
      <c r="I59" s="492"/>
      <c r="J59" s="492"/>
      <c r="K59" s="129">
        <f t="shared" si="3"/>
        <v>100000</v>
      </c>
      <c r="L59" s="40"/>
    </row>
    <row r="60" spans="1:21">
      <c r="A60">
        <v>3</v>
      </c>
      <c r="B60" s="103"/>
      <c r="C60" s="80" t="str">
        <f t="shared" si="6"/>
        <v>.</v>
      </c>
      <c r="D60" s="490" t="s">
        <v>345</v>
      </c>
      <c r="E60" s="491" t="s">
        <v>346</v>
      </c>
      <c r="F60" s="492">
        <v>20000</v>
      </c>
      <c r="G60" s="492"/>
      <c r="H60" s="492"/>
      <c r="I60" s="492"/>
      <c r="J60" s="492"/>
      <c r="K60" s="129">
        <f t="shared" si="3"/>
        <v>20000</v>
      </c>
      <c r="L60" s="40"/>
    </row>
    <row r="61" spans="1:21">
      <c r="A61">
        <v>4</v>
      </c>
      <c r="B61" s="103"/>
      <c r="C61" s="80" t="str">
        <f t="shared" si="6"/>
        <v>.</v>
      </c>
      <c r="D61" s="490" t="s">
        <v>347</v>
      </c>
      <c r="E61" s="491" t="s">
        <v>340</v>
      </c>
      <c r="F61" s="492">
        <v>5000</v>
      </c>
      <c r="G61" s="492">
        <v>3</v>
      </c>
      <c r="H61" s="492" t="s">
        <v>348</v>
      </c>
      <c r="I61" s="492"/>
      <c r="J61" s="492"/>
      <c r="K61" s="129">
        <f t="shared" si="3"/>
        <v>15000</v>
      </c>
      <c r="L61" s="40"/>
    </row>
    <row r="62" spans="1:21" ht="18.600000000000001" thickBot="1">
      <c r="A62">
        <v>5</v>
      </c>
      <c r="B62" s="103"/>
      <c r="C62" s="80" t="str">
        <f t="shared" si="6"/>
        <v>.</v>
      </c>
      <c r="D62" s="490" t="s">
        <v>60</v>
      </c>
      <c r="E62" s="491" t="s">
        <v>349</v>
      </c>
      <c r="F62" s="492">
        <v>30000</v>
      </c>
      <c r="G62" s="492">
        <v>1</v>
      </c>
      <c r="H62" s="492" t="s">
        <v>341</v>
      </c>
      <c r="I62" s="492"/>
      <c r="J62" s="492"/>
      <c r="K62" s="129">
        <f t="shared" si="3"/>
        <v>30000</v>
      </c>
      <c r="L62" s="40"/>
    </row>
    <row r="63" spans="1:21" ht="18.600000000000001" hidden="1" thickBot="1">
      <c r="A63">
        <v>6</v>
      </c>
      <c r="B63" s="103"/>
      <c r="C63" s="80" t="str">
        <f t="shared" si="6"/>
        <v/>
      </c>
      <c r="D63" s="120"/>
      <c r="E63" s="124"/>
      <c r="F63" s="125"/>
      <c r="G63" s="125"/>
      <c r="H63" s="125"/>
      <c r="I63" s="125"/>
      <c r="J63" s="125"/>
      <c r="K63" s="129" t="str">
        <f t="shared" si="3"/>
        <v/>
      </c>
      <c r="L63" s="40"/>
    </row>
    <row r="64" spans="1:21" ht="18.600000000000001" hidden="1" thickBot="1">
      <c r="A64">
        <v>7</v>
      </c>
      <c r="B64" s="103"/>
      <c r="C64" s="80" t="str">
        <f t="shared" si="6"/>
        <v/>
      </c>
      <c r="D64" s="120"/>
      <c r="E64" s="124"/>
      <c r="F64" s="125"/>
      <c r="G64" s="125"/>
      <c r="H64" s="125"/>
      <c r="I64" s="125"/>
      <c r="J64" s="125"/>
      <c r="K64" s="129" t="str">
        <f t="shared" si="3"/>
        <v/>
      </c>
      <c r="L64" s="40"/>
    </row>
    <row r="65" spans="1:12" ht="18.600000000000001" hidden="1" thickBot="1">
      <c r="A65">
        <v>8</v>
      </c>
      <c r="B65" s="103"/>
      <c r="C65" s="80" t="str">
        <f t="shared" si="6"/>
        <v/>
      </c>
      <c r="D65" s="120"/>
      <c r="E65" s="124"/>
      <c r="F65" s="125"/>
      <c r="G65" s="125"/>
      <c r="H65" s="125"/>
      <c r="I65" s="125"/>
      <c r="J65" s="125"/>
      <c r="K65" s="129" t="str">
        <f t="shared" si="3"/>
        <v/>
      </c>
      <c r="L65" s="40"/>
    </row>
    <row r="66" spans="1:12" ht="18.600000000000001" hidden="1" thickBot="1">
      <c r="A66">
        <v>9</v>
      </c>
      <c r="B66" s="103"/>
      <c r="C66" s="80" t="str">
        <f t="shared" si="6"/>
        <v/>
      </c>
      <c r="D66" s="120"/>
      <c r="E66" s="124"/>
      <c r="F66" s="125"/>
      <c r="G66" s="125"/>
      <c r="H66" s="125"/>
      <c r="I66" s="125"/>
      <c r="J66" s="125"/>
      <c r="K66" s="129" t="str">
        <f t="shared" si="3"/>
        <v/>
      </c>
      <c r="L66" s="40"/>
    </row>
    <row r="67" spans="1:12" ht="18.600000000000001" hidden="1" thickBot="1">
      <c r="A67">
        <v>10</v>
      </c>
      <c r="B67" s="103"/>
      <c r="C67" s="80" t="str">
        <f t="shared" si="6"/>
        <v/>
      </c>
      <c r="D67" s="120"/>
      <c r="E67" s="124"/>
      <c r="F67" s="125"/>
      <c r="G67" s="125"/>
      <c r="H67" s="125"/>
      <c r="I67" s="125"/>
      <c r="J67" s="125"/>
      <c r="K67" s="129" t="str">
        <f t="shared" si="3"/>
        <v/>
      </c>
      <c r="L67" s="40"/>
    </row>
    <row r="68" spans="1:12" ht="18.600000000000001" hidden="1" thickBot="1">
      <c r="A68">
        <v>11</v>
      </c>
      <c r="B68" s="103"/>
      <c r="C68" s="80" t="str">
        <f t="shared" si="6"/>
        <v/>
      </c>
      <c r="D68" s="120"/>
      <c r="E68" s="124"/>
      <c r="F68" s="125"/>
      <c r="G68" s="125"/>
      <c r="H68" s="125"/>
      <c r="I68" s="125"/>
      <c r="J68" s="125"/>
      <c r="K68" s="129" t="str">
        <f t="shared" si="3"/>
        <v/>
      </c>
      <c r="L68" s="40"/>
    </row>
    <row r="69" spans="1:12" ht="18.600000000000001" hidden="1" thickBot="1">
      <c r="A69">
        <v>12</v>
      </c>
      <c r="B69" s="103"/>
      <c r="C69" s="80" t="str">
        <f t="shared" si="6"/>
        <v/>
      </c>
      <c r="D69" s="120"/>
      <c r="E69" s="124"/>
      <c r="F69" s="125"/>
      <c r="G69" s="125"/>
      <c r="H69" s="125"/>
      <c r="I69" s="125"/>
      <c r="J69" s="125"/>
      <c r="K69" s="129" t="str">
        <f t="shared" si="3"/>
        <v/>
      </c>
      <c r="L69" s="41"/>
    </row>
    <row r="70" spans="1:12" ht="18.600000000000001" hidden="1" thickBot="1">
      <c r="A70">
        <v>13</v>
      </c>
      <c r="B70" s="103"/>
      <c r="C70" s="80" t="str">
        <f t="shared" si="6"/>
        <v/>
      </c>
      <c r="D70" s="120"/>
      <c r="E70" s="124"/>
      <c r="F70" s="125"/>
      <c r="G70" s="125"/>
      <c r="H70" s="125"/>
      <c r="I70" s="125"/>
      <c r="J70" s="125"/>
      <c r="K70" s="129" t="str">
        <f t="shared" si="3"/>
        <v/>
      </c>
      <c r="L70" s="41"/>
    </row>
    <row r="71" spans="1:12" ht="18.600000000000001" hidden="1" thickBot="1">
      <c r="A71">
        <v>14</v>
      </c>
      <c r="B71" s="103"/>
      <c r="C71" s="80" t="str">
        <f t="shared" si="6"/>
        <v/>
      </c>
      <c r="D71" s="120"/>
      <c r="E71" s="124"/>
      <c r="F71" s="125"/>
      <c r="G71" s="125"/>
      <c r="H71" s="125"/>
      <c r="I71" s="125"/>
      <c r="J71" s="125"/>
      <c r="K71" s="129" t="str">
        <f t="shared" si="3"/>
        <v/>
      </c>
      <c r="L71" s="40"/>
    </row>
    <row r="72" spans="1:12" ht="18.600000000000001" hidden="1" thickBot="1">
      <c r="A72">
        <v>15</v>
      </c>
      <c r="B72" s="103"/>
      <c r="C72" s="80" t="str">
        <f t="shared" si="6"/>
        <v/>
      </c>
      <c r="D72" s="120"/>
      <c r="E72" s="124"/>
      <c r="F72" s="125"/>
      <c r="G72" s="125"/>
      <c r="H72" s="125"/>
      <c r="I72" s="125"/>
      <c r="J72" s="125"/>
      <c r="K72" s="129" t="str">
        <f t="shared" si="3"/>
        <v/>
      </c>
      <c r="L72" s="40"/>
    </row>
    <row r="73" spans="1:12" ht="18.600000000000001" hidden="1" thickBot="1">
      <c r="A73">
        <v>16</v>
      </c>
      <c r="B73" s="103"/>
      <c r="C73" s="80" t="str">
        <f t="shared" si="6"/>
        <v/>
      </c>
      <c r="D73" s="120"/>
      <c r="E73" s="124"/>
      <c r="F73" s="125"/>
      <c r="G73" s="125"/>
      <c r="H73" s="125"/>
      <c r="I73" s="125"/>
      <c r="J73" s="125"/>
      <c r="K73" s="129" t="str">
        <f t="shared" si="3"/>
        <v/>
      </c>
      <c r="L73" s="40"/>
    </row>
    <row r="74" spans="1:12" ht="18.600000000000001" hidden="1" thickBot="1">
      <c r="A74">
        <v>17</v>
      </c>
      <c r="B74" s="103"/>
      <c r="C74" s="80" t="str">
        <f t="shared" si="6"/>
        <v/>
      </c>
      <c r="D74" s="120"/>
      <c r="E74" s="124"/>
      <c r="F74" s="125"/>
      <c r="G74" s="125"/>
      <c r="H74" s="125"/>
      <c r="I74" s="125"/>
      <c r="J74" s="125"/>
      <c r="K74" s="129" t="str">
        <f t="shared" si="3"/>
        <v/>
      </c>
      <c r="L74" s="40"/>
    </row>
    <row r="75" spans="1:12" ht="18.600000000000001" hidden="1" thickBot="1">
      <c r="A75">
        <v>18</v>
      </c>
      <c r="B75" s="103"/>
      <c r="C75" s="80" t="str">
        <f t="shared" si="6"/>
        <v/>
      </c>
      <c r="D75" s="120"/>
      <c r="E75" s="124"/>
      <c r="F75" s="125"/>
      <c r="G75" s="125"/>
      <c r="H75" s="125"/>
      <c r="I75" s="125"/>
      <c r="J75" s="125"/>
      <c r="K75" s="129" t="str">
        <f t="shared" si="3"/>
        <v/>
      </c>
      <c r="L75" s="40"/>
    </row>
    <row r="76" spans="1:12" ht="18.600000000000001" hidden="1" thickBot="1">
      <c r="A76">
        <v>19</v>
      </c>
      <c r="B76" s="103"/>
      <c r="C76" s="80" t="str">
        <f t="shared" si="6"/>
        <v/>
      </c>
      <c r="D76" s="120"/>
      <c r="E76" s="124"/>
      <c r="F76" s="125"/>
      <c r="G76" s="125"/>
      <c r="H76" s="125"/>
      <c r="I76" s="125"/>
      <c r="J76" s="125"/>
      <c r="K76" s="129" t="str">
        <f t="shared" si="3"/>
        <v/>
      </c>
      <c r="L76" s="41"/>
    </row>
    <row r="77" spans="1:12" ht="18.600000000000001" hidden="1" thickBot="1">
      <c r="A77">
        <v>20</v>
      </c>
      <c r="B77" s="104"/>
      <c r="C77" s="81" t="str">
        <f t="shared" si="6"/>
        <v/>
      </c>
      <c r="D77" s="121"/>
      <c r="E77" s="126"/>
      <c r="F77" s="127"/>
      <c r="G77" s="127"/>
      <c r="H77" s="127"/>
      <c r="I77" s="127"/>
      <c r="J77" s="127"/>
      <c r="K77" s="130" t="str">
        <f t="shared" si="3"/>
        <v/>
      </c>
      <c r="L77" s="42"/>
    </row>
    <row r="78" spans="1:12" ht="22.8" thickBot="1">
      <c r="A78" s="60"/>
      <c r="B78" s="101"/>
      <c r="C78" s="75" t="s">
        <v>208</v>
      </c>
      <c r="D78" s="61" t="s">
        <v>207</v>
      </c>
      <c r="E78" s="290" t="s">
        <v>173</v>
      </c>
      <c r="F78" s="65" t="s">
        <v>156</v>
      </c>
      <c r="G78" s="66" t="s">
        <v>106</v>
      </c>
      <c r="H78" s="67" t="s">
        <v>145</v>
      </c>
      <c r="I78" s="66" t="s">
        <v>107</v>
      </c>
      <c r="J78" s="67" t="s">
        <v>146</v>
      </c>
      <c r="K78" s="65" t="s">
        <v>108</v>
      </c>
      <c r="L78" s="68" t="s">
        <v>192</v>
      </c>
    </row>
    <row r="79" spans="1:12" s="35" customFormat="1" ht="26.4">
      <c r="A79"/>
      <c r="B79" s="62" t="str">
        <f t="shared" ref="B79" si="7">IF($E$8=C79,$D$8,IF($E$9=C79,$D$9,IF($E$10=C79,$D$10,"")))</f>
        <v/>
      </c>
      <c r="C79" s="78" t="s">
        <v>228</v>
      </c>
      <c r="D79" s="69"/>
      <c r="E79" s="70"/>
      <c r="F79" s="71"/>
      <c r="G79" s="71"/>
      <c r="H79" s="71"/>
      <c r="I79" s="71"/>
      <c r="J79" s="71"/>
      <c r="K79" s="72"/>
      <c r="L79" s="76">
        <f>ROUNDDOWN((SUM(K80:K99)),-3)/1000</f>
        <v>4251</v>
      </c>
    </row>
    <row r="80" spans="1:12">
      <c r="A80">
        <v>1</v>
      </c>
      <c r="B80" s="103"/>
      <c r="C80" s="80" t="str">
        <f>IF(D80="","",".")</f>
        <v>.</v>
      </c>
      <c r="D80" s="487" t="s">
        <v>66</v>
      </c>
      <c r="E80" s="488" t="s">
        <v>350</v>
      </c>
      <c r="F80" s="489">
        <v>3808000</v>
      </c>
      <c r="G80" s="489"/>
      <c r="H80" s="489"/>
      <c r="I80" s="489"/>
      <c r="J80" s="489"/>
      <c r="K80" s="128">
        <f t="shared" ref="K80:K99" si="8">IF(ISNUMBER(F80),(PRODUCT(F80,G80,I80)),"")</f>
        <v>3808000</v>
      </c>
      <c r="L80" s="40"/>
    </row>
    <row r="81" spans="1:12">
      <c r="A81">
        <v>2</v>
      </c>
      <c r="B81" s="103"/>
      <c r="C81" s="80" t="str">
        <f t="shared" ref="C81:C99" si="9">IF(D81="","",".")</f>
        <v>.</v>
      </c>
      <c r="D81" s="490" t="s">
        <v>67</v>
      </c>
      <c r="E81" s="491" t="s">
        <v>351</v>
      </c>
      <c r="F81" s="492">
        <v>3000</v>
      </c>
      <c r="G81" s="492"/>
      <c r="H81" s="492"/>
      <c r="I81" s="492"/>
      <c r="J81" s="492"/>
      <c r="K81" s="129">
        <f t="shared" si="8"/>
        <v>3000</v>
      </c>
      <c r="L81" s="40"/>
    </row>
    <row r="82" spans="1:12">
      <c r="A82">
        <v>3</v>
      </c>
      <c r="B82" s="103"/>
      <c r="C82" s="80" t="str">
        <f t="shared" si="9"/>
        <v>.</v>
      </c>
      <c r="D82" s="490" t="s">
        <v>72</v>
      </c>
      <c r="E82" s="491" t="s">
        <v>352</v>
      </c>
      <c r="F82" s="492">
        <v>20000</v>
      </c>
      <c r="G82" s="492">
        <v>10</v>
      </c>
      <c r="H82" s="492" t="s">
        <v>353</v>
      </c>
      <c r="I82" s="492">
        <v>2</v>
      </c>
      <c r="J82" s="492" t="s">
        <v>354</v>
      </c>
      <c r="K82" s="129">
        <f t="shared" si="8"/>
        <v>400000</v>
      </c>
      <c r="L82" s="40"/>
    </row>
    <row r="83" spans="1:12" ht="18.600000000000001" thickBot="1">
      <c r="A83">
        <v>4</v>
      </c>
      <c r="B83" s="103"/>
      <c r="C83" s="80" t="str">
        <f t="shared" si="9"/>
        <v>.</v>
      </c>
      <c r="D83" s="490" t="s">
        <v>74</v>
      </c>
      <c r="E83" s="491" t="s">
        <v>355</v>
      </c>
      <c r="F83" s="492">
        <v>40000</v>
      </c>
      <c r="G83" s="492"/>
      <c r="H83" s="492"/>
      <c r="I83" s="492"/>
      <c r="J83" s="492"/>
      <c r="K83" s="129">
        <f t="shared" si="8"/>
        <v>40000</v>
      </c>
      <c r="L83" s="40"/>
    </row>
    <row r="84" spans="1:12" ht="18.600000000000001" hidden="1" thickBot="1">
      <c r="A84">
        <v>5</v>
      </c>
      <c r="B84" s="103"/>
      <c r="C84" s="80" t="str">
        <f t="shared" si="9"/>
        <v/>
      </c>
      <c r="D84" s="120"/>
      <c r="E84" s="124"/>
      <c r="F84" s="125"/>
      <c r="G84" s="125"/>
      <c r="H84" s="125"/>
      <c r="I84" s="125"/>
      <c r="J84" s="125"/>
      <c r="K84" s="129" t="str">
        <f t="shared" si="8"/>
        <v/>
      </c>
      <c r="L84" s="40"/>
    </row>
    <row r="85" spans="1:12" ht="18.600000000000001" hidden="1" thickBot="1">
      <c r="A85">
        <v>6</v>
      </c>
      <c r="B85" s="103"/>
      <c r="C85" s="80" t="str">
        <f t="shared" si="9"/>
        <v/>
      </c>
      <c r="D85" s="120"/>
      <c r="E85" s="124"/>
      <c r="F85" s="125"/>
      <c r="G85" s="125"/>
      <c r="H85" s="125"/>
      <c r="I85" s="125"/>
      <c r="J85" s="125"/>
      <c r="K85" s="129" t="str">
        <f t="shared" si="8"/>
        <v/>
      </c>
      <c r="L85" s="40"/>
    </row>
    <row r="86" spans="1:12" ht="18.600000000000001" hidden="1" thickBot="1">
      <c r="A86">
        <v>7</v>
      </c>
      <c r="B86" s="103"/>
      <c r="C86" s="80" t="str">
        <f t="shared" si="9"/>
        <v/>
      </c>
      <c r="D86" s="120"/>
      <c r="E86" s="124"/>
      <c r="F86" s="125"/>
      <c r="G86" s="125"/>
      <c r="H86" s="125"/>
      <c r="I86" s="125"/>
      <c r="J86" s="125"/>
      <c r="K86" s="129" t="str">
        <f t="shared" si="8"/>
        <v/>
      </c>
      <c r="L86" s="40"/>
    </row>
    <row r="87" spans="1:12" ht="18.600000000000001" hidden="1" thickBot="1">
      <c r="A87">
        <v>8</v>
      </c>
      <c r="B87" s="103"/>
      <c r="C87" s="80" t="str">
        <f t="shared" si="9"/>
        <v/>
      </c>
      <c r="D87" s="120"/>
      <c r="E87" s="124"/>
      <c r="F87" s="125"/>
      <c r="G87" s="125"/>
      <c r="H87" s="125"/>
      <c r="I87" s="125"/>
      <c r="J87" s="125"/>
      <c r="K87" s="129" t="str">
        <f t="shared" si="8"/>
        <v/>
      </c>
      <c r="L87" s="40"/>
    </row>
    <row r="88" spans="1:12" ht="18.600000000000001" hidden="1" thickBot="1">
      <c r="A88">
        <v>9</v>
      </c>
      <c r="B88" s="103"/>
      <c r="C88" s="80" t="str">
        <f t="shared" si="9"/>
        <v/>
      </c>
      <c r="D88" s="120"/>
      <c r="E88" s="124"/>
      <c r="F88" s="125"/>
      <c r="G88" s="125"/>
      <c r="H88" s="125"/>
      <c r="I88" s="125"/>
      <c r="J88" s="125"/>
      <c r="K88" s="129" t="str">
        <f t="shared" si="8"/>
        <v/>
      </c>
      <c r="L88" s="40"/>
    </row>
    <row r="89" spans="1:12" ht="18.600000000000001" hidden="1" thickBot="1">
      <c r="A89">
        <v>10</v>
      </c>
      <c r="B89" s="103"/>
      <c r="C89" s="80" t="str">
        <f t="shared" si="9"/>
        <v/>
      </c>
      <c r="D89" s="120"/>
      <c r="E89" s="124"/>
      <c r="F89" s="125"/>
      <c r="G89" s="125"/>
      <c r="H89" s="125"/>
      <c r="I89" s="125"/>
      <c r="J89" s="125"/>
      <c r="K89" s="129" t="str">
        <f t="shared" si="8"/>
        <v/>
      </c>
      <c r="L89" s="40"/>
    </row>
    <row r="90" spans="1:12" ht="18.600000000000001" hidden="1" thickBot="1">
      <c r="A90">
        <v>11</v>
      </c>
      <c r="B90" s="103"/>
      <c r="C90" s="80" t="str">
        <f t="shared" si="9"/>
        <v/>
      </c>
      <c r="D90" s="120"/>
      <c r="E90" s="124"/>
      <c r="F90" s="125"/>
      <c r="G90" s="125"/>
      <c r="H90" s="125"/>
      <c r="I90" s="125"/>
      <c r="J90" s="125"/>
      <c r="K90" s="129" t="str">
        <f t="shared" si="8"/>
        <v/>
      </c>
      <c r="L90" s="40"/>
    </row>
    <row r="91" spans="1:12" ht="18.600000000000001" hidden="1" thickBot="1">
      <c r="A91">
        <v>12</v>
      </c>
      <c r="B91" s="103"/>
      <c r="C91" s="80" t="str">
        <f t="shared" si="9"/>
        <v/>
      </c>
      <c r="D91" s="120"/>
      <c r="E91" s="124"/>
      <c r="F91" s="125"/>
      <c r="G91" s="125"/>
      <c r="H91" s="125"/>
      <c r="I91" s="125"/>
      <c r="J91" s="125"/>
      <c r="K91" s="129" t="str">
        <f t="shared" si="8"/>
        <v/>
      </c>
      <c r="L91" s="41"/>
    </row>
    <row r="92" spans="1:12" ht="18.600000000000001" hidden="1" thickBot="1">
      <c r="A92">
        <v>13</v>
      </c>
      <c r="B92" s="103"/>
      <c r="C92" s="80" t="str">
        <f t="shared" si="9"/>
        <v/>
      </c>
      <c r="D92" s="120"/>
      <c r="E92" s="124"/>
      <c r="F92" s="125"/>
      <c r="G92" s="125"/>
      <c r="H92" s="125"/>
      <c r="I92" s="125"/>
      <c r="J92" s="125"/>
      <c r="K92" s="129" t="str">
        <f t="shared" si="8"/>
        <v/>
      </c>
      <c r="L92" s="41"/>
    </row>
    <row r="93" spans="1:12" ht="18.600000000000001" hidden="1" thickBot="1">
      <c r="A93">
        <v>14</v>
      </c>
      <c r="B93" s="103"/>
      <c r="C93" s="80" t="str">
        <f t="shared" si="9"/>
        <v/>
      </c>
      <c r="D93" s="120"/>
      <c r="E93" s="124"/>
      <c r="F93" s="125"/>
      <c r="G93" s="125"/>
      <c r="H93" s="125"/>
      <c r="I93" s="125"/>
      <c r="J93" s="125"/>
      <c r="K93" s="129" t="str">
        <f t="shared" si="8"/>
        <v/>
      </c>
      <c r="L93" s="40"/>
    </row>
    <row r="94" spans="1:12" ht="18.600000000000001" hidden="1" thickBot="1">
      <c r="A94">
        <v>15</v>
      </c>
      <c r="B94" s="103"/>
      <c r="C94" s="80" t="str">
        <f t="shared" si="9"/>
        <v/>
      </c>
      <c r="D94" s="120"/>
      <c r="E94" s="124"/>
      <c r="F94" s="125"/>
      <c r="G94" s="125"/>
      <c r="H94" s="125"/>
      <c r="I94" s="125"/>
      <c r="J94" s="125"/>
      <c r="K94" s="129" t="str">
        <f t="shared" si="8"/>
        <v/>
      </c>
      <c r="L94" s="40"/>
    </row>
    <row r="95" spans="1:12" ht="18.600000000000001" hidden="1" thickBot="1">
      <c r="A95">
        <v>16</v>
      </c>
      <c r="B95" s="103"/>
      <c r="C95" s="80" t="str">
        <f t="shared" si="9"/>
        <v/>
      </c>
      <c r="D95" s="120"/>
      <c r="E95" s="124"/>
      <c r="F95" s="125"/>
      <c r="G95" s="125"/>
      <c r="H95" s="125"/>
      <c r="I95" s="125"/>
      <c r="J95" s="125"/>
      <c r="K95" s="129" t="str">
        <f t="shared" si="8"/>
        <v/>
      </c>
      <c r="L95" s="40"/>
    </row>
    <row r="96" spans="1:12" ht="18.600000000000001" hidden="1" thickBot="1">
      <c r="A96">
        <v>17</v>
      </c>
      <c r="B96" s="103"/>
      <c r="C96" s="80" t="str">
        <f t="shared" si="9"/>
        <v/>
      </c>
      <c r="D96" s="120"/>
      <c r="E96" s="124"/>
      <c r="F96" s="125"/>
      <c r="G96" s="125"/>
      <c r="H96" s="125"/>
      <c r="I96" s="125"/>
      <c r="J96" s="125"/>
      <c r="K96" s="129" t="str">
        <f t="shared" si="8"/>
        <v/>
      </c>
      <c r="L96" s="40"/>
    </row>
    <row r="97" spans="1:12" ht="18.600000000000001" hidden="1" thickBot="1">
      <c r="A97">
        <v>18</v>
      </c>
      <c r="B97" s="103"/>
      <c r="C97" s="80" t="str">
        <f t="shared" si="9"/>
        <v/>
      </c>
      <c r="D97" s="120"/>
      <c r="E97" s="124"/>
      <c r="F97" s="125"/>
      <c r="G97" s="125"/>
      <c r="H97" s="125"/>
      <c r="I97" s="125"/>
      <c r="J97" s="125"/>
      <c r="K97" s="129" t="str">
        <f t="shared" si="8"/>
        <v/>
      </c>
      <c r="L97" s="40"/>
    </row>
    <row r="98" spans="1:12" ht="18.600000000000001" hidden="1" thickBot="1">
      <c r="A98">
        <v>19</v>
      </c>
      <c r="B98" s="103"/>
      <c r="C98" s="80" t="str">
        <f t="shared" si="9"/>
        <v/>
      </c>
      <c r="D98" s="120"/>
      <c r="E98" s="124"/>
      <c r="F98" s="125"/>
      <c r="G98" s="125"/>
      <c r="H98" s="125"/>
      <c r="I98" s="125"/>
      <c r="J98" s="125"/>
      <c r="K98" s="129" t="str">
        <f t="shared" si="8"/>
        <v/>
      </c>
      <c r="L98" s="41"/>
    </row>
    <row r="99" spans="1:12" ht="18.600000000000001" hidden="1" thickBot="1">
      <c r="A99">
        <v>20</v>
      </c>
      <c r="B99" s="104"/>
      <c r="C99" s="81" t="str">
        <f t="shared" si="9"/>
        <v/>
      </c>
      <c r="D99" s="121"/>
      <c r="E99" s="126"/>
      <c r="F99" s="127"/>
      <c r="G99" s="127"/>
      <c r="H99" s="127"/>
      <c r="I99" s="127"/>
      <c r="J99" s="127"/>
      <c r="K99" s="130" t="str">
        <f t="shared" si="8"/>
        <v/>
      </c>
      <c r="L99" s="42"/>
    </row>
    <row r="100" spans="1:12" ht="22.8" thickBot="1">
      <c r="A100" s="60"/>
      <c r="B100" s="101"/>
      <c r="C100" s="75" t="s">
        <v>208</v>
      </c>
      <c r="D100" s="61" t="s">
        <v>207</v>
      </c>
      <c r="E100" s="290" t="s">
        <v>173</v>
      </c>
      <c r="F100" s="65" t="s">
        <v>156</v>
      </c>
      <c r="G100" s="66" t="s">
        <v>106</v>
      </c>
      <c r="H100" s="67" t="s">
        <v>145</v>
      </c>
      <c r="I100" s="66" t="s">
        <v>107</v>
      </c>
      <c r="J100" s="67" t="s">
        <v>146</v>
      </c>
      <c r="K100" s="65" t="s">
        <v>108</v>
      </c>
      <c r="L100" s="68" t="s">
        <v>192</v>
      </c>
    </row>
    <row r="101" spans="1:12" s="35" customFormat="1" ht="26.4">
      <c r="A101"/>
      <c r="B101" s="62" t="str">
        <f t="shared" ref="B101" si="10">IF($E$8=C101,$D$8,IF($E$9=C101,$D$9,IF($E$10=C101,$D$10,"")))</f>
        <v/>
      </c>
      <c r="C101" s="78" t="s">
        <v>194</v>
      </c>
      <c r="D101" s="69"/>
      <c r="E101" s="70"/>
      <c r="F101" s="71"/>
      <c r="G101" s="71"/>
      <c r="H101" s="71"/>
      <c r="I101" s="71"/>
      <c r="J101" s="71"/>
      <c r="K101" s="74"/>
      <c r="L101" s="76">
        <f>ROUNDDOWN((SUM(K102:K121)),-3)/1000</f>
        <v>52</v>
      </c>
    </row>
    <row r="102" spans="1:12">
      <c r="A102">
        <v>1</v>
      </c>
      <c r="B102" s="103"/>
      <c r="C102" s="82" t="str">
        <f>IF(D102="","",".")</f>
        <v>.</v>
      </c>
      <c r="D102" s="487" t="s">
        <v>356</v>
      </c>
      <c r="E102" s="488" t="s">
        <v>357</v>
      </c>
      <c r="F102" s="489">
        <v>10000</v>
      </c>
      <c r="G102" s="489"/>
      <c r="H102" s="489"/>
      <c r="I102" s="489"/>
      <c r="J102" s="489"/>
      <c r="K102" s="128">
        <f t="shared" ref="K102:K165" si="11">IF(ISNUMBER(F102),(PRODUCT(F102,G102,I102)),"")</f>
        <v>10000</v>
      </c>
      <c r="L102" s="40"/>
    </row>
    <row r="103" spans="1:12">
      <c r="A103">
        <v>2</v>
      </c>
      <c r="B103" s="103"/>
      <c r="C103" s="82" t="str">
        <f t="shared" ref="C103:C121" si="12">IF(D103="","",".")</f>
        <v>.</v>
      </c>
      <c r="D103" s="490" t="s">
        <v>85</v>
      </c>
      <c r="E103" s="491" t="s">
        <v>358</v>
      </c>
      <c r="F103" s="492">
        <v>32500</v>
      </c>
      <c r="G103" s="492"/>
      <c r="H103" s="492"/>
      <c r="I103" s="492"/>
      <c r="J103" s="492"/>
      <c r="K103" s="129">
        <f t="shared" si="11"/>
        <v>32500</v>
      </c>
      <c r="L103" s="40"/>
    </row>
    <row r="104" spans="1:12" ht="18.600000000000001" thickBot="1">
      <c r="A104">
        <v>3</v>
      </c>
      <c r="B104" s="103"/>
      <c r="C104" s="82" t="str">
        <f t="shared" si="12"/>
        <v>.</v>
      </c>
      <c r="D104" s="490" t="s">
        <v>82</v>
      </c>
      <c r="E104" s="491" t="s">
        <v>359</v>
      </c>
      <c r="F104" s="492">
        <v>2000</v>
      </c>
      <c r="G104" s="492">
        <v>5</v>
      </c>
      <c r="H104" s="492" t="s">
        <v>360</v>
      </c>
      <c r="I104" s="492"/>
      <c r="J104" s="492"/>
      <c r="K104" s="129">
        <f t="shared" si="11"/>
        <v>10000</v>
      </c>
      <c r="L104" s="40"/>
    </row>
    <row r="105" spans="1:12" ht="18.600000000000001" hidden="1" thickBot="1">
      <c r="A105">
        <v>4</v>
      </c>
      <c r="B105" s="103"/>
      <c r="C105" s="82" t="str">
        <f t="shared" si="12"/>
        <v/>
      </c>
      <c r="D105" s="120"/>
      <c r="E105" s="124"/>
      <c r="F105" s="125"/>
      <c r="G105" s="125"/>
      <c r="H105" s="125"/>
      <c r="I105" s="125"/>
      <c r="J105" s="125"/>
      <c r="K105" s="129" t="str">
        <f t="shared" si="11"/>
        <v/>
      </c>
      <c r="L105" s="40"/>
    </row>
    <row r="106" spans="1:12" ht="18.600000000000001" hidden="1" thickBot="1">
      <c r="A106">
        <v>5</v>
      </c>
      <c r="B106" s="103"/>
      <c r="C106" s="82" t="str">
        <f t="shared" si="12"/>
        <v/>
      </c>
      <c r="D106" s="120"/>
      <c r="E106" s="124"/>
      <c r="F106" s="125"/>
      <c r="G106" s="125"/>
      <c r="H106" s="125"/>
      <c r="I106" s="125"/>
      <c r="J106" s="125"/>
      <c r="K106" s="129" t="str">
        <f t="shared" si="11"/>
        <v/>
      </c>
      <c r="L106" s="40"/>
    </row>
    <row r="107" spans="1:12" ht="18.600000000000001" hidden="1" thickBot="1">
      <c r="A107">
        <v>6</v>
      </c>
      <c r="B107" s="103"/>
      <c r="C107" s="82" t="str">
        <f t="shared" si="12"/>
        <v/>
      </c>
      <c r="D107" s="120"/>
      <c r="E107" s="124"/>
      <c r="F107" s="125"/>
      <c r="G107" s="125"/>
      <c r="H107" s="125"/>
      <c r="I107" s="125"/>
      <c r="J107" s="125"/>
      <c r="K107" s="129" t="str">
        <f t="shared" si="11"/>
        <v/>
      </c>
      <c r="L107" s="40"/>
    </row>
    <row r="108" spans="1:12" ht="18.600000000000001" hidden="1" thickBot="1">
      <c r="A108">
        <v>7</v>
      </c>
      <c r="B108" s="103"/>
      <c r="C108" s="82" t="str">
        <f t="shared" si="12"/>
        <v/>
      </c>
      <c r="D108" s="120"/>
      <c r="E108" s="124"/>
      <c r="F108" s="125"/>
      <c r="G108" s="125"/>
      <c r="H108" s="125"/>
      <c r="I108" s="125"/>
      <c r="J108" s="125"/>
      <c r="K108" s="129" t="str">
        <f t="shared" si="11"/>
        <v/>
      </c>
      <c r="L108" s="40"/>
    </row>
    <row r="109" spans="1:12" ht="18.600000000000001" hidden="1" thickBot="1">
      <c r="A109">
        <v>8</v>
      </c>
      <c r="B109" s="103"/>
      <c r="C109" s="82" t="str">
        <f t="shared" si="12"/>
        <v/>
      </c>
      <c r="D109" s="120"/>
      <c r="E109" s="124"/>
      <c r="F109" s="125"/>
      <c r="G109" s="125"/>
      <c r="H109" s="125"/>
      <c r="I109" s="125"/>
      <c r="J109" s="125"/>
      <c r="K109" s="129" t="str">
        <f t="shared" si="11"/>
        <v/>
      </c>
      <c r="L109" s="40"/>
    </row>
    <row r="110" spans="1:12" ht="18.600000000000001" hidden="1" thickBot="1">
      <c r="A110">
        <v>9</v>
      </c>
      <c r="B110" s="103"/>
      <c r="C110" s="82" t="str">
        <f t="shared" si="12"/>
        <v/>
      </c>
      <c r="D110" s="120"/>
      <c r="E110" s="124"/>
      <c r="F110" s="125"/>
      <c r="G110" s="125"/>
      <c r="H110" s="125"/>
      <c r="I110" s="125"/>
      <c r="J110" s="125"/>
      <c r="K110" s="129" t="str">
        <f t="shared" si="11"/>
        <v/>
      </c>
      <c r="L110" s="40"/>
    </row>
    <row r="111" spans="1:12" ht="18.600000000000001" hidden="1" thickBot="1">
      <c r="A111">
        <v>10</v>
      </c>
      <c r="B111" s="103"/>
      <c r="C111" s="82" t="str">
        <f t="shared" si="12"/>
        <v/>
      </c>
      <c r="D111" s="120"/>
      <c r="E111" s="124"/>
      <c r="F111" s="125"/>
      <c r="G111" s="125"/>
      <c r="H111" s="125"/>
      <c r="I111" s="125"/>
      <c r="J111" s="125"/>
      <c r="K111" s="129" t="str">
        <f t="shared" si="11"/>
        <v/>
      </c>
      <c r="L111" s="40"/>
    </row>
    <row r="112" spans="1:12" ht="18.600000000000001" hidden="1" thickBot="1">
      <c r="A112">
        <v>11</v>
      </c>
      <c r="B112" s="103"/>
      <c r="C112" s="82" t="str">
        <f t="shared" si="12"/>
        <v/>
      </c>
      <c r="D112" s="120"/>
      <c r="E112" s="124"/>
      <c r="F112" s="125"/>
      <c r="G112" s="125"/>
      <c r="H112" s="125"/>
      <c r="I112" s="125"/>
      <c r="J112" s="125"/>
      <c r="K112" s="129" t="str">
        <f t="shared" si="11"/>
        <v/>
      </c>
      <c r="L112" s="40"/>
    </row>
    <row r="113" spans="1:12" ht="18.600000000000001" hidden="1" thickBot="1">
      <c r="A113">
        <v>12</v>
      </c>
      <c r="B113" s="103"/>
      <c r="C113" s="82" t="str">
        <f t="shared" si="12"/>
        <v/>
      </c>
      <c r="D113" s="120"/>
      <c r="E113" s="124"/>
      <c r="F113" s="125"/>
      <c r="G113" s="125"/>
      <c r="H113" s="125"/>
      <c r="I113" s="125"/>
      <c r="J113" s="125"/>
      <c r="K113" s="129" t="str">
        <f t="shared" si="11"/>
        <v/>
      </c>
      <c r="L113" s="41"/>
    </row>
    <row r="114" spans="1:12" ht="18.600000000000001" hidden="1" thickBot="1">
      <c r="A114">
        <v>13</v>
      </c>
      <c r="B114" s="103"/>
      <c r="C114" s="82" t="str">
        <f t="shared" si="12"/>
        <v/>
      </c>
      <c r="D114" s="120"/>
      <c r="E114" s="124"/>
      <c r="F114" s="125"/>
      <c r="G114" s="125"/>
      <c r="H114" s="125"/>
      <c r="I114" s="125"/>
      <c r="J114" s="125"/>
      <c r="K114" s="129" t="str">
        <f t="shared" si="11"/>
        <v/>
      </c>
      <c r="L114" s="41"/>
    </row>
    <row r="115" spans="1:12" ht="18.600000000000001" hidden="1" thickBot="1">
      <c r="A115">
        <v>14</v>
      </c>
      <c r="B115" s="103"/>
      <c r="C115" s="82" t="str">
        <f t="shared" si="12"/>
        <v/>
      </c>
      <c r="D115" s="120"/>
      <c r="E115" s="124"/>
      <c r="F115" s="125"/>
      <c r="G115" s="125"/>
      <c r="H115" s="125"/>
      <c r="I115" s="125"/>
      <c r="J115" s="125"/>
      <c r="K115" s="129" t="str">
        <f t="shared" si="11"/>
        <v/>
      </c>
      <c r="L115" s="40"/>
    </row>
    <row r="116" spans="1:12" ht="18.600000000000001" hidden="1" thickBot="1">
      <c r="A116">
        <v>15</v>
      </c>
      <c r="B116" s="103"/>
      <c r="C116" s="82" t="str">
        <f t="shared" si="12"/>
        <v/>
      </c>
      <c r="D116" s="120"/>
      <c r="E116" s="124"/>
      <c r="F116" s="125"/>
      <c r="G116" s="125"/>
      <c r="H116" s="125"/>
      <c r="I116" s="125"/>
      <c r="J116" s="125"/>
      <c r="K116" s="129" t="str">
        <f t="shared" si="11"/>
        <v/>
      </c>
      <c r="L116" s="40"/>
    </row>
    <row r="117" spans="1:12" ht="18.600000000000001" hidden="1" thickBot="1">
      <c r="A117">
        <v>16</v>
      </c>
      <c r="B117" s="103"/>
      <c r="C117" s="82" t="str">
        <f t="shared" si="12"/>
        <v/>
      </c>
      <c r="D117" s="120"/>
      <c r="E117" s="124"/>
      <c r="F117" s="125"/>
      <c r="G117" s="125"/>
      <c r="H117" s="125"/>
      <c r="I117" s="125"/>
      <c r="J117" s="125"/>
      <c r="K117" s="129" t="str">
        <f t="shared" si="11"/>
        <v/>
      </c>
      <c r="L117" s="40"/>
    </row>
    <row r="118" spans="1:12" ht="18.600000000000001" hidden="1" thickBot="1">
      <c r="A118">
        <v>17</v>
      </c>
      <c r="B118" s="103"/>
      <c r="C118" s="82" t="str">
        <f t="shared" si="12"/>
        <v/>
      </c>
      <c r="D118" s="120"/>
      <c r="E118" s="124"/>
      <c r="F118" s="125"/>
      <c r="G118" s="125"/>
      <c r="H118" s="125"/>
      <c r="I118" s="125"/>
      <c r="J118" s="125"/>
      <c r="K118" s="129" t="str">
        <f t="shared" si="11"/>
        <v/>
      </c>
      <c r="L118" s="41"/>
    </row>
    <row r="119" spans="1:12" ht="18.600000000000001" hidden="1" thickBot="1">
      <c r="A119">
        <v>18</v>
      </c>
      <c r="B119" s="103"/>
      <c r="C119" s="82" t="str">
        <f t="shared" si="12"/>
        <v/>
      </c>
      <c r="D119" s="120"/>
      <c r="E119" s="124"/>
      <c r="F119" s="125"/>
      <c r="G119" s="125"/>
      <c r="H119" s="125"/>
      <c r="I119" s="125"/>
      <c r="J119" s="125"/>
      <c r="K119" s="129" t="str">
        <f t="shared" si="11"/>
        <v/>
      </c>
      <c r="L119" s="41"/>
    </row>
    <row r="120" spans="1:12" ht="18.600000000000001" hidden="1" thickBot="1">
      <c r="A120">
        <v>19</v>
      </c>
      <c r="B120" s="103"/>
      <c r="C120" s="82" t="str">
        <f t="shared" si="12"/>
        <v/>
      </c>
      <c r="D120" s="120"/>
      <c r="E120" s="124"/>
      <c r="F120" s="125"/>
      <c r="G120" s="125"/>
      <c r="H120" s="125"/>
      <c r="I120" s="125"/>
      <c r="J120" s="125"/>
      <c r="K120" s="129" t="str">
        <f t="shared" si="11"/>
        <v/>
      </c>
      <c r="L120" s="41"/>
    </row>
    <row r="121" spans="1:12" ht="18.600000000000001" hidden="1" thickBot="1">
      <c r="A121">
        <v>20</v>
      </c>
      <c r="B121" s="104"/>
      <c r="C121" s="83" t="str">
        <f t="shared" si="12"/>
        <v/>
      </c>
      <c r="D121" s="121"/>
      <c r="E121" s="126"/>
      <c r="F121" s="127"/>
      <c r="G121" s="127"/>
      <c r="H121" s="127"/>
      <c r="I121" s="127"/>
      <c r="J121" s="127"/>
      <c r="K121" s="130" t="str">
        <f t="shared" si="11"/>
        <v/>
      </c>
      <c r="L121" s="42"/>
    </row>
    <row r="122" spans="1:12" ht="22.8" thickBot="1">
      <c r="A122" s="60"/>
      <c r="B122" s="101"/>
      <c r="C122" s="75" t="s">
        <v>208</v>
      </c>
      <c r="D122" s="61" t="s">
        <v>207</v>
      </c>
      <c r="E122" s="290" t="s">
        <v>173</v>
      </c>
      <c r="F122" s="65" t="s">
        <v>156</v>
      </c>
      <c r="G122" s="66" t="s">
        <v>106</v>
      </c>
      <c r="H122" s="67" t="s">
        <v>145</v>
      </c>
      <c r="I122" s="66" t="s">
        <v>107</v>
      </c>
      <c r="J122" s="67" t="s">
        <v>146</v>
      </c>
      <c r="K122" s="65" t="s">
        <v>108</v>
      </c>
      <c r="L122" s="68" t="s">
        <v>192</v>
      </c>
    </row>
    <row r="123" spans="1:12" s="35" customFormat="1" ht="26.4">
      <c r="A123"/>
      <c r="B123" s="62" t="str">
        <f t="shared" ref="B123" si="13">IF($E$8=C123,$D$8,IF($E$9=C123,$D$9,IF($E$10=C123,$D$10,"")))</f>
        <v/>
      </c>
      <c r="C123" s="78" t="s">
        <v>195</v>
      </c>
      <c r="D123" s="69"/>
      <c r="E123" s="70"/>
      <c r="F123" s="71"/>
      <c r="G123" s="71"/>
      <c r="H123" s="71"/>
      <c r="I123" s="71"/>
      <c r="J123" s="71"/>
      <c r="K123" s="74"/>
      <c r="L123" s="76">
        <f>ROUNDDOWN((SUM(K124:K143)),-3)/1000</f>
        <v>600</v>
      </c>
    </row>
    <row r="124" spans="1:12" ht="36">
      <c r="A124">
        <v>1</v>
      </c>
      <c r="B124" s="103"/>
      <c r="C124" s="82" t="str">
        <f>IF(D124="","",".")</f>
        <v>.</v>
      </c>
      <c r="D124" s="487" t="s">
        <v>89</v>
      </c>
      <c r="E124" s="488" t="s">
        <v>361</v>
      </c>
      <c r="F124" s="489">
        <v>300000</v>
      </c>
      <c r="G124" s="489"/>
      <c r="H124" s="489"/>
      <c r="I124" s="489"/>
      <c r="J124" s="489"/>
      <c r="K124" s="128">
        <f t="shared" si="11"/>
        <v>300000</v>
      </c>
      <c r="L124" s="40"/>
    </row>
    <row r="125" spans="1:12">
      <c r="A125">
        <v>2</v>
      </c>
      <c r="B125" s="103"/>
      <c r="C125" s="82" t="str">
        <f t="shared" ref="C125:C143" si="14">IF(D125="","",".")</f>
        <v>.</v>
      </c>
      <c r="D125" s="490" t="s">
        <v>89</v>
      </c>
      <c r="E125" s="491" t="s">
        <v>363</v>
      </c>
      <c r="F125" s="492">
        <v>40000</v>
      </c>
      <c r="G125" s="492"/>
      <c r="H125" s="492"/>
      <c r="I125" s="492"/>
      <c r="J125" s="492"/>
      <c r="K125" s="129">
        <f t="shared" si="11"/>
        <v>40000</v>
      </c>
      <c r="L125" s="40"/>
    </row>
    <row r="126" spans="1:12">
      <c r="A126">
        <v>3</v>
      </c>
      <c r="B126" s="103"/>
      <c r="C126" s="82" t="str">
        <f t="shared" si="14"/>
        <v>.</v>
      </c>
      <c r="D126" s="490" t="s">
        <v>89</v>
      </c>
      <c r="E126" s="491" t="s">
        <v>362</v>
      </c>
      <c r="F126" s="492">
        <v>30000</v>
      </c>
      <c r="G126" s="492">
        <v>1</v>
      </c>
      <c r="H126" s="492" t="s">
        <v>485</v>
      </c>
      <c r="I126" s="492"/>
      <c r="J126" s="492"/>
      <c r="K126" s="129">
        <f t="shared" si="11"/>
        <v>30000</v>
      </c>
      <c r="L126" s="40"/>
    </row>
    <row r="127" spans="1:12">
      <c r="A127">
        <v>4</v>
      </c>
      <c r="B127" s="103"/>
      <c r="C127" s="82" t="str">
        <f t="shared" si="14"/>
        <v>.</v>
      </c>
      <c r="D127" s="490" t="s">
        <v>91</v>
      </c>
      <c r="E127" s="491" t="s">
        <v>452</v>
      </c>
      <c r="F127" s="492">
        <v>8000</v>
      </c>
      <c r="G127" s="492">
        <v>10</v>
      </c>
      <c r="H127" s="492" t="s">
        <v>332</v>
      </c>
      <c r="I127" s="492">
        <v>2</v>
      </c>
      <c r="J127" s="492" t="s">
        <v>364</v>
      </c>
      <c r="K127" s="129">
        <f t="shared" si="11"/>
        <v>160000</v>
      </c>
      <c r="L127" s="40"/>
    </row>
    <row r="128" spans="1:12" ht="18.600000000000001" thickBot="1">
      <c r="A128">
        <v>5</v>
      </c>
      <c r="B128" s="103"/>
      <c r="C128" s="82" t="str">
        <f t="shared" si="14"/>
        <v>.</v>
      </c>
      <c r="D128" s="490" t="s">
        <v>91</v>
      </c>
      <c r="E128" s="491" t="s">
        <v>365</v>
      </c>
      <c r="F128" s="492">
        <v>7000</v>
      </c>
      <c r="G128" s="492">
        <v>10</v>
      </c>
      <c r="H128" s="492" t="s">
        <v>353</v>
      </c>
      <c r="I128" s="492"/>
      <c r="J128" s="492"/>
      <c r="K128" s="129">
        <f t="shared" si="11"/>
        <v>70000</v>
      </c>
      <c r="L128" s="40"/>
    </row>
    <row r="129" spans="1:12" ht="18.600000000000001" hidden="1" thickBot="1">
      <c r="A129">
        <v>6</v>
      </c>
      <c r="B129" s="103"/>
      <c r="C129" s="82" t="str">
        <f t="shared" si="14"/>
        <v/>
      </c>
      <c r="D129" s="120"/>
      <c r="E129" s="124"/>
      <c r="F129" s="125"/>
      <c r="G129" s="125"/>
      <c r="H129" s="125"/>
      <c r="I129" s="125"/>
      <c r="J129" s="125"/>
      <c r="K129" s="129" t="str">
        <f t="shared" si="11"/>
        <v/>
      </c>
      <c r="L129" s="40"/>
    </row>
    <row r="130" spans="1:12" ht="18.600000000000001" hidden="1" thickBot="1">
      <c r="A130">
        <v>7</v>
      </c>
      <c r="B130" s="103"/>
      <c r="C130" s="82" t="str">
        <f t="shared" si="14"/>
        <v/>
      </c>
      <c r="D130" s="120"/>
      <c r="E130" s="124"/>
      <c r="F130" s="125"/>
      <c r="G130" s="125"/>
      <c r="H130" s="125"/>
      <c r="I130" s="125"/>
      <c r="J130" s="125"/>
      <c r="K130" s="129" t="str">
        <f t="shared" si="11"/>
        <v/>
      </c>
      <c r="L130" s="40"/>
    </row>
    <row r="131" spans="1:12" ht="18.600000000000001" hidden="1" thickBot="1">
      <c r="A131">
        <v>8</v>
      </c>
      <c r="B131" s="103"/>
      <c r="C131" s="82" t="str">
        <f t="shared" si="14"/>
        <v/>
      </c>
      <c r="D131" s="120"/>
      <c r="E131" s="124"/>
      <c r="F131" s="125"/>
      <c r="G131" s="125"/>
      <c r="H131" s="125"/>
      <c r="I131" s="125"/>
      <c r="J131" s="125"/>
      <c r="K131" s="129" t="str">
        <f t="shared" si="11"/>
        <v/>
      </c>
      <c r="L131" s="40"/>
    </row>
    <row r="132" spans="1:12" ht="18.600000000000001" hidden="1" thickBot="1">
      <c r="A132">
        <v>9</v>
      </c>
      <c r="B132" s="103"/>
      <c r="C132" s="82" t="str">
        <f t="shared" si="14"/>
        <v/>
      </c>
      <c r="D132" s="120"/>
      <c r="E132" s="124"/>
      <c r="F132" s="125"/>
      <c r="G132" s="125"/>
      <c r="H132" s="125"/>
      <c r="I132" s="125"/>
      <c r="J132" s="125"/>
      <c r="K132" s="129" t="str">
        <f t="shared" si="11"/>
        <v/>
      </c>
      <c r="L132" s="40"/>
    </row>
    <row r="133" spans="1:12" ht="18.600000000000001" hidden="1" thickBot="1">
      <c r="A133">
        <v>10</v>
      </c>
      <c r="B133" s="103"/>
      <c r="C133" s="82" t="str">
        <f t="shared" si="14"/>
        <v/>
      </c>
      <c r="D133" s="120"/>
      <c r="E133" s="124"/>
      <c r="F133" s="125"/>
      <c r="G133" s="125"/>
      <c r="H133" s="125"/>
      <c r="I133" s="125"/>
      <c r="J133" s="125"/>
      <c r="K133" s="129" t="str">
        <f t="shared" si="11"/>
        <v/>
      </c>
      <c r="L133" s="40"/>
    </row>
    <row r="134" spans="1:12" ht="18.600000000000001" hidden="1" thickBot="1">
      <c r="A134">
        <v>11</v>
      </c>
      <c r="B134" s="103"/>
      <c r="C134" s="82" t="str">
        <f t="shared" si="14"/>
        <v/>
      </c>
      <c r="D134" s="120"/>
      <c r="E134" s="124"/>
      <c r="F134" s="125"/>
      <c r="G134" s="125"/>
      <c r="H134" s="125"/>
      <c r="I134" s="125"/>
      <c r="J134" s="125"/>
      <c r="K134" s="129" t="str">
        <f t="shared" si="11"/>
        <v/>
      </c>
      <c r="L134" s="40"/>
    </row>
    <row r="135" spans="1:12" ht="18.600000000000001" hidden="1" thickBot="1">
      <c r="A135">
        <v>12</v>
      </c>
      <c r="B135" s="103"/>
      <c r="C135" s="82" t="str">
        <f t="shared" si="14"/>
        <v/>
      </c>
      <c r="D135" s="120"/>
      <c r="E135" s="124"/>
      <c r="F135" s="125"/>
      <c r="G135" s="125"/>
      <c r="H135" s="125"/>
      <c r="I135" s="125"/>
      <c r="J135" s="125"/>
      <c r="K135" s="129" t="str">
        <f t="shared" si="11"/>
        <v/>
      </c>
      <c r="L135" s="40"/>
    </row>
    <row r="136" spans="1:12" ht="18.600000000000001" hidden="1" thickBot="1">
      <c r="A136">
        <v>13</v>
      </c>
      <c r="B136" s="103"/>
      <c r="C136" s="82" t="str">
        <f t="shared" si="14"/>
        <v/>
      </c>
      <c r="D136" s="120"/>
      <c r="E136" s="124"/>
      <c r="F136" s="125"/>
      <c r="G136" s="125"/>
      <c r="H136" s="125"/>
      <c r="I136" s="125"/>
      <c r="J136" s="125"/>
      <c r="K136" s="129" t="str">
        <f t="shared" si="11"/>
        <v/>
      </c>
      <c r="L136" s="40"/>
    </row>
    <row r="137" spans="1:12" ht="18.600000000000001" hidden="1" thickBot="1">
      <c r="A137">
        <v>14</v>
      </c>
      <c r="B137" s="103"/>
      <c r="C137" s="82" t="str">
        <f t="shared" si="14"/>
        <v/>
      </c>
      <c r="D137" s="120"/>
      <c r="E137" s="124"/>
      <c r="F137" s="125"/>
      <c r="G137" s="125"/>
      <c r="H137" s="125"/>
      <c r="I137" s="125"/>
      <c r="J137" s="125"/>
      <c r="K137" s="129" t="str">
        <f t="shared" si="11"/>
        <v/>
      </c>
      <c r="L137" s="40"/>
    </row>
    <row r="138" spans="1:12" ht="18.600000000000001" hidden="1" thickBot="1">
      <c r="A138">
        <v>15</v>
      </c>
      <c r="B138" s="103"/>
      <c r="C138" s="82" t="str">
        <f t="shared" si="14"/>
        <v/>
      </c>
      <c r="D138" s="120"/>
      <c r="E138" s="124"/>
      <c r="F138" s="125"/>
      <c r="G138" s="125"/>
      <c r="H138" s="125"/>
      <c r="I138" s="125"/>
      <c r="J138" s="125"/>
      <c r="K138" s="129" t="str">
        <f t="shared" si="11"/>
        <v/>
      </c>
      <c r="L138" s="40"/>
    </row>
    <row r="139" spans="1:12" ht="18.600000000000001" hidden="1" thickBot="1">
      <c r="A139">
        <v>16</v>
      </c>
      <c r="B139" s="103"/>
      <c r="C139" s="82" t="str">
        <f t="shared" si="14"/>
        <v/>
      </c>
      <c r="D139" s="120"/>
      <c r="E139" s="124"/>
      <c r="F139" s="125"/>
      <c r="G139" s="125"/>
      <c r="H139" s="125"/>
      <c r="I139" s="125"/>
      <c r="J139" s="125"/>
      <c r="K139" s="129" t="str">
        <f t="shared" si="11"/>
        <v/>
      </c>
      <c r="L139" s="40"/>
    </row>
    <row r="140" spans="1:12" ht="18.600000000000001" hidden="1" thickBot="1">
      <c r="A140">
        <v>17</v>
      </c>
      <c r="B140" s="103"/>
      <c r="C140" s="82" t="str">
        <f t="shared" si="14"/>
        <v/>
      </c>
      <c r="D140" s="120"/>
      <c r="E140" s="124"/>
      <c r="F140" s="125"/>
      <c r="G140" s="125"/>
      <c r="H140" s="125"/>
      <c r="I140" s="125"/>
      <c r="J140" s="125"/>
      <c r="K140" s="129" t="str">
        <f t="shared" si="11"/>
        <v/>
      </c>
      <c r="L140" s="41"/>
    </row>
    <row r="141" spans="1:12" ht="18.600000000000001" hidden="1" thickBot="1">
      <c r="A141">
        <v>18</v>
      </c>
      <c r="B141" s="103"/>
      <c r="C141" s="82" t="str">
        <f t="shared" si="14"/>
        <v/>
      </c>
      <c r="D141" s="120"/>
      <c r="E141" s="124"/>
      <c r="F141" s="125"/>
      <c r="G141" s="125"/>
      <c r="H141" s="125"/>
      <c r="I141" s="125"/>
      <c r="J141" s="125"/>
      <c r="K141" s="129" t="str">
        <f t="shared" si="11"/>
        <v/>
      </c>
      <c r="L141" s="41"/>
    </row>
    <row r="142" spans="1:12" ht="18.600000000000001" hidden="1" thickBot="1">
      <c r="A142">
        <v>19</v>
      </c>
      <c r="B142" s="103"/>
      <c r="C142" s="82" t="str">
        <f t="shared" si="14"/>
        <v/>
      </c>
      <c r="D142" s="120"/>
      <c r="E142" s="124"/>
      <c r="F142" s="125"/>
      <c r="G142" s="125"/>
      <c r="H142" s="125"/>
      <c r="I142" s="125"/>
      <c r="J142" s="125"/>
      <c r="K142" s="129" t="str">
        <f t="shared" si="11"/>
        <v/>
      </c>
      <c r="L142" s="41"/>
    </row>
    <row r="143" spans="1:12" ht="18.600000000000001" hidden="1" thickBot="1">
      <c r="A143">
        <v>20</v>
      </c>
      <c r="B143" s="104"/>
      <c r="C143" s="83" t="str">
        <f t="shared" si="14"/>
        <v/>
      </c>
      <c r="D143" s="121"/>
      <c r="E143" s="124"/>
      <c r="F143" s="125"/>
      <c r="G143" s="127"/>
      <c r="H143" s="127"/>
      <c r="I143" s="127"/>
      <c r="J143" s="127"/>
      <c r="K143" s="130" t="str">
        <f t="shared" si="11"/>
        <v/>
      </c>
      <c r="L143" s="42"/>
    </row>
    <row r="144" spans="1:12" ht="22.8" thickBot="1">
      <c r="A144" s="60"/>
      <c r="B144" s="101"/>
      <c r="C144" s="75" t="s">
        <v>208</v>
      </c>
      <c r="D144" s="61" t="s">
        <v>207</v>
      </c>
      <c r="E144" s="290" t="s">
        <v>173</v>
      </c>
      <c r="F144" s="65" t="s">
        <v>156</v>
      </c>
      <c r="G144" s="66" t="s">
        <v>106</v>
      </c>
      <c r="H144" s="67" t="s">
        <v>145</v>
      </c>
      <c r="I144" s="66" t="s">
        <v>107</v>
      </c>
      <c r="J144" s="67" t="s">
        <v>146</v>
      </c>
      <c r="K144" s="65" t="s">
        <v>108</v>
      </c>
      <c r="L144" s="68" t="s">
        <v>192</v>
      </c>
    </row>
    <row r="145" spans="1:12" s="35" customFormat="1" ht="26.4">
      <c r="A145"/>
      <c r="B145" s="62" t="str">
        <f t="shared" ref="B145" si="15">IF($E$8=C145,$D$8,IF($E$9=C145,$D$9,IF($E$10=C145,$D$10,"")))</f>
        <v/>
      </c>
      <c r="C145" s="77" t="s">
        <v>199</v>
      </c>
      <c r="D145" s="69"/>
      <c r="E145" s="70"/>
      <c r="F145" s="71"/>
      <c r="G145" s="71"/>
      <c r="H145" s="71"/>
      <c r="I145" s="71"/>
      <c r="J145" s="71"/>
      <c r="K145" s="72"/>
      <c r="L145" s="76">
        <f>ROUNDDOWN((SUM(K146:K165)),-3)/1000</f>
        <v>178</v>
      </c>
    </row>
    <row r="146" spans="1:12">
      <c r="A146">
        <v>1</v>
      </c>
      <c r="B146" s="103"/>
      <c r="C146" s="84" t="str">
        <f>IF(D146="","",".")</f>
        <v>.</v>
      </c>
      <c r="D146" s="487" t="s">
        <v>366</v>
      </c>
      <c r="E146" s="488" t="s">
        <v>367</v>
      </c>
      <c r="F146" s="489">
        <v>50</v>
      </c>
      <c r="G146" s="489">
        <v>400</v>
      </c>
      <c r="H146" s="489" t="s">
        <v>368</v>
      </c>
      <c r="I146" s="489"/>
      <c r="J146" s="489"/>
      <c r="K146" s="128">
        <f t="shared" si="11"/>
        <v>20000</v>
      </c>
      <c r="L146" s="40"/>
    </row>
    <row r="147" spans="1:12">
      <c r="A147">
        <v>2</v>
      </c>
      <c r="B147" s="103"/>
      <c r="C147" s="84" t="str">
        <f t="shared" ref="C147:C165" si="16">IF(D147="","",".")</f>
        <v>.</v>
      </c>
      <c r="D147" s="490" t="s">
        <v>92</v>
      </c>
      <c r="E147" s="491" t="s">
        <v>369</v>
      </c>
      <c r="F147" s="492">
        <v>30000</v>
      </c>
      <c r="G147" s="492"/>
      <c r="H147" s="492"/>
      <c r="I147" s="492"/>
      <c r="J147" s="492"/>
      <c r="K147" s="129">
        <f t="shared" si="11"/>
        <v>30000</v>
      </c>
      <c r="L147" s="40"/>
    </row>
    <row r="148" spans="1:12" ht="36">
      <c r="A148">
        <v>3</v>
      </c>
      <c r="B148" s="103"/>
      <c r="C148" s="84" t="str">
        <f t="shared" si="16"/>
        <v>.</v>
      </c>
      <c r="D148" s="490" t="s">
        <v>93</v>
      </c>
      <c r="E148" s="491" t="s">
        <v>372</v>
      </c>
      <c r="F148" s="492">
        <v>10000</v>
      </c>
      <c r="G148" s="492"/>
      <c r="H148" s="492"/>
      <c r="I148" s="492"/>
      <c r="J148" s="492"/>
      <c r="K148" s="129">
        <f t="shared" si="11"/>
        <v>10000</v>
      </c>
      <c r="L148" s="40"/>
    </row>
    <row r="149" spans="1:12">
      <c r="A149">
        <v>4</v>
      </c>
      <c r="B149" s="103"/>
      <c r="C149" s="84" t="str">
        <f t="shared" si="16"/>
        <v>.</v>
      </c>
      <c r="D149" s="490" t="s">
        <v>93</v>
      </c>
      <c r="E149" s="491" t="s">
        <v>370</v>
      </c>
      <c r="F149" s="492">
        <v>20</v>
      </c>
      <c r="G149" s="492">
        <v>100</v>
      </c>
      <c r="H149" s="492" t="s">
        <v>360</v>
      </c>
      <c r="I149" s="492"/>
      <c r="J149" s="492"/>
      <c r="K149" s="129">
        <f t="shared" si="11"/>
        <v>2000</v>
      </c>
      <c r="L149" s="40"/>
    </row>
    <row r="150" spans="1:12">
      <c r="A150">
        <v>5</v>
      </c>
      <c r="B150" s="103"/>
      <c r="C150" s="84" t="str">
        <f t="shared" si="16"/>
        <v>.</v>
      </c>
      <c r="D150" s="490" t="s">
        <v>96</v>
      </c>
      <c r="E150" s="491" t="s">
        <v>371</v>
      </c>
      <c r="F150" s="492">
        <v>5</v>
      </c>
      <c r="G150" s="492">
        <v>2000</v>
      </c>
      <c r="H150" s="492" t="s">
        <v>360</v>
      </c>
      <c r="I150" s="492"/>
      <c r="J150" s="492"/>
      <c r="K150" s="129">
        <f t="shared" si="11"/>
        <v>10000</v>
      </c>
      <c r="L150" s="40"/>
    </row>
    <row r="151" spans="1:12">
      <c r="A151">
        <v>6</v>
      </c>
      <c r="B151" s="103"/>
      <c r="C151" s="84" t="str">
        <f t="shared" si="16"/>
        <v>.</v>
      </c>
      <c r="D151" s="490" t="s">
        <v>97</v>
      </c>
      <c r="E151" s="491" t="s">
        <v>373</v>
      </c>
      <c r="F151" s="492">
        <v>26000</v>
      </c>
      <c r="G151" s="492"/>
      <c r="H151" s="492"/>
      <c r="I151" s="492"/>
      <c r="J151" s="492"/>
      <c r="K151" s="129">
        <f t="shared" si="11"/>
        <v>26000</v>
      </c>
      <c r="L151" s="40"/>
    </row>
    <row r="152" spans="1:12" ht="18.600000000000001" thickBot="1">
      <c r="A152">
        <v>7</v>
      </c>
      <c r="B152" s="103"/>
      <c r="C152" s="84" t="str">
        <f t="shared" si="16"/>
        <v>.</v>
      </c>
      <c r="D152" s="490" t="s">
        <v>98</v>
      </c>
      <c r="E152" s="491" t="s">
        <v>374</v>
      </c>
      <c r="F152" s="492">
        <v>80000</v>
      </c>
      <c r="G152" s="492"/>
      <c r="H152" s="492"/>
      <c r="I152" s="492"/>
      <c r="J152" s="492"/>
      <c r="K152" s="129">
        <f t="shared" si="11"/>
        <v>80000</v>
      </c>
      <c r="L152" s="40"/>
    </row>
    <row r="153" spans="1:12" ht="18.600000000000001" hidden="1" thickBot="1">
      <c r="A153">
        <v>8</v>
      </c>
      <c r="B153" s="103"/>
      <c r="C153" s="84" t="str">
        <f t="shared" si="16"/>
        <v/>
      </c>
      <c r="D153" s="120"/>
      <c r="E153" s="124"/>
      <c r="F153" s="125"/>
      <c r="G153" s="125"/>
      <c r="H153" s="125"/>
      <c r="I153" s="125"/>
      <c r="J153" s="125"/>
      <c r="K153" s="129" t="str">
        <f t="shared" si="11"/>
        <v/>
      </c>
      <c r="L153" s="40"/>
    </row>
    <row r="154" spans="1:12" ht="18.600000000000001" hidden="1" thickBot="1">
      <c r="A154">
        <v>9</v>
      </c>
      <c r="B154" s="103"/>
      <c r="C154" s="84" t="str">
        <f t="shared" si="16"/>
        <v/>
      </c>
      <c r="D154" s="120"/>
      <c r="E154" s="124"/>
      <c r="F154" s="125"/>
      <c r="G154" s="125"/>
      <c r="H154" s="125"/>
      <c r="I154" s="125"/>
      <c r="J154" s="125"/>
      <c r="K154" s="129" t="str">
        <f t="shared" si="11"/>
        <v/>
      </c>
      <c r="L154" s="40"/>
    </row>
    <row r="155" spans="1:12" ht="18.600000000000001" hidden="1" thickBot="1">
      <c r="A155">
        <v>10</v>
      </c>
      <c r="B155" s="103"/>
      <c r="C155" s="84" t="str">
        <f t="shared" si="16"/>
        <v/>
      </c>
      <c r="D155" s="120"/>
      <c r="E155" s="124"/>
      <c r="F155" s="125"/>
      <c r="G155" s="125"/>
      <c r="H155" s="125"/>
      <c r="I155" s="125"/>
      <c r="J155" s="125"/>
      <c r="K155" s="129" t="str">
        <f t="shared" si="11"/>
        <v/>
      </c>
      <c r="L155" s="40"/>
    </row>
    <row r="156" spans="1:12" ht="18.600000000000001" hidden="1" thickBot="1">
      <c r="A156">
        <v>11</v>
      </c>
      <c r="B156" s="103"/>
      <c r="C156" s="84" t="str">
        <f t="shared" si="16"/>
        <v/>
      </c>
      <c r="D156" s="120"/>
      <c r="E156" s="124"/>
      <c r="F156" s="125"/>
      <c r="G156" s="125"/>
      <c r="H156" s="125"/>
      <c r="I156" s="125"/>
      <c r="J156" s="125"/>
      <c r="K156" s="129" t="str">
        <f t="shared" si="11"/>
        <v/>
      </c>
      <c r="L156" s="40"/>
    </row>
    <row r="157" spans="1:12" ht="18.600000000000001" hidden="1" thickBot="1">
      <c r="A157">
        <v>12</v>
      </c>
      <c r="B157" s="103"/>
      <c r="C157" s="84" t="str">
        <f t="shared" si="16"/>
        <v/>
      </c>
      <c r="D157" s="120"/>
      <c r="E157" s="124"/>
      <c r="F157" s="125"/>
      <c r="G157" s="125"/>
      <c r="H157" s="125"/>
      <c r="I157" s="125"/>
      <c r="J157" s="125"/>
      <c r="K157" s="129" t="str">
        <f t="shared" si="11"/>
        <v/>
      </c>
      <c r="L157" s="41"/>
    </row>
    <row r="158" spans="1:12" ht="18.600000000000001" hidden="1" thickBot="1">
      <c r="A158">
        <v>13</v>
      </c>
      <c r="B158" s="103"/>
      <c r="C158" s="84" t="str">
        <f t="shared" si="16"/>
        <v/>
      </c>
      <c r="D158" s="120"/>
      <c r="E158" s="124"/>
      <c r="F158" s="125"/>
      <c r="G158" s="125"/>
      <c r="H158" s="125"/>
      <c r="I158" s="125"/>
      <c r="J158" s="125"/>
      <c r="K158" s="129" t="str">
        <f t="shared" si="11"/>
        <v/>
      </c>
      <c r="L158" s="41"/>
    </row>
    <row r="159" spans="1:12" ht="18.600000000000001" hidden="1" thickBot="1">
      <c r="A159">
        <v>14</v>
      </c>
      <c r="B159" s="103"/>
      <c r="C159" s="84" t="str">
        <f t="shared" si="16"/>
        <v/>
      </c>
      <c r="D159" s="120"/>
      <c r="E159" s="124"/>
      <c r="F159" s="125"/>
      <c r="G159" s="125"/>
      <c r="H159" s="125"/>
      <c r="I159" s="125"/>
      <c r="J159" s="125"/>
      <c r="K159" s="129" t="str">
        <f t="shared" si="11"/>
        <v/>
      </c>
      <c r="L159" s="41"/>
    </row>
    <row r="160" spans="1:12" ht="18.600000000000001" hidden="1" thickBot="1">
      <c r="A160">
        <v>15</v>
      </c>
      <c r="B160" s="103"/>
      <c r="C160" s="84" t="str">
        <f t="shared" si="16"/>
        <v/>
      </c>
      <c r="D160" s="120"/>
      <c r="E160" s="124"/>
      <c r="F160" s="125"/>
      <c r="G160" s="125"/>
      <c r="H160" s="125"/>
      <c r="I160" s="125"/>
      <c r="J160" s="125"/>
      <c r="K160" s="129" t="str">
        <f t="shared" si="11"/>
        <v/>
      </c>
      <c r="L160" s="40"/>
    </row>
    <row r="161" spans="1:12" ht="18.600000000000001" hidden="1" thickBot="1">
      <c r="A161">
        <v>16</v>
      </c>
      <c r="B161" s="103"/>
      <c r="C161" s="84" t="str">
        <f t="shared" si="16"/>
        <v/>
      </c>
      <c r="D161" s="120"/>
      <c r="E161" s="124"/>
      <c r="F161" s="125"/>
      <c r="G161" s="125"/>
      <c r="H161" s="125"/>
      <c r="I161" s="125"/>
      <c r="J161" s="125"/>
      <c r="K161" s="129" t="str">
        <f t="shared" si="11"/>
        <v/>
      </c>
      <c r="L161" s="40"/>
    </row>
    <row r="162" spans="1:12" ht="18.600000000000001" hidden="1" thickBot="1">
      <c r="A162">
        <v>17</v>
      </c>
      <c r="B162" s="103"/>
      <c r="C162" s="84" t="str">
        <f t="shared" si="16"/>
        <v/>
      </c>
      <c r="D162" s="120"/>
      <c r="E162" s="124"/>
      <c r="F162" s="125"/>
      <c r="G162" s="125"/>
      <c r="H162" s="125"/>
      <c r="I162" s="125"/>
      <c r="J162" s="125"/>
      <c r="K162" s="129" t="str">
        <f t="shared" si="11"/>
        <v/>
      </c>
      <c r="L162" s="41"/>
    </row>
    <row r="163" spans="1:12" ht="18.600000000000001" hidden="1" thickBot="1">
      <c r="A163">
        <v>18</v>
      </c>
      <c r="B163" s="103"/>
      <c r="C163" s="84" t="str">
        <f t="shared" si="16"/>
        <v/>
      </c>
      <c r="D163" s="120"/>
      <c r="E163" s="124"/>
      <c r="F163" s="125"/>
      <c r="G163" s="125"/>
      <c r="H163" s="125"/>
      <c r="I163" s="125"/>
      <c r="J163" s="125"/>
      <c r="K163" s="129" t="str">
        <f t="shared" si="11"/>
        <v/>
      </c>
      <c r="L163" s="41"/>
    </row>
    <row r="164" spans="1:12" ht="18.600000000000001" hidden="1" thickBot="1">
      <c r="A164">
        <v>19</v>
      </c>
      <c r="B164" s="103"/>
      <c r="C164" s="84" t="str">
        <f t="shared" si="16"/>
        <v/>
      </c>
      <c r="D164" s="120"/>
      <c r="E164" s="124"/>
      <c r="F164" s="125"/>
      <c r="G164" s="125"/>
      <c r="H164" s="125"/>
      <c r="I164" s="125"/>
      <c r="J164" s="125"/>
      <c r="K164" s="129" t="str">
        <f t="shared" si="11"/>
        <v/>
      </c>
      <c r="L164" s="41"/>
    </row>
    <row r="165" spans="1:12" ht="18.600000000000001" hidden="1" thickBot="1">
      <c r="A165">
        <v>20</v>
      </c>
      <c r="B165" s="104"/>
      <c r="C165" s="85" t="str">
        <f t="shared" si="16"/>
        <v/>
      </c>
      <c r="D165" s="121"/>
      <c r="E165" s="126"/>
      <c r="F165" s="125"/>
      <c r="G165" s="127"/>
      <c r="H165" s="127"/>
      <c r="I165" s="127"/>
      <c r="J165" s="127"/>
      <c r="K165" s="130" t="str">
        <f t="shared" si="11"/>
        <v/>
      </c>
      <c r="L165" s="42"/>
    </row>
    <row r="166" spans="1:12" ht="22.8" thickBot="1">
      <c r="A166" s="60"/>
      <c r="B166" s="101"/>
      <c r="C166" s="75" t="s">
        <v>208</v>
      </c>
      <c r="D166" s="61" t="s">
        <v>207</v>
      </c>
      <c r="E166" s="290" t="s">
        <v>173</v>
      </c>
      <c r="F166" s="65" t="s">
        <v>156</v>
      </c>
      <c r="G166" s="66" t="s">
        <v>106</v>
      </c>
      <c r="H166" s="67" t="s">
        <v>145</v>
      </c>
      <c r="I166" s="66" t="s">
        <v>107</v>
      </c>
      <c r="J166" s="67" t="s">
        <v>146</v>
      </c>
      <c r="K166" s="65" t="s">
        <v>108</v>
      </c>
      <c r="L166" s="68" t="s">
        <v>192</v>
      </c>
    </row>
    <row r="167" spans="1:12" s="35" customFormat="1" ht="26.4">
      <c r="A167"/>
      <c r="B167" s="62" t="str">
        <f t="shared" ref="B167" si="17">IF($E$8=C167,$D$8,IF($E$9=C167,$D$9,IF($E$10=C167,$D$10,"")))</f>
        <v/>
      </c>
      <c r="C167" s="77" t="s">
        <v>196</v>
      </c>
      <c r="D167" s="69"/>
      <c r="E167" s="70"/>
      <c r="F167" s="71"/>
      <c r="G167" s="71"/>
      <c r="H167" s="71"/>
      <c r="I167" s="71"/>
      <c r="J167" s="71"/>
      <c r="K167" s="72"/>
      <c r="L167" s="76">
        <f>ROUNDDOWN((SUM(K163:K182)),-3)/1000</f>
        <v>250</v>
      </c>
    </row>
    <row r="168" spans="1:12">
      <c r="A168">
        <v>1</v>
      </c>
      <c r="B168" s="103"/>
      <c r="C168" s="84" t="str">
        <f>IF(D168="","",".")</f>
        <v>.</v>
      </c>
      <c r="D168" s="487" t="s">
        <v>105</v>
      </c>
      <c r="E168" s="488" t="s">
        <v>375</v>
      </c>
      <c r="F168" s="489">
        <v>50000</v>
      </c>
      <c r="G168" s="489"/>
      <c r="H168" s="489"/>
      <c r="I168" s="489"/>
      <c r="J168" s="489"/>
      <c r="K168" s="128">
        <f t="shared" ref="K168:K209" si="18">IF(ISNUMBER(F168),(PRODUCT(F168,G168,I168)),"")</f>
        <v>50000</v>
      </c>
      <c r="L168" s="40"/>
    </row>
    <row r="169" spans="1:12" ht="18.600000000000001" thickBot="1">
      <c r="A169">
        <v>2</v>
      </c>
      <c r="B169" s="103"/>
      <c r="C169" s="84" t="str">
        <f t="shared" ref="C169:C187" si="19">IF(D169="","",".")</f>
        <v>.</v>
      </c>
      <c r="D169" s="490" t="s">
        <v>376</v>
      </c>
      <c r="E169" s="491" t="s">
        <v>377</v>
      </c>
      <c r="F169" s="492">
        <v>200000</v>
      </c>
      <c r="G169" s="492"/>
      <c r="H169" s="492"/>
      <c r="I169" s="492"/>
      <c r="J169" s="492"/>
      <c r="K169" s="129">
        <f t="shared" si="18"/>
        <v>200000</v>
      </c>
      <c r="L169" s="40"/>
    </row>
    <row r="170" spans="1:12" ht="18.600000000000001" hidden="1" thickBot="1">
      <c r="A170">
        <v>3</v>
      </c>
      <c r="B170" s="103"/>
      <c r="C170" s="84" t="str">
        <f t="shared" si="19"/>
        <v/>
      </c>
      <c r="D170" s="120"/>
      <c r="E170" s="124"/>
      <c r="F170" s="125"/>
      <c r="G170" s="125"/>
      <c r="H170" s="125"/>
      <c r="I170" s="125"/>
      <c r="J170" s="125"/>
      <c r="K170" s="129" t="str">
        <f t="shared" si="18"/>
        <v/>
      </c>
      <c r="L170" s="40"/>
    </row>
    <row r="171" spans="1:12" ht="18.600000000000001" hidden="1" thickBot="1">
      <c r="A171">
        <v>4</v>
      </c>
      <c r="B171" s="103"/>
      <c r="C171" s="84" t="str">
        <f t="shared" si="19"/>
        <v/>
      </c>
      <c r="D171" s="120"/>
      <c r="E171" s="124"/>
      <c r="F171" s="125"/>
      <c r="G171" s="125"/>
      <c r="H171" s="125"/>
      <c r="I171" s="125"/>
      <c r="J171" s="125"/>
      <c r="K171" s="129" t="str">
        <f t="shared" si="18"/>
        <v/>
      </c>
      <c r="L171" s="40"/>
    </row>
    <row r="172" spans="1:12" ht="18.600000000000001" hidden="1" thickBot="1">
      <c r="A172">
        <v>5</v>
      </c>
      <c r="B172" s="103"/>
      <c r="C172" s="84" t="str">
        <f t="shared" si="19"/>
        <v/>
      </c>
      <c r="D172" s="120"/>
      <c r="E172" s="124"/>
      <c r="F172" s="125"/>
      <c r="G172" s="125"/>
      <c r="H172" s="125"/>
      <c r="I172" s="125"/>
      <c r="J172" s="125"/>
      <c r="K172" s="129" t="str">
        <f t="shared" si="18"/>
        <v/>
      </c>
      <c r="L172" s="40"/>
    </row>
    <row r="173" spans="1:12" ht="18.600000000000001" hidden="1" thickBot="1">
      <c r="A173">
        <v>6</v>
      </c>
      <c r="B173" s="103"/>
      <c r="C173" s="84" t="str">
        <f t="shared" si="19"/>
        <v/>
      </c>
      <c r="D173" s="120"/>
      <c r="E173" s="124"/>
      <c r="F173" s="125"/>
      <c r="G173" s="125"/>
      <c r="H173" s="125"/>
      <c r="I173" s="125"/>
      <c r="J173" s="125"/>
      <c r="K173" s="129" t="str">
        <f t="shared" si="18"/>
        <v/>
      </c>
      <c r="L173" s="40"/>
    </row>
    <row r="174" spans="1:12" ht="18.600000000000001" hidden="1" thickBot="1">
      <c r="A174">
        <v>7</v>
      </c>
      <c r="B174" s="103"/>
      <c r="C174" s="84" t="str">
        <f t="shared" si="19"/>
        <v/>
      </c>
      <c r="D174" s="120"/>
      <c r="E174" s="124"/>
      <c r="F174" s="125"/>
      <c r="G174" s="125"/>
      <c r="H174" s="125"/>
      <c r="I174" s="125"/>
      <c r="J174" s="125"/>
      <c r="K174" s="129" t="str">
        <f t="shared" si="18"/>
        <v/>
      </c>
      <c r="L174" s="40"/>
    </row>
    <row r="175" spans="1:12" ht="18.600000000000001" hidden="1" thickBot="1">
      <c r="A175">
        <v>8</v>
      </c>
      <c r="B175" s="103"/>
      <c r="C175" s="84" t="str">
        <f t="shared" si="19"/>
        <v/>
      </c>
      <c r="D175" s="120"/>
      <c r="E175" s="124"/>
      <c r="F175" s="125"/>
      <c r="G175" s="125"/>
      <c r="H175" s="125"/>
      <c r="I175" s="125"/>
      <c r="J175" s="125"/>
      <c r="K175" s="129" t="str">
        <f t="shared" si="18"/>
        <v/>
      </c>
      <c r="L175" s="40"/>
    </row>
    <row r="176" spans="1:12" ht="18.600000000000001" hidden="1" thickBot="1">
      <c r="A176">
        <v>9</v>
      </c>
      <c r="B176" s="103"/>
      <c r="C176" s="84" t="str">
        <f t="shared" si="19"/>
        <v/>
      </c>
      <c r="D176" s="120"/>
      <c r="E176" s="124"/>
      <c r="F176" s="125"/>
      <c r="G176" s="125"/>
      <c r="H176" s="125"/>
      <c r="I176" s="125"/>
      <c r="J176" s="125"/>
      <c r="K176" s="129" t="str">
        <f t="shared" si="18"/>
        <v/>
      </c>
      <c r="L176" s="40"/>
    </row>
    <row r="177" spans="1:21" ht="18.600000000000001" hidden="1" thickBot="1">
      <c r="A177">
        <v>10</v>
      </c>
      <c r="B177" s="103"/>
      <c r="C177" s="84" t="str">
        <f t="shared" si="19"/>
        <v/>
      </c>
      <c r="D177" s="120"/>
      <c r="E177" s="124"/>
      <c r="F177" s="125"/>
      <c r="G177" s="125"/>
      <c r="H177" s="125"/>
      <c r="I177" s="125"/>
      <c r="J177" s="125"/>
      <c r="K177" s="129" t="str">
        <f t="shared" si="18"/>
        <v/>
      </c>
      <c r="L177" s="40"/>
    </row>
    <row r="178" spans="1:21" ht="18.600000000000001" hidden="1" thickBot="1">
      <c r="A178">
        <v>11</v>
      </c>
      <c r="B178" s="103"/>
      <c r="C178" s="84" t="str">
        <f t="shared" si="19"/>
        <v/>
      </c>
      <c r="D178" s="120"/>
      <c r="E178" s="124"/>
      <c r="F178" s="125"/>
      <c r="G178" s="125"/>
      <c r="H178" s="125"/>
      <c r="I178" s="125"/>
      <c r="J178" s="125"/>
      <c r="K178" s="129" t="str">
        <f t="shared" si="18"/>
        <v/>
      </c>
      <c r="L178" s="40"/>
    </row>
    <row r="179" spans="1:21" ht="18.600000000000001" hidden="1" thickBot="1">
      <c r="A179">
        <v>12</v>
      </c>
      <c r="B179" s="103"/>
      <c r="C179" s="84" t="str">
        <f t="shared" si="19"/>
        <v/>
      </c>
      <c r="D179" s="120"/>
      <c r="E179" s="124"/>
      <c r="F179" s="125"/>
      <c r="G179" s="125"/>
      <c r="H179" s="125"/>
      <c r="I179" s="125"/>
      <c r="J179" s="125"/>
      <c r="K179" s="129" t="str">
        <f t="shared" si="18"/>
        <v/>
      </c>
      <c r="L179" s="40"/>
    </row>
    <row r="180" spans="1:21" ht="18.600000000000001" hidden="1" thickBot="1">
      <c r="A180">
        <v>13</v>
      </c>
      <c r="B180" s="103"/>
      <c r="C180" s="84" t="str">
        <f t="shared" si="19"/>
        <v/>
      </c>
      <c r="D180" s="120"/>
      <c r="E180" s="124"/>
      <c r="F180" s="125"/>
      <c r="G180" s="125"/>
      <c r="H180" s="125"/>
      <c r="I180" s="125"/>
      <c r="J180" s="125"/>
      <c r="K180" s="129" t="str">
        <f t="shared" si="18"/>
        <v/>
      </c>
      <c r="L180" s="40"/>
    </row>
    <row r="181" spans="1:21" ht="18.600000000000001" hidden="1" thickBot="1">
      <c r="A181">
        <v>14</v>
      </c>
      <c r="B181" s="103"/>
      <c r="C181" s="84" t="str">
        <f t="shared" si="19"/>
        <v/>
      </c>
      <c r="D181" s="120"/>
      <c r="E181" s="124"/>
      <c r="F181" s="125"/>
      <c r="G181" s="125"/>
      <c r="H181" s="125"/>
      <c r="I181" s="125"/>
      <c r="J181" s="125"/>
      <c r="K181" s="129" t="str">
        <f t="shared" si="18"/>
        <v/>
      </c>
      <c r="L181" s="40"/>
    </row>
    <row r="182" spans="1:21" ht="18.600000000000001" hidden="1" thickBot="1">
      <c r="A182">
        <v>15</v>
      </c>
      <c r="B182" s="103"/>
      <c r="C182" s="84" t="str">
        <f t="shared" si="19"/>
        <v/>
      </c>
      <c r="D182" s="120"/>
      <c r="E182" s="124"/>
      <c r="F182" s="125"/>
      <c r="G182" s="125"/>
      <c r="H182" s="125"/>
      <c r="I182" s="125"/>
      <c r="J182" s="125"/>
      <c r="K182" s="129" t="str">
        <f t="shared" si="18"/>
        <v/>
      </c>
      <c r="L182" s="40"/>
    </row>
    <row r="183" spans="1:21" ht="18.600000000000001" hidden="1" thickBot="1">
      <c r="A183">
        <v>16</v>
      </c>
      <c r="B183" s="103"/>
      <c r="C183" s="84" t="str">
        <f t="shared" si="19"/>
        <v/>
      </c>
      <c r="D183" s="120"/>
      <c r="E183" s="124"/>
      <c r="F183" s="125"/>
      <c r="G183" s="125"/>
      <c r="H183" s="125"/>
      <c r="I183" s="125"/>
      <c r="J183" s="125"/>
      <c r="K183" s="129" t="str">
        <f t="shared" si="18"/>
        <v/>
      </c>
      <c r="L183" s="40"/>
    </row>
    <row r="184" spans="1:21" ht="18.600000000000001" hidden="1" thickBot="1">
      <c r="A184">
        <v>17</v>
      </c>
      <c r="B184" s="103"/>
      <c r="C184" s="84" t="str">
        <f t="shared" si="19"/>
        <v/>
      </c>
      <c r="D184" s="120"/>
      <c r="E184" s="124"/>
      <c r="F184" s="125"/>
      <c r="G184" s="125"/>
      <c r="H184" s="125"/>
      <c r="I184" s="125"/>
      <c r="J184" s="125"/>
      <c r="K184" s="129" t="str">
        <f t="shared" si="18"/>
        <v/>
      </c>
      <c r="L184" s="41"/>
    </row>
    <row r="185" spans="1:21" ht="18.600000000000001" hidden="1" thickBot="1">
      <c r="A185">
        <v>18</v>
      </c>
      <c r="B185" s="103"/>
      <c r="C185" s="84" t="str">
        <f t="shared" si="19"/>
        <v/>
      </c>
      <c r="D185" s="120"/>
      <c r="E185" s="124"/>
      <c r="F185" s="125"/>
      <c r="G185" s="125"/>
      <c r="H185" s="125"/>
      <c r="I185" s="125"/>
      <c r="J185" s="125"/>
      <c r="K185" s="129" t="str">
        <f t="shared" si="18"/>
        <v/>
      </c>
      <c r="L185" s="41"/>
    </row>
    <row r="186" spans="1:21" ht="18.600000000000001" hidden="1" thickBot="1">
      <c r="A186">
        <v>19</v>
      </c>
      <c r="B186" s="103"/>
      <c r="C186" s="84" t="str">
        <f t="shared" si="19"/>
        <v/>
      </c>
      <c r="D186" s="120"/>
      <c r="E186" s="124"/>
      <c r="F186" s="125"/>
      <c r="G186" s="125"/>
      <c r="H186" s="125"/>
      <c r="I186" s="125"/>
      <c r="J186" s="125"/>
      <c r="K186" s="129" t="str">
        <f t="shared" si="18"/>
        <v/>
      </c>
      <c r="L186" s="41"/>
    </row>
    <row r="187" spans="1:21" ht="18.600000000000001" hidden="1" thickBot="1">
      <c r="A187">
        <v>20</v>
      </c>
      <c r="B187" s="104"/>
      <c r="C187" s="85" t="str">
        <f t="shared" si="19"/>
        <v/>
      </c>
      <c r="D187" s="121"/>
      <c r="E187" s="126"/>
      <c r="F187" s="127"/>
      <c r="G187" s="127"/>
      <c r="H187" s="127"/>
      <c r="I187" s="125"/>
      <c r="J187" s="125"/>
      <c r="K187" s="130" t="str">
        <f t="shared" si="18"/>
        <v/>
      </c>
      <c r="L187" s="42"/>
    </row>
    <row r="188" spans="1:21" ht="22.2">
      <c r="A188" s="60"/>
      <c r="B188" s="619"/>
      <c r="C188" s="620"/>
      <c r="D188" s="621"/>
      <c r="E188" s="622"/>
      <c r="F188" s="623"/>
      <c r="G188" s="623"/>
      <c r="H188" s="623"/>
      <c r="I188" s="623"/>
      <c r="J188" s="623"/>
      <c r="K188" s="623"/>
      <c r="L188" s="623"/>
    </row>
    <row r="189" spans="1:21" s="35" customFormat="1" ht="28.8">
      <c r="A189"/>
      <c r="B189" s="604"/>
      <c r="C189" s="605"/>
      <c r="D189" s="606"/>
      <c r="E189" s="607"/>
      <c r="F189" s="608"/>
      <c r="G189" s="608"/>
      <c r="H189" s="608"/>
      <c r="I189" s="608"/>
      <c r="J189" s="608"/>
      <c r="K189" s="609"/>
      <c r="L189" s="610"/>
      <c r="M189" s="666"/>
      <c r="N189" s="666"/>
      <c r="O189" s="666"/>
      <c r="P189" s="666"/>
      <c r="Q189" s="666"/>
      <c r="R189" s="666"/>
      <c r="S189" s="666"/>
      <c r="T189" s="666"/>
      <c r="U189" s="666"/>
    </row>
    <row r="190" spans="1:21">
      <c r="A190">
        <v>1</v>
      </c>
      <c r="B190" s="611"/>
      <c r="C190" s="612"/>
      <c r="D190" s="613"/>
      <c r="E190" s="598"/>
      <c r="F190" s="614"/>
      <c r="G190" s="614"/>
      <c r="H190" s="614"/>
      <c r="I190" s="614"/>
      <c r="J190" s="614"/>
      <c r="K190" s="615"/>
      <c r="L190" s="616"/>
      <c r="M190" s="666"/>
      <c r="N190" s="666"/>
      <c r="O190" s="666"/>
      <c r="P190" s="666"/>
      <c r="Q190" s="666"/>
      <c r="R190" s="666"/>
      <c r="S190" s="666"/>
      <c r="T190" s="666"/>
      <c r="U190" s="666"/>
    </row>
    <row r="191" spans="1:21">
      <c r="A191">
        <v>2</v>
      </c>
      <c r="B191" s="611"/>
      <c r="C191" s="612"/>
      <c r="D191" s="613"/>
      <c r="E191" s="598"/>
      <c r="F191" s="614"/>
      <c r="G191" s="614"/>
      <c r="H191" s="614"/>
      <c r="I191" s="614"/>
      <c r="J191" s="614"/>
      <c r="K191" s="615"/>
      <c r="L191" s="617"/>
      <c r="M191" s="666"/>
      <c r="N191" s="666"/>
      <c r="O191" s="666"/>
      <c r="P191" s="666"/>
      <c r="Q191" s="666"/>
      <c r="R191" s="666"/>
      <c r="S191" s="666"/>
      <c r="T191" s="666"/>
      <c r="U191" s="666"/>
    </row>
    <row r="192" spans="1:21">
      <c r="A192">
        <v>3</v>
      </c>
      <c r="B192" s="611"/>
      <c r="C192" s="612"/>
      <c r="D192" s="613"/>
      <c r="E192" s="598"/>
      <c r="F192" s="614"/>
      <c r="G192" s="614"/>
      <c r="H192" s="614"/>
      <c r="I192" s="614"/>
      <c r="J192" s="614"/>
      <c r="K192" s="615"/>
      <c r="L192" s="618"/>
      <c r="M192" s="666"/>
      <c r="N192" s="666"/>
      <c r="O192" s="666"/>
      <c r="P192" s="666"/>
      <c r="Q192" s="666"/>
      <c r="R192" s="666"/>
      <c r="S192" s="666"/>
      <c r="T192" s="666"/>
      <c r="U192" s="666"/>
    </row>
    <row r="193" spans="1:21" hidden="1">
      <c r="A193">
        <v>4</v>
      </c>
      <c r="B193" s="93"/>
      <c r="C193" s="86" t="s">
        <v>210</v>
      </c>
      <c r="D193" s="600"/>
      <c r="E193" s="601"/>
      <c r="F193" s="602"/>
      <c r="G193" s="602"/>
      <c r="H193" s="602"/>
      <c r="I193" s="602"/>
      <c r="J193" s="602"/>
      <c r="K193" s="603" t="str">
        <f t="shared" si="18"/>
        <v/>
      </c>
      <c r="L193" s="291"/>
      <c r="M193" s="667"/>
      <c r="N193" s="666"/>
      <c r="O193" s="666"/>
      <c r="P193" s="666"/>
      <c r="Q193" s="666"/>
      <c r="R193" s="666"/>
      <c r="S193" s="666"/>
      <c r="T193" s="666"/>
      <c r="U193" s="666"/>
    </row>
    <row r="194" spans="1:21" hidden="1">
      <c r="A194">
        <v>5</v>
      </c>
      <c r="B194" s="93"/>
      <c r="C194" s="86" t="str">
        <f t="shared" ref="C194:C208" si="20">IF(D194="","",".")</f>
        <v/>
      </c>
      <c r="D194" s="120"/>
      <c r="E194" s="124"/>
      <c r="F194" s="125"/>
      <c r="G194" s="125"/>
      <c r="H194" s="125"/>
      <c r="I194" s="125"/>
      <c r="J194" s="125"/>
      <c r="K194" s="129" t="str">
        <f t="shared" si="18"/>
        <v/>
      </c>
      <c r="L194" s="40"/>
    </row>
    <row r="195" spans="1:21" hidden="1">
      <c r="A195">
        <v>6</v>
      </c>
      <c r="B195" s="93"/>
      <c r="C195" s="87" t="str">
        <f t="shared" si="20"/>
        <v/>
      </c>
      <c r="D195" s="120"/>
      <c r="E195" s="124"/>
      <c r="F195" s="125"/>
      <c r="G195" s="125"/>
      <c r="H195" s="125"/>
      <c r="I195" s="125"/>
      <c r="J195" s="125"/>
      <c r="K195" s="129" t="str">
        <f t="shared" si="18"/>
        <v/>
      </c>
      <c r="L195" s="40"/>
    </row>
    <row r="196" spans="1:21" hidden="1">
      <c r="A196">
        <v>7</v>
      </c>
      <c r="B196" s="93"/>
      <c r="C196" s="87" t="str">
        <f t="shared" si="20"/>
        <v/>
      </c>
      <c r="D196" s="120"/>
      <c r="E196" s="124"/>
      <c r="F196" s="125"/>
      <c r="G196" s="125"/>
      <c r="H196" s="125"/>
      <c r="I196" s="125"/>
      <c r="J196" s="125"/>
      <c r="K196" s="129" t="str">
        <f t="shared" si="18"/>
        <v/>
      </c>
      <c r="L196" s="40"/>
    </row>
    <row r="197" spans="1:21" hidden="1">
      <c r="A197">
        <v>8</v>
      </c>
      <c r="B197" s="93"/>
      <c r="C197" s="87" t="str">
        <f t="shared" si="20"/>
        <v/>
      </c>
      <c r="D197" s="120"/>
      <c r="E197" s="124"/>
      <c r="F197" s="125"/>
      <c r="G197" s="125"/>
      <c r="H197" s="125"/>
      <c r="I197" s="125"/>
      <c r="J197" s="125"/>
      <c r="K197" s="129" t="str">
        <f t="shared" si="18"/>
        <v/>
      </c>
      <c r="L197" s="40"/>
    </row>
    <row r="198" spans="1:21" hidden="1">
      <c r="A198">
        <v>9</v>
      </c>
      <c r="B198" s="93"/>
      <c r="C198" s="87" t="str">
        <f t="shared" si="20"/>
        <v/>
      </c>
      <c r="D198" s="120"/>
      <c r="E198" s="124"/>
      <c r="F198" s="125"/>
      <c r="G198" s="125"/>
      <c r="H198" s="125"/>
      <c r="I198" s="125"/>
      <c r="J198" s="125"/>
      <c r="K198" s="129" t="str">
        <f t="shared" si="18"/>
        <v/>
      </c>
      <c r="L198" s="40"/>
    </row>
    <row r="199" spans="1:21" hidden="1">
      <c r="A199">
        <v>10</v>
      </c>
      <c r="B199" s="93"/>
      <c r="C199" s="87" t="str">
        <f t="shared" si="20"/>
        <v/>
      </c>
      <c r="D199" s="120"/>
      <c r="E199" s="124"/>
      <c r="F199" s="125"/>
      <c r="G199" s="125"/>
      <c r="H199" s="125"/>
      <c r="I199" s="125"/>
      <c r="J199" s="125"/>
      <c r="K199" s="129" t="str">
        <f t="shared" si="18"/>
        <v/>
      </c>
      <c r="L199" s="40"/>
    </row>
    <row r="200" spans="1:21" hidden="1">
      <c r="A200">
        <v>11</v>
      </c>
      <c r="B200" s="93"/>
      <c r="C200" s="87" t="str">
        <f t="shared" si="20"/>
        <v/>
      </c>
      <c r="D200" s="120"/>
      <c r="E200" s="124"/>
      <c r="F200" s="125"/>
      <c r="G200" s="125"/>
      <c r="H200" s="125"/>
      <c r="I200" s="125"/>
      <c r="J200" s="125"/>
      <c r="K200" s="129" t="str">
        <f t="shared" si="18"/>
        <v/>
      </c>
      <c r="L200" s="40"/>
    </row>
    <row r="201" spans="1:21" hidden="1">
      <c r="A201">
        <v>12</v>
      </c>
      <c r="B201" s="93"/>
      <c r="C201" s="87" t="str">
        <f t="shared" si="20"/>
        <v/>
      </c>
      <c r="D201" s="120"/>
      <c r="E201" s="124"/>
      <c r="F201" s="125"/>
      <c r="G201" s="125"/>
      <c r="H201" s="125"/>
      <c r="I201" s="125"/>
      <c r="J201" s="125"/>
      <c r="K201" s="129" t="str">
        <f t="shared" si="18"/>
        <v/>
      </c>
      <c r="L201" s="40"/>
    </row>
    <row r="202" spans="1:21" hidden="1">
      <c r="A202">
        <v>13</v>
      </c>
      <c r="B202" s="93"/>
      <c r="C202" s="87" t="str">
        <f t="shared" si="20"/>
        <v/>
      </c>
      <c r="D202" s="120"/>
      <c r="E202" s="124"/>
      <c r="F202" s="125"/>
      <c r="G202" s="125"/>
      <c r="H202" s="125"/>
      <c r="I202" s="125"/>
      <c r="J202" s="125"/>
      <c r="K202" s="129" t="str">
        <f t="shared" si="18"/>
        <v/>
      </c>
      <c r="L202" s="40"/>
    </row>
    <row r="203" spans="1:21" hidden="1">
      <c r="A203">
        <v>14</v>
      </c>
      <c r="B203" s="93"/>
      <c r="C203" s="87" t="str">
        <f t="shared" si="20"/>
        <v/>
      </c>
      <c r="D203" s="120"/>
      <c r="E203" s="124"/>
      <c r="F203" s="125"/>
      <c r="G203" s="125"/>
      <c r="H203" s="125"/>
      <c r="I203" s="125"/>
      <c r="J203" s="125"/>
      <c r="K203" s="129" t="str">
        <f t="shared" si="18"/>
        <v/>
      </c>
      <c r="L203" s="40"/>
    </row>
    <row r="204" spans="1:21" hidden="1">
      <c r="A204">
        <v>15</v>
      </c>
      <c r="B204" s="93"/>
      <c r="C204" s="87" t="str">
        <f t="shared" si="20"/>
        <v/>
      </c>
      <c r="D204" s="120"/>
      <c r="E204" s="124"/>
      <c r="F204" s="125"/>
      <c r="G204" s="125"/>
      <c r="H204" s="125"/>
      <c r="I204" s="125"/>
      <c r="J204" s="125"/>
      <c r="K204" s="129" t="str">
        <f t="shared" si="18"/>
        <v/>
      </c>
      <c r="L204" s="40"/>
    </row>
    <row r="205" spans="1:21" hidden="1">
      <c r="A205">
        <v>16</v>
      </c>
      <c r="B205" s="93"/>
      <c r="C205" s="87" t="str">
        <f t="shared" si="20"/>
        <v/>
      </c>
      <c r="D205" s="120"/>
      <c r="E205" s="124"/>
      <c r="F205" s="125"/>
      <c r="G205" s="125"/>
      <c r="H205" s="125"/>
      <c r="I205" s="125"/>
      <c r="J205" s="125"/>
      <c r="K205" s="129" t="str">
        <f t="shared" si="18"/>
        <v/>
      </c>
      <c r="L205" s="40"/>
    </row>
    <row r="206" spans="1:21" hidden="1">
      <c r="A206">
        <v>17</v>
      </c>
      <c r="B206" s="93"/>
      <c r="C206" s="87" t="str">
        <f t="shared" si="20"/>
        <v/>
      </c>
      <c r="D206" s="120"/>
      <c r="E206" s="124"/>
      <c r="F206" s="125"/>
      <c r="G206" s="125"/>
      <c r="H206" s="125"/>
      <c r="I206" s="125"/>
      <c r="J206" s="125"/>
      <c r="K206" s="129" t="str">
        <f t="shared" si="18"/>
        <v/>
      </c>
      <c r="L206" s="41"/>
    </row>
    <row r="207" spans="1:21" hidden="1">
      <c r="A207">
        <v>18</v>
      </c>
      <c r="B207" s="93"/>
      <c r="C207" s="87" t="str">
        <f t="shared" si="20"/>
        <v/>
      </c>
      <c r="D207" s="120"/>
      <c r="E207" s="124"/>
      <c r="F207" s="125"/>
      <c r="G207" s="125"/>
      <c r="H207" s="125"/>
      <c r="I207" s="125"/>
      <c r="J207" s="125"/>
      <c r="K207" s="129" t="str">
        <f t="shared" si="18"/>
        <v/>
      </c>
      <c r="L207" s="41"/>
    </row>
    <row r="208" spans="1:21" hidden="1">
      <c r="A208">
        <v>19</v>
      </c>
      <c r="B208" s="93"/>
      <c r="C208" s="87" t="str">
        <f t="shared" si="20"/>
        <v/>
      </c>
      <c r="D208" s="120"/>
      <c r="E208" s="124"/>
      <c r="F208" s="125"/>
      <c r="G208" s="125"/>
      <c r="H208" s="125"/>
      <c r="I208" s="125"/>
      <c r="J208" s="125"/>
      <c r="K208" s="129" t="str">
        <f t="shared" si="18"/>
        <v/>
      </c>
      <c r="L208" s="41"/>
    </row>
    <row r="209" spans="1:12" ht="18.600000000000001" hidden="1" thickBot="1">
      <c r="A209">
        <v>20</v>
      </c>
      <c r="B209" s="94"/>
      <c r="C209" s="85" t="s">
        <v>210</v>
      </c>
      <c r="D209" s="493"/>
      <c r="E209" s="494"/>
      <c r="F209" s="495"/>
      <c r="G209" s="495"/>
      <c r="H209" s="495"/>
      <c r="I209" s="495"/>
      <c r="J209" s="495"/>
      <c r="K209" s="130" t="str">
        <f t="shared" si="18"/>
        <v/>
      </c>
      <c r="L209" s="42"/>
    </row>
    <row r="210" spans="1:12" ht="9" customHeight="1"/>
    <row r="211" spans="1:12" ht="48" hidden="1" customHeight="1">
      <c r="B211" s="668" t="s">
        <v>304</v>
      </c>
      <c r="C211" s="669"/>
      <c r="D211" s="669"/>
      <c r="E211" s="669"/>
      <c r="F211" s="669"/>
      <c r="G211" s="669"/>
      <c r="H211" s="669"/>
      <c r="I211" s="669"/>
      <c r="J211" s="669"/>
      <c r="K211" s="669"/>
      <c r="L211" s="669"/>
    </row>
  </sheetData>
  <sheetProtection algorithmName="SHA-512" hashValue="mv8OAm+d3doSlPqDkwXdiMlZnVj2dxzO/XH2lWwzAydjtN0ZJh2ModEGP1/VBx55/x/z2ycIxpz8KyyCSralDQ==" saltValue="ig871bmXSSJZ/rDg4IKnAw==" spinCount="100000" sheet="1" autoFilter="0"/>
  <autoFilter ref="B12:L209" xr:uid="{00000000-0009-0000-0000-000002000000}">
    <filterColumn colId="1">
      <customFilters>
        <customFilter operator="notEqual" val=" "/>
      </customFilters>
    </filterColumn>
  </autoFilter>
  <mergeCells count="15">
    <mergeCell ref="M1:U3"/>
    <mergeCell ref="M189:U193"/>
    <mergeCell ref="B211:L211"/>
    <mergeCell ref="M5:U10"/>
    <mergeCell ref="F6:G6"/>
    <mergeCell ref="F7:G7"/>
    <mergeCell ref="F8:G8"/>
    <mergeCell ref="F9:G9"/>
    <mergeCell ref="F10:G10"/>
    <mergeCell ref="F5:G5"/>
    <mergeCell ref="B2:D2"/>
    <mergeCell ref="E2:L2"/>
    <mergeCell ref="B3:D3"/>
    <mergeCell ref="E3:L3"/>
    <mergeCell ref="F4:G4"/>
  </mergeCells>
  <phoneticPr fontId="20"/>
  <dataValidations count="16">
    <dataValidation type="custom" imeMode="halfAlpha" operator="greaterThanOrEqual" showInputMessage="1" showErrorMessage="1" errorTitle="単価未入力。" error="単価を入力してから記入してください。" sqref="I124:I144 I36:I56 I58:I78 I102:I122 I146:I166 I168:I188 I190:I209 I13:I34 I80:I100" xr:uid="{00000000-0002-0000-0200-000000000000}">
      <formula1>F13&lt;&gt;""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13:G34 G80:G100" xr:uid="{00000000-0002-0000-0200-000001000000}">
      <formula1>F13&lt;&gt;""</formula1>
    </dataValidation>
    <dataValidation type="custom" imeMode="halfAlpha" operator="greaterThanOrEqual" showInputMessage="1" showErrorMessage="1" errorTitle="細目未選択" error="細目を選択し入力してください。" sqref="F124:F144 F36:F56 F58:F78 F102:F122 F146:F166 F168:F188 F190:F209 F13:F34 F80:F100" xr:uid="{00000000-0002-0000-0200-000002000000}">
      <formula1>D13&lt;&gt;""</formula1>
    </dataValidation>
    <dataValidation type="custom" showInputMessage="1" showErrorMessage="1" errorTitle="細目未選択" error="細目を選択し入力してください。" sqref="E124:E144 E36:E56 E58:E78 E102:E122 E146:E166 E168:E188 E190:E209 E13:E34 E80:E100" xr:uid="{00000000-0002-0000-0200-000003000000}">
      <formula1>D13&lt;&gt;""</formula1>
    </dataValidation>
    <dataValidation type="textLength" operator="lessThanOrEqual" allowBlank="1" showInputMessage="1" showErrorMessage="1" errorTitle="文字数超過" error="30字以下で入力してください。" sqref="F210:G210 F212:G65625" xr:uid="{00000000-0002-0000-0200-000004000000}">
      <formula1>30</formula1>
    </dataValidation>
    <dataValidation imeMode="halfAlpha" allowBlank="1" showInputMessage="1" showErrorMessage="1" sqref="K212:K65625 K210 H210:I210 H212:I65625" xr:uid="{00000000-0002-0000-0200-000005000000}"/>
    <dataValidation type="list" allowBlank="1" showInputMessage="1" showErrorMessage="1" sqref="D190:D209" xr:uid="{00000000-0002-0000-0200-000006000000}">
      <formula1>"感染症予防用品購入費,消毒関係消耗品購入費,消毒作業費,感染症対策機材購入・借用費,検査費"</formula1>
    </dataValidation>
    <dataValidation type="list" allowBlank="1" showInputMessage="1" showErrorMessage="1" sqref="D168:D187" xr:uid="{00000000-0002-0000-0200-000007000000}">
      <formula1>"録画費,録音費,写真費,配信用録音録画・編集費,配信用機材借料,配信用サイト作成・利用料"</formula1>
    </dataValidation>
    <dataValidation type="list" allowBlank="1" showInputMessage="1" showErrorMessage="1" sqref="D146:D165" xr:uid="{00000000-0002-0000-0200-000008000000}">
      <formula1>"宣伝物送付料,広告宣伝費,立看板費,ウェブサイト作成料,入場券販売手数料,デザイン料,チラシ印刷費,ポスター印刷費,プログラム印刷費,台本印刷費,楽譜印刷費,入場券印刷費,アンケート用紙印刷費"</formula1>
    </dataValidation>
    <dataValidation type="list" allowBlank="1" showInputMessage="1" showErrorMessage="1" sqref="D124:D143" xr:uid="{00000000-0002-0000-0200-000009000000}">
      <formula1>"交通費,宿泊費"</formula1>
    </dataValidation>
    <dataValidation type="list" allowBlank="1" showInputMessage="1" showErrorMessage="1" sqref="D102:D121" xr:uid="{00000000-0002-0000-0200-00000A000000}">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80:D99" xr:uid="{00000000-0002-0000-0200-00000B000000}">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58:D77" xr:uid="{00000000-0002-0000-0200-00000C000000}">
      <formula1>"演出料,監修料,振付料,舞台監督料,助手料,指導料,音響プラン料,照明プラン料,映像プラン料,舞台美術デザイン料,衣裳デザイン料,台本料,翻訳料,企画制作料,著作権使用料"</formula1>
    </dataValidation>
    <dataValidation type="list" allowBlank="1" showInputMessage="1" showErrorMessage="1" sqref="D36:D55" xr:uid="{00000000-0002-0000-0200-00000D000000}">
      <formula1>"作曲料,編曲料,作詞料,副指揮料,楽器借料,楽譜借料,写譜料,楽譜製作料,調律料,コレペティ料,音楽制作料"</formula1>
    </dataValidation>
    <dataValidation type="list" allowBlank="1" showInputMessage="1" showErrorMessage="1" sqref="D14:D33" xr:uid="{00000000-0002-0000-0200-00000E000000}">
      <formula1>"指揮料,演奏料,ソリスト料,合唱料,出演料"</formula1>
    </dataValidation>
    <dataValidation type="list" allowBlank="1" showInputMessage="1" showErrorMessage="1" sqref="E8:E10" xr:uid="{00000000-0002-0000-0200-00000F000000}">
      <formula1>"出演費,音楽費,文芸費,舞台・運搬費,謝金,旅費,宣伝・印刷費,記録・配信費"</formula1>
    </dataValidation>
  </dataValidations>
  <printOptions horizontalCentered="1"/>
  <pageMargins left="0.70866141732283472" right="0.70866141732283472" top="0.35433070866141736" bottom="0.35433070866141736"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CFFFF"/>
    <pageSetUpPr fitToPage="1"/>
  </sheetPr>
  <dimension ref="A1:V74"/>
  <sheetViews>
    <sheetView view="pageBreakPreview" zoomScale="85" zoomScaleNormal="70" zoomScaleSheetLayoutView="85" workbookViewId="0">
      <selection activeCell="I1" sqref="I1:M22"/>
    </sheetView>
  </sheetViews>
  <sheetFormatPr defaultColWidth="9" defaultRowHeight="18"/>
  <cols>
    <col min="1" max="1" width="5.59765625" customWidth="1"/>
    <col min="2" max="3" width="19.59765625" customWidth="1"/>
    <col min="4" max="4" width="3.09765625" customWidth="1"/>
    <col min="5" max="5" width="19.59765625" customWidth="1"/>
    <col min="6" max="6" width="8.59765625" customWidth="1"/>
    <col min="7" max="7" width="11.59765625" customWidth="1"/>
    <col min="8" max="8" width="25.59765625" customWidth="1"/>
    <col min="9" max="9" width="22" style="131" customWidth="1"/>
    <col min="10" max="13" width="22" customWidth="1"/>
    <col min="14" max="15" width="28" customWidth="1"/>
  </cols>
  <sheetData>
    <row r="1" spans="1:21" ht="35.4" customHeight="1">
      <c r="A1" s="725" t="s">
        <v>248</v>
      </c>
      <c r="B1" s="725"/>
      <c r="C1" s="725"/>
      <c r="F1" s="330"/>
      <c r="I1" s="795" t="s">
        <v>490</v>
      </c>
      <c r="J1" s="795"/>
      <c r="K1" s="795"/>
      <c r="L1" s="795"/>
      <c r="M1" s="795"/>
      <c r="N1" s="334"/>
      <c r="O1" s="131"/>
      <c r="P1" s="131"/>
    </row>
    <row r="2" spans="1:21" s="515" customFormat="1" ht="26.4">
      <c r="A2" s="726" t="s">
        <v>474</v>
      </c>
      <c r="B2" s="726"/>
      <c r="C2" s="726"/>
      <c r="D2" s="726"/>
      <c r="E2" s="726"/>
      <c r="F2" s="726"/>
      <c r="G2" s="726"/>
      <c r="H2" s="726"/>
      <c r="I2" s="795"/>
      <c r="J2" s="795"/>
      <c r="K2" s="795"/>
      <c r="L2" s="795"/>
      <c r="M2" s="795"/>
      <c r="N2" s="334"/>
      <c r="O2" s="157"/>
      <c r="P2" s="131"/>
    </row>
    <row r="3" spans="1:21" s="515" customFormat="1" ht="26.4">
      <c r="A3" s="726" t="s">
        <v>249</v>
      </c>
      <c r="B3" s="726"/>
      <c r="C3" s="726"/>
      <c r="D3" s="726"/>
      <c r="E3" s="726"/>
      <c r="F3" s="726"/>
      <c r="G3" s="726"/>
      <c r="H3" s="726"/>
      <c r="I3" s="795"/>
      <c r="J3" s="795"/>
      <c r="K3" s="795"/>
      <c r="L3" s="795"/>
      <c r="M3" s="795"/>
      <c r="N3" s="334"/>
      <c r="O3" s="157"/>
    </row>
    <row r="4" spans="1:21" s="515" customFormat="1" ht="6.6" customHeight="1">
      <c r="A4" s="501"/>
      <c r="B4" s="501"/>
      <c r="C4" s="501"/>
      <c r="D4" s="501"/>
      <c r="E4" s="501"/>
      <c r="F4" s="501"/>
      <c r="G4" s="501"/>
      <c r="H4" s="502"/>
      <c r="I4" s="795"/>
      <c r="J4" s="795"/>
      <c r="K4" s="795"/>
      <c r="L4" s="795"/>
      <c r="M4" s="795"/>
      <c r="N4" s="334"/>
    </row>
    <row r="5" spans="1:21" ht="22.2">
      <c r="A5" s="727" t="s">
        <v>250</v>
      </c>
      <c r="B5" s="727"/>
      <c r="C5" s="727"/>
      <c r="D5" s="727"/>
      <c r="E5" s="727"/>
      <c r="F5" s="727"/>
      <c r="G5" s="727"/>
      <c r="H5" s="727"/>
      <c r="I5" s="795"/>
      <c r="J5" s="795"/>
      <c r="K5" s="795"/>
      <c r="L5" s="795"/>
      <c r="M5" s="795"/>
      <c r="N5" s="334"/>
    </row>
    <row r="6" spans="1:21" ht="8.25" customHeight="1">
      <c r="I6" s="795"/>
      <c r="J6" s="795"/>
      <c r="K6" s="795"/>
      <c r="L6" s="795"/>
      <c r="M6" s="795"/>
      <c r="N6" s="334"/>
    </row>
    <row r="7" spans="1:21" ht="29.25" customHeight="1" thickBot="1">
      <c r="A7" s="801" t="s">
        <v>251</v>
      </c>
      <c r="B7" s="801"/>
      <c r="C7" s="801"/>
      <c r="D7" s="801"/>
      <c r="E7" s="802"/>
      <c r="F7" s="802"/>
      <c r="G7" s="802"/>
      <c r="H7" s="802"/>
      <c r="I7" s="795"/>
      <c r="J7" s="795"/>
      <c r="K7" s="795"/>
      <c r="L7" s="795"/>
      <c r="M7" s="795"/>
      <c r="N7" s="334"/>
    </row>
    <row r="8" spans="1:21" ht="36" customHeight="1" thickBot="1">
      <c r="A8" s="804" t="s">
        <v>155</v>
      </c>
      <c r="B8" s="805"/>
      <c r="C8" s="806"/>
      <c r="D8" s="807"/>
      <c r="E8" s="553"/>
      <c r="F8" s="803"/>
      <c r="G8" s="803"/>
      <c r="H8" s="803"/>
      <c r="I8" s="795"/>
      <c r="J8" s="795"/>
      <c r="K8" s="795"/>
      <c r="L8" s="795"/>
      <c r="M8" s="795"/>
      <c r="N8" s="334"/>
      <c r="O8" s="334"/>
      <c r="P8" s="327"/>
      <c r="Q8" s="327"/>
      <c r="R8" s="327"/>
      <c r="S8" s="327"/>
      <c r="T8" s="327"/>
      <c r="U8" s="327"/>
    </row>
    <row r="9" spans="1:21" ht="41.25" customHeight="1" thickBot="1">
      <c r="A9" s="804" t="s">
        <v>206</v>
      </c>
      <c r="B9" s="808"/>
      <c r="C9" s="809" t="s">
        <v>229</v>
      </c>
      <c r="D9" s="810"/>
      <c r="E9" s="811"/>
      <c r="F9" s="811"/>
      <c r="G9" s="811"/>
      <c r="H9" s="812"/>
      <c r="I9" s="795"/>
      <c r="J9" s="795"/>
      <c r="K9" s="795"/>
      <c r="L9" s="795"/>
      <c r="M9" s="795"/>
      <c r="N9" s="334"/>
      <c r="O9" s="334"/>
      <c r="P9" s="327"/>
      <c r="Q9" s="327"/>
      <c r="R9" s="327"/>
      <c r="S9" s="327"/>
      <c r="T9" s="327"/>
      <c r="U9" s="327"/>
    </row>
    <row r="10" spans="1:21" ht="30.75" customHeight="1">
      <c r="A10" s="728" t="s">
        <v>0</v>
      </c>
      <c r="B10" s="132" t="s">
        <v>7</v>
      </c>
      <c r="C10" s="7"/>
      <c r="D10" s="133" t="s">
        <v>8</v>
      </c>
      <c r="E10" s="8"/>
      <c r="F10" s="747"/>
      <c r="G10" s="799"/>
      <c r="H10" s="800"/>
      <c r="I10" s="795"/>
      <c r="J10" s="795"/>
      <c r="K10" s="795"/>
      <c r="L10" s="795"/>
      <c r="M10" s="795"/>
      <c r="N10" s="334"/>
      <c r="O10" s="334"/>
      <c r="P10" s="326"/>
      <c r="Q10" s="326"/>
      <c r="R10" s="326"/>
      <c r="S10" s="326"/>
      <c r="T10" s="326"/>
      <c r="U10" s="326"/>
    </row>
    <row r="11" spans="1:21" ht="13.5" customHeight="1">
      <c r="A11" s="729"/>
      <c r="B11" s="739" t="s">
        <v>9</v>
      </c>
      <c r="C11" s="134" t="s">
        <v>135</v>
      </c>
      <c r="D11" s="723" t="s">
        <v>204</v>
      </c>
      <c r="E11" s="724"/>
      <c r="F11" s="749" t="s">
        <v>136</v>
      </c>
      <c r="G11" s="750"/>
      <c r="H11" s="751"/>
      <c r="I11" s="795"/>
      <c r="J11" s="795"/>
      <c r="K11" s="795"/>
      <c r="L11" s="795"/>
      <c r="M11" s="795"/>
      <c r="N11" s="334"/>
      <c r="O11" s="334"/>
      <c r="P11" s="326"/>
      <c r="Q11" s="326"/>
      <c r="R11" s="326"/>
      <c r="S11" s="326"/>
      <c r="T11" s="326"/>
      <c r="U11" s="326"/>
    </row>
    <row r="12" spans="1:21" ht="40.5" customHeight="1">
      <c r="A12" s="729"/>
      <c r="B12" s="740"/>
      <c r="C12" s="9" t="s">
        <v>205</v>
      </c>
      <c r="D12" s="689"/>
      <c r="E12" s="690"/>
      <c r="F12" s="691"/>
      <c r="G12" s="692"/>
      <c r="H12" s="693"/>
      <c r="I12" s="795"/>
      <c r="J12" s="795"/>
      <c r="K12" s="795"/>
      <c r="L12" s="795"/>
      <c r="M12" s="795"/>
      <c r="N12" s="334"/>
      <c r="O12" s="334"/>
      <c r="P12" s="326"/>
      <c r="Q12" s="326"/>
      <c r="R12" s="326"/>
      <c r="S12" s="326"/>
      <c r="T12" s="326"/>
      <c r="U12" s="326"/>
    </row>
    <row r="13" spans="1:21" ht="22.5" customHeight="1">
      <c r="A13" s="729"/>
      <c r="B13" s="135" t="s">
        <v>191</v>
      </c>
      <c r="C13" s="735"/>
      <c r="D13" s="732"/>
      <c r="E13" s="732"/>
      <c r="F13" s="732"/>
      <c r="G13" s="733"/>
      <c r="H13" s="734"/>
      <c r="I13" s="795"/>
      <c r="J13" s="795"/>
      <c r="K13" s="795"/>
      <c r="L13" s="795"/>
      <c r="M13" s="795"/>
      <c r="N13" s="334"/>
      <c r="O13" s="334"/>
      <c r="P13" s="326"/>
      <c r="Q13" s="326"/>
      <c r="R13" s="326"/>
      <c r="S13" s="326"/>
      <c r="T13" s="326"/>
      <c r="U13" s="326"/>
    </row>
    <row r="14" spans="1:21" ht="32.1" customHeight="1">
      <c r="A14" s="729"/>
      <c r="B14" s="136" t="s">
        <v>175</v>
      </c>
      <c r="C14" s="735"/>
      <c r="D14" s="732"/>
      <c r="E14" s="732"/>
      <c r="F14" s="732"/>
      <c r="G14" s="733"/>
      <c r="H14" s="734"/>
      <c r="I14" s="795"/>
      <c r="J14" s="795"/>
      <c r="K14" s="795"/>
      <c r="L14" s="795"/>
      <c r="M14" s="795"/>
      <c r="N14" s="334"/>
      <c r="O14" s="334"/>
      <c r="P14" s="326"/>
      <c r="Q14" s="326"/>
      <c r="R14" s="326"/>
      <c r="S14" s="326"/>
      <c r="T14" s="326"/>
      <c r="U14" s="326"/>
    </row>
    <row r="15" spans="1:21" ht="32.1" customHeight="1">
      <c r="A15" s="729"/>
      <c r="B15" s="136" t="s">
        <v>10</v>
      </c>
      <c r="C15" s="735"/>
      <c r="D15" s="732"/>
      <c r="E15" s="732"/>
      <c r="F15" s="732"/>
      <c r="G15" s="733"/>
      <c r="H15" s="734"/>
      <c r="I15" s="795"/>
      <c r="J15" s="795"/>
      <c r="K15" s="795"/>
      <c r="L15" s="795"/>
      <c r="M15" s="795"/>
      <c r="N15" s="334"/>
      <c r="O15" s="334"/>
      <c r="P15" s="326"/>
      <c r="Q15" s="326"/>
      <c r="R15" s="326"/>
      <c r="S15" s="326"/>
      <c r="T15" s="326"/>
      <c r="U15" s="326"/>
    </row>
    <row r="16" spans="1:21" ht="32.1" customHeight="1">
      <c r="A16" s="729"/>
      <c r="B16" s="137" t="s">
        <v>11</v>
      </c>
      <c r="C16" s="731"/>
      <c r="D16" s="732"/>
      <c r="E16" s="732"/>
      <c r="F16" s="732"/>
      <c r="G16" s="733"/>
      <c r="H16" s="734"/>
      <c r="I16" s="795"/>
      <c r="J16" s="795"/>
      <c r="K16" s="795"/>
      <c r="L16" s="795"/>
      <c r="M16" s="795"/>
      <c r="N16" s="334"/>
      <c r="O16" s="334"/>
      <c r="P16" s="326"/>
      <c r="Q16" s="326"/>
      <c r="R16" s="326"/>
      <c r="S16" s="326"/>
      <c r="T16" s="326"/>
      <c r="U16" s="326"/>
    </row>
    <row r="17" spans="1:21" ht="32.1" customHeight="1" thickBot="1">
      <c r="A17" s="730"/>
      <c r="B17" s="138" t="s">
        <v>212</v>
      </c>
      <c r="C17" s="736"/>
      <c r="D17" s="737"/>
      <c r="E17" s="737"/>
      <c r="F17" s="737"/>
      <c r="G17" s="737"/>
      <c r="H17" s="738"/>
      <c r="I17" s="795"/>
      <c r="J17" s="795"/>
      <c r="K17" s="795"/>
      <c r="L17" s="795"/>
      <c r="M17" s="795"/>
      <c r="N17" s="334"/>
      <c r="O17" s="334"/>
      <c r="P17" s="326"/>
      <c r="Q17" s="326"/>
      <c r="R17" s="326"/>
      <c r="S17" s="326"/>
      <c r="T17" s="326"/>
      <c r="U17" s="326"/>
    </row>
    <row r="18" spans="1:21" ht="32.1" customHeight="1">
      <c r="A18" s="728" t="s">
        <v>188</v>
      </c>
      <c r="B18" s="139" t="s">
        <v>133</v>
      </c>
      <c r="C18" s="29"/>
      <c r="D18" s="140" t="s">
        <v>8</v>
      </c>
      <c r="E18" s="30"/>
      <c r="F18" s="746"/>
      <c r="G18" s="747"/>
      <c r="H18" s="748"/>
      <c r="I18" s="795"/>
      <c r="J18" s="795"/>
      <c r="K18" s="795"/>
      <c r="L18" s="795"/>
      <c r="M18" s="795"/>
      <c r="N18" s="334"/>
      <c r="O18" s="334"/>
      <c r="P18" s="326"/>
      <c r="Q18" s="326"/>
      <c r="R18" s="326"/>
      <c r="S18" s="326"/>
      <c r="T18" s="326"/>
      <c r="U18" s="326"/>
    </row>
    <row r="19" spans="1:21" ht="12" customHeight="1">
      <c r="A19" s="729"/>
      <c r="B19" s="739" t="s">
        <v>134</v>
      </c>
      <c r="C19" s="134" t="s">
        <v>135</v>
      </c>
      <c r="D19" s="723" t="s">
        <v>204</v>
      </c>
      <c r="E19" s="724"/>
      <c r="F19" s="749" t="s">
        <v>136</v>
      </c>
      <c r="G19" s="750"/>
      <c r="H19" s="751"/>
      <c r="I19" s="795"/>
      <c r="J19" s="795"/>
      <c r="K19" s="795"/>
      <c r="L19" s="795"/>
      <c r="M19" s="795"/>
      <c r="N19" s="334"/>
      <c r="O19" s="334"/>
      <c r="P19" s="326"/>
      <c r="Q19" s="326"/>
      <c r="R19" s="326"/>
      <c r="S19" s="326"/>
      <c r="T19" s="326"/>
      <c r="U19" s="326"/>
    </row>
    <row r="20" spans="1:21" ht="40.5" customHeight="1">
      <c r="A20" s="729"/>
      <c r="B20" s="740"/>
      <c r="C20" s="9" t="s">
        <v>205</v>
      </c>
      <c r="D20" s="758"/>
      <c r="E20" s="759"/>
      <c r="F20" s="764"/>
      <c r="G20" s="765"/>
      <c r="H20" s="766"/>
      <c r="I20" s="795"/>
      <c r="J20" s="795"/>
      <c r="K20" s="795"/>
      <c r="L20" s="795"/>
      <c r="M20" s="795"/>
      <c r="N20" s="334"/>
      <c r="O20" s="334"/>
      <c r="P20" s="326"/>
      <c r="Q20" s="326"/>
      <c r="R20" s="326"/>
      <c r="S20" s="326"/>
      <c r="T20" s="326"/>
      <c r="U20" s="326"/>
    </row>
    <row r="21" spans="1:21" ht="32.1" customHeight="1">
      <c r="A21" s="729"/>
      <c r="B21" s="141" t="s">
        <v>132</v>
      </c>
      <c r="C21" s="760"/>
      <c r="D21" s="761"/>
      <c r="E21" s="761"/>
      <c r="F21" s="761"/>
      <c r="G21" s="762"/>
      <c r="H21" s="763"/>
      <c r="I21" s="795"/>
      <c r="J21" s="795"/>
      <c r="K21" s="795"/>
      <c r="L21" s="795"/>
      <c r="M21" s="795"/>
      <c r="N21" s="334"/>
      <c r="O21" s="334"/>
      <c r="P21" s="327"/>
      <c r="Q21" s="327"/>
      <c r="R21" s="327"/>
      <c r="S21" s="327"/>
      <c r="T21" s="327"/>
      <c r="U21" s="327"/>
    </row>
    <row r="22" spans="1:21" ht="32.1" customHeight="1" thickBot="1">
      <c r="A22" s="730"/>
      <c r="B22" s="142" t="s">
        <v>182</v>
      </c>
      <c r="C22" s="767"/>
      <c r="D22" s="768"/>
      <c r="E22" s="768"/>
      <c r="F22" s="768"/>
      <c r="G22" s="768"/>
      <c r="H22" s="769"/>
      <c r="I22" s="795"/>
      <c r="J22" s="795"/>
      <c r="K22" s="795"/>
      <c r="L22" s="795"/>
      <c r="M22" s="795"/>
      <c r="N22" s="334"/>
      <c r="O22" s="334"/>
      <c r="P22" s="327"/>
      <c r="Q22" s="327"/>
      <c r="R22" s="327"/>
      <c r="S22" s="327"/>
      <c r="T22" s="327"/>
      <c r="U22" s="327"/>
    </row>
    <row r="23" spans="1:21" ht="32.1" customHeight="1">
      <c r="A23" s="728" t="s">
        <v>189</v>
      </c>
      <c r="B23" s="143" t="s">
        <v>166</v>
      </c>
      <c r="C23" s="29"/>
      <c r="D23" s="140" t="s">
        <v>190</v>
      </c>
      <c r="E23" s="30"/>
      <c r="F23" s="746"/>
      <c r="G23" s="747"/>
      <c r="H23" s="748"/>
      <c r="I23" s="333"/>
      <c r="J23" s="334"/>
      <c r="K23" s="334"/>
      <c r="L23" s="334"/>
      <c r="M23" s="334"/>
      <c r="N23" s="334"/>
      <c r="O23" s="334"/>
      <c r="P23" s="327"/>
      <c r="Q23" s="327"/>
      <c r="R23" s="327"/>
      <c r="S23" s="327"/>
      <c r="T23" s="327"/>
      <c r="U23" s="327"/>
    </row>
    <row r="24" spans="1:21" ht="9.75" customHeight="1">
      <c r="A24" s="729"/>
      <c r="B24" s="773" t="s">
        <v>167</v>
      </c>
      <c r="C24" s="134" t="s">
        <v>135</v>
      </c>
      <c r="D24" s="723" t="s">
        <v>204</v>
      </c>
      <c r="E24" s="724"/>
      <c r="F24" s="749" t="s">
        <v>136</v>
      </c>
      <c r="G24" s="750"/>
      <c r="H24" s="751"/>
      <c r="I24" s="333"/>
      <c r="J24" s="334"/>
      <c r="K24" s="334"/>
      <c r="L24" s="334"/>
      <c r="M24" s="334"/>
      <c r="N24" s="334"/>
      <c r="O24" s="334"/>
      <c r="P24" s="327"/>
      <c r="Q24" s="327"/>
      <c r="R24" s="327"/>
      <c r="S24" s="327"/>
      <c r="T24" s="327"/>
      <c r="U24" s="327"/>
    </row>
    <row r="25" spans="1:21" ht="40.5" customHeight="1">
      <c r="A25" s="729"/>
      <c r="B25" s="774"/>
      <c r="C25" s="9" t="s">
        <v>205</v>
      </c>
      <c r="D25" s="689"/>
      <c r="E25" s="690"/>
      <c r="F25" s="691"/>
      <c r="G25" s="692"/>
      <c r="H25" s="693"/>
      <c r="I25" s="333"/>
      <c r="J25" s="334"/>
      <c r="K25" s="334"/>
      <c r="L25" s="334"/>
      <c r="M25" s="334"/>
      <c r="N25" s="334"/>
      <c r="O25" s="334"/>
      <c r="P25" s="327"/>
      <c r="Q25" s="327"/>
      <c r="R25" s="327"/>
      <c r="S25" s="327"/>
      <c r="T25" s="327"/>
      <c r="U25" s="327"/>
    </row>
    <row r="26" spans="1:21" ht="32.1" customHeight="1">
      <c r="A26" s="729"/>
      <c r="B26" s="145" t="s">
        <v>187</v>
      </c>
      <c r="C26" s="775"/>
      <c r="D26" s="776"/>
      <c r="E26" s="776"/>
      <c r="F26" s="776"/>
      <c r="G26" s="777"/>
      <c r="H26" s="778"/>
      <c r="I26" s="333"/>
      <c r="J26" s="334"/>
      <c r="K26" s="334"/>
      <c r="L26" s="334"/>
      <c r="M26" s="334"/>
      <c r="N26" s="334"/>
      <c r="O26" s="334"/>
      <c r="P26" s="327"/>
      <c r="Q26" s="327"/>
      <c r="R26" s="327"/>
      <c r="S26" s="327"/>
      <c r="T26" s="327"/>
      <c r="U26" s="327"/>
    </row>
    <row r="27" spans="1:21" ht="32.1" customHeight="1">
      <c r="A27" s="729"/>
      <c r="B27" s="146" t="s">
        <v>168</v>
      </c>
      <c r="C27" s="735"/>
      <c r="D27" s="732"/>
      <c r="E27" s="732"/>
      <c r="F27" s="732"/>
      <c r="G27" s="733"/>
      <c r="H27" s="734"/>
      <c r="I27" s="332"/>
      <c r="J27" s="405"/>
      <c r="K27" s="405"/>
      <c r="L27" s="403"/>
      <c r="M27" s="403"/>
      <c r="N27" s="403"/>
      <c r="O27" s="334"/>
      <c r="P27" s="327"/>
      <c r="Q27" s="327"/>
      <c r="R27" s="327"/>
      <c r="S27" s="327"/>
      <c r="T27" s="327"/>
      <c r="U27" s="327"/>
    </row>
    <row r="28" spans="1:21" ht="32.1" customHeight="1">
      <c r="A28" s="729"/>
      <c r="B28" s="146" t="s">
        <v>169</v>
      </c>
      <c r="C28" s="694"/>
      <c r="D28" s="695"/>
      <c r="E28" s="695"/>
      <c r="F28" s="695"/>
      <c r="G28" s="695"/>
      <c r="H28" s="696"/>
      <c r="I28" s="332"/>
      <c r="J28" s="406"/>
      <c r="K28" s="406"/>
      <c r="L28" s="404"/>
      <c r="M28" s="404"/>
      <c r="N28" s="404"/>
      <c r="O28" s="404"/>
      <c r="P28" s="327"/>
      <c r="Q28" s="327"/>
      <c r="R28" s="327"/>
      <c r="S28" s="327"/>
      <c r="T28" s="327"/>
      <c r="U28" s="327"/>
    </row>
    <row r="29" spans="1:21" ht="32.1" customHeight="1" thickBot="1">
      <c r="A29" s="729"/>
      <c r="B29" s="407" t="s">
        <v>170</v>
      </c>
      <c r="C29" s="705"/>
      <c r="D29" s="706"/>
      <c r="E29" s="706"/>
      <c r="F29" s="706"/>
      <c r="G29" s="706"/>
      <c r="H29" s="707"/>
      <c r="I29" s="332"/>
      <c r="J29" s="406"/>
      <c r="K29" s="406"/>
      <c r="L29" s="404"/>
      <c r="M29" s="404"/>
      <c r="N29" s="404"/>
      <c r="O29" s="404"/>
      <c r="P29" s="327"/>
      <c r="Q29" s="327"/>
      <c r="R29" s="327"/>
      <c r="S29" s="327"/>
      <c r="T29" s="327"/>
      <c r="U29" s="327"/>
    </row>
    <row r="30" spans="1:21" ht="36" customHeight="1">
      <c r="A30" s="770" t="s">
        <v>294</v>
      </c>
      <c r="B30" s="147" t="s">
        <v>1</v>
      </c>
      <c r="C30" s="697"/>
      <c r="D30" s="698"/>
      <c r="E30" s="698"/>
      <c r="F30" s="698"/>
      <c r="G30" s="699"/>
      <c r="H30" s="700"/>
      <c r="I30" s="687" t="s">
        <v>470</v>
      </c>
      <c r="J30" s="688"/>
      <c r="K30" s="688"/>
      <c r="L30" s="688"/>
      <c r="M30" s="688"/>
      <c r="N30" s="404"/>
      <c r="O30" s="404"/>
      <c r="P30" s="326"/>
      <c r="Q30" s="326"/>
      <c r="R30" s="326"/>
      <c r="S30" s="326"/>
      <c r="T30" s="326"/>
      <c r="U30" s="326"/>
    </row>
    <row r="31" spans="1:21" s="131" customFormat="1" ht="36" customHeight="1">
      <c r="A31" s="771"/>
      <c r="B31" s="148" t="s">
        <v>2</v>
      </c>
      <c r="C31" s="754"/>
      <c r="D31" s="755"/>
      <c r="E31" s="755"/>
      <c r="F31" s="755"/>
      <c r="G31" s="689"/>
      <c r="H31" s="756"/>
      <c r="I31" s="687"/>
      <c r="J31" s="688"/>
      <c r="K31" s="688"/>
      <c r="L31" s="688"/>
      <c r="M31" s="688"/>
      <c r="N31" s="332"/>
      <c r="O31" s="326"/>
      <c r="P31" s="326"/>
      <c r="Q31" s="326"/>
      <c r="R31" s="326"/>
      <c r="S31" s="326"/>
      <c r="T31" s="326"/>
      <c r="U31" s="326"/>
    </row>
    <row r="32" spans="1:21" ht="37.35" customHeight="1">
      <c r="A32" s="771"/>
      <c r="B32" s="149" t="s">
        <v>3</v>
      </c>
      <c r="C32" s="450"/>
      <c r="D32" s="426" t="s">
        <v>119</v>
      </c>
      <c r="E32" s="451"/>
      <c r="F32" s="796" t="s">
        <v>484</v>
      </c>
      <c r="G32" s="797"/>
      <c r="H32" s="798"/>
      <c r="I32" s="687"/>
      <c r="J32" s="688"/>
      <c r="K32" s="688"/>
      <c r="L32" s="688"/>
      <c r="M32" s="688"/>
      <c r="N32" s="332"/>
      <c r="O32" s="326"/>
      <c r="P32" s="327"/>
      <c r="Q32" s="327"/>
      <c r="R32" s="327"/>
      <c r="S32" s="327"/>
      <c r="T32" s="327"/>
      <c r="U32" s="327"/>
    </row>
    <row r="33" spans="1:22" ht="17.25" customHeight="1">
      <c r="A33" s="771"/>
      <c r="B33" s="781" t="s">
        <v>466</v>
      </c>
      <c r="C33" s="783" t="s">
        <v>380</v>
      </c>
      <c r="D33" s="784"/>
      <c r="E33" s="787" t="s">
        <v>387</v>
      </c>
      <c r="F33" s="788"/>
      <c r="G33" s="793" t="s">
        <v>410</v>
      </c>
      <c r="H33" s="794"/>
      <c r="I33" s="687"/>
      <c r="J33" s="688"/>
      <c r="K33" s="688"/>
      <c r="L33" s="688"/>
      <c r="M33" s="688"/>
      <c r="N33" s="332"/>
      <c r="O33" s="326"/>
      <c r="P33" s="327"/>
      <c r="Q33" s="327"/>
      <c r="R33" s="327"/>
      <c r="S33" s="327"/>
      <c r="T33" s="327"/>
      <c r="U33" s="327"/>
    </row>
    <row r="34" spans="1:22" ht="37.5" customHeight="1">
      <c r="A34" s="771"/>
      <c r="B34" s="782"/>
      <c r="C34" s="785" t="s">
        <v>205</v>
      </c>
      <c r="D34" s="786"/>
      <c r="E34" s="789"/>
      <c r="F34" s="790"/>
      <c r="G34" s="791"/>
      <c r="H34" s="792"/>
      <c r="I34" s="687"/>
      <c r="J34" s="688"/>
      <c r="K34" s="688"/>
      <c r="L34" s="688"/>
      <c r="M34" s="688"/>
      <c r="N34" s="332"/>
      <c r="O34" s="326"/>
      <c r="P34" s="327"/>
      <c r="Q34" s="327"/>
      <c r="R34" s="327"/>
      <c r="S34" s="327"/>
      <c r="T34" s="327"/>
      <c r="U34" s="327"/>
    </row>
    <row r="35" spans="1:22" ht="15.75" customHeight="1">
      <c r="A35" s="771"/>
      <c r="B35" s="779" t="s">
        <v>4</v>
      </c>
      <c r="C35" s="719" t="s">
        <v>171</v>
      </c>
      <c r="D35" s="757"/>
      <c r="E35" s="757"/>
      <c r="F35" s="813" t="s">
        <v>172</v>
      </c>
      <c r="G35" s="814"/>
      <c r="H35" s="815"/>
      <c r="I35" s="687"/>
      <c r="J35" s="688"/>
      <c r="K35" s="688"/>
      <c r="L35" s="688"/>
      <c r="M35" s="688"/>
      <c r="N35" s="332"/>
      <c r="O35" s="411"/>
      <c r="P35" s="327"/>
      <c r="Q35" s="327"/>
      <c r="R35" s="327"/>
      <c r="S35" s="327"/>
      <c r="T35" s="327"/>
      <c r="U35" s="327"/>
    </row>
    <row r="36" spans="1:22" ht="22.5" customHeight="1">
      <c r="A36" s="771"/>
      <c r="B36" s="779"/>
      <c r="C36" s="456" t="s">
        <v>12</v>
      </c>
      <c r="D36" s="752">
        <f>'1-3 収入'!E6</f>
        <v>0</v>
      </c>
      <c r="E36" s="753"/>
      <c r="F36" s="717" t="s">
        <v>183</v>
      </c>
      <c r="G36" s="720" t="str">
        <f>IF('1-4 支出'!E8="","",'1-4 支出'!E8)</f>
        <v/>
      </c>
      <c r="H36" s="741" t="str">
        <f>IF('1-4 支出'!F8="","",'1-4 支出'!F8)</f>
        <v>0</v>
      </c>
      <c r="I36" s="687"/>
      <c r="J36" s="688"/>
      <c r="K36" s="688"/>
      <c r="L36" s="688"/>
      <c r="M36" s="688"/>
      <c r="N36" s="332"/>
      <c r="O36" s="411"/>
      <c r="P36" s="327"/>
      <c r="Q36" s="327"/>
      <c r="R36" s="327"/>
      <c r="S36" s="327"/>
      <c r="T36" s="327"/>
      <c r="U36" s="327"/>
    </row>
    <row r="37" spans="1:22" ht="22.5" customHeight="1">
      <c r="A37" s="771"/>
      <c r="B37" s="779"/>
      <c r="C37" s="457" t="s">
        <v>13</v>
      </c>
      <c r="D37" s="703">
        <f>'1-3 収入'!E8</f>
        <v>0</v>
      </c>
      <c r="E37" s="704"/>
      <c r="F37" s="718"/>
      <c r="G37" s="721"/>
      <c r="H37" s="742"/>
      <c r="I37" s="687"/>
      <c r="J37" s="688"/>
      <c r="K37" s="688"/>
      <c r="L37" s="688"/>
      <c r="M37" s="688"/>
      <c r="N37" s="332"/>
      <c r="O37" s="411"/>
      <c r="P37" s="327"/>
      <c r="Q37" s="327"/>
      <c r="R37" s="327"/>
      <c r="S37" s="327"/>
      <c r="T37" s="327"/>
      <c r="U37" s="327"/>
    </row>
    <row r="38" spans="1:22" ht="22.5" customHeight="1">
      <c r="A38" s="771"/>
      <c r="B38" s="779"/>
      <c r="C38" s="453" t="s">
        <v>381</v>
      </c>
      <c r="D38" s="710">
        <f>'1-3 収入'!E9</f>
        <v>0</v>
      </c>
      <c r="E38" s="711"/>
      <c r="F38" s="719"/>
      <c r="G38" s="722"/>
      <c r="H38" s="743"/>
      <c r="I38" s="687"/>
      <c r="J38" s="688"/>
      <c r="K38" s="688"/>
      <c r="L38" s="688"/>
      <c r="M38" s="688"/>
      <c r="N38" s="332"/>
      <c r="O38" s="411"/>
      <c r="P38" s="327"/>
      <c r="Q38" s="327"/>
      <c r="R38" s="327"/>
      <c r="S38" s="327"/>
      <c r="T38" s="327"/>
      <c r="U38" s="327"/>
    </row>
    <row r="39" spans="1:22" ht="22.5" customHeight="1">
      <c r="A39" s="771"/>
      <c r="B39" s="779"/>
      <c r="C39" s="452" t="s">
        <v>382</v>
      </c>
      <c r="D39" s="710">
        <f>'1-3 収入'!E10</f>
        <v>0</v>
      </c>
      <c r="E39" s="711"/>
      <c r="F39" s="717" t="s">
        <v>184</v>
      </c>
      <c r="G39" s="720" t="str">
        <f>IF('1-4 支出'!E9="","",'1-4 支出'!E9)</f>
        <v/>
      </c>
      <c r="H39" s="741" t="str">
        <f>IF('1-4 支出'!F9="","",'1-4 支出'!F9)</f>
        <v>0</v>
      </c>
      <c r="I39" s="687"/>
      <c r="J39" s="688"/>
      <c r="K39" s="688"/>
      <c r="L39" s="688"/>
      <c r="M39" s="688"/>
      <c r="N39" s="332"/>
      <c r="O39" s="411"/>
      <c r="P39" s="327"/>
      <c r="Q39" s="327"/>
      <c r="R39" s="327"/>
      <c r="S39" s="327"/>
      <c r="T39" s="327"/>
      <c r="U39" s="327"/>
    </row>
    <row r="40" spans="1:22" ht="22.5" customHeight="1">
      <c r="A40" s="771"/>
      <c r="B40" s="779"/>
      <c r="C40" s="452" t="s">
        <v>383</v>
      </c>
      <c r="D40" s="710">
        <f>'1-3 収入'!E11</f>
        <v>0</v>
      </c>
      <c r="E40" s="711"/>
      <c r="F40" s="718"/>
      <c r="G40" s="721"/>
      <c r="H40" s="742"/>
      <c r="I40" s="687"/>
      <c r="J40" s="688"/>
      <c r="K40" s="688"/>
      <c r="L40" s="688"/>
      <c r="M40" s="688"/>
      <c r="N40" s="332"/>
      <c r="O40" s="411"/>
      <c r="P40" s="327"/>
      <c r="Q40" s="327"/>
      <c r="R40" s="327"/>
      <c r="S40" s="327"/>
      <c r="T40" s="327"/>
      <c r="U40" s="327"/>
    </row>
    <row r="41" spans="1:22" ht="22.5" customHeight="1">
      <c r="A41" s="771"/>
      <c r="B41" s="779"/>
      <c r="C41" s="452" t="s">
        <v>384</v>
      </c>
      <c r="D41" s="710">
        <f>'1-3 収入'!E12</f>
        <v>0</v>
      </c>
      <c r="E41" s="711"/>
      <c r="F41" s="719"/>
      <c r="G41" s="722"/>
      <c r="H41" s="743"/>
      <c r="I41" s="687"/>
      <c r="J41" s="688"/>
      <c r="K41" s="688"/>
      <c r="L41" s="688"/>
      <c r="M41" s="688"/>
      <c r="N41" s="332"/>
      <c r="O41" s="411"/>
      <c r="P41" s="327"/>
      <c r="Q41" s="327"/>
      <c r="R41" s="327"/>
      <c r="S41" s="327"/>
      <c r="T41" s="327"/>
      <c r="U41" s="327"/>
    </row>
    <row r="42" spans="1:22" ht="22.5" customHeight="1">
      <c r="A42" s="771"/>
      <c r="B42" s="779"/>
      <c r="C42" s="452" t="s">
        <v>385</v>
      </c>
      <c r="D42" s="710">
        <f>'1-3 収入'!E13</f>
        <v>0</v>
      </c>
      <c r="E42" s="711"/>
      <c r="F42" s="714" t="s">
        <v>185</v>
      </c>
      <c r="G42" s="720" t="str">
        <f>IF('1-4 支出'!E10="","",'1-4 支出'!E10)</f>
        <v/>
      </c>
      <c r="H42" s="741" t="str">
        <f>IF('1-4 支出'!F10="","",'1-4 支出'!F10)</f>
        <v>0</v>
      </c>
      <c r="I42" s="687"/>
      <c r="J42" s="688"/>
      <c r="K42" s="688"/>
      <c r="L42" s="688"/>
      <c r="M42" s="688"/>
      <c r="N42" s="332"/>
      <c r="O42" s="411"/>
      <c r="P42" s="327"/>
      <c r="Q42" s="327"/>
      <c r="R42" s="327"/>
      <c r="S42" s="327"/>
      <c r="T42" s="327"/>
      <c r="U42" s="327"/>
    </row>
    <row r="43" spans="1:22" ht="22.5" customHeight="1">
      <c r="A43" s="771"/>
      <c r="B43" s="779"/>
      <c r="C43" s="457" t="s">
        <v>6</v>
      </c>
      <c r="D43" s="703">
        <f>'1-3 収入'!E5</f>
        <v>0</v>
      </c>
      <c r="E43" s="704"/>
      <c r="F43" s="715"/>
      <c r="G43" s="721"/>
      <c r="H43" s="742"/>
      <c r="I43" s="687"/>
      <c r="J43" s="688"/>
      <c r="K43" s="688"/>
      <c r="L43" s="688"/>
      <c r="M43" s="688"/>
      <c r="O43" s="131"/>
      <c r="P43" s="327"/>
      <c r="Q43" s="327"/>
      <c r="R43" s="327"/>
      <c r="S43" s="327"/>
      <c r="T43" s="327"/>
      <c r="U43" s="327"/>
    </row>
    <row r="44" spans="1:22" ht="22.5" customHeight="1">
      <c r="A44" s="771"/>
      <c r="B44" s="779"/>
      <c r="C44" s="452" t="s">
        <v>237</v>
      </c>
      <c r="D44" s="710">
        <f>H46-(D43+D45)</f>
        <v>0</v>
      </c>
      <c r="E44" s="711"/>
      <c r="F44" s="716"/>
      <c r="G44" s="722"/>
      <c r="H44" s="743"/>
      <c r="I44" s="687"/>
      <c r="J44" s="688"/>
      <c r="K44" s="688"/>
      <c r="L44" s="688"/>
      <c r="M44" s="688"/>
      <c r="O44" s="131"/>
      <c r="P44" s="327"/>
      <c r="Q44" s="327"/>
      <c r="R44" s="327"/>
      <c r="S44" s="327"/>
      <c r="T44" s="327"/>
      <c r="U44" s="327"/>
      <c r="V44" s="144"/>
    </row>
    <row r="45" spans="1:22" ht="22.5" customHeight="1">
      <c r="A45" s="771"/>
      <c r="B45" s="779"/>
      <c r="C45" s="454" t="s">
        <v>403</v>
      </c>
      <c r="D45" s="744">
        <f>IF(C34="選択してください。",0,MIN(H45,C34))</f>
        <v>0</v>
      </c>
      <c r="E45" s="745"/>
      <c r="F45" s="712" t="s">
        <v>240</v>
      </c>
      <c r="G45" s="713"/>
      <c r="H45" s="413">
        <f>'1-4 支出'!F6</f>
        <v>0</v>
      </c>
      <c r="I45" s="687"/>
      <c r="J45" s="688"/>
      <c r="K45" s="688"/>
      <c r="L45" s="688"/>
      <c r="M45" s="688"/>
      <c r="O45" s="131"/>
      <c r="P45" s="327"/>
      <c r="Q45" s="327"/>
      <c r="R45" s="327"/>
      <c r="S45" s="327"/>
      <c r="T45" s="327"/>
      <c r="U45" s="327"/>
      <c r="V45" s="144"/>
    </row>
    <row r="46" spans="1:22" ht="22.5" customHeight="1" thickBot="1">
      <c r="A46" s="772"/>
      <c r="B46" s="780"/>
      <c r="C46" s="455" t="s">
        <v>409</v>
      </c>
      <c r="D46" s="701">
        <f>SUM(D43:E45)</f>
        <v>0</v>
      </c>
      <c r="E46" s="702"/>
      <c r="F46" s="708" t="s">
        <v>235</v>
      </c>
      <c r="G46" s="709"/>
      <c r="H46" s="458">
        <f>'1-4 支出'!F5</f>
        <v>0</v>
      </c>
      <c r="I46" s="687"/>
      <c r="J46" s="688"/>
      <c r="K46" s="688"/>
      <c r="L46" s="688"/>
      <c r="M46" s="688"/>
      <c r="O46" s="131"/>
      <c r="P46" s="327"/>
      <c r="Q46" s="327"/>
      <c r="R46" s="327"/>
      <c r="S46" s="327"/>
      <c r="T46" s="327"/>
      <c r="U46" s="327"/>
      <c r="V46" s="144"/>
    </row>
    <row r="47" spans="1:22" ht="18.75" customHeight="1">
      <c r="A47" s="153"/>
      <c r="B47" s="153"/>
      <c r="F47" s="154"/>
      <c r="G47" s="554" t="s">
        <v>440</v>
      </c>
      <c r="H47" s="555" t="e">
        <f>(H46/G34)-1</f>
        <v>#DIV/0!</v>
      </c>
      <c r="I47" s="157"/>
      <c r="J47" s="131"/>
      <c r="K47" s="131"/>
      <c r="L47" s="131"/>
      <c r="M47" s="131"/>
      <c r="N47" s="131"/>
      <c r="O47" s="131"/>
      <c r="P47" s="326"/>
      <c r="Q47" s="326"/>
      <c r="R47" s="326"/>
      <c r="S47" s="326"/>
      <c r="T47" s="326"/>
      <c r="U47" s="326"/>
    </row>
    <row r="48" spans="1:22" ht="18.75" customHeight="1">
      <c r="B48" s="153"/>
      <c r="F48" s="155"/>
      <c r="G48" s="155"/>
      <c r="H48" s="156"/>
      <c r="I48"/>
      <c r="J48" s="131"/>
      <c r="K48" s="131"/>
      <c r="L48" s="131"/>
      <c r="M48" s="131"/>
      <c r="N48" s="131"/>
      <c r="O48" s="131"/>
      <c r="P48" s="411"/>
      <c r="Q48" s="330"/>
      <c r="R48" s="330"/>
      <c r="S48" s="330"/>
      <c r="T48" s="330"/>
      <c r="U48" s="330"/>
    </row>
    <row r="49" spans="2:21" ht="18.75" customHeight="1">
      <c r="B49" s="153"/>
      <c r="I49" s="157"/>
      <c r="J49" s="131"/>
      <c r="K49" s="131"/>
      <c r="L49" s="131"/>
      <c r="M49" s="131"/>
      <c r="N49" s="131"/>
      <c r="O49" s="131"/>
      <c r="P49" s="411"/>
      <c r="Q49" s="330"/>
      <c r="R49" s="330"/>
      <c r="S49" s="330"/>
      <c r="T49" s="330"/>
      <c r="U49" s="330"/>
    </row>
    <row r="50" spans="2:21" ht="18.75" customHeight="1">
      <c r="B50" s="153"/>
      <c r="I50" s="157"/>
      <c r="J50" s="131"/>
      <c r="K50" s="131"/>
      <c r="L50" s="131"/>
      <c r="M50" s="131"/>
      <c r="N50" s="131"/>
      <c r="O50" s="131"/>
      <c r="P50" s="131"/>
    </row>
    <row r="51" spans="2:21" ht="18.75" customHeight="1">
      <c r="B51" s="153"/>
      <c r="I51" s="157"/>
      <c r="J51" s="131"/>
      <c r="K51" s="131"/>
      <c r="L51" s="131"/>
      <c r="M51" s="131"/>
      <c r="N51" s="131"/>
      <c r="O51" s="131"/>
      <c r="P51" s="131"/>
    </row>
    <row r="52" spans="2:21">
      <c r="I52" s="157"/>
      <c r="J52" s="131"/>
      <c r="K52" s="131"/>
      <c r="L52" s="131"/>
      <c r="M52" s="131"/>
      <c r="N52" s="131"/>
      <c r="O52" s="131"/>
      <c r="P52" s="131"/>
    </row>
    <row r="53" spans="2:21">
      <c r="I53" s="157"/>
      <c r="J53" s="131"/>
      <c r="K53" s="131"/>
      <c r="L53" s="131"/>
      <c r="M53" s="131"/>
      <c r="N53" s="131"/>
      <c r="O53" s="131"/>
      <c r="P53" s="131"/>
    </row>
    <row r="54" spans="2:21">
      <c r="I54" s="157"/>
      <c r="J54" s="131"/>
      <c r="K54" s="131"/>
      <c r="L54" s="131"/>
      <c r="M54" s="131"/>
      <c r="N54" s="131"/>
      <c r="O54" s="131"/>
      <c r="P54" s="131"/>
    </row>
    <row r="55" spans="2:21">
      <c r="I55" s="157"/>
      <c r="J55" s="131"/>
      <c r="K55" s="131"/>
      <c r="L55" s="131"/>
      <c r="M55" s="131"/>
      <c r="N55" s="131"/>
      <c r="O55" s="131"/>
      <c r="P55" s="131"/>
    </row>
    <row r="56" spans="2:21">
      <c r="I56" s="157"/>
      <c r="J56" s="131"/>
      <c r="K56" s="131"/>
      <c r="L56" s="131"/>
      <c r="M56" s="131"/>
      <c r="N56" s="131"/>
      <c r="O56" s="131"/>
      <c r="P56" s="131"/>
    </row>
    <row r="57" spans="2:21">
      <c r="I57" s="157"/>
      <c r="J57" s="131"/>
      <c r="K57" s="131"/>
      <c r="L57" s="131"/>
      <c r="M57" s="131"/>
      <c r="N57" s="131"/>
      <c r="O57" s="131"/>
      <c r="P57" s="131"/>
    </row>
    <row r="58" spans="2:21">
      <c r="I58" s="157"/>
      <c r="J58" s="131"/>
      <c r="K58" s="131"/>
      <c r="L58" s="131"/>
      <c r="M58" s="131"/>
      <c r="N58" s="131"/>
      <c r="O58" s="131"/>
      <c r="P58" s="131"/>
    </row>
    <row r="59" spans="2:21">
      <c r="I59" s="157"/>
      <c r="J59" s="131"/>
      <c r="K59" s="131"/>
      <c r="L59" s="131"/>
      <c r="M59" s="131"/>
      <c r="N59" s="131"/>
      <c r="O59" s="131"/>
      <c r="P59" s="131"/>
    </row>
    <row r="60" spans="2:21">
      <c r="I60" s="157"/>
      <c r="J60" s="131"/>
      <c r="K60" s="131"/>
      <c r="L60" s="131"/>
      <c r="M60" s="131"/>
      <c r="N60" s="131"/>
      <c r="O60" s="131"/>
      <c r="P60" s="131"/>
    </row>
    <row r="61" spans="2:21">
      <c r="I61" s="157"/>
      <c r="J61" s="131"/>
      <c r="K61" s="131"/>
      <c r="L61" s="131"/>
      <c r="M61" s="131"/>
      <c r="N61" s="131"/>
      <c r="O61" s="131"/>
      <c r="P61" s="131"/>
    </row>
    <row r="62" spans="2:21">
      <c r="I62" s="157"/>
      <c r="J62" s="131"/>
      <c r="K62" s="131"/>
      <c r="L62" s="131"/>
      <c r="M62" s="131"/>
      <c r="N62" s="131"/>
      <c r="O62" s="131"/>
      <c r="P62" s="131"/>
    </row>
    <row r="63" spans="2:21">
      <c r="I63" s="157"/>
      <c r="J63" s="131"/>
      <c r="K63" s="131"/>
      <c r="L63" s="131"/>
      <c r="M63" s="131"/>
      <c r="N63" s="131"/>
      <c r="O63" s="131"/>
      <c r="P63" s="131"/>
    </row>
    <row r="64" spans="2:21">
      <c r="I64" s="157"/>
      <c r="J64" s="131"/>
      <c r="K64" s="131"/>
      <c r="L64" s="131"/>
      <c r="M64" s="131"/>
      <c r="N64" s="131"/>
      <c r="O64" s="131"/>
      <c r="P64" s="131"/>
    </row>
    <row r="65" spans="9:16">
      <c r="I65" s="157"/>
      <c r="J65" s="131"/>
      <c r="K65" s="131"/>
      <c r="L65" s="131"/>
      <c r="M65" s="131"/>
      <c r="N65" s="131"/>
      <c r="O65" s="131"/>
      <c r="P65" s="131"/>
    </row>
    <row r="66" spans="9:16">
      <c r="P66" s="131"/>
    </row>
    <row r="67" spans="9:16">
      <c r="P67" s="131"/>
    </row>
    <row r="68" spans="9:16">
      <c r="P68" s="131"/>
    </row>
    <row r="69" spans="9:16">
      <c r="P69" s="131"/>
    </row>
    <row r="70" spans="9:16">
      <c r="P70" s="131"/>
    </row>
    <row r="71" spans="9:16">
      <c r="P71" s="131"/>
    </row>
    <row r="72" spans="9:16">
      <c r="P72" s="131"/>
    </row>
    <row r="73" spans="9:16">
      <c r="P73" s="131"/>
    </row>
    <row r="74" spans="9:16">
      <c r="P74" s="131"/>
    </row>
  </sheetData>
  <sheetProtection algorithmName="SHA-512" hashValue="wZKSglyG96kO2zD3Vh+a8ka7EPnWIuT2GgdYyazQZSTztQavo+e3VFtVhCdjKECbtfEVweQOwLTJDgxYIcpHgw==" saltValue="bkJRZ2+fY72Zeb1R5kLOjw==" spinCount="100000" sheet="1" objects="1" scenarios="1"/>
  <mergeCells count="80">
    <mergeCell ref="G39:G41"/>
    <mergeCell ref="G36:G38"/>
    <mergeCell ref="I1:M22"/>
    <mergeCell ref="D43:E43"/>
    <mergeCell ref="D44:E44"/>
    <mergeCell ref="F32:H32"/>
    <mergeCell ref="F10:H10"/>
    <mergeCell ref="A7:H7"/>
    <mergeCell ref="F8:H8"/>
    <mergeCell ref="A8:B8"/>
    <mergeCell ref="C8:D8"/>
    <mergeCell ref="A9:B9"/>
    <mergeCell ref="C9:H9"/>
    <mergeCell ref="F35:H35"/>
    <mergeCell ref="A18:A22"/>
    <mergeCell ref="A23:A29"/>
    <mergeCell ref="B19:B20"/>
    <mergeCell ref="A30:A46"/>
    <mergeCell ref="B24:B25"/>
    <mergeCell ref="C26:H26"/>
    <mergeCell ref="B35:B46"/>
    <mergeCell ref="B33:B34"/>
    <mergeCell ref="C33:D33"/>
    <mergeCell ref="C34:D34"/>
    <mergeCell ref="E33:F33"/>
    <mergeCell ref="E34:F34"/>
    <mergeCell ref="G34:H34"/>
    <mergeCell ref="G33:H33"/>
    <mergeCell ref="D38:E38"/>
    <mergeCell ref="D39:E39"/>
    <mergeCell ref="H39:H41"/>
    <mergeCell ref="H36:H38"/>
    <mergeCell ref="H42:H44"/>
    <mergeCell ref="D45:E45"/>
    <mergeCell ref="F18:H18"/>
    <mergeCell ref="F11:H11"/>
    <mergeCell ref="D36:E36"/>
    <mergeCell ref="C31:H31"/>
    <mergeCell ref="C35:E35"/>
    <mergeCell ref="D20:E20"/>
    <mergeCell ref="C21:H21"/>
    <mergeCell ref="F20:H20"/>
    <mergeCell ref="D19:E19"/>
    <mergeCell ref="F19:H19"/>
    <mergeCell ref="F23:H23"/>
    <mergeCell ref="C22:H22"/>
    <mergeCell ref="F24:H24"/>
    <mergeCell ref="C27:H27"/>
    <mergeCell ref="D24:E24"/>
    <mergeCell ref="F36:F38"/>
    <mergeCell ref="A1:C1"/>
    <mergeCell ref="A3:H3"/>
    <mergeCell ref="A2:H2"/>
    <mergeCell ref="A5:H5"/>
    <mergeCell ref="A10:A17"/>
    <mergeCell ref="C16:H16"/>
    <mergeCell ref="D12:E12"/>
    <mergeCell ref="F12:H12"/>
    <mergeCell ref="C13:H13"/>
    <mergeCell ref="C17:H17"/>
    <mergeCell ref="C14:H14"/>
    <mergeCell ref="C15:H15"/>
    <mergeCell ref="B11:B12"/>
    <mergeCell ref="D11:E11"/>
    <mergeCell ref="I30:M46"/>
    <mergeCell ref="D25:E25"/>
    <mergeCell ref="F25:H25"/>
    <mergeCell ref="C28:H28"/>
    <mergeCell ref="C30:H30"/>
    <mergeCell ref="D46:E46"/>
    <mergeCell ref="D37:E37"/>
    <mergeCell ref="C29:H29"/>
    <mergeCell ref="F46:G46"/>
    <mergeCell ref="D40:E40"/>
    <mergeCell ref="D41:E41"/>
    <mergeCell ref="D42:E42"/>
    <mergeCell ref="F45:G45"/>
    <mergeCell ref="F42:F44"/>
    <mergeCell ref="F39:F41"/>
    <mergeCell ref="G42:G44"/>
  </mergeCells>
  <phoneticPr fontId="4"/>
  <conditionalFormatting sqref="H47">
    <cfRule type="expression" dxfId="10" priority="1">
      <formula>(H46/G34)&lt;0.8</formula>
    </cfRule>
  </conditionalFormatting>
  <dataValidations count="8">
    <dataValidation imeMode="halfAlpha" operator="greaterThanOrEqual" allowBlank="1" showInputMessage="1" showErrorMessage="1" sqref="C10:C11 C18:C19 E10 E18 C23:C24 E23" xr:uid="{00000000-0002-0000-0300-000000000000}"/>
    <dataValidation type="date" allowBlank="1" showInputMessage="1" showErrorMessage="1" sqref="C32 E32" xr:uid="{00000000-0002-0000-0300-000001000000}">
      <formula1>45748</formula1>
      <formula2>46112</formula2>
    </dataValidation>
    <dataValidation imeMode="fullKatakana" allowBlank="1" showInputMessage="1" showErrorMessage="1" sqref="C30:H30 C13:H13" xr:uid="{00000000-0002-0000-0300-000002000000}"/>
    <dataValidation type="list" allowBlank="1" showInputMessage="1" showErrorMessage="1" sqref="C12 C25 C20" xr:uid="{00000000-0002-0000-0300-000003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Title="半角英数字で入力してください。" sqref="C28:H28 C17:H17" xr:uid="{00000000-0002-0000-0300-000004000000}">
      <formula1>LENB(C17)=LEN(C17)</formula1>
    </dataValidation>
    <dataValidation imeMode="disabled" allowBlank="1" showInputMessage="1" showErrorMessage="1" sqref="C29:H29" xr:uid="{00000000-0002-0000-0300-000005000000}"/>
    <dataValidation type="list" allowBlank="1" showInputMessage="1" showErrorMessage="1" sqref="C34" xr:uid="{00000000-0002-0000-0300-000006000000}">
      <formula1>"選択してください。,500,1000,2000,3000"</formula1>
    </dataValidation>
    <dataValidation type="whole" imeMode="off" operator="greaterThan" allowBlank="1" showInputMessage="1" showErrorMessage="1" sqref="E34:H34" xr:uid="{E05A1E33-CA5C-4FB6-8E68-41D495D4758C}">
      <formula1>0</formula1>
    </dataValidation>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56CF-D8BB-427F-A290-9BF057ECC9BE}">
  <sheetPr>
    <tabColor rgb="FFCCFFFF"/>
    <pageSetUpPr fitToPage="1"/>
  </sheetPr>
  <dimension ref="A1:O82"/>
  <sheetViews>
    <sheetView view="pageBreakPreview" zoomScale="55" zoomScaleNormal="70" zoomScaleSheetLayoutView="55" zoomScalePageLayoutView="55" workbookViewId="0">
      <selection activeCell="B63" sqref="B63:K63"/>
    </sheetView>
  </sheetViews>
  <sheetFormatPr defaultColWidth="9" defaultRowHeight="24" customHeight="1"/>
  <cols>
    <col min="1" max="1" width="4.59765625" style="51" customWidth="1"/>
    <col min="2" max="2" width="17.8984375" customWidth="1"/>
    <col min="3" max="3" width="21.09765625" customWidth="1"/>
    <col min="4" max="4" width="23.09765625" customWidth="1"/>
    <col min="5" max="5" width="19.59765625" customWidth="1"/>
    <col min="6" max="7" width="17.3984375" customWidth="1"/>
    <col min="8" max="8" width="23.5" customWidth="1"/>
    <col min="9" max="9" width="17.3984375" customWidth="1"/>
    <col min="10" max="10" width="8.59765625" customWidth="1"/>
    <col min="11" max="11" width="54.8984375" customWidth="1"/>
    <col min="12" max="12" width="42.59765625" style="331" customWidth="1"/>
    <col min="13" max="13" width="63.8984375" style="331" customWidth="1"/>
  </cols>
  <sheetData>
    <row r="1" spans="1:14" ht="24" customHeight="1">
      <c r="B1" s="371" t="s">
        <v>475</v>
      </c>
      <c r="C1" s="371"/>
      <c r="D1" s="371"/>
      <c r="E1" s="371"/>
      <c r="F1" s="371"/>
      <c r="G1" s="371"/>
      <c r="H1" s="371"/>
      <c r="I1" s="371"/>
      <c r="J1" s="371"/>
      <c r="K1" s="371"/>
      <c r="L1" s="532"/>
    </row>
    <row r="2" spans="1:14" ht="24" customHeight="1">
      <c r="B2" s="819" t="s">
        <v>418</v>
      </c>
      <c r="C2" s="819"/>
      <c r="D2" s="820">
        <f>IF('1-1 総表'!C22="",'1-1 総表'!C21,'1-1 総表'!C21&amp;"（"&amp;'1-1 総表'!C22&amp;"）")</f>
        <v>0</v>
      </c>
      <c r="E2" s="820"/>
      <c r="F2" s="820"/>
      <c r="G2" s="820"/>
      <c r="H2" s="820"/>
      <c r="I2" s="820"/>
      <c r="J2" s="820"/>
      <c r="K2" s="820"/>
      <c r="L2" s="532"/>
      <c r="M2" s="533"/>
    </row>
    <row r="3" spans="1:14" ht="24" customHeight="1">
      <c r="B3" s="819" t="s">
        <v>419</v>
      </c>
      <c r="C3" s="819"/>
      <c r="D3" s="820">
        <f>'1-1 総表'!C31</f>
        <v>0</v>
      </c>
      <c r="E3" s="820"/>
      <c r="F3" s="820"/>
      <c r="G3" s="820"/>
      <c r="H3" s="820"/>
      <c r="I3" s="820"/>
      <c r="J3" s="820"/>
      <c r="K3" s="820"/>
      <c r="L3" s="531" t="s">
        <v>420</v>
      </c>
    </row>
    <row r="4" spans="1:14" ht="15.6" customHeight="1" thickBot="1">
      <c r="A4"/>
      <c r="B4" s="379"/>
      <c r="C4" s="379"/>
      <c r="D4" s="379"/>
      <c r="E4" s="379"/>
      <c r="F4" s="379"/>
      <c r="G4" s="379"/>
      <c r="H4" s="379"/>
      <c r="I4" s="379"/>
      <c r="J4" s="379"/>
      <c r="K4" s="379"/>
      <c r="L4" s="157"/>
      <c r="M4" s="157"/>
      <c r="N4" s="157"/>
    </row>
    <row r="5" spans="1:14" ht="30" customHeight="1">
      <c r="B5" s="534" t="s">
        <v>430</v>
      </c>
      <c r="C5" s="535"/>
      <c r="D5" s="535"/>
      <c r="E5" s="535"/>
      <c r="F5" s="535"/>
      <c r="G5" s="535"/>
      <c r="H5" s="549"/>
      <c r="I5" s="539"/>
      <c r="J5" s="539"/>
      <c r="K5" s="540"/>
      <c r="L5" s="816" t="s">
        <v>491</v>
      </c>
      <c r="M5" s="817"/>
    </row>
    <row r="6" spans="1:14" ht="30" customHeight="1">
      <c r="A6" s="51">
        <v>1</v>
      </c>
      <c r="B6" s="824"/>
      <c r="C6" s="825"/>
      <c r="D6" s="825"/>
      <c r="E6" s="825"/>
      <c r="F6" s="826"/>
      <c r="G6" s="826"/>
      <c r="H6" s="826"/>
      <c r="I6" s="826"/>
      <c r="J6" s="826"/>
      <c r="K6" s="827"/>
      <c r="L6" s="818"/>
      <c r="M6" s="817"/>
    </row>
    <row r="7" spans="1:14" ht="30" customHeight="1">
      <c r="A7" s="51">
        <v>2</v>
      </c>
      <c r="B7" s="828"/>
      <c r="C7" s="829"/>
      <c r="D7" s="829"/>
      <c r="E7" s="829"/>
      <c r="F7" s="830"/>
      <c r="G7" s="830"/>
      <c r="H7" s="830"/>
      <c r="I7" s="830"/>
      <c r="J7" s="830"/>
      <c r="K7" s="831"/>
      <c r="L7" s="818"/>
      <c r="M7" s="817"/>
    </row>
    <row r="8" spans="1:14" ht="30" customHeight="1">
      <c r="A8" s="51">
        <v>3</v>
      </c>
      <c r="B8" s="828"/>
      <c r="C8" s="829"/>
      <c r="D8" s="829"/>
      <c r="E8" s="829"/>
      <c r="F8" s="830"/>
      <c r="G8" s="830"/>
      <c r="H8" s="830"/>
      <c r="I8" s="830"/>
      <c r="J8" s="830"/>
      <c r="K8" s="831"/>
      <c r="L8" s="818"/>
      <c r="M8" s="817"/>
    </row>
    <row r="9" spans="1:14" ht="30" customHeight="1">
      <c r="A9" s="51">
        <v>4</v>
      </c>
      <c r="B9" s="828"/>
      <c r="C9" s="829"/>
      <c r="D9" s="829"/>
      <c r="E9" s="829"/>
      <c r="F9" s="830"/>
      <c r="G9" s="830"/>
      <c r="H9" s="830"/>
      <c r="I9" s="830"/>
      <c r="J9" s="830"/>
      <c r="K9" s="831"/>
      <c r="L9" s="818"/>
      <c r="M9" s="817"/>
    </row>
    <row r="10" spans="1:14" ht="30" customHeight="1" thickBot="1">
      <c r="A10" s="51">
        <v>5</v>
      </c>
      <c r="B10" s="832"/>
      <c r="C10" s="833"/>
      <c r="D10" s="833"/>
      <c r="E10" s="833"/>
      <c r="F10" s="834"/>
      <c r="G10" s="834"/>
      <c r="H10" s="834"/>
      <c r="I10" s="834"/>
      <c r="J10" s="834"/>
      <c r="K10" s="835"/>
      <c r="L10" s="818"/>
      <c r="M10" s="817"/>
    </row>
    <row r="11" spans="1:14" ht="30" customHeight="1">
      <c r="B11" s="534" t="s">
        <v>431</v>
      </c>
      <c r="C11" s="535"/>
      <c r="D11" s="535"/>
      <c r="E11" s="535"/>
      <c r="F11" s="535"/>
      <c r="G11" s="535"/>
      <c r="H11" s="549"/>
      <c r="I11" s="539"/>
      <c r="J11" s="539"/>
      <c r="K11" s="540"/>
      <c r="L11" s="818"/>
      <c r="M11" s="817"/>
    </row>
    <row r="12" spans="1:14" ht="30" customHeight="1">
      <c r="A12" s="51">
        <v>1</v>
      </c>
      <c r="B12" s="824"/>
      <c r="C12" s="825"/>
      <c r="D12" s="825"/>
      <c r="E12" s="825"/>
      <c r="F12" s="826"/>
      <c r="G12" s="826"/>
      <c r="H12" s="826"/>
      <c r="I12" s="826"/>
      <c r="J12" s="826"/>
      <c r="K12" s="827"/>
      <c r="L12" s="818"/>
      <c r="M12" s="817"/>
    </row>
    <row r="13" spans="1:14" ht="30" customHeight="1">
      <c r="A13" s="51">
        <v>2</v>
      </c>
      <c r="B13" s="828"/>
      <c r="C13" s="829"/>
      <c r="D13" s="829"/>
      <c r="E13" s="829"/>
      <c r="F13" s="830"/>
      <c r="G13" s="830"/>
      <c r="H13" s="830"/>
      <c r="I13" s="830"/>
      <c r="J13" s="830"/>
      <c r="K13" s="831"/>
      <c r="L13" s="818"/>
      <c r="M13" s="817"/>
    </row>
    <row r="14" spans="1:14" ht="30" customHeight="1">
      <c r="A14" s="51">
        <v>3</v>
      </c>
      <c r="B14" s="828"/>
      <c r="C14" s="829"/>
      <c r="D14" s="829"/>
      <c r="E14" s="829"/>
      <c r="F14" s="830"/>
      <c r="G14" s="830"/>
      <c r="H14" s="830"/>
      <c r="I14" s="830"/>
      <c r="J14" s="830"/>
      <c r="K14" s="831"/>
      <c r="L14" s="818"/>
      <c r="M14" s="817"/>
    </row>
    <row r="15" spans="1:14" ht="30" customHeight="1">
      <c r="A15" s="51">
        <v>4</v>
      </c>
      <c r="B15" s="828"/>
      <c r="C15" s="829"/>
      <c r="D15" s="829"/>
      <c r="E15" s="829"/>
      <c r="F15" s="830"/>
      <c r="G15" s="830"/>
      <c r="H15" s="830"/>
      <c r="I15" s="830"/>
      <c r="J15" s="830"/>
      <c r="K15" s="831"/>
      <c r="L15" s="818"/>
      <c r="M15" s="817"/>
    </row>
    <row r="16" spans="1:14" ht="30" customHeight="1" thickBot="1">
      <c r="A16" s="51">
        <v>5</v>
      </c>
      <c r="B16" s="832"/>
      <c r="C16" s="833"/>
      <c r="D16" s="833"/>
      <c r="E16" s="833"/>
      <c r="F16" s="834"/>
      <c r="G16" s="834"/>
      <c r="H16" s="834"/>
      <c r="I16" s="834"/>
      <c r="J16" s="834"/>
      <c r="K16" s="835"/>
      <c r="L16" s="818"/>
      <c r="M16" s="817"/>
    </row>
    <row r="17" spans="1:14" ht="30" customHeight="1">
      <c r="B17" s="821" t="s">
        <v>110</v>
      </c>
      <c r="C17" s="822"/>
      <c r="D17" s="822"/>
      <c r="E17" s="823"/>
      <c r="F17" s="536" t="s">
        <v>111</v>
      </c>
      <c r="G17" s="536" t="s">
        <v>112</v>
      </c>
      <c r="H17" s="537" t="s">
        <v>421</v>
      </c>
      <c r="I17" s="538" t="s">
        <v>113</v>
      </c>
      <c r="J17" s="539"/>
      <c r="K17" s="540"/>
      <c r="L17" s="816" t="s">
        <v>433</v>
      </c>
      <c r="M17" s="817"/>
    </row>
    <row r="18" spans="1:14" ht="30" customHeight="1">
      <c r="A18" s="51">
        <v>1</v>
      </c>
      <c r="B18" s="824" t="s">
        <v>422</v>
      </c>
      <c r="C18" s="825"/>
      <c r="D18" s="825"/>
      <c r="E18" s="851"/>
      <c r="F18" s="856"/>
      <c r="G18" s="856"/>
      <c r="H18" s="856"/>
      <c r="I18" s="836">
        <f>'1-1 総表'!C21</f>
        <v>0</v>
      </c>
      <c r="J18" s="837"/>
      <c r="K18" s="838"/>
      <c r="L18" s="818"/>
      <c r="M18" s="817"/>
    </row>
    <row r="19" spans="1:14" ht="30" customHeight="1">
      <c r="A19" s="51">
        <v>2</v>
      </c>
      <c r="B19" s="828"/>
      <c r="C19" s="829"/>
      <c r="D19" s="829"/>
      <c r="E19" s="852"/>
      <c r="F19" s="857"/>
      <c r="G19" s="857"/>
      <c r="H19" s="857"/>
      <c r="I19" s="839"/>
      <c r="J19" s="840"/>
      <c r="K19" s="841"/>
      <c r="L19" s="818"/>
      <c r="M19" s="817"/>
    </row>
    <row r="20" spans="1:14" ht="30" customHeight="1">
      <c r="A20" s="51">
        <v>3</v>
      </c>
      <c r="B20" s="828"/>
      <c r="C20" s="829"/>
      <c r="D20" s="829"/>
      <c r="E20" s="852"/>
      <c r="F20" s="857"/>
      <c r="G20" s="857"/>
      <c r="H20" s="857"/>
      <c r="I20" s="842" t="str">
        <f>"（　"&amp;'1-1 総表'!C20&amp;'1-1 総表'!D20&amp;"　）"</f>
        <v>（　選択してください。　）</v>
      </c>
      <c r="J20" s="843"/>
      <c r="K20" s="844"/>
      <c r="L20" s="818"/>
      <c r="M20" s="817"/>
    </row>
    <row r="21" spans="1:14" ht="30" customHeight="1">
      <c r="A21" s="51">
        <v>4</v>
      </c>
      <c r="B21" s="828"/>
      <c r="C21" s="829"/>
      <c r="D21" s="829"/>
      <c r="E21" s="852"/>
      <c r="F21" s="857"/>
      <c r="G21" s="857"/>
      <c r="H21" s="857"/>
      <c r="I21" s="845"/>
      <c r="J21" s="846"/>
      <c r="K21" s="847"/>
      <c r="L21" s="818"/>
      <c r="M21" s="817"/>
    </row>
    <row r="22" spans="1:14" ht="30" customHeight="1" thickBot="1">
      <c r="A22" s="51">
        <v>5</v>
      </c>
      <c r="B22" s="853"/>
      <c r="C22" s="854"/>
      <c r="D22" s="854"/>
      <c r="E22" s="855"/>
      <c r="F22" s="858"/>
      <c r="G22" s="858"/>
      <c r="H22" s="858"/>
      <c r="I22" s="848"/>
      <c r="J22" s="849"/>
      <c r="K22" s="850"/>
      <c r="L22" s="818"/>
      <c r="M22" s="817"/>
    </row>
    <row r="23" spans="1:14" ht="32.4" customHeight="1">
      <c r="A23"/>
      <c r="B23" s="868" t="s">
        <v>423</v>
      </c>
      <c r="C23" s="869"/>
      <c r="D23" s="869"/>
      <c r="E23" s="869"/>
      <c r="F23" s="869"/>
      <c r="G23" s="869"/>
      <c r="H23" s="869"/>
      <c r="I23" s="869"/>
      <c r="J23" s="869"/>
      <c r="K23" s="870"/>
      <c r="L23" s="878" t="s">
        <v>457</v>
      </c>
      <c r="M23" s="879"/>
      <c r="N23" s="334"/>
    </row>
    <row r="24" spans="1:14" ht="30" customHeight="1">
      <c r="B24" s="541" t="s">
        <v>424</v>
      </c>
      <c r="C24" s="871" t="s">
        <v>425</v>
      </c>
      <c r="D24" s="872"/>
      <c r="E24" s="873" t="str">
        <f>IF(C24="その他","種類詳細を右に記入してください。","")</f>
        <v/>
      </c>
      <c r="F24" s="874"/>
      <c r="G24" s="875"/>
      <c r="H24" s="876"/>
      <c r="I24" s="876"/>
      <c r="J24" s="876"/>
      <c r="K24" s="877"/>
      <c r="L24" s="880"/>
      <c r="M24" s="879"/>
    </row>
    <row r="25" spans="1:14" ht="30" customHeight="1">
      <c r="A25" s="51">
        <v>1</v>
      </c>
      <c r="B25" s="862"/>
      <c r="C25" s="863"/>
      <c r="D25" s="863"/>
      <c r="E25" s="863"/>
      <c r="F25" s="863"/>
      <c r="G25" s="863"/>
      <c r="H25" s="863"/>
      <c r="I25" s="863"/>
      <c r="J25" s="863"/>
      <c r="K25" s="864"/>
      <c r="L25" s="880"/>
      <c r="M25" s="879"/>
    </row>
    <row r="26" spans="1:14" ht="30" customHeight="1">
      <c r="A26" s="51">
        <v>2</v>
      </c>
      <c r="B26" s="865"/>
      <c r="C26" s="866"/>
      <c r="D26" s="866"/>
      <c r="E26" s="866"/>
      <c r="F26" s="866"/>
      <c r="G26" s="866"/>
      <c r="H26" s="866"/>
      <c r="I26" s="866"/>
      <c r="J26" s="866"/>
      <c r="K26" s="867"/>
      <c r="L26" s="880"/>
      <c r="M26" s="879"/>
    </row>
    <row r="27" spans="1:14" ht="30" customHeight="1">
      <c r="A27" s="51">
        <v>3</v>
      </c>
      <c r="B27" s="865"/>
      <c r="C27" s="866"/>
      <c r="D27" s="866"/>
      <c r="E27" s="866"/>
      <c r="F27" s="866"/>
      <c r="G27" s="866"/>
      <c r="H27" s="866"/>
      <c r="I27" s="866"/>
      <c r="J27" s="866"/>
      <c r="K27" s="867"/>
      <c r="L27" s="880"/>
      <c r="M27" s="879"/>
    </row>
    <row r="28" spans="1:14" ht="30" customHeight="1">
      <c r="A28" s="51">
        <v>4</v>
      </c>
      <c r="B28" s="865"/>
      <c r="C28" s="866"/>
      <c r="D28" s="866"/>
      <c r="E28" s="866"/>
      <c r="F28" s="866"/>
      <c r="G28" s="866"/>
      <c r="H28" s="866"/>
      <c r="I28" s="866"/>
      <c r="J28" s="866"/>
      <c r="K28" s="867"/>
      <c r="L28" s="880"/>
      <c r="M28" s="879"/>
    </row>
    <row r="29" spans="1:14" ht="30" customHeight="1">
      <c r="A29" s="51">
        <v>5</v>
      </c>
      <c r="B29" s="865"/>
      <c r="C29" s="866"/>
      <c r="D29" s="866"/>
      <c r="E29" s="866"/>
      <c r="F29" s="866"/>
      <c r="G29" s="866"/>
      <c r="H29" s="866"/>
      <c r="I29" s="866"/>
      <c r="J29" s="866"/>
      <c r="K29" s="867"/>
      <c r="L29" s="880"/>
      <c r="M29" s="879"/>
    </row>
    <row r="30" spans="1:14" ht="30" customHeight="1">
      <c r="A30" s="51">
        <v>6</v>
      </c>
      <c r="B30" s="865"/>
      <c r="C30" s="866"/>
      <c r="D30" s="866"/>
      <c r="E30" s="866"/>
      <c r="F30" s="866"/>
      <c r="G30" s="866"/>
      <c r="H30" s="866"/>
      <c r="I30" s="866"/>
      <c r="J30" s="866"/>
      <c r="K30" s="867"/>
      <c r="L30" s="880"/>
      <c r="M30" s="879"/>
    </row>
    <row r="31" spans="1:14" ht="30" customHeight="1">
      <c r="A31" s="51">
        <v>7</v>
      </c>
      <c r="B31" s="865"/>
      <c r="C31" s="866"/>
      <c r="D31" s="866"/>
      <c r="E31" s="866"/>
      <c r="F31" s="866"/>
      <c r="G31" s="866"/>
      <c r="H31" s="866"/>
      <c r="I31" s="866"/>
      <c r="J31" s="866"/>
      <c r="K31" s="867"/>
      <c r="L31" s="880"/>
      <c r="M31" s="879"/>
    </row>
    <row r="32" spans="1:14" ht="30" customHeight="1">
      <c r="A32" s="51">
        <v>8</v>
      </c>
      <c r="B32" s="865"/>
      <c r="C32" s="866"/>
      <c r="D32" s="866"/>
      <c r="E32" s="866"/>
      <c r="F32" s="866"/>
      <c r="G32" s="866"/>
      <c r="H32" s="866"/>
      <c r="I32" s="866"/>
      <c r="J32" s="866"/>
      <c r="K32" s="867"/>
      <c r="L32" s="880"/>
      <c r="M32" s="879"/>
    </row>
    <row r="33" spans="1:13" ht="30" customHeight="1">
      <c r="A33" s="51">
        <v>9</v>
      </c>
      <c r="B33" s="865"/>
      <c r="C33" s="866"/>
      <c r="D33" s="866"/>
      <c r="E33" s="866"/>
      <c r="F33" s="866"/>
      <c r="G33" s="866"/>
      <c r="H33" s="866"/>
      <c r="I33" s="866"/>
      <c r="J33" s="866"/>
      <c r="K33" s="867"/>
      <c r="L33" s="880"/>
      <c r="M33" s="879"/>
    </row>
    <row r="34" spans="1:13" ht="30" customHeight="1">
      <c r="A34" s="51">
        <v>10</v>
      </c>
      <c r="B34" s="865"/>
      <c r="C34" s="866"/>
      <c r="D34" s="866"/>
      <c r="E34" s="866"/>
      <c r="F34" s="866"/>
      <c r="G34" s="866"/>
      <c r="H34" s="866"/>
      <c r="I34" s="866"/>
      <c r="J34" s="866"/>
      <c r="K34" s="867"/>
      <c r="L34" s="880"/>
      <c r="M34" s="879"/>
    </row>
    <row r="35" spans="1:13" ht="30" customHeight="1">
      <c r="A35" s="51">
        <v>11</v>
      </c>
      <c r="B35" s="865"/>
      <c r="C35" s="866"/>
      <c r="D35" s="866"/>
      <c r="E35" s="866"/>
      <c r="F35" s="866"/>
      <c r="G35" s="866"/>
      <c r="H35" s="866"/>
      <c r="I35" s="866"/>
      <c r="J35" s="866"/>
      <c r="K35" s="867"/>
      <c r="L35" s="880"/>
      <c r="M35" s="879"/>
    </row>
    <row r="36" spans="1:13" ht="30" customHeight="1">
      <c r="A36" s="51">
        <v>12</v>
      </c>
      <c r="B36" s="865"/>
      <c r="C36" s="866"/>
      <c r="D36" s="866"/>
      <c r="E36" s="866"/>
      <c r="F36" s="866"/>
      <c r="G36" s="866"/>
      <c r="H36" s="866"/>
      <c r="I36" s="866"/>
      <c r="J36" s="866"/>
      <c r="K36" s="867"/>
      <c r="L36" s="880"/>
      <c r="M36" s="879"/>
    </row>
    <row r="37" spans="1:13" ht="30" customHeight="1">
      <c r="A37" s="51">
        <v>13</v>
      </c>
      <c r="B37" s="865"/>
      <c r="C37" s="866"/>
      <c r="D37" s="866"/>
      <c r="E37" s="866"/>
      <c r="F37" s="866"/>
      <c r="G37" s="866"/>
      <c r="H37" s="866"/>
      <c r="I37" s="866"/>
      <c r="J37" s="866"/>
      <c r="K37" s="867"/>
      <c r="L37" s="880"/>
      <c r="M37" s="879"/>
    </row>
    <row r="38" spans="1:13" ht="30" customHeight="1">
      <c r="A38" s="51">
        <v>14</v>
      </c>
      <c r="B38" s="865"/>
      <c r="C38" s="866"/>
      <c r="D38" s="866"/>
      <c r="E38" s="866"/>
      <c r="F38" s="866"/>
      <c r="G38" s="866"/>
      <c r="H38" s="866"/>
      <c r="I38" s="866"/>
      <c r="J38" s="866"/>
      <c r="K38" s="867"/>
      <c r="L38" s="880"/>
      <c r="M38" s="879"/>
    </row>
    <row r="39" spans="1:13" ht="30" customHeight="1">
      <c r="A39" s="51">
        <v>15</v>
      </c>
      <c r="B39" s="865"/>
      <c r="C39" s="866"/>
      <c r="D39" s="866"/>
      <c r="E39" s="866"/>
      <c r="F39" s="866"/>
      <c r="G39" s="866"/>
      <c r="H39" s="866"/>
      <c r="I39" s="866"/>
      <c r="J39" s="866"/>
      <c r="K39" s="867"/>
      <c r="L39" s="880"/>
      <c r="M39" s="879"/>
    </row>
    <row r="40" spans="1:13" ht="30" customHeight="1">
      <c r="A40" s="51">
        <v>16</v>
      </c>
      <c r="B40" s="865"/>
      <c r="C40" s="866"/>
      <c r="D40" s="866"/>
      <c r="E40" s="866"/>
      <c r="F40" s="866"/>
      <c r="G40" s="866"/>
      <c r="H40" s="866"/>
      <c r="I40" s="866"/>
      <c r="J40" s="866"/>
      <c r="K40" s="867"/>
      <c r="L40" s="880"/>
      <c r="M40" s="879"/>
    </row>
    <row r="41" spans="1:13" ht="30" customHeight="1">
      <c r="A41" s="51">
        <v>17</v>
      </c>
      <c r="B41" s="865"/>
      <c r="C41" s="866"/>
      <c r="D41" s="866"/>
      <c r="E41" s="866"/>
      <c r="F41" s="866"/>
      <c r="G41" s="866"/>
      <c r="H41" s="866"/>
      <c r="I41" s="866"/>
      <c r="J41" s="866"/>
      <c r="K41" s="867"/>
      <c r="L41" s="880"/>
      <c r="M41" s="879"/>
    </row>
    <row r="42" spans="1:13" ht="30" customHeight="1">
      <c r="A42" s="51">
        <v>18</v>
      </c>
      <c r="B42" s="865"/>
      <c r="C42" s="866"/>
      <c r="D42" s="866"/>
      <c r="E42" s="866"/>
      <c r="F42" s="866"/>
      <c r="G42" s="866"/>
      <c r="H42" s="866"/>
      <c r="I42" s="866"/>
      <c r="J42" s="866"/>
      <c r="K42" s="867"/>
      <c r="L42" s="880"/>
      <c r="M42" s="879"/>
    </row>
    <row r="43" spans="1:13" ht="30" customHeight="1">
      <c r="A43" s="51">
        <v>19</v>
      </c>
      <c r="B43" s="865"/>
      <c r="C43" s="866"/>
      <c r="D43" s="866"/>
      <c r="E43" s="866"/>
      <c r="F43" s="866"/>
      <c r="G43" s="866"/>
      <c r="H43" s="866"/>
      <c r="I43" s="866"/>
      <c r="J43" s="866"/>
      <c r="K43" s="867"/>
      <c r="L43" s="880"/>
      <c r="M43" s="879"/>
    </row>
    <row r="44" spans="1:13" ht="30" customHeight="1">
      <c r="A44" s="51">
        <v>20</v>
      </c>
      <c r="B44" s="865"/>
      <c r="C44" s="866"/>
      <c r="D44" s="866"/>
      <c r="E44" s="866"/>
      <c r="F44" s="866"/>
      <c r="G44" s="866"/>
      <c r="H44" s="866"/>
      <c r="I44" s="866"/>
      <c r="J44" s="866"/>
      <c r="K44" s="867"/>
      <c r="L44" s="880"/>
      <c r="M44" s="879"/>
    </row>
    <row r="45" spans="1:13" ht="30" customHeight="1">
      <c r="A45" s="51">
        <v>21</v>
      </c>
      <c r="B45" s="865"/>
      <c r="C45" s="866"/>
      <c r="D45" s="866"/>
      <c r="E45" s="866"/>
      <c r="F45" s="866"/>
      <c r="G45" s="866"/>
      <c r="H45" s="866"/>
      <c r="I45" s="866"/>
      <c r="J45" s="866"/>
      <c r="K45" s="867"/>
      <c r="L45" s="880"/>
      <c r="M45" s="879"/>
    </row>
    <row r="46" spans="1:13" ht="30" customHeight="1">
      <c r="A46" s="51">
        <v>22</v>
      </c>
      <c r="B46" s="865"/>
      <c r="C46" s="866"/>
      <c r="D46" s="866"/>
      <c r="E46" s="866"/>
      <c r="F46" s="866"/>
      <c r="G46" s="866"/>
      <c r="H46" s="866"/>
      <c r="I46" s="866"/>
      <c r="J46" s="866"/>
      <c r="K46" s="867"/>
      <c r="L46" s="880"/>
      <c r="M46" s="879"/>
    </row>
    <row r="47" spans="1:13" ht="30" customHeight="1">
      <c r="A47" s="51">
        <v>23</v>
      </c>
      <c r="B47" s="865"/>
      <c r="C47" s="866"/>
      <c r="D47" s="866"/>
      <c r="E47" s="866"/>
      <c r="F47" s="866"/>
      <c r="G47" s="866"/>
      <c r="H47" s="866"/>
      <c r="I47" s="866"/>
      <c r="J47" s="866"/>
      <c r="K47" s="867"/>
      <c r="L47" s="880"/>
      <c r="M47" s="879"/>
    </row>
    <row r="48" spans="1:13" ht="30" customHeight="1">
      <c r="A48" s="51">
        <v>24</v>
      </c>
      <c r="B48" s="865"/>
      <c r="C48" s="866"/>
      <c r="D48" s="866"/>
      <c r="E48" s="866"/>
      <c r="F48" s="866"/>
      <c r="G48" s="866"/>
      <c r="H48" s="866"/>
      <c r="I48" s="866"/>
      <c r="J48" s="866"/>
      <c r="K48" s="867"/>
      <c r="L48" s="880"/>
      <c r="M48" s="879"/>
    </row>
    <row r="49" spans="1:13" ht="30" customHeight="1">
      <c r="A49" s="51">
        <v>25</v>
      </c>
      <c r="B49" s="865"/>
      <c r="C49" s="866"/>
      <c r="D49" s="866"/>
      <c r="E49" s="866"/>
      <c r="F49" s="866"/>
      <c r="G49" s="866"/>
      <c r="H49" s="866"/>
      <c r="I49" s="866"/>
      <c r="J49" s="866"/>
      <c r="K49" s="867"/>
      <c r="L49" s="880"/>
      <c r="M49" s="879"/>
    </row>
    <row r="50" spans="1:13" ht="30" customHeight="1">
      <c r="A50" s="51">
        <v>26</v>
      </c>
      <c r="B50" s="865"/>
      <c r="C50" s="866"/>
      <c r="D50" s="866"/>
      <c r="E50" s="866"/>
      <c r="F50" s="866"/>
      <c r="G50" s="866"/>
      <c r="H50" s="866"/>
      <c r="I50" s="866"/>
      <c r="J50" s="866"/>
      <c r="K50" s="867"/>
      <c r="L50" s="880"/>
      <c r="M50" s="879"/>
    </row>
    <row r="51" spans="1:13" ht="30" customHeight="1">
      <c r="A51" s="51">
        <v>27</v>
      </c>
      <c r="B51" s="865"/>
      <c r="C51" s="866"/>
      <c r="D51" s="866"/>
      <c r="E51" s="866"/>
      <c r="F51" s="866"/>
      <c r="G51" s="866"/>
      <c r="H51" s="866"/>
      <c r="I51" s="866"/>
      <c r="J51" s="866"/>
      <c r="K51" s="867"/>
      <c r="L51" s="880"/>
      <c r="M51" s="879"/>
    </row>
    <row r="52" spans="1:13" ht="30" customHeight="1">
      <c r="A52" s="51">
        <v>28</v>
      </c>
      <c r="B52" s="865"/>
      <c r="C52" s="866"/>
      <c r="D52" s="866"/>
      <c r="E52" s="866"/>
      <c r="F52" s="866"/>
      <c r="G52" s="866"/>
      <c r="H52" s="866"/>
      <c r="I52" s="866"/>
      <c r="J52" s="866"/>
      <c r="K52" s="867"/>
      <c r="L52" s="880"/>
      <c r="M52" s="879"/>
    </row>
    <row r="53" spans="1:13" ht="27.9" customHeight="1">
      <c r="A53" s="51">
        <v>29</v>
      </c>
      <c r="B53" s="865"/>
      <c r="C53" s="866"/>
      <c r="D53" s="866"/>
      <c r="E53" s="866"/>
      <c r="F53" s="866"/>
      <c r="G53" s="866"/>
      <c r="H53" s="866"/>
      <c r="I53" s="866"/>
      <c r="J53" s="866"/>
      <c r="K53" s="867"/>
      <c r="L53" s="880"/>
      <c r="M53" s="879"/>
    </row>
    <row r="54" spans="1:13" ht="30" hidden="1" customHeight="1">
      <c r="A54" s="51">
        <v>30</v>
      </c>
      <c r="B54" s="865"/>
      <c r="C54" s="866"/>
      <c r="D54" s="866"/>
      <c r="E54" s="866"/>
      <c r="F54" s="866"/>
      <c r="G54" s="866"/>
      <c r="H54" s="866"/>
      <c r="I54" s="866"/>
      <c r="J54" s="866"/>
      <c r="K54" s="867"/>
      <c r="L54" s="880"/>
      <c r="M54" s="879"/>
    </row>
    <row r="55" spans="1:13" ht="30" customHeight="1">
      <c r="B55" s="909" t="s">
        <v>450</v>
      </c>
      <c r="C55" s="910"/>
      <c r="D55" s="910"/>
      <c r="E55" s="910"/>
      <c r="F55" s="910"/>
      <c r="G55" s="910"/>
      <c r="H55" s="910"/>
      <c r="I55" s="910"/>
      <c r="J55" s="910"/>
      <c r="K55" s="911"/>
      <c r="L55" s="881"/>
      <c r="M55" s="882"/>
    </row>
    <row r="56" spans="1:13" ht="30" customHeight="1">
      <c r="B56" s="859" t="s">
        <v>500</v>
      </c>
      <c r="C56" s="860"/>
      <c r="D56" s="860"/>
      <c r="E56" s="860"/>
      <c r="F56" s="860"/>
      <c r="G56" s="860"/>
      <c r="H56" s="860"/>
      <c r="I56" s="860"/>
      <c r="J56" s="860"/>
      <c r="K56" s="861"/>
      <c r="L56" s="637"/>
      <c r="M56" s="530"/>
    </row>
    <row r="57" spans="1:13" ht="30" customHeight="1">
      <c r="A57" s="51">
        <v>1</v>
      </c>
      <c r="B57" s="862"/>
      <c r="C57" s="863"/>
      <c r="D57" s="863"/>
      <c r="E57" s="863"/>
      <c r="F57" s="863"/>
      <c r="G57" s="863"/>
      <c r="H57" s="863"/>
      <c r="I57" s="863"/>
      <c r="J57" s="863"/>
      <c r="K57" s="864"/>
      <c r="L57" s="816" t="s">
        <v>501</v>
      </c>
      <c r="M57" s="817"/>
    </row>
    <row r="58" spans="1:13" ht="30" customHeight="1">
      <c r="A58" s="51">
        <v>2</v>
      </c>
      <c r="B58" s="865"/>
      <c r="C58" s="866"/>
      <c r="D58" s="866"/>
      <c r="E58" s="866"/>
      <c r="F58" s="866"/>
      <c r="G58" s="866"/>
      <c r="H58" s="866"/>
      <c r="I58" s="866"/>
      <c r="J58" s="866"/>
      <c r="K58" s="867"/>
      <c r="L58" s="818"/>
      <c r="M58" s="817"/>
    </row>
    <row r="59" spans="1:13" ht="30" customHeight="1">
      <c r="A59" s="51">
        <v>3</v>
      </c>
      <c r="B59" s="865"/>
      <c r="C59" s="866"/>
      <c r="D59" s="866"/>
      <c r="E59" s="866"/>
      <c r="F59" s="866"/>
      <c r="G59" s="866"/>
      <c r="H59" s="866"/>
      <c r="I59" s="866"/>
      <c r="J59" s="866"/>
      <c r="K59" s="867"/>
      <c r="L59" s="818"/>
      <c r="M59" s="817"/>
    </row>
    <row r="60" spans="1:13" ht="30" customHeight="1">
      <c r="A60" s="51">
        <v>4</v>
      </c>
      <c r="B60" s="865"/>
      <c r="C60" s="866"/>
      <c r="D60" s="866"/>
      <c r="E60" s="866"/>
      <c r="F60" s="866"/>
      <c r="G60" s="866"/>
      <c r="H60" s="866"/>
      <c r="I60" s="866"/>
      <c r="J60" s="866"/>
      <c r="K60" s="867"/>
      <c r="L60" s="818"/>
      <c r="M60" s="817"/>
    </row>
    <row r="61" spans="1:13" ht="30" customHeight="1">
      <c r="A61" s="51">
        <v>5</v>
      </c>
      <c r="B61" s="865"/>
      <c r="C61" s="866"/>
      <c r="D61" s="866"/>
      <c r="E61" s="866"/>
      <c r="F61" s="866"/>
      <c r="G61" s="866"/>
      <c r="H61" s="866"/>
      <c r="I61" s="866"/>
      <c r="J61" s="866"/>
      <c r="K61" s="867"/>
      <c r="L61" s="818"/>
      <c r="M61" s="817"/>
    </row>
    <row r="62" spans="1:13" ht="30" customHeight="1">
      <c r="A62" s="51">
        <v>6</v>
      </c>
      <c r="B62" s="865"/>
      <c r="C62" s="866"/>
      <c r="D62" s="866"/>
      <c r="E62" s="866"/>
      <c r="F62" s="866"/>
      <c r="G62" s="866"/>
      <c r="H62" s="866"/>
      <c r="I62" s="866"/>
      <c r="J62" s="866"/>
      <c r="K62" s="867"/>
      <c r="L62" s="818"/>
      <c r="M62" s="817"/>
    </row>
    <row r="63" spans="1:13" ht="30" customHeight="1">
      <c r="B63" s="906" t="s">
        <v>451</v>
      </c>
      <c r="C63" s="907"/>
      <c r="D63" s="907"/>
      <c r="E63" s="907"/>
      <c r="F63" s="907"/>
      <c r="G63" s="907"/>
      <c r="H63" s="907"/>
      <c r="I63" s="907"/>
      <c r="J63" s="907"/>
      <c r="K63" s="908"/>
      <c r="L63" s="530" t="s">
        <v>451</v>
      </c>
      <c r="M63" s="530"/>
    </row>
    <row r="64" spans="1:13" ht="30" customHeight="1">
      <c r="B64" s="888" t="s">
        <v>499</v>
      </c>
      <c r="C64" s="889"/>
      <c r="D64" s="889"/>
      <c r="E64" s="889"/>
      <c r="F64" s="889"/>
      <c r="G64" s="889"/>
      <c r="H64" s="889"/>
      <c r="I64" s="889"/>
      <c r="J64" s="889"/>
      <c r="K64" s="890"/>
      <c r="L64" s="670" t="s">
        <v>502</v>
      </c>
      <c r="M64" s="671"/>
    </row>
    <row r="65" spans="1:15" ht="30" customHeight="1">
      <c r="A65" s="51">
        <v>1</v>
      </c>
      <c r="B65" s="862"/>
      <c r="C65" s="863"/>
      <c r="D65" s="863"/>
      <c r="E65" s="863"/>
      <c r="F65" s="863"/>
      <c r="G65" s="863"/>
      <c r="H65" s="863"/>
      <c r="I65" s="863"/>
      <c r="J65" s="863"/>
      <c r="K65" s="864"/>
      <c r="L65" s="671"/>
      <c r="M65" s="671"/>
    </row>
    <row r="66" spans="1:15" ht="30" customHeight="1">
      <c r="A66" s="51">
        <v>2</v>
      </c>
      <c r="B66" s="865"/>
      <c r="C66" s="866"/>
      <c r="D66" s="866"/>
      <c r="E66" s="866"/>
      <c r="F66" s="866"/>
      <c r="G66" s="866"/>
      <c r="H66" s="866"/>
      <c r="I66" s="866"/>
      <c r="J66" s="866"/>
      <c r="K66" s="867"/>
      <c r="L66" s="671"/>
      <c r="M66" s="671"/>
    </row>
    <row r="67" spans="1:15" ht="30" customHeight="1">
      <c r="A67" s="51">
        <v>3</v>
      </c>
      <c r="B67" s="865"/>
      <c r="C67" s="866"/>
      <c r="D67" s="866"/>
      <c r="E67" s="866"/>
      <c r="F67" s="866"/>
      <c r="G67" s="866"/>
      <c r="H67" s="866"/>
      <c r="I67" s="866"/>
      <c r="J67" s="866"/>
      <c r="K67" s="867"/>
      <c r="L67" s="671"/>
      <c r="M67" s="671"/>
    </row>
    <row r="68" spans="1:15" ht="30" customHeight="1">
      <c r="A68" s="51">
        <v>4</v>
      </c>
      <c r="B68" s="883"/>
      <c r="C68" s="884"/>
      <c r="D68" s="884"/>
      <c r="E68" s="884"/>
      <c r="F68" s="884"/>
      <c r="G68" s="884"/>
      <c r="H68" s="884"/>
      <c r="I68" s="884"/>
      <c r="J68" s="884"/>
      <c r="K68" s="885"/>
      <c r="L68" s="671"/>
      <c r="M68" s="671"/>
    </row>
    <row r="69" spans="1:15" ht="30" customHeight="1">
      <c r="B69" s="891" t="s">
        <v>426</v>
      </c>
      <c r="C69" s="892"/>
      <c r="D69" s="542" t="s">
        <v>205</v>
      </c>
      <c r="E69" s="543" t="str">
        <f>IF($D$69="自主制作","制作担当者名",IF($D$69="業者委託","委託業者名",IF($D$69="買取公演","買入業者名","")))</f>
        <v/>
      </c>
      <c r="F69" s="893"/>
      <c r="G69" s="894"/>
      <c r="H69" s="543" t="str">
        <f>IF($D$69="自主制作","共同企画・制作者名","")</f>
        <v/>
      </c>
      <c r="I69" s="893"/>
      <c r="J69" s="895"/>
      <c r="K69" s="896"/>
      <c r="L69" s="897" t="s">
        <v>469</v>
      </c>
      <c r="M69" s="898"/>
      <c r="N69" s="898"/>
      <c r="O69" s="898"/>
    </row>
    <row r="70" spans="1:15" ht="30" customHeight="1">
      <c r="B70" s="899" t="s">
        <v>432</v>
      </c>
      <c r="C70" s="900"/>
      <c r="D70" s="544" t="s">
        <v>115</v>
      </c>
      <c r="E70" s="545" t="s">
        <v>236</v>
      </c>
      <c r="F70" s="546" t="s">
        <v>116</v>
      </c>
      <c r="G70" s="545" t="s">
        <v>236</v>
      </c>
      <c r="H70" s="547" t="s">
        <v>117</v>
      </c>
      <c r="I70" s="545" t="s">
        <v>236</v>
      </c>
      <c r="J70" s="547"/>
      <c r="K70" s="548"/>
      <c r="L70" s="897"/>
      <c r="M70" s="898"/>
      <c r="N70" s="898"/>
      <c r="O70" s="898"/>
    </row>
    <row r="71" spans="1:15" ht="30" customHeight="1">
      <c r="B71" s="901"/>
      <c r="C71" s="902"/>
      <c r="D71" s="547" t="s">
        <v>114</v>
      </c>
      <c r="E71" s="893"/>
      <c r="F71" s="895"/>
      <c r="G71" s="895"/>
      <c r="H71" s="895"/>
      <c r="I71" s="895"/>
      <c r="J71" s="895"/>
      <c r="K71" s="896"/>
      <c r="L71" s="897"/>
      <c r="M71" s="898"/>
      <c r="N71" s="898"/>
      <c r="O71" s="898"/>
    </row>
    <row r="72" spans="1:15" ht="30" customHeight="1">
      <c r="B72" s="903" t="s">
        <v>428</v>
      </c>
      <c r="C72" s="904"/>
      <c r="D72" s="904"/>
      <c r="E72" s="904"/>
      <c r="F72" s="904"/>
      <c r="G72" s="904"/>
      <c r="H72" s="904"/>
      <c r="I72" s="904"/>
      <c r="J72" s="904"/>
      <c r="K72" s="905"/>
      <c r="L72" s="897"/>
      <c r="M72" s="898"/>
      <c r="N72" s="898"/>
      <c r="O72" s="898"/>
    </row>
    <row r="73" spans="1:15" ht="30" customHeight="1">
      <c r="A73" s="51">
        <v>1</v>
      </c>
      <c r="B73" s="862"/>
      <c r="C73" s="863"/>
      <c r="D73" s="863"/>
      <c r="E73" s="863"/>
      <c r="F73" s="863"/>
      <c r="G73" s="863"/>
      <c r="H73" s="863"/>
      <c r="I73" s="863"/>
      <c r="J73" s="863"/>
      <c r="K73" s="864"/>
      <c r="L73" s="886" t="s">
        <v>429</v>
      </c>
      <c r="M73" s="887"/>
    </row>
    <row r="74" spans="1:15" ht="30" customHeight="1">
      <c r="A74" s="51">
        <v>2</v>
      </c>
      <c r="B74" s="865"/>
      <c r="C74" s="866"/>
      <c r="D74" s="866"/>
      <c r="E74" s="866"/>
      <c r="F74" s="866"/>
      <c r="G74" s="866"/>
      <c r="H74" s="866"/>
      <c r="I74" s="866"/>
      <c r="J74" s="866"/>
      <c r="K74" s="867"/>
      <c r="L74" s="886"/>
      <c r="M74" s="887"/>
    </row>
    <row r="75" spans="1:15" ht="30" customHeight="1">
      <c r="A75" s="51">
        <v>3</v>
      </c>
      <c r="B75" s="865"/>
      <c r="C75" s="866"/>
      <c r="D75" s="866"/>
      <c r="E75" s="866"/>
      <c r="F75" s="866"/>
      <c r="G75" s="866"/>
      <c r="H75" s="866"/>
      <c r="I75" s="866"/>
      <c r="J75" s="866"/>
      <c r="K75" s="867"/>
      <c r="L75" s="886"/>
      <c r="M75" s="887"/>
    </row>
    <row r="76" spans="1:15" ht="30" customHeight="1">
      <c r="A76" s="51">
        <v>4</v>
      </c>
      <c r="B76" s="865"/>
      <c r="C76" s="866"/>
      <c r="D76" s="866"/>
      <c r="E76" s="866"/>
      <c r="F76" s="866"/>
      <c r="G76" s="866"/>
      <c r="H76" s="866"/>
      <c r="I76" s="866"/>
      <c r="J76" s="866"/>
      <c r="K76" s="867"/>
      <c r="L76" s="886"/>
      <c r="M76" s="887"/>
    </row>
    <row r="77" spans="1:15" ht="30" customHeight="1">
      <c r="A77" s="51">
        <v>5</v>
      </c>
      <c r="B77" s="865"/>
      <c r="C77" s="866"/>
      <c r="D77" s="866"/>
      <c r="E77" s="866"/>
      <c r="F77" s="866"/>
      <c r="G77" s="866"/>
      <c r="H77" s="866"/>
      <c r="I77" s="866"/>
      <c r="J77" s="866"/>
      <c r="K77" s="867"/>
      <c r="L77" s="886"/>
      <c r="M77" s="887"/>
    </row>
    <row r="78" spans="1:15" ht="30" customHeight="1">
      <c r="A78" s="51">
        <v>6</v>
      </c>
      <c r="B78" s="883"/>
      <c r="C78" s="884"/>
      <c r="D78" s="884"/>
      <c r="E78" s="884"/>
      <c r="F78" s="884"/>
      <c r="G78" s="884"/>
      <c r="H78" s="884"/>
      <c r="I78" s="884"/>
      <c r="J78" s="884"/>
      <c r="K78" s="885"/>
      <c r="L78" s="886"/>
      <c r="M78" s="887"/>
    </row>
    <row r="82" spans="5:5" ht="24" customHeight="1">
      <c r="E82" s="158"/>
    </row>
  </sheetData>
  <sheetProtection algorithmName="SHA-512" hashValue="Kh8O+rBBJRZgHP/IYzVLMfF4H1ujE+5zROWwy9M/Nr9ckQ7sxR46d1ExrTMYzqKh0JEA9dZYfzf2CtfbJ6RTpg==" saltValue="1kymhz0CHBzMvkMsNbXD8g==" spinCount="100000" sheet="1" formatRows="0"/>
  <mergeCells count="39">
    <mergeCell ref="L57:M62"/>
    <mergeCell ref="L23:M55"/>
    <mergeCell ref="B73:K78"/>
    <mergeCell ref="L73:M78"/>
    <mergeCell ref="B64:K64"/>
    <mergeCell ref="L64:M68"/>
    <mergeCell ref="B65:K68"/>
    <mergeCell ref="B69:C69"/>
    <mergeCell ref="F69:G69"/>
    <mergeCell ref="I69:K69"/>
    <mergeCell ref="L69:O72"/>
    <mergeCell ref="B70:C71"/>
    <mergeCell ref="E71:K71"/>
    <mergeCell ref="B72:K72"/>
    <mergeCell ref="B63:K63"/>
    <mergeCell ref="B55:K55"/>
    <mergeCell ref="B56:K56"/>
    <mergeCell ref="B57:K62"/>
    <mergeCell ref="B25:K54"/>
    <mergeCell ref="B23:K23"/>
    <mergeCell ref="C24:D24"/>
    <mergeCell ref="E24:F24"/>
    <mergeCell ref="G24:K24"/>
    <mergeCell ref="L5:M16"/>
    <mergeCell ref="L17:M22"/>
    <mergeCell ref="B2:C2"/>
    <mergeCell ref="D2:K2"/>
    <mergeCell ref="B3:C3"/>
    <mergeCell ref="D3:K3"/>
    <mergeCell ref="B17:E17"/>
    <mergeCell ref="B6:K10"/>
    <mergeCell ref="B12:K16"/>
    <mergeCell ref="I18:K19"/>
    <mergeCell ref="I20:K20"/>
    <mergeCell ref="I21:K22"/>
    <mergeCell ref="B18:E22"/>
    <mergeCell ref="F18:F22"/>
    <mergeCell ref="G18:G22"/>
    <mergeCell ref="H18:H22"/>
  </mergeCells>
  <phoneticPr fontId="20"/>
  <conditionalFormatting sqref="E24 G24">
    <cfRule type="expression" dxfId="9" priority="3" stopIfTrue="1">
      <formula>NOT($C$24="その他")</formula>
    </cfRule>
  </conditionalFormatting>
  <conditionalFormatting sqref="F69:G69">
    <cfRule type="expression" dxfId="8" priority="2">
      <formula>$E$69=""</formula>
    </cfRule>
  </conditionalFormatting>
  <conditionalFormatting sqref="H69:K69">
    <cfRule type="expression" dxfId="7" priority="4" stopIfTrue="1">
      <formula>NOT($D$69="自主制作")</formula>
    </cfRule>
  </conditionalFormatting>
  <dataValidations count="10">
    <dataValidation operator="lessThanOrEqual" allowBlank="1" showInputMessage="1" showErrorMessage="1" errorTitle="字数超過" error="300字・6行以内でご記入ください。" sqref="E69:K69" xr:uid="{FE647DAB-D99B-4E38-A72D-64CF21C8C498}"/>
    <dataValidation type="list" operator="lessThanOrEqual" allowBlank="1" showInputMessage="1" showErrorMessage="1" errorTitle="字数超過" error="300字・6行以内でご記入ください。" sqref="D69" xr:uid="{6468AC00-80FA-4716-9A74-BA477CB6D141}">
      <formula1>"選択してください。,自主制作,業者委託,買取公演"</formula1>
    </dataValidation>
    <dataValidation type="list" operator="lessThanOrEqual" allowBlank="1" showInputMessage="1" showErrorMessage="1" errorTitle="字数超過" error="300字・6行以内でご記入ください。" sqref="E70 G70 I70" xr:uid="{CF572511-4AEF-4554-8526-CC46BDF9A20A}">
      <formula1>"ー,〇"</formula1>
    </dataValidation>
    <dataValidation type="list" allowBlank="1" showInputMessage="1" showErrorMessage="1" sqref="E70 G70 I70" xr:uid="{15672A12-2DE1-46DC-8411-AF65B43683AD}">
      <formula1>"―,〇"</formula1>
    </dataValidation>
    <dataValidation allowBlank="1" showInputMessage="1" showErrorMessage="1" prompt="総出演者数を概数で記入" sqref="H18:H22" xr:uid="{BB2C07E1-6F06-4F6D-9950-6DBB444095D0}"/>
    <dataValidation allowBlank="1" showInputMessage="1" showErrorMessage="1" prompt="実施文化施設に大ホール、中ホール、小ホールなど複数会場がある場合は実施するホール名を記載してください。" sqref="I21:K22" xr:uid="{1FAF1333-1254-4D41-B11B-46CE119CB470}"/>
    <dataValidation type="textLength" operator="lessThanOrEqual" allowBlank="1" showInputMessage="1" showErrorMessage="1" errorTitle="字数超過" error="200字・4行以内でご記入ください。" sqref="B4:K4" xr:uid="{F73E04BF-CE43-42CD-99E3-A3785E3D403C}">
      <formula1>200</formula1>
    </dataValidation>
    <dataValidation type="list" allowBlank="1" showInputMessage="1" showErrorMessage="1" promptTitle="選択してください。" prompt="自主制作：主催者が公演内容等を企画・制作する公演_x000a_業者委託：主催者が内容を企画し、制作は業者が行う公演_x000a_買取公演：業者が企画・制作等したものを主催者が購入する公演" sqref="D69" xr:uid="{5A94AF97-3ECC-4884-9CA0-0EE617ED5084}">
      <formula1>"選択してください,自主制作,業者委託,買取公演"</formula1>
    </dataValidation>
    <dataValidation type="list" allowBlank="1" showInputMessage="1" showErrorMessage="1" promptTitle="該当する内容を選択してください。" prompt="創作初演_x000a_新演出_x000a_新振付_x000a_翻訳初演_x000a_再演_x000a_その他_x000a__x000a_その他の場合は種類を記載してください。_x000a_複数の種類の場合もその他を選択し、記載してください。" sqref="C24:D24" xr:uid="{F9AB4B7F-ED6B-454B-BF9B-4C2FC3DBB945}">
      <formula1>"種類の選択をしてください。,創作初演,新演出,新振付,翻訳初演,再演,その他"</formula1>
    </dataValidation>
    <dataValidation type="textLength" operator="lessThanOrEqual" allowBlank="1" showInputMessage="1" showErrorMessage="1" errorTitle="字数超過" error="300字・6行以内でご記入ください。" sqref="H70:H71 I71 E71 F70:F71 J70:K71 G71 D70:D71" xr:uid="{63A3F83E-494F-4439-A199-C638A0FBE582}">
      <formula1>300</formula1>
    </dataValidation>
  </dataValidations>
  <printOptions horizontalCentered="1"/>
  <pageMargins left="0.31496062992125984" right="0.31496062992125984" top="0.35433070866141736" bottom="0.35433070866141736" header="0.31496062992125984" footer="0.31496062992125984"/>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CCFFFF"/>
    <pageSetUpPr fitToPage="1"/>
  </sheetPr>
  <dimension ref="A1:O129"/>
  <sheetViews>
    <sheetView view="pageBreakPreview" zoomScale="85" zoomScaleNormal="100" zoomScaleSheetLayoutView="85" workbookViewId="0">
      <selection activeCell="H21" sqref="H21:H22"/>
    </sheetView>
  </sheetViews>
  <sheetFormatPr defaultColWidth="9" defaultRowHeight="18"/>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2.5" style="161" customWidth="1"/>
    <col min="11" max="13" width="22.5" style="2" customWidth="1"/>
    <col min="14" max="14" width="27.19921875" style="2" customWidth="1"/>
    <col min="15" max="16384" width="9" style="2"/>
  </cols>
  <sheetData>
    <row r="1" spans="1:14">
      <c r="A1" s="95" t="s">
        <v>476</v>
      </c>
    </row>
    <row r="2" spans="1:14" customFormat="1" ht="22.2" customHeight="1">
      <c r="A2" s="916" t="s">
        <v>176</v>
      </c>
      <c r="B2" s="916"/>
      <c r="C2" s="685">
        <f>IF('1-1 総表'!C22="",'1-1 総表'!C21,'1-1 総表'!C21&amp;"（"&amp;'1-1 総表'!C22&amp;"）")</f>
        <v>0</v>
      </c>
      <c r="D2" s="685"/>
      <c r="E2" s="685"/>
      <c r="F2" s="685"/>
      <c r="G2" s="685"/>
      <c r="H2" s="685"/>
      <c r="I2" s="685"/>
      <c r="J2" s="642" t="s">
        <v>460</v>
      </c>
      <c r="K2" s="88"/>
      <c r="L2" s="39"/>
    </row>
    <row r="3" spans="1:14" customFormat="1" ht="22.2" customHeight="1">
      <c r="A3" s="684" t="s">
        <v>177</v>
      </c>
      <c r="B3" s="684"/>
      <c r="C3" s="685">
        <f>'1-1 総表'!C31</f>
        <v>0</v>
      </c>
      <c r="D3" s="685"/>
      <c r="E3" s="685"/>
      <c r="F3" s="685"/>
      <c r="G3" s="685"/>
      <c r="H3" s="685"/>
      <c r="I3" s="685"/>
      <c r="J3" s="88"/>
      <c r="K3" s="88"/>
      <c r="L3" s="39"/>
    </row>
    <row r="4" spans="1:14" ht="9.75" customHeight="1" thickBot="1"/>
    <row r="5" spans="1:14" customFormat="1" ht="20.399999999999999" thickBot="1">
      <c r="A5" s="162"/>
      <c r="B5" s="163" t="s">
        <v>123</v>
      </c>
      <c r="C5" s="164"/>
      <c r="D5" s="254"/>
      <c r="E5" s="986">
        <f>E6+E7</f>
        <v>0</v>
      </c>
      <c r="F5" s="986"/>
      <c r="G5" s="987"/>
      <c r="H5" s="165"/>
      <c r="I5" s="165"/>
      <c r="J5" s="980" t="s">
        <v>492</v>
      </c>
      <c r="K5" s="980"/>
      <c r="L5" s="980"/>
      <c r="M5" s="980"/>
      <c r="N5" s="980"/>
    </row>
    <row r="6" spans="1:14" customFormat="1" ht="20.399999999999999" thickBot="1">
      <c r="A6" s="162"/>
      <c r="B6" s="166"/>
      <c r="C6" s="917" t="s">
        <v>124</v>
      </c>
      <c r="D6" s="918"/>
      <c r="E6" s="924">
        <f>I17</f>
        <v>0</v>
      </c>
      <c r="F6" s="925"/>
      <c r="G6" s="926"/>
      <c r="H6" s="167"/>
      <c r="I6" s="167"/>
      <c r="J6" s="980"/>
      <c r="K6" s="980"/>
      <c r="L6" s="980"/>
      <c r="M6" s="980"/>
      <c r="N6" s="980"/>
    </row>
    <row r="7" spans="1:14" customFormat="1" ht="20.399999999999999" thickBot="1">
      <c r="A7" s="162"/>
      <c r="B7" s="166"/>
      <c r="C7" s="168" t="s">
        <v>125</v>
      </c>
      <c r="D7" s="255"/>
      <c r="E7" s="919">
        <f>SUM(E8:G13)</f>
        <v>0</v>
      </c>
      <c r="F7" s="919"/>
      <c r="G7" s="920"/>
      <c r="H7" s="167"/>
      <c r="I7" s="167"/>
      <c r="J7" s="980"/>
      <c r="K7" s="980"/>
      <c r="L7" s="980"/>
      <c r="M7" s="980"/>
      <c r="N7" s="980"/>
    </row>
    <row r="8" spans="1:14" customFormat="1" ht="20.399999999999999" thickBot="1">
      <c r="A8" s="162"/>
      <c r="B8" s="166"/>
      <c r="C8" s="169"/>
      <c r="D8" s="256" t="s">
        <v>126</v>
      </c>
      <c r="E8" s="921">
        <f>I68</f>
        <v>0</v>
      </c>
      <c r="F8" s="922"/>
      <c r="G8" s="923"/>
      <c r="H8" s="167"/>
      <c r="I8" s="167"/>
      <c r="J8" s="980"/>
      <c r="K8" s="980"/>
      <c r="L8" s="980"/>
      <c r="M8" s="980"/>
      <c r="N8" s="980"/>
    </row>
    <row r="9" spans="1:14" customFormat="1" ht="19.8">
      <c r="A9" s="162"/>
      <c r="B9" s="166"/>
      <c r="C9" s="169"/>
      <c r="D9" s="257" t="s">
        <v>127</v>
      </c>
      <c r="E9" s="994">
        <f>I77</f>
        <v>0</v>
      </c>
      <c r="F9" s="994"/>
      <c r="G9" s="995"/>
      <c r="H9" s="167"/>
      <c r="I9" s="167"/>
      <c r="J9" s="980"/>
      <c r="K9" s="980"/>
      <c r="L9" s="980"/>
      <c r="M9" s="980"/>
      <c r="N9" s="980"/>
    </row>
    <row r="10" spans="1:14" customFormat="1" ht="19.8">
      <c r="A10" s="162"/>
      <c r="B10" s="166"/>
      <c r="C10" s="169"/>
      <c r="D10" s="257" t="s">
        <v>128</v>
      </c>
      <c r="E10" s="912">
        <f>I88</f>
        <v>0</v>
      </c>
      <c r="F10" s="912"/>
      <c r="G10" s="913"/>
      <c r="H10" s="167"/>
      <c r="I10" s="167"/>
      <c r="J10" s="980"/>
      <c r="K10" s="980"/>
      <c r="L10" s="980"/>
      <c r="M10" s="980"/>
      <c r="N10" s="980"/>
    </row>
    <row r="11" spans="1:14" customFormat="1" ht="19.8">
      <c r="A11" s="162"/>
      <c r="B11" s="166"/>
      <c r="C11" s="169"/>
      <c r="D11" s="258" t="s">
        <v>129</v>
      </c>
      <c r="E11" s="912">
        <f>I99</f>
        <v>0</v>
      </c>
      <c r="F11" s="912"/>
      <c r="G11" s="913"/>
      <c r="H11" s="167"/>
      <c r="I11" s="167"/>
      <c r="J11" s="980"/>
      <c r="K11" s="980"/>
      <c r="L11" s="980"/>
      <c r="M11" s="980"/>
      <c r="N11" s="980"/>
    </row>
    <row r="12" spans="1:14" customFormat="1" ht="19.8">
      <c r="A12" s="162"/>
      <c r="B12" s="166"/>
      <c r="C12" s="169"/>
      <c r="D12" s="258" t="s">
        <v>130</v>
      </c>
      <c r="E12" s="912">
        <f>I108</f>
        <v>0</v>
      </c>
      <c r="F12" s="912"/>
      <c r="G12" s="913"/>
      <c r="H12" s="167"/>
      <c r="I12" s="167"/>
      <c r="J12" s="980"/>
      <c r="K12" s="980"/>
      <c r="L12" s="980"/>
      <c r="M12" s="980"/>
      <c r="N12" s="980"/>
    </row>
    <row r="13" spans="1:14" customFormat="1" ht="20.399999999999999" thickBot="1">
      <c r="A13" s="162"/>
      <c r="B13" s="170"/>
      <c r="C13" s="171"/>
      <c r="D13" s="259" t="s">
        <v>131</v>
      </c>
      <c r="E13" s="914">
        <f>I119</f>
        <v>0</v>
      </c>
      <c r="F13" s="914"/>
      <c r="G13" s="915"/>
      <c r="H13" s="167"/>
      <c r="I13" s="167"/>
      <c r="J13" s="980"/>
      <c r="K13" s="980"/>
      <c r="L13" s="980"/>
      <c r="M13" s="980"/>
      <c r="N13" s="980"/>
    </row>
    <row r="14" spans="1:14" ht="14.25" customHeight="1" thickBot="1">
      <c r="J14" s="998" t="s">
        <v>461</v>
      </c>
      <c r="K14" s="830"/>
      <c r="L14" s="830"/>
      <c r="M14" s="830"/>
      <c r="N14" s="830"/>
    </row>
    <row r="15" spans="1:14" s="176" customFormat="1" ht="18.600000000000001" customHeight="1" thickBot="1">
      <c r="A15" s="172" t="s">
        <v>14</v>
      </c>
      <c r="B15" s="173" t="s">
        <v>15</v>
      </c>
      <c r="C15" s="173" t="s">
        <v>16</v>
      </c>
      <c r="D15" s="260" t="s">
        <v>17</v>
      </c>
      <c r="E15" s="985" t="s">
        <v>18</v>
      </c>
      <c r="F15" s="985"/>
      <c r="G15" s="985"/>
      <c r="H15" s="174" t="s">
        <v>118</v>
      </c>
      <c r="I15" s="175" t="s">
        <v>19</v>
      </c>
      <c r="J15" s="830"/>
      <c r="K15" s="830"/>
      <c r="L15" s="830"/>
      <c r="M15" s="830"/>
      <c r="N15" s="830"/>
    </row>
    <row r="16" spans="1:14" ht="29.4" thickBot="1">
      <c r="A16" s="928" t="s">
        <v>120</v>
      </c>
      <c r="B16" s="929"/>
      <c r="C16" s="929"/>
      <c r="D16" s="929"/>
      <c r="E16" s="177"/>
      <c r="F16" s="177"/>
      <c r="G16" s="177"/>
      <c r="H16" s="178"/>
      <c r="I16" s="179">
        <f>SUM(I17,I68,I77,I88,I99,I108,I119)</f>
        <v>0</v>
      </c>
      <c r="J16" s="830"/>
      <c r="K16" s="830"/>
      <c r="L16" s="830"/>
      <c r="M16" s="830"/>
      <c r="N16" s="830"/>
    </row>
    <row r="17" spans="1:15" ht="29.4" thickBot="1">
      <c r="A17" s="180" t="s">
        <v>201</v>
      </c>
      <c r="B17" s="181" t="s">
        <v>20</v>
      </c>
      <c r="C17" s="182"/>
      <c r="D17" s="261"/>
      <c r="E17" s="183"/>
      <c r="F17" s="183"/>
      <c r="G17" s="183"/>
      <c r="H17" s="184"/>
      <c r="I17" s="185">
        <f>SUM(I29)</f>
        <v>0</v>
      </c>
      <c r="J17" s="830"/>
      <c r="K17" s="830"/>
      <c r="L17" s="830"/>
      <c r="M17" s="830"/>
      <c r="N17" s="830"/>
    </row>
    <row r="18" spans="1:15" ht="24" customHeight="1">
      <c r="A18" s="180" t="s">
        <v>201</v>
      </c>
      <c r="B18" s="186"/>
      <c r="C18" s="187" t="s">
        <v>247</v>
      </c>
      <c r="D18" s="262"/>
      <c r="E18" s="188"/>
      <c r="F18" s="188"/>
      <c r="G18" s="188"/>
      <c r="H18" s="189"/>
      <c r="I18" s="190"/>
      <c r="J18" s="830"/>
      <c r="K18" s="830"/>
      <c r="L18" s="830"/>
      <c r="M18" s="830"/>
      <c r="N18" s="830"/>
    </row>
    <row r="19" spans="1:15" ht="18.75" customHeight="1">
      <c r="A19" s="180" t="s">
        <v>201</v>
      </c>
      <c r="B19" s="191"/>
      <c r="C19" s="192"/>
      <c r="D19" s="263" t="s">
        <v>21</v>
      </c>
      <c r="E19" s="952">
        <f>'1-1 総表'!C21</f>
        <v>0</v>
      </c>
      <c r="F19" s="953"/>
      <c r="G19" s="953"/>
      <c r="H19" s="953"/>
      <c r="I19" s="193"/>
      <c r="J19" s="830"/>
      <c r="K19" s="830"/>
      <c r="L19" s="830"/>
      <c r="M19" s="830"/>
      <c r="N19" s="830"/>
    </row>
    <row r="20" spans="1:15" ht="18.75" customHeight="1">
      <c r="A20" s="180" t="s">
        <v>201</v>
      </c>
      <c r="B20" s="191"/>
      <c r="C20" s="192"/>
      <c r="D20" s="264" t="s">
        <v>152</v>
      </c>
      <c r="E20" s="954"/>
      <c r="F20" s="955"/>
      <c r="G20" s="955"/>
      <c r="H20" s="195" t="s">
        <v>22</v>
      </c>
      <c r="I20" s="196"/>
      <c r="J20" s="830"/>
      <c r="K20" s="830"/>
      <c r="L20" s="830"/>
      <c r="M20" s="830"/>
      <c r="N20" s="830"/>
    </row>
    <row r="21" spans="1:15" ht="9.4499999999999993" customHeight="1">
      <c r="A21" s="180" t="s">
        <v>201</v>
      </c>
      <c r="B21" s="191"/>
      <c r="C21" s="192"/>
      <c r="D21" s="944" t="s">
        <v>153</v>
      </c>
      <c r="E21" s="988"/>
      <c r="F21" s="989"/>
      <c r="G21" s="989"/>
      <c r="H21" s="992" t="s">
        <v>22</v>
      </c>
      <c r="I21" s="966"/>
      <c r="J21" s="830"/>
      <c r="K21" s="830"/>
      <c r="L21" s="830"/>
      <c r="M21" s="830"/>
      <c r="N21" s="830"/>
    </row>
    <row r="22" spans="1:15" ht="9.4499999999999993" customHeight="1">
      <c r="A22" s="180" t="s">
        <v>201</v>
      </c>
      <c r="B22" s="191"/>
      <c r="C22" s="192"/>
      <c r="D22" s="945"/>
      <c r="E22" s="990"/>
      <c r="F22" s="991"/>
      <c r="G22" s="991"/>
      <c r="H22" s="993"/>
      <c r="I22" s="967"/>
      <c r="J22" s="830"/>
      <c r="K22" s="830"/>
      <c r="L22" s="830"/>
      <c r="M22" s="830"/>
      <c r="N22" s="830"/>
    </row>
    <row r="23" spans="1:15" ht="18.75" customHeight="1">
      <c r="A23" s="180" t="s">
        <v>201</v>
      </c>
      <c r="B23" s="191"/>
      <c r="C23" s="192"/>
      <c r="D23" s="265" t="s">
        <v>144</v>
      </c>
      <c r="E23" s="942">
        <f>E20-E21</f>
        <v>0</v>
      </c>
      <c r="F23" s="943"/>
      <c r="G23" s="943"/>
      <c r="H23" s="199" t="s">
        <v>154</v>
      </c>
      <c r="I23" s="198"/>
      <c r="J23" s="830"/>
      <c r="K23" s="830"/>
      <c r="L23" s="830"/>
      <c r="M23" s="830"/>
      <c r="N23" s="830"/>
    </row>
    <row r="24" spans="1:15" ht="18.75" customHeight="1">
      <c r="A24" s="180" t="s">
        <v>201</v>
      </c>
      <c r="B24" s="191"/>
      <c r="C24" s="192"/>
      <c r="D24" s="266" t="s">
        <v>23</v>
      </c>
      <c r="E24" s="956"/>
      <c r="F24" s="957"/>
      <c r="G24" s="957"/>
      <c r="H24" s="195" t="s">
        <v>24</v>
      </c>
      <c r="I24" s="196"/>
      <c r="J24" s="830"/>
      <c r="K24" s="830"/>
      <c r="L24" s="830"/>
      <c r="M24" s="830"/>
      <c r="N24" s="830"/>
    </row>
    <row r="25" spans="1:15" ht="18.75" customHeight="1">
      <c r="A25" s="180" t="s">
        <v>201</v>
      </c>
      <c r="B25" s="191"/>
      <c r="C25" s="192"/>
      <c r="D25" s="267" t="s">
        <v>25</v>
      </c>
      <c r="E25" s="958">
        <f>IF(SUM(G29:G49)=0,0,SUM(G29:G49)/(E23*E24)*100)</f>
        <v>0</v>
      </c>
      <c r="F25" s="959"/>
      <c r="G25" s="959"/>
      <c r="H25" s="200" t="s">
        <v>26</v>
      </c>
      <c r="I25" s="201"/>
      <c r="J25" s="830"/>
      <c r="K25" s="830"/>
      <c r="L25" s="830"/>
      <c r="M25" s="830"/>
      <c r="N25" s="830"/>
      <c r="O25" s="197"/>
    </row>
    <row r="26" spans="1:15" ht="18.75" customHeight="1">
      <c r="A26" s="180" t="s">
        <v>201</v>
      </c>
      <c r="B26" s="191"/>
      <c r="C26" s="202"/>
      <c r="D26" s="268"/>
      <c r="E26" s="203" t="s">
        <v>142</v>
      </c>
      <c r="F26" s="204"/>
      <c r="G26" s="204"/>
      <c r="H26" s="204"/>
      <c r="I26" s="205"/>
      <c r="J26" s="830"/>
      <c r="K26" s="830"/>
      <c r="L26" s="830"/>
      <c r="M26" s="830"/>
      <c r="N26" s="830"/>
      <c r="O26" s="197"/>
    </row>
    <row r="27" spans="1:15" ht="22.2">
      <c r="A27" s="180" t="s">
        <v>201</v>
      </c>
      <c r="B27" s="191"/>
      <c r="C27" s="187" t="s">
        <v>20</v>
      </c>
      <c r="D27" s="269"/>
      <c r="E27" s="206"/>
      <c r="F27" s="206"/>
      <c r="G27" s="206"/>
      <c r="H27" s="207"/>
      <c r="I27" s="208"/>
      <c r="J27" s="830"/>
      <c r="K27" s="830"/>
      <c r="L27" s="830"/>
      <c r="M27" s="830"/>
      <c r="N27" s="830"/>
    </row>
    <row r="28" spans="1:15">
      <c r="A28" s="180" t="s">
        <v>201</v>
      </c>
      <c r="B28" s="191"/>
      <c r="C28" s="209"/>
      <c r="D28" s="270" t="s">
        <v>151</v>
      </c>
      <c r="E28" s="210" t="s">
        <v>27</v>
      </c>
      <c r="F28" s="210" t="s">
        <v>28</v>
      </c>
      <c r="G28" s="210" t="s">
        <v>29</v>
      </c>
      <c r="H28" s="211" t="s">
        <v>30</v>
      </c>
      <c r="I28" s="212"/>
      <c r="J28" s="830"/>
      <c r="K28" s="830"/>
      <c r="L28" s="830"/>
      <c r="M28" s="830"/>
      <c r="N28" s="830"/>
    </row>
    <row r="29" spans="1:15" ht="18.75" customHeight="1">
      <c r="A29" s="180" t="s">
        <v>201</v>
      </c>
      <c r="B29" s="191"/>
      <c r="C29" s="209"/>
      <c r="D29" s="271"/>
      <c r="E29" s="17"/>
      <c r="F29" s="213" t="str">
        <f>IF(E29="","","×")</f>
        <v/>
      </c>
      <c r="G29" s="17"/>
      <c r="H29" s="214">
        <f>E29*G29</f>
        <v>0</v>
      </c>
      <c r="I29" s="215">
        <f>ROUNDDOWN((SUM(H29:H50)),-3)/1000</f>
        <v>0</v>
      </c>
      <c r="J29" s="830"/>
      <c r="K29" s="830"/>
      <c r="L29" s="830"/>
      <c r="M29" s="830"/>
      <c r="N29" s="830"/>
      <c r="O29" s="194"/>
    </row>
    <row r="30" spans="1:15">
      <c r="A30" s="180" t="str">
        <f>IF(AND(D30="",E30=""),"",".")</f>
        <v/>
      </c>
      <c r="B30" s="191"/>
      <c r="C30" s="209"/>
      <c r="D30" s="272"/>
      <c r="E30" s="18"/>
      <c r="F30" s="216" t="str">
        <f t="shared" ref="F30:F49" si="0">IF(E30="","","×")</f>
        <v/>
      </c>
      <c r="G30" s="18"/>
      <c r="H30" s="217">
        <f t="shared" ref="H30:H50" si="1">E30*G30</f>
        <v>0</v>
      </c>
      <c r="I30" s="218"/>
      <c r="O30" s="194"/>
    </row>
    <row r="31" spans="1:15">
      <c r="A31" s="180" t="str">
        <f t="shared" ref="A31:A49" si="2">IF(AND(D31="",E31=""),"",".")</f>
        <v/>
      </c>
      <c r="B31" s="191"/>
      <c r="C31" s="209"/>
      <c r="D31" s="272"/>
      <c r="E31" s="18"/>
      <c r="F31" s="216" t="str">
        <f t="shared" si="0"/>
        <v/>
      </c>
      <c r="G31" s="18"/>
      <c r="H31" s="217">
        <f t="shared" si="1"/>
        <v>0</v>
      </c>
      <c r="I31" s="218"/>
      <c r="J31" s="996" t="s">
        <v>442</v>
      </c>
      <c r="K31" s="802"/>
      <c r="L31" s="802"/>
      <c r="M31" s="802"/>
      <c r="N31" s="802"/>
      <c r="O31" s="194"/>
    </row>
    <row r="32" spans="1:15">
      <c r="A32" s="180" t="str">
        <f t="shared" si="2"/>
        <v/>
      </c>
      <c r="B32" s="191"/>
      <c r="C32" s="209"/>
      <c r="D32" s="272"/>
      <c r="E32" s="18"/>
      <c r="F32" s="216" t="str">
        <f t="shared" si="0"/>
        <v/>
      </c>
      <c r="G32" s="18"/>
      <c r="H32" s="217">
        <f t="shared" si="1"/>
        <v>0</v>
      </c>
      <c r="I32" s="218"/>
      <c r="J32" s="997"/>
      <c r="K32" s="830"/>
      <c r="L32" s="830"/>
      <c r="M32" s="830"/>
      <c r="N32" s="830"/>
      <c r="O32" s="194"/>
    </row>
    <row r="33" spans="1:15">
      <c r="A33" s="180" t="str">
        <f t="shared" si="2"/>
        <v/>
      </c>
      <c r="B33" s="191"/>
      <c r="C33" s="209"/>
      <c r="D33" s="272"/>
      <c r="E33" s="18"/>
      <c r="F33" s="216" t="str">
        <f t="shared" si="0"/>
        <v/>
      </c>
      <c r="G33" s="18"/>
      <c r="H33" s="217">
        <f t="shared" si="1"/>
        <v>0</v>
      </c>
      <c r="I33" s="218"/>
      <c r="J33" s="997"/>
      <c r="K33" s="830"/>
      <c r="L33" s="830"/>
      <c r="M33" s="830"/>
      <c r="N33" s="830"/>
      <c r="O33" s="194"/>
    </row>
    <row r="34" spans="1:15">
      <c r="A34" s="180" t="str">
        <f t="shared" si="2"/>
        <v/>
      </c>
      <c r="B34" s="191"/>
      <c r="C34" s="209"/>
      <c r="D34" s="272"/>
      <c r="E34" s="18"/>
      <c r="F34" s="216" t="str">
        <f t="shared" si="0"/>
        <v/>
      </c>
      <c r="G34" s="18"/>
      <c r="H34" s="217">
        <f t="shared" si="1"/>
        <v>0</v>
      </c>
      <c r="I34" s="218"/>
      <c r="J34" s="997"/>
      <c r="K34" s="830"/>
      <c r="L34" s="830"/>
      <c r="M34" s="830"/>
      <c r="N34" s="830"/>
      <c r="O34" s="194"/>
    </row>
    <row r="35" spans="1:15">
      <c r="A35" s="180" t="str">
        <f t="shared" si="2"/>
        <v/>
      </c>
      <c r="B35" s="191"/>
      <c r="C35" s="209"/>
      <c r="D35" s="272"/>
      <c r="E35" s="18"/>
      <c r="F35" s="216" t="str">
        <f t="shared" si="0"/>
        <v/>
      </c>
      <c r="G35" s="18"/>
      <c r="H35" s="217">
        <f t="shared" si="1"/>
        <v>0</v>
      </c>
      <c r="I35" s="218"/>
      <c r="J35" s="997"/>
      <c r="K35" s="830"/>
      <c r="L35" s="830"/>
      <c r="M35" s="830"/>
      <c r="N35" s="830"/>
      <c r="O35" s="194"/>
    </row>
    <row r="36" spans="1:15">
      <c r="A36" s="180" t="str">
        <f t="shared" si="2"/>
        <v/>
      </c>
      <c r="B36" s="191"/>
      <c r="C36" s="209"/>
      <c r="D36" s="272"/>
      <c r="E36" s="18"/>
      <c r="F36" s="216" t="str">
        <f t="shared" si="0"/>
        <v/>
      </c>
      <c r="G36" s="18"/>
      <c r="H36" s="217">
        <f t="shared" si="1"/>
        <v>0</v>
      </c>
      <c r="I36" s="218"/>
      <c r="J36" s="997"/>
      <c r="K36" s="830"/>
      <c r="L36" s="830"/>
      <c r="M36" s="830"/>
      <c r="N36" s="830"/>
    </row>
    <row r="37" spans="1:15">
      <c r="A37" s="180" t="str">
        <f t="shared" si="2"/>
        <v/>
      </c>
      <c r="B37" s="191"/>
      <c r="C37" s="209"/>
      <c r="D37" s="272"/>
      <c r="E37" s="18"/>
      <c r="F37" s="216" t="str">
        <f t="shared" si="0"/>
        <v/>
      </c>
      <c r="G37" s="18"/>
      <c r="H37" s="217">
        <f t="shared" si="1"/>
        <v>0</v>
      </c>
      <c r="I37" s="218"/>
      <c r="J37" s="997"/>
      <c r="K37" s="830"/>
      <c r="L37" s="830"/>
      <c r="M37" s="830"/>
      <c r="N37" s="830"/>
    </row>
    <row r="38" spans="1:15">
      <c r="A38" s="180" t="str">
        <f t="shared" si="2"/>
        <v/>
      </c>
      <c r="B38" s="191"/>
      <c r="C38" s="209"/>
      <c r="D38" s="272"/>
      <c r="E38" s="18"/>
      <c r="F38" s="216" t="str">
        <f t="shared" si="0"/>
        <v/>
      </c>
      <c r="G38" s="18"/>
      <c r="H38" s="217">
        <f t="shared" si="1"/>
        <v>0</v>
      </c>
      <c r="I38" s="218"/>
      <c r="J38" s="997"/>
      <c r="K38" s="830"/>
      <c r="L38" s="830"/>
      <c r="M38" s="830"/>
      <c r="N38" s="830"/>
    </row>
    <row r="39" spans="1:15">
      <c r="A39" s="180" t="str">
        <f t="shared" si="2"/>
        <v/>
      </c>
      <c r="B39" s="191"/>
      <c r="C39" s="209"/>
      <c r="D39" s="272"/>
      <c r="E39" s="18"/>
      <c r="F39" s="216" t="str">
        <f t="shared" si="0"/>
        <v/>
      </c>
      <c r="G39" s="18"/>
      <c r="H39" s="217">
        <f t="shared" si="1"/>
        <v>0</v>
      </c>
      <c r="I39" s="218"/>
      <c r="J39" s="997"/>
      <c r="K39" s="830"/>
      <c r="L39" s="830"/>
      <c r="M39" s="830"/>
      <c r="N39" s="830"/>
    </row>
    <row r="40" spans="1:15">
      <c r="A40" s="180" t="str">
        <f t="shared" si="2"/>
        <v/>
      </c>
      <c r="B40" s="191"/>
      <c r="C40" s="209"/>
      <c r="D40" s="272"/>
      <c r="E40" s="18"/>
      <c r="F40" s="216" t="str">
        <f t="shared" si="0"/>
        <v/>
      </c>
      <c r="G40" s="18"/>
      <c r="H40" s="217">
        <f t="shared" si="1"/>
        <v>0</v>
      </c>
      <c r="I40" s="218"/>
      <c r="J40" s="997"/>
      <c r="K40" s="830"/>
      <c r="L40" s="830"/>
      <c r="M40" s="830"/>
      <c r="N40" s="830"/>
    </row>
    <row r="41" spans="1:15">
      <c r="A41" s="180" t="str">
        <f t="shared" si="2"/>
        <v/>
      </c>
      <c r="B41" s="191"/>
      <c r="C41" s="209"/>
      <c r="D41" s="272"/>
      <c r="E41" s="18"/>
      <c r="F41" s="216" t="str">
        <f t="shared" si="0"/>
        <v/>
      </c>
      <c r="G41" s="18"/>
      <c r="H41" s="217">
        <f t="shared" si="1"/>
        <v>0</v>
      </c>
      <c r="I41" s="218"/>
      <c r="J41" s="219"/>
    </row>
    <row r="42" spans="1:15">
      <c r="A42" s="180" t="str">
        <f t="shared" si="2"/>
        <v/>
      </c>
      <c r="B42" s="191"/>
      <c r="C42" s="209"/>
      <c r="D42" s="272"/>
      <c r="E42" s="18"/>
      <c r="F42" s="216" t="str">
        <f t="shared" si="0"/>
        <v/>
      </c>
      <c r="G42" s="18"/>
      <c r="H42" s="217">
        <f t="shared" si="1"/>
        <v>0</v>
      </c>
      <c r="I42" s="218"/>
      <c r="J42" s="219"/>
    </row>
    <row r="43" spans="1:15">
      <c r="A43" s="180" t="str">
        <f t="shared" si="2"/>
        <v/>
      </c>
      <c r="B43" s="191"/>
      <c r="C43" s="209"/>
      <c r="D43" s="272"/>
      <c r="E43" s="18"/>
      <c r="F43" s="216" t="str">
        <f t="shared" si="0"/>
        <v/>
      </c>
      <c r="G43" s="18"/>
      <c r="H43" s="217">
        <f t="shared" si="1"/>
        <v>0</v>
      </c>
      <c r="I43" s="218"/>
      <c r="J43" s="219"/>
    </row>
    <row r="44" spans="1:15">
      <c r="A44" s="180" t="str">
        <f t="shared" si="2"/>
        <v/>
      </c>
      <c r="B44" s="191"/>
      <c r="C44" s="209"/>
      <c r="D44" s="272"/>
      <c r="E44" s="18"/>
      <c r="F44" s="216" t="str">
        <f t="shared" si="0"/>
        <v/>
      </c>
      <c r="G44" s="18"/>
      <c r="H44" s="217">
        <f t="shared" si="1"/>
        <v>0</v>
      </c>
      <c r="I44" s="218"/>
      <c r="J44" s="219"/>
    </row>
    <row r="45" spans="1:15">
      <c r="A45" s="180" t="str">
        <f t="shared" si="2"/>
        <v/>
      </c>
      <c r="B45" s="191"/>
      <c r="C45" s="209"/>
      <c r="D45" s="272"/>
      <c r="E45" s="18"/>
      <c r="F45" s="216" t="str">
        <f t="shared" si="0"/>
        <v/>
      </c>
      <c r="G45" s="18"/>
      <c r="H45" s="217">
        <f t="shared" si="1"/>
        <v>0</v>
      </c>
      <c r="I45" s="218"/>
      <c r="J45" s="219"/>
    </row>
    <row r="46" spans="1:15">
      <c r="A46" s="180" t="str">
        <f t="shared" si="2"/>
        <v/>
      </c>
      <c r="B46" s="191"/>
      <c r="C46" s="209"/>
      <c r="D46" s="272"/>
      <c r="E46" s="18"/>
      <c r="F46" s="216" t="str">
        <f t="shared" si="0"/>
        <v/>
      </c>
      <c r="G46" s="18"/>
      <c r="H46" s="217">
        <f t="shared" si="1"/>
        <v>0</v>
      </c>
      <c r="I46" s="218"/>
      <c r="J46" s="219"/>
    </row>
    <row r="47" spans="1:15">
      <c r="A47" s="180" t="str">
        <f t="shared" si="2"/>
        <v/>
      </c>
      <c r="B47" s="191"/>
      <c r="C47" s="209"/>
      <c r="D47" s="272"/>
      <c r="E47" s="18"/>
      <c r="F47" s="216" t="str">
        <f t="shared" si="0"/>
        <v/>
      </c>
      <c r="G47" s="18"/>
      <c r="H47" s="217">
        <f t="shared" si="1"/>
        <v>0</v>
      </c>
      <c r="I47" s="218"/>
      <c r="J47" s="219"/>
    </row>
    <row r="48" spans="1:15">
      <c r="A48" s="180" t="str">
        <f t="shared" si="2"/>
        <v/>
      </c>
      <c r="B48" s="191"/>
      <c r="C48" s="209"/>
      <c r="D48" s="272"/>
      <c r="E48" s="18"/>
      <c r="F48" s="216" t="str">
        <f t="shared" si="0"/>
        <v/>
      </c>
      <c r="G48" s="18"/>
      <c r="H48" s="217">
        <f t="shared" si="1"/>
        <v>0</v>
      </c>
      <c r="I48" s="218"/>
      <c r="J48" s="219"/>
    </row>
    <row r="49" spans="1:14">
      <c r="A49" s="180" t="str">
        <f t="shared" si="2"/>
        <v/>
      </c>
      <c r="B49" s="191"/>
      <c r="C49" s="209"/>
      <c r="D49" s="272"/>
      <c r="E49" s="18"/>
      <c r="F49" s="216" t="str">
        <f t="shared" si="0"/>
        <v/>
      </c>
      <c r="G49" s="18"/>
      <c r="H49" s="217">
        <f t="shared" si="1"/>
        <v>0</v>
      </c>
      <c r="I49" s="218"/>
      <c r="J49" s="219"/>
    </row>
    <row r="50" spans="1:14">
      <c r="A50" s="180" t="s">
        <v>201</v>
      </c>
      <c r="B50" s="191"/>
      <c r="C50" s="220"/>
      <c r="D50" s="273" t="s">
        <v>31</v>
      </c>
      <c r="E50" s="221">
        <v>0</v>
      </c>
      <c r="F50" s="222" t="s">
        <v>28</v>
      </c>
      <c r="G50" s="19"/>
      <c r="H50" s="223">
        <f t="shared" si="1"/>
        <v>0</v>
      </c>
      <c r="I50" s="224"/>
      <c r="J50" s="219"/>
    </row>
    <row r="51" spans="1:14" ht="22.2">
      <c r="A51" s="180" t="s">
        <v>201</v>
      </c>
      <c r="B51" s="191"/>
      <c r="C51" s="225" t="s">
        <v>121</v>
      </c>
      <c r="D51" s="274"/>
      <c r="E51" s="226"/>
      <c r="F51" s="226"/>
      <c r="G51" s="226"/>
      <c r="H51" s="226"/>
      <c r="I51" s="208"/>
      <c r="J51" s="983"/>
      <c r="K51" s="984"/>
      <c r="L51" s="984"/>
      <c r="M51" s="984"/>
      <c r="N51" s="984"/>
    </row>
    <row r="52" spans="1:14">
      <c r="A52" s="180" t="s">
        <v>201</v>
      </c>
      <c r="B52" s="191"/>
      <c r="C52" s="209"/>
      <c r="D52" s="932"/>
      <c r="E52" s="933"/>
      <c r="F52" s="933"/>
      <c r="G52" s="933"/>
      <c r="H52" s="933"/>
      <c r="I52" s="934"/>
      <c r="J52" s="983"/>
      <c r="K52" s="984"/>
      <c r="L52" s="984"/>
      <c r="M52" s="984"/>
      <c r="N52" s="984"/>
    </row>
    <row r="53" spans="1:14">
      <c r="A53" s="180"/>
      <c r="B53" s="191"/>
      <c r="C53" s="209"/>
      <c r="D53" s="935"/>
      <c r="E53" s="936"/>
      <c r="F53" s="936"/>
      <c r="G53" s="936"/>
      <c r="H53" s="936"/>
      <c r="I53" s="937"/>
      <c r="J53" s="197"/>
    </row>
    <row r="54" spans="1:14">
      <c r="A54" s="180" t="s">
        <v>201</v>
      </c>
      <c r="B54" s="191"/>
      <c r="C54" s="209"/>
      <c r="D54" s="938"/>
      <c r="E54" s="936"/>
      <c r="F54" s="936"/>
      <c r="G54" s="936"/>
      <c r="H54" s="936"/>
      <c r="I54" s="937"/>
      <c r="J54" s="219"/>
    </row>
    <row r="55" spans="1:14">
      <c r="A55" s="180" t="s">
        <v>201</v>
      </c>
      <c r="B55" s="191"/>
      <c r="C55" s="209"/>
      <c r="D55" s="938"/>
      <c r="E55" s="936"/>
      <c r="F55" s="936"/>
      <c r="G55" s="936"/>
      <c r="H55" s="936"/>
      <c r="I55" s="937"/>
      <c r="J55" s="219"/>
    </row>
    <row r="56" spans="1:14">
      <c r="A56" s="180" t="s">
        <v>201</v>
      </c>
      <c r="B56" s="191"/>
      <c r="C56" s="209"/>
      <c r="D56" s="938"/>
      <c r="E56" s="936"/>
      <c r="F56" s="936"/>
      <c r="G56" s="936"/>
      <c r="H56" s="936"/>
      <c r="I56" s="937"/>
      <c r="J56" s="219"/>
    </row>
    <row r="57" spans="1:14">
      <c r="A57" s="180" t="s">
        <v>201</v>
      </c>
      <c r="B57" s="227"/>
      <c r="C57" s="228"/>
      <c r="D57" s="939"/>
      <c r="E57" s="940"/>
      <c r="F57" s="940"/>
      <c r="G57" s="940"/>
      <c r="H57" s="940"/>
      <c r="I57" s="941"/>
      <c r="J57" s="219"/>
    </row>
    <row r="58" spans="1:14" ht="22.2">
      <c r="A58" s="180" t="s">
        <v>201</v>
      </c>
      <c r="B58" s="191"/>
      <c r="C58" s="225" t="s">
        <v>143</v>
      </c>
      <c r="D58" s="274"/>
      <c r="E58" s="226"/>
      <c r="F58" s="226"/>
      <c r="G58" s="226"/>
      <c r="H58" s="226"/>
      <c r="I58" s="208"/>
      <c r="J58" s="983"/>
      <c r="K58" s="984"/>
      <c r="L58" s="984"/>
      <c r="M58" s="984"/>
      <c r="N58" s="984"/>
    </row>
    <row r="59" spans="1:14">
      <c r="A59" s="180" t="s">
        <v>201</v>
      </c>
      <c r="B59" s="191"/>
      <c r="C59" s="209"/>
      <c r="D59" s="932"/>
      <c r="E59" s="933"/>
      <c r="F59" s="933"/>
      <c r="G59" s="933"/>
      <c r="H59" s="933"/>
      <c r="I59" s="934"/>
      <c r="J59" s="983"/>
      <c r="K59" s="984"/>
      <c r="L59" s="984"/>
      <c r="M59" s="984"/>
      <c r="N59" s="984"/>
    </row>
    <row r="60" spans="1:14">
      <c r="A60" s="180" t="s">
        <v>201</v>
      </c>
      <c r="B60" s="191"/>
      <c r="C60" s="209"/>
      <c r="D60" s="938"/>
      <c r="E60" s="936"/>
      <c r="F60" s="936"/>
      <c r="G60" s="936"/>
      <c r="H60" s="936"/>
      <c r="I60" s="937"/>
      <c r="J60" s="229"/>
    </row>
    <row r="61" spans="1:14">
      <c r="A61" s="180"/>
      <c r="B61" s="191"/>
      <c r="C61" s="209"/>
      <c r="D61" s="938"/>
      <c r="E61" s="936"/>
      <c r="F61" s="936"/>
      <c r="G61" s="936"/>
      <c r="H61" s="936"/>
      <c r="I61" s="937"/>
      <c r="J61" s="229"/>
    </row>
    <row r="62" spans="1:14">
      <c r="A62" s="180" t="s">
        <v>201</v>
      </c>
      <c r="B62" s="191"/>
      <c r="C62" s="209"/>
      <c r="D62" s="938"/>
      <c r="E62" s="936"/>
      <c r="F62" s="936"/>
      <c r="G62" s="936"/>
      <c r="H62" s="936"/>
      <c r="I62" s="937"/>
      <c r="J62" s="229"/>
    </row>
    <row r="63" spans="1:14">
      <c r="A63" s="180" t="s">
        <v>201</v>
      </c>
      <c r="B63" s="191"/>
      <c r="C63" s="209"/>
      <c r="D63" s="938"/>
      <c r="E63" s="936"/>
      <c r="F63" s="936"/>
      <c r="G63" s="936"/>
      <c r="H63" s="936"/>
      <c r="I63" s="937"/>
      <c r="J63" s="229"/>
    </row>
    <row r="64" spans="1:14">
      <c r="A64" s="180" t="s">
        <v>201</v>
      </c>
      <c r="B64" s="230"/>
      <c r="C64" s="228"/>
      <c r="D64" s="939"/>
      <c r="E64" s="940"/>
      <c r="F64" s="940"/>
      <c r="G64" s="940"/>
      <c r="H64" s="940"/>
      <c r="I64" s="941"/>
      <c r="J64" s="229"/>
    </row>
    <row r="65" spans="1:10" ht="28.8">
      <c r="A65" s="180" t="s">
        <v>201</v>
      </c>
      <c r="B65" s="231" t="s">
        <v>32</v>
      </c>
      <c r="C65" s="232"/>
      <c r="D65" s="275"/>
      <c r="E65" s="232"/>
      <c r="F65" s="233"/>
      <c r="G65" s="232"/>
      <c r="H65" s="234"/>
      <c r="I65" s="235"/>
      <c r="J65" s="229"/>
    </row>
    <row r="66" spans="1:10" s="242" customFormat="1" ht="13.2">
      <c r="A66" s="236"/>
      <c r="B66" s="237"/>
      <c r="C66" s="238" t="s">
        <v>16</v>
      </c>
      <c r="D66" s="276" t="s">
        <v>17</v>
      </c>
      <c r="E66" s="946" t="s">
        <v>18</v>
      </c>
      <c r="F66" s="947"/>
      <c r="G66" s="948"/>
      <c r="H66" s="239" t="s">
        <v>118</v>
      </c>
      <c r="I66" s="240" t="s">
        <v>19</v>
      </c>
      <c r="J66" s="241"/>
    </row>
    <row r="67" spans="1:10" ht="22.2">
      <c r="A67" s="180" t="s">
        <v>201</v>
      </c>
      <c r="B67" s="243"/>
      <c r="C67" s="187" t="s">
        <v>5</v>
      </c>
      <c r="D67" s="277"/>
      <c r="E67" s="328"/>
      <c r="F67" s="329"/>
      <c r="G67" s="328"/>
      <c r="H67" s="244"/>
      <c r="I67" s="245"/>
      <c r="J67" s="229"/>
    </row>
    <row r="68" spans="1:10">
      <c r="A68" s="180" t="s">
        <v>201</v>
      </c>
      <c r="B68" s="191"/>
      <c r="C68" s="209"/>
      <c r="D68" s="278"/>
      <c r="E68" s="930"/>
      <c r="F68" s="931"/>
      <c r="G68" s="931"/>
      <c r="H68" s="10"/>
      <c r="I68" s="949">
        <f>ROUNDDOWN((SUM(H68:H75)),-3)/1000</f>
        <v>0</v>
      </c>
      <c r="J68" s="974"/>
    </row>
    <row r="69" spans="1:10">
      <c r="A69" s="180" t="str">
        <f>IF(AND(D69="",E69="",H69=""),"",".")</f>
        <v/>
      </c>
      <c r="B69" s="191"/>
      <c r="C69" s="209"/>
      <c r="D69" s="279"/>
      <c r="E69" s="981"/>
      <c r="F69" s="961"/>
      <c r="G69" s="962"/>
      <c r="H69" s="11"/>
      <c r="I69" s="950"/>
      <c r="J69" s="975"/>
    </row>
    <row r="70" spans="1:10">
      <c r="A70" s="180" t="str">
        <f t="shared" ref="A70:A73" si="3">IF(AND(D70="",E70="",H70=""),"",".")</f>
        <v/>
      </c>
      <c r="B70" s="191"/>
      <c r="C70" s="209"/>
      <c r="D70" s="280"/>
      <c r="E70" s="981"/>
      <c r="F70" s="961"/>
      <c r="G70" s="962"/>
      <c r="H70" s="11"/>
      <c r="I70" s="950"/>
      <c r="J70" s="975"/>
    </row>
    <row r="71" spans="1:10">
      <c r="A71" s="180" t="str">
        <f t="shared" si="3"/>
        <v/>
      </c>
      <c r="B71" s="191"/>
      <c r="C71" s="209"/>
      <c r="D71" s="280"/>
      <c r="E71" s="981"/>
      <c r="F71" s="961"/>
      <c r="G71" s="962"/>
      <c r="H71" s="11"/>
      <c r="I71" s="950"/>
      <c r="J71" s="975"/>
    </row>
    <row r="72" spans="1:10">
      <c r="A72" s="180" t="str">
        <f t="shared" si="3"/>
        <v/>
      </c>
      <c r="B72" s="191"/>
      <c r="C72" s="209"/>
      <c r="D72" s="280"/>
      <c r="E72" s="981"/>
      <c r="F72" s="961"/>
      <c r="G72" s="962"/>
      <c r="H72" s="11"/>
      <c r="I72" s="950"/>
      <c r="J72" s="975"/>
    </row>
    <row r="73" spans="1:10">
      <c r="A73" s="180" t="str">
        <f t="shared" si="3"/>
        <v/>
      </c>
      <c r="B73" s="191"/>
      <c r="C73" s="209"/>
      <c r="D73" s="280"/>
      <c r="E73" s="981"/>
      <c r="F73" s="961"/>
      <c r="G73" s="962"/>
      <c r="H73" s="11"/>
      <c r="I73" s="950"/>
      <c r="J73" s="975"/>
    </row>
    <row r="74" spans="1:10">
      <c r="A74" s="180" t="str">
        <f>IF(AND(D74="",E74="",H74=""),"",".")</f>
        <v/>
      </c>
      <c r="B74" s="191"/>
      <c r="C74" s="209"/>
      <c r="D74" s="280"/>
      <c r="E74" s="981"/>
      <c r="F74" s="961"/>
      <c r="G74" s="962"/>
      <c r="H74" s="11"/>
      <c r="I74" s="950"/>
      <c r="J74" s="975"/>
    </row>
    <row r="75" spans="1:10">
      <c r="A75" s="180" t="str">
        <f t="shared" ref="A75:A127" si="4">IF(AND(D75="",E75="",H75=""),"",".")</f>
        <v/>
      </c>
      <c r="B75" s="191"/>
      <c r="C75" s="220"/>
      <c r="D75" s="281"/>
      <c r="E75" s="982"/>
      <c r="F75" s="964"/>
      <c r="G75" s="965"/>
      <c r="H75" s="12"/>
      <c r="I75" s="951"/>
      <c r="J75" s="975"/>
    </row>
    <row r="76" spans="1:10" ht="22.2">
      <c r="A76" s="180" t="s">
        <v>201</v>
      </c>
      <c r="B76" s="927"/>
      <c r="C76" s="225" t="s">
        <v>33</v>
      </c>
      <c r="D76" s="269"/>
      <c r="E76" s="328"/>
      <c r="F76" s="328"/>
      <c r="G76" s="328"/>
      <c r="H76" s="246"/>
      <c r="I76" s="245"/>
    </row>
    <row r="77" spans="1:10">
      <c r="A77" s="180" t="s">
        <v>201</v>
      </c>
      <c r="B77" s="927"/>
      <c r="C77" s="192"/>
      <c r="D77" s="278"/>
      <c r="E77" s="930"/>
      <c r="F77" s="931"/>
      <c r="G77" s="931"/>
      <c r="H77" s="13"/>
      <c r="I77" s="949">
        <f>ROUNDDOWN((SUM(H77:H86)),-3)/1000</f>
        <v>0</v>
      </c>
      <c r="J77" s="975"/>
    </row>
    <row r="78" spans="1:10">
      <c r="A78" s="180" t="str">
        <f t="shared" si="4"/>
        <v/>
      </c>
      <c r="B78" s="927"/>
      <c r="C78" s="192"/>
      <c r="D78" s="280"/>
      <c r="E78" s="960"/>
      <c r="F78" s="961"/>
      <c r="G78" s="962"/>
      <c r="H78" s="14"/>
      <c r="I78" s="950"/>
      <c r="J78" s="975"/>
    </row>
    <row r="79" spans="1:10">
      <c r="A79" s="180" t="str">
        <f t="shared" si="4"/>
        <v/>
      </c>
      <c r="B79" s="927"/>
      <c r="C79" s="192"/>
      <c r="D79" s="280"/>
      <c r="E79" s="960"/>
      <c r="F79" s="961"/>
      <c r="G79" s="962"/>
      <c r="H79" s="14"/>
      <c r="I79" s="950"/>
      <c r="J79" s="975"/>
    </row>
    <row r="80" spans="1:10">
      <c r="A80" s="180" t="str">
        <f t="shared" si="4"/>
        <v/>
      </c>
      <c r="B80" s="927"/>
      <c r="C80" s="192"/>
      <c r="D80" s="280"/>
      <c r="E80" s="960"/>
      <c r="F80" s="961"/>
      <c r="G80" s="962"/>
      <c r="H80" s="14"/>
      <c r="I80" s="950"/>
      <c r="J80" s="975"/>
    </row>
    <row r="81" spans="1:10">
      <c r="A81" s="180" t="str">
        <f t="shared" si="4"/>
        <v/>
      </c>
      <c r="B81" s="927"/>
      <c r="C81" s="192"/>
      <c r="D81" s="280"/>
      <c r="E81" s="960"/>
      <c r="F81" s="961"/>
      <c r="G81" s="962"/>
      <c r="H81" s="14"/>
      <c r="I81" s="950"/>
      <c r="J81" s="975"/>
    </row>
    <row r="82" spans="1:10">
      <c r="A82" s="180" t="str">
        <f t="shared" si="4"/>
        <v/>
      </c>
      <c r="B82" s="927"/>
      <c r="C82" s="192"/>
      <c r="D82" s="280"/>
      <c r="E82" s="960"/>
      <c r="F82" s="961"/>
      <c r="G82" s="962"/>
      <c r="H82" s="14"/>
      <c r="I82" s="950"/>
      <c r="J82" s="975"/>
    </row>
    <row r="83" spans="1:10">
      <c r="A83" s="180" t="str">
        <f t="shared" si="4"/>
        <v/>
      </c>
      <c r="B83" s="927"/>
      <c r="C83" s="192"/>
      <c r="D83" s="280"/>
      <c r="E83" s="960"/>
      <c r="F83" s="961"/>
      <c r="G83" s="962"/>
      <c r="H83" s="14"/>
      <c r="I83" s="950"/>
      <c r="J83" s="975"/>
    </row>
    <row r="84" spans="1:10">
      <c r="A84" s="180" t="str">
        <f t="shared" si="4"/>
        <v/>
      </c>
      <c r="B84" s="927"/>
      <c r="C84" s="192"/>
      <c r="D84" s="280"/>
      <c r="E84" s="960"/>
      <c r="F84" s="961"/>
      <c r="G84" s="962"/>
      <c r="H84" s="14"/>
      <c r="I84" s="950"/>
      <c r="J84" s="975"/>
    </row>
    <row r="85" spans="1:10">
      <c r="A85" s="180" t="str">
        <f t="shared" si="4"/>
        <v/>
      </c>
      <c r="B85" s="927"/>
      <c r="C85" s="192"/>
      <c r="D85" s="280"/>
      <c r="E85" s="960"/>
      <c r="F85" s="961"/>
      <c r="G85" s="962"/>
      <c r="H85" s="14"/>
      <c r="I85" s="950"/>
      <c r="J85" s="975"/>
    </row>
    <row r="86" spans="1:10">
      <c r="A86" s="180" t="str">
        <f t="shared" si="4"/>
        <v/>
      </c>
      <c r="B86" s="927"/>
      <c r="C86" s="202"/>
      <c r="D86" s="281"/>
      <c r="E86" s="963"/>
      <c r="F86" s="964"/>
      <c r="G86" s="965"/>
      <c r="H86" s="15"/>
      <c r="I86" s="951"/>
      <c r="J86" s="975"/>
    </row>
    <row r="87" spans="1:10" ht="22.2">
      <c r="A87" s="180" t="s">
        <v>201</v>
      </c>
      <c r="B87" s="191"/>
      <c r="C87" s="225" t="s">
        <v>34</v>
      </c>
      <c r="D87" s="269"/>
      <c r="E87" s="328"/>
      <c r="F87" s="328"/>
      <c r="G87" s="328"/>
      <c r="H87" s="246"/>
      <c r="I87" s="247"/>
    </row>
    <row r="88" spans="1:10">
      <c r="A88" s="180" t="s">
        <v>201</v>
      </c>
      <c r="B88" s="191"/>
      <c r="C88" s="209"/>
      <c r="D88" s="278"/>
      <c r="E88" s="930"/>
      <c r="F88" s="931"/>
      <c r="G88" s="931"/>
      <c r="H88" s="13"/>
      <c r="I88" s="949">
        <f>ROUNDDOWN((SUM(H88:H97)),-3)/1000</f>
        <v>0</v>
      </c>
      <c r="J88" s="975"/>
    </row>
    <row r="89" spans="1:10">
      <c r="A89" s="180" t="str">
        <f t="shared" si="4"/>
        <v/>
      </c>
      <c r="B89" s="191"/>
      <c r="C89" s="209"/>
      <c r="D89" s="280"/>
      <c r="E89" s="960"/>
      <c r="F89" s="961"/>
      <c r="G89" s="962"/>
      <c r="H89" s="14"/>
      <c r="I89" s="950"/>
      <c r="J89" s="975"/>
    </row>
    <row r="90" spans="1:10">
      <c r="A90" s="180" t="str">
        <f t="shared" si="4"/>
        <v/>
      </c>
      <c r="B90" s="191"/>
      <c r="C90" s="209"/>
      <c r="D90" s="280"/>
      <c r="E90" s="960"/>
      <c r="F90" s="961"/>
      <c r="G90" s="962"/>
      <c r="H90" s="14"/>
      <c r="I90" s="950"/>
      <c r="J90" s="975"/>
    </row>
    <row r="91" spans="1:10">
      <c r="A91" s="180" t="str">
        <f t="shared" si="4"/>
        <v/>
      </c>
      <c r="B91" s="191"/>
      <c r="C91" s="209"/>
      <c r="D91" s="280"/>
      <c r="E91" s="960"/>
      <c r="F91" s="961"/>
      <c r="G91" s="962"/>
      <c r="H91" s="14"/>
      <c r="I91" s="950"/>
      <c r="J91" s="975"/>
    </row>
    <row r="92" spans="1:10">
      <c r="A92" s="180" t="str">
        <f t="shared" si="4"/>
        <v/>
      </c>
      <c r="B92" s="191"/>
      <c r="C92" s="209"/>
      <c r="D92" s="280"/>
      <c r="E92" s="960"/>
      <c r="F92" s="961"/>
      <c r="G92" s="962"/>
      <c r="H92" s="14"/>
      <c r="I92" s="950"/>
      <c r="J92" s="975"/>
    </row>
    <row r="93" spans="1:10">
      <c r="A93" s="180" t="str">
        <f t="shared" si="4"/>
        <v/>
      </c>
      <c r="B93" s="191"/>
      <c r="C93" s="209"/>
      <c r="D93" s="280"/>
      <c r="E93" s="960"/>
      <c r="F93" s="961"/>
      <c r="G93" s="962"/>
      <c r="H93" s="14"/>
      <c r="I93" s="950"/>
      <c r="J93" s="975"/>
    </row>
    <row r="94" spans="1:10">
      <c r="A94" s="180" t="str">
        <f t="shared" si="4"/>
        <v/>
      </c>
      <c r="B94" s="191"/>
      <c r="C94" s="209"/>
      <c r="D94" s="280"/>
      <c r="E94" s="960"/>
      <c r="F94" s="961"/>
      <c r="G94" s="962"/>
      <c r="H94" s="14"/>
      <c r="I94" s="950"/>
      <c r="J94" s="975"/>
    </row>
    <row r="95" spans="1:10">
      <c r="A95" s="180" t="str">
        <f t="shared" si="4"/>
        <v/>
      </c>
      <c r="B95" s="191"/>
      <c r="C95" s="209"/>
      <c r="D95" s="280"/>
      <c r="E95" s="960"/>
      <c r="F95" s="961"/>
      <c r="G95" s="962"/>
      <c r="H95" s="14"/>
      <c r="I95" s="950"/>
      <c r="J95" s="975"/>
    </row>
    <row r="96" spans="1:10">
      <c r="A96" s="180" t="str">
        <f t="shared" si="4"/>
        <v/>
      </c>
      <c r="B96" s="191"/>
      <c r="C96" s="209"/>
      <c r="D96" s="280"/>
      <c r="E96" s="960"/>
      <c r="F96" s="961"/>
      <c r="G96" s="962"/>
      <c r="H96" s="14"/>
      <c r="I96" s="950"/>
      <c r="J96" s="975"/>
    </row>
    <row r="97" spans="1:10">
      <c r="A97" s="180" t="str">
        <f t="shared" si="4"/>
        <v/>
      </c>
      <c r="B97" s="191"/>
      <c r="C97" s="220"/>
      <c r="D97" s="281"/>
      <c r="E97" s="963"/>
      <c r="F97" s="964"/>
      <c r="G97" s="965"/>
      <c r="H97" s="14"/>
      <c r="I97" s="951"/>
      <c r="J97" s="975"/>
    </row>
    <row r="98" spans="1:10" ht="22.2">
      <c r="A98" s="180" t="s">
        <v>201</v>
      </c>
      <c r="B98" s="191"/>
      <c r="C98" s="225" t="s">
        <v>35</v>
      </c>
      <c r="D98" s="269"/>
      <c r="E98" s="970"/>
      <c r="F98" s="970"/>
      <c r="G98" s="970"/>
      <c r="H98" s="246"/>
      <c r="I98" s="208"/>
      <c r="J98" s="975"/>
    </row>
    <row r="99" spans="1:10">
      <c r="A99" s="180" t="s">
        <v>201</v>
      </c>
      <c r="B99" s="191"/>
      <c r="C99" s="192"/>
      <c r="D99" s="278"/>
      <c r="E99" s="930"/>
      <c r="F99" s="931"/>
      <c r="G99" s="931"/>
      <c r="H99" s="13"/>
      <c r="I99" s="949">
        <f>ROUNDDOWN((SUM(H99:H106)),-3)/1000</f>
        <v>0</v>
      </c>
      <c r="J99" s="974"/>
    </row>
    <row r="100" spans="1:10">
      <c r="A100" s="180" t="str">
        <f t="shared" si="4"/>
        <v/>
      </c>
      <c r="B100" s="191"/>
      <c r="C100" s="192"/>
      <c r="D100" s="280"/>
      <c r="E100" s="960"/>
      <c r="F100" s="961"/>
      <c r="G100" s="962"/>
      <c r="H100" s="14"/>
      <c r="I100" s="950"/>
      <c r="J100" s="975"/>
    </row>
    <row r="101" spans="1:10">
      <c r="A101" s="180" t="str">
        <f t="shared" si="4"/>
        <v/>
      </c>
      <c r="B101" s="191"/>
      <c r="C101" s="192"/>
      <c r="D101" s="280"/>
      <c r="E101" s="960"/>
      <c r="F101" s="961"/>
      <c r="G101" s="962"/>
      <c r="H101" s="14"/>
      <c r="I101" s="950"/>
      <c r="J101" s="975"/>
    </row>
    <row r="102" spans="1:10">
      <c r="A102" s="180" t="str">
        <f t="shared" si="4"/>
        <v/>
      </c>
      <c r="B102" s="191"/>
      <c r="C102" s="192"/>
      <c r="D102" s="280"/>
      <c r="E102" s="960"/>
      <c r="F102" s="961"/>
      <c r="G102" s="962"/>
      <c r="H102" s="14"/>
      <c r="I102" s="950"/>
      <c r="J102" s="975"/>
    </row>
    <row r="103" spans="1:10">
      <c r="A103" s="180" t="str">
        <f t="shared" si="4"/>
        <v/>
      </c>
      <c r="B103" s="191"/>
      <c r="C103" s="192"/>
      <c r="D103" s="280"/>
      <c r="E103" s="960"/>
      <c r="F103" s="961"/>
      <c r="G103" s="962"/>
      <c r="H103" s="14"/>
      <c r="I103" s="950"/>
      <c r="J103" s="975"/>
    </row>
    <row r="104" spans="1:10">
      <c r="A104" s="180" t="str">
        <f t="shared" si="4"/>
        <v/>
      </c>
      <c r="B104" s="191"/>
      <c r="C104" s="192"/>
      <c r="D104" s="280"/>
      <c r="E104" s="960"/>
      <c r="F104" s="961"/>
      <c r="G104" s="962"/>
      <c r="H104" s="14"/>
      <c r="I104" s="950"/>
      <c r="J104" s="975"/>
    </row>
    <row r="105" spans="1:10">
      <c r="A105" s="180" t="str">
        <f t="shared" si="4"/>
        <v/>
      </c>
      <c r="B105" s="191"/>
      <c r="C105" s="192"/>
      <c r="D105" s="280"/>
      <c r="E105" s="960"/>
      <c r="F105" s="961"/>
      <c r="G105" s="962"/>
      <c r="H105" s="14"/>
      <c r="I105" s="950"/>
      <c r="J105" s="975"/>
    </row>
    <row r="106" spans="1:10">
      <c r="A106" s="180" t="str">
        <f t="shared" si="4"/>
        <v/>
      </c>
      <c r="B106" s="191"/>
      <c r="C106" s="202"/>
      <c r="D106" s="281"/>
      <c r="E106" s="963"/>
      <c r="F106" s="964"/>
      <c r="G106" s="965"/>
      <c r="H106" s="15"/>
      <c r="I106" s="951"/>
      <c r="J106" s="975"/>
    </row>
    <row r="107" spans="1:10" ht="22.2">
      <c r="A107" s="180" t="s">
        <v>201</v>
      </c>
      <c r="B107" s="191"/>
      <c r="C107" s="225" t="s">
        <v>441</v>
      </c>
      <c r="D107" s="558"/>
      <c r="E107" s="556"/>
      <c r="F107" s="556"/>
      <c r="G107" s="556"/>
      <c r="H107" s="557"/>
      <c r="I107" s="247"/>
    </row>
    <row r="108" spans="1:10">
      <c r="A108" s="180" t="s">
        <v>201</v>
      </c>
      <c r="B108" s="191"/>
      <c r="C108" s="968"/>
      <c r="D108" s="559"/>
      <c r="E108" s="971"/>
      <c r="F108" s="972"/>
      <c r="G108" s="973"/>
      <c r="H108" s="13"/>
      <c r="I108" s="949">
        <f>ROUNDDOWN((SUM(H108:H117)),-3)/1000</f>
        <v>0</v>
      </c>
      <c r="J108" s="974"/>
    </row>
    <row r="109" spans="1:10">
      <c r="A109" s="180" t="str">
        <f t="shared" si="4"/>
        <v/>
      </c>
      <c r="B109" s="191"/>
      <c r="C109" s="968"/>
      <c r="D109" s="280"/>
      <c r="E109" s="960"/>
      <c r="F109" s="961"/>
      <c r="G109" s="962"/>
      <c r="H109" s="14"/>
      <c r="I109" s="950"/>
      <c r="J109" s="975"/>
    </row>
    <row r="110" spans="1:10">
      <c r="A110" s="180" t="str">
        <f t="shared" si="4"/>
        <v/>
      </c>
      <c r="B110" s="191"/>
      <c r="C110" s="968"/>
      <c r="D110" s="280"/>
      <c r="E110" s="960"/>
      <c r="F110" s="961"/>
      <c r="G110" s="962"/>
      <c r="H110" s="14"/>
      <c r="I110" s="950"/>
      <c r="J110" s="975"/>
    </row>
    <row r="111" spans="1:10">
      <c r="A111" s="180" t="str">
        <f t="shared" si="4"/>
        <v/>
      </c>
      <c r="B111" s="191"/>
      <c r="C111" s="968"/>
      <c r="D111" s="280"/>
      <c r="E111" s="960"/>
      <c r="F111" s="961"/>
      <c r="G111" s="962"/>
      <c r="H111" s="14"/>
      <c r="I111" s="950"/>
      <c r="J111" s="975"/>
    </row>
    <row r="112" spans="1:10">
      <c r="A112" s="180" t="str">
        <f t="shared" si="4"/>
        <v/>
      </c>
      <c r="B112" s="191"/>
      <c r="C112" s="968"/>
      <c r="D112" s="280"/>
      <c r="E112" s="960"/>
      <c r="F112" s="961"/>
      <c r="G112" s="962"/>
      <c r="H112" s="14"/>
      <c r="I112" s="950"/>
      <c r="J112" s="975"/>
    </row>
    <row r="113" spans="1:10">
      <c r="A113" s="180" t="str">
        <f t="shared" si="4"/>
        <v/>
      </c>
      <c r="B113" s="191"/>
      <c r="C113" s="968"/>
      <c r="D113" s="280"/>
      <c r="E113" s="960"/>
      <c r="F113" s="961"/>
      <c r="G113" s="962"/>
      <c r="H113" s="14"/>
      <c r="I113" s="950"/>
      <c r="J113" s="975"/>
    </row>
    <row r="114" spans="1:10">
      <c r="A114" s="180" t="str">
        <f t="shared" si="4"/>
        <v/>
      </c>
      <c r="B114" s="191"/>
      <c r="C114" s="968"/>
      <c r="D114" s="280"/>
      <c r="E114" s="960"/>
      <c r="F114" s="961"/>
      <c r="G114" s="962"/>
      <c r="H114" s="14"/>
      <c r="I114" s="950"/>
      <c r="J114" s="975"/>
    </row>
    <row r="115" spans="1:10">
      <c r="A115" s="180" t="str">
        <f t="shared" si="4"/>
        <v/>
      </c>
      <c r="B115" s="191"/>
      <c r="C115" s="968"/>
      <c r="D115" s="280"/>
      <c r="E115" s="960"/>
      <c r="F115" s="961"/>
      <c r="G115" s="962"/>
      <c r="H115" s="14"/>
      <c r="I115" s="950"/>
      <c r="J115" s="975"/>
    </row>
    <row r="116" spans="1:10">
      <c r="A116" s="180" t="str">
        <f t="shared" si="4"/>
        <v/>
      </c>
      <c r="B116" s="191"/>
      <c r="C116" s="968"/>
      <c r="D116" s="280"/>
      <c r="E116" s="960"/>
      <c r="F116" s="961"/>
      <c r="G116" s="962"/>
      <c r="H116" s="14"/>
      <c r="I116" s="950"/>
      <c r="J116" s="975"/>
    </row>
    <row r="117" spans="1:10">
      <c r="A117" s="180" t="str">
        <f t="shared" si="4"/>
        <v/>
      </c>
      <c r="B117" s="191"/>
      <c r="C117" s="969"/>
      <c r="D117" s="280"/>
      <c r="E117" s="960"/>
      <c r="F117" s="961"/>
      <c r="G117" s="962"/>
      <c r="H117" s="14"/>
      <c r="I117" s="951"/>
      <c r="J117" s="975"/>
    </row>
    <row r="118" spans="1:10" ht="22.2">
      <c r="A118" s="180" t="s">
        <v>201</v>
      </c>
      <c r="B118" s="191"/>
      <c r="C118" s="187" t="s">
        <v>37</v>
      </c>
      <c r="D118" s="269"/>
      <c r="E118" s="328"/>
      <c r="F118" s="328"/>
      <c r="G118" s="328"/>
      <c r="H118" s="246"/>
      <c r="I118" s="247"/>
    </row>
    <row r="119" spans="1:10">
      <c r="A119" s="180" t="s">
        <v>201</v>
      </c>
      <c r="B119" s="191"/>
      <c r="C119" s="192"/>
      <c r="D119" s="278"/>
      <c r="E119" s="930"/>
      <c r="F119" s="931"/>
      <c r="G119" s="931"/>
      <c r="H119" s="13"/>
      <c r="I119" s="949">
        <f>ROUNDDOWN((SUM(H119:H128)),-3)/1000</f>
        <v>0</v>
      </c>
      <c r="J119" s="974"/>
    </row>
    <row r="120" spans="1:10">
      <c r="A120" s="180" t="str">
        <f t="shared" si="4"/>
        <v/>
      </c>
      <c r="B120" s="191"/>
      <c r="C120" s="192"/>
      <c r="D120" s="280"/>
      <c r="E120" s="960"/>
      <c r="F120" s="961"/>
      <c r="G120" s="962"/>
      <c r="H120" s="14"/>
      <c r="I120" s="950"/>
      <c r="J120" s="975"/>
    </row>
    <row r="121" spans="1:10">
      <c r="A121" s="180" t="str">
        <f t="shared" si="4"/>
        <v/>
      </c>
      <c r="B121" s="191"/>
      <c r="C121" s="192"/>
      <c r="D121" s="280"/>
      <c r="E121" s="960"/>
      <c r="F121" s="961"/>
      <c r="G121" s="962"/>
      <c r="H121" s="14"/>
      <c r="I121" s="950"/>
      <c r="J121" s="975"/>
    </row>
    <row r="122" spans="1:10">
      <c r="A122" s="180" t="str">
        <f t="shared" si="4"/>
        <v/>
      </c>
      <c r="B122" s="191"/>
      <c r="C122" s="192"/>
      <c r="D122" s="280"/>
      <c r="E122" s="960"/>
      <c r="F122" s="961"/>
      <c r="G122" s="962"/>
      <c r="H122" s="14"/>
      <c r="I122" s="950"/>
      <c r="J122" s="975"/>
    </row>
    <row r="123" spans="1:10">
      <c r="A123" s="180" t="str">
        <f t="shared" si="4"/>
        <v/>
      </c>
      <c r="B123" s="191"/>
      <c r="C123" s="192"/>
      <c r="D123" s="280"/>
      <c r="E123" s="960"/>
      <c r="F123" s="961"/>
      <c r="G123" s="962"/>
      <c r="H123" s="14"/>
      <c r="I123" s="950"/>
      <c r="J123" s="975"/>
    </row>
    <row r="124" spans="1:10">
      <c r="A124" s="180" t="str">
        <f t="shared" si="4"/>
        <v/>
      </c>
      <c r="B124" s="191"/>
      <c r="C124" s="192"/>
      <c r="D124" s="280"/>
      <c r="E124" s="960"/>
      <c r="F124" s="961"/>
      <c r="G124" s="962"/>
      <c r="H124" s="14"/>
      <c r="I124" s="950"/>
      <c r="J124" s="975"/>
    </row>
    <row r="125" spans="1:10">
      <c r="A125" s="180" t="str">
        <f t="shared" si="4"/>
        <v/>
      </c>
      <c r="B125" s="191"/>
      <c r="C125" s="192"/>
      <c r="D125" s="280"/>
      <c r="E125" s="960"/>
      <c r="F125" s="961"/>
      <c r="G125" s="962"/>
      <c r="H125" s="14"/>
      <c r="I125" s="950"/>
      <c r="J125" s="975"/>
    </row>
    <row r="126" spans="1:10">
      <c r="A126" s="180" t="str">
        <f t="shared" si="4"/>
        <v/>
      </c>
      <c r="B126" s="191"/>
      <c r="C126" s="192"/>
      <c r="D126" s="280"/>
      <c r="E126" s="960"/>
      <c r="F126" s="961"/>
      <c r="G126" s="962"/>
      <c r="H126" s="14"/>
      <c r="I126" s="950"/>
      <c r="J126" s="975"/>
    </row>
    <row r="127" spans="1:10">
      <c r="A127" s="180" t="str">
        <f t="shared" si="4"/>
        <v/>
      </c>
      <c r="B127" s="191"/>
      <c r="C127" s="192"/>
      <c r="D127" s="280"/>
      <c r="E127" s="960"/>
      <c r="F127" s="961"/>
      <c r="G127" s="962"/>
      <c r="H127" s="14"/>
      <c r="I127" s="950"/>
      <c r="J127" s="975"/>
    </row>
    <row r="128" spans="1:10" ht="18.600000000000001" thickBot="1">
      <c r="A128" s="180" t="s">
        <v>201</v>
      </c>
      <c r="B128" s="248"/>
      <c r="C128" s="249"/>
      <c r="D128" s="282"/>
      <c r="E128" s="976"/>
      <c r="F128" s="977"/>
      <c r="G128" s="978"/>
      <c r="H128" s="16"/>
      <c r="I128" s="979"/>
      <c r="J128" s="975"/>
    </row>
    <row r="129" spans="1:1">
      <c r="A129" s="250"/>
    </row>
  </sheetData>
  <sheetProtection algorithmName="SHA-512" hashValue="1keoN2YzK6YJQ+vDfdWFVaSJXd7B8oMZ3lWZrgfxpHe3SE8fuRiktY71nu/Hybvk8kEKn+YP9UpH6FwgNWExCQ==" saltValue="9pDVjKmwPA46Q7bs3myMFw==" spinCount="100000" sheet="1" autoFilter="0"/>
  <autoFilter ref="A15:I128" xr:uid="{00000000-0009-0000-0000-000005000000}">
    <filterColumn colId="4" showButton="0"/>
    <filterColumn colId="5" showButton="0"/>
  </autoFilter>
  <mergeCells count="104">
    <mergeCell ref="J77:J86"/>
    <mergeCell ref="E78:G78"/>
    <mergeCell ref="E79:G79"/>
    <mergeCell ref="E80:G80"/>
    <mergeCell ref="J5:N13"/>
    <mergeCell ref="J68:J75"/>
    <mergeCell ref="E69:G69"/>
    <mergeCell ref="E70:G70"/>
    <mergeCell ref="E71:G71"/>
    <mergeCell ref="E72:G72"/>
    <mergeCell ref="E73:G73"/>
    <mergeCell ref="E74:G74"/>
    <mergeCell ref="E75:G75"/>
    <mergeCell ref="E68:G68"/>
    <mergeCell ref="I68:I75"/>
    <mergeCell ref="J51:N52"/>
    <mergeCell ref="J58:N59"/>
    <mergeCell ref="E15:G15"/>
    <mergeCell ref="E5:G5"/>
    <mergeCell ref="E21:G22"/>
    <mergeCell ref="H21:H22"/>
    <mergeCell ref="E9:G9"/>
    <mergeCell ref="J31:N40"/>
    <mergeCell ref="J14:N29"/>
    <mergeCell ref="E88:G88"/>
    <mergeCell ref="I88:I97"/>
    <mergeCell ref="J108:J117"/>
    <mergeCell ref="J99:J106"/>
    <mergeCell ref="E100:G100"/>
    <mergeCell ref="E101:G101"/>
    <mergeCell ref="E102:G102"/>
    <mergeCell ref="E103:G103"/>
    <mergeCell ref="E104:G104"/>
    <mergeCell ref="E105:G105"/>
    <mergeCell ref="E106:G106"/>
    <mergeCell ref="J88:J98"/>
    <mergeCell ref="E89:G89"/>
    <mergeCell ref="E90:G90"/>
    <mergeCell ref="E91:G91"/>
    <mergeCell ref="E92:G92"/>
    <mergeCell ref="E115:G115"/>
    <mergeCell ref="E116:G116"/>
    <mergeCell ref="E117:G117"/>
    <mergeCell ref="E93:G93"/>
    <mergeCell ref="J119:J128"/>
    <mergeCell ref="E120:G120"/>
    <mergeCell ref="E121:G121"/>
    <mergeCell ref="E122:G122"/>
    <mergeCell ref="E123:G123"/>
    <mergeCell ref="E127:G127"/>
    <mergeCell ref="E128:G128"/>
    <mergeCell ref="E119:G119"/>
    <mergeCell ref="E126:G126"/>
    <mergeCell ref="E124:G124"/>
    <mergeCell ref="E125:G125"/>
    <mergeCell ref="I119:I128"/>
    <mergeCell ref="C108:C117"/>
    <mergeCell ref="I108:I117"/>
    <mergeCell ref="I99:I106"/>
    <mergeCell ref="E94:G94"/>
    <mergeCell ref="E95:G95"/>
    <mergeCell ref="E96:G96"/>
    <mergeCell ref="E99:G99"/>
    <mergeCell ref="E97:G97"/>
    <mergeCell ref="E98:G98"/>
    <mergeCell ref="E108:G108"/>
    <mergeCell ref="E109:G109"/>
    <mergeCell ref="E110:G110"/>
    <mergeCell ref="E111:G111"/>
    <mergeCell ref="E112:G112"/>
    <mergeCell ref="E113:G113"/>
    <mergeCell ref="E114:G114"/>
    <mergeCell ref="B76:B86"/>
    <mergeCell ref="A16:D16"/>
    <mergeCell ref="E77:G77"/>
    <mergeCell ref="D52:I57"/>
    <mergeCell ref="D59:I64"/>
    <mergeCell ref="E23:G23"/>
    <mergeCell ref="D21:D22"/>
    <mergeCell ref="E66:G66"/>
    <mergeCell ref="I77:I86"/>
    <mergeCell ref="E19:H19"/>
    <mergeCell ref="E20:G20"/>
    <mergeCell ref="E24:G24"/>
    <mergeCell ref="E25:G25"/>
    <mergeCell ref="E81:G81"/>
    <mergeCell ref="E82:G82"/>
    <mergeCell ref="E83:G83"/>
    <mergeCell ref="E84:G84"/>
    <mergeCell ref="E85:G85"/>
    <mergeCell ref="E86:G86"/>
    <mergeCell ref="I21:I22"/>
    <mergeCell ref="E10:G10"/>
    <mergeCell ref="E11:G11"/>
    <mergeCell ref="E12:G12"/>
    <mergeCell ref="E13:G13"/>
    <mergeCell ref="A2:B2"/>
    <mergeCell ref="A3:B3"/>
    <mergeCell ref="C2:I2"/>
    <mergeCell ref="C3:I3"/>
    <mergeCell ref="C6:D6"/>
    <mergeCell ref="E7:G7"/>
    <mergeCell ref="E8:G8"/>
    <mergeCell ref="E6:G6"/>
  </mergeCells>
  <phoneticPr fontId="4"/>
  <dataValidations count="5">
    <dataValidation imeMode="halfAlpha" allowBlank="1" showInputMessage="1" showErrorMessage="1" sqref="I15:I19 I129:I65550 I66" xr:uid="{00000000-0002-0000-0500-000000000000}"/>
    <dataValidation type="whole" imeMode="off" operator="greaterThanOrEqual" allowBlank="1" showInputMessage="1" showErrorMessage="1" sqref="E29:E49" xr:uid="{00000000-0002-0000-0500-000001000000}">
      <formula1>0</formula1>
    </dataValidation>
    <dataValidation type="whole" operator="greaterThanOrEqual" allowBlank="1" showInputMessage="1" showErrorMessage="1" sqref="E23:G24 E20:G20 H68:H106 H108:H128" xr:uid="{00000000-0002-0000-0500-000002000000}">
      <formula1>0</formula1>
    </dataValidation>
    <dataValidation type="textLength" operator="lessThanOrEqual" allowBlank="1" showInputMessage="1" showErrorMessage="1" sqref="D52:I57 D59:I64" xr:uid="{00000000-0002-0000-0500-000003000000}">
      <formula1>300</formula1>
    </dataValidation>
    <dataValidation operator="greaterThanOrEqual" allowBlank="1" showInputMessage="1" showErrorMessage="1" sqref="H107" xr:uid="{37129760-3D81-48E4-B0A4-B11C19B8D119}"/>
  </dataValidations>
  <printOptions horizontalCentered="1"/>
  <pageMargins left="0.70866141732283472" right="0.70866141732283472" top="0.35433070866141736" bottom="0.35433070866141736" header="0.31496062992125984" footer="0.31496062992125984"/>
  <pageSetup paperSize="9"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FF"/>
    <pageSetUpPr fitToPage="1"/>
  </sheetPr>
  <dimension ref="A1:U210"/>
  <sheetViews>
    <sheetView view="pageBreakPreview" zoomScale="85" zoomScaleNormal="85" zoomScaleSheetLayoutView="85" zoomScalePageLayoutView="55" workbookViewId="0">
      <selection activeCell="G19" sqref="G19"/>
    </sheetView>
  </sheetViews>
  <sheetFormatPr defaultColWidth="9" defaultRowHeight="18"/>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3.09765625" style="39" customWidth="1"/>
    <col min="13" max="13" width="14.09765625" customWidth="1"/>
    <col min="14" max="14" width="10.5" customWidth="1"/>
    <col min="15" max="15" width="12.3984375" customWidth="1"/>
    <col min="16" max="16" width="11.09765625" customWidth="1"/>
    <col min="17" max="21" width="15.8984375" customWidth="1"/>
  </cols>
  <sheetData>
    <row r="1" spans="1:21">
      <c r="B1" t="s">
        <v>477</v>
      </c>
      <c r="C1" s="36"/>
      <c r="E1" s="131"/>
      <c r="F1" s="37"/>
      <c r="H1"/>
      <c r="J1" s="33"/>
      <c r="K1" s="34"/>
      <c r="L1" s="33"/>
    </row>
    <row r="2" spans="1:21">
      <c r="B2" s="684" t="s">
        <v>176</v>
      </c>
      <c r="C2" s="684"/>
      <c r="D2" s="684"/>
      <c r="E2" s="685">
        <f>IF('1-1 総表'!C22="",'1-1 総表'!C21,'1-1 総表'!C21&amp;"（"&amp;'1-1 総表'!C22&amp;"）")</f>
        <v>0</v>
      </c>
      <c r="F2" s="685"/>
      <c r="G2" s="685"/>
      <c r="H2" s="685"/>
      <c r="I2" s="685"/>
      <c r="J2" s="685"/>
      <c r="K2" s="685"/>
      <c r="L2" s="685"/>
    </row>
    <row r="3" spans="1:21">
      <c r="B3" s="684" t="s">
        <v>177</v>
      </c>
      <c r="C3" s="684"/>
      <c r="D3" s="684"/>
      <c r="E3" s="685">
        <f>'1-1 総表'!C31</f>
        <v>0</v>
      </c>
      <c r="F3" s="685"/>
      <c r="G3" s="685"/>
      <c r="H3" s="685"/>
      <c r="I3" s="685"/>
      <c r="J3" s="685"/>
      <c r="K3" s="685"/>
      <c r="L3" s="685"/>
    </row>
    <row r="4" spans="1:21" s="31" customFormat="1" ht="18.600000000000001" thickBot="1">
      <c r="A4" s="23"/>
      <c r="B4" s="95"/>
      <c r="C4" s="89"/>
      <c r="D4" s="110"/>
      <c r="E4" s="283"/>
      <c r="F4" s="686" t="s">
        <v>209</v>
      </c>
      <c r="G4" s="686"/>
      <c r="H4" s="92"/>
      <c r="I4" s="23"/>
      <c r="J4" s="23"/>
      <c r="K4" s="23"/>
      <c r="L4" s="23"/>
    </row>
    <row r="5" spans="1:21" ht="26.4">
      <c r="A5" s="51"/>
      <c r="B5" s="335" t="s">
        <v>230</v>
      </c>
      <c r="C5" s="90"/>
      <c r="D5" s="111"/>
      <c r="E5" s="284"/>
      <c r="F5" s="682">
        <f>SUM(L13,L35,L57,L79,L101,L123,L145,L167)</f>
        <v>0</v>
      </c>
      <c r="G5" s="683"/>
      <c r="H5" s="49"/>
      <c r="I5"/>
      <c r="J5"/>
      <c r="K5"/>
      <c r="L5"/>
      <c r="M5" s="670" t="s">
        <v>439</v>
      </c>
      <c r="N5" s="671"/>
      <c r="O5" s="671"/>
      <c r="P5" s="671"/>
      <c r="Q5" s="671"/>
      <c r="R5" s="671"/>
      <c r="S5" s="671"/>
      <c r="T5" s="671"/>
      <c r="U5" s="671"/>
    </row>
    <row r="6" spans="1:21" ht="22.2">
      <c r="A6" s="51"/>
      <c r="B6" s="96"/>
      <c r="C6" s="52" t="s">
        <v>241</v>
      </c>
      <c r="D6" s="112"/>
      <c r="E6" s="285"/>
      <c r="F6" s="672">
        <f>SUM(F8:F10)</f>
        <v>0</v>
      </c>
      <c r="G6" s="673"/>
      <c r="H6" s="49"/>
      <c r="I6"/>
      <c r="J6"/>
      <c r="K6"/>
      <c r="L6"/>
      <c r="M6" s="671"/>
      <c r="N6" s="671"/>
      <c r="O6" s="671"/>
      <c r="P6" s="671"/>
      <c r="Q6" s="671"/>
      <c r="R6" s="671"/>
      <c r="S6" s="671"/>
      <c r="T6" s="671"/>
      <c r="U6" s="671"/>
    </row>
    <row r="7" spans="1:21" ht="22.2">
      <c r="A7" s="51"/>
      <c r="B7" s="97"/>
      <c r="C7" s="54"/>
      <c r="D7" s="113"/>
      <c r="E7" s="286" t="s">
        <v>197</v>
      </c>
      <c r="F7" s="674" t="s">
        <v>174</v>
      </c>
      <c r="G7" s="675"/>
      <c r="H7" s="55"/>
      <c r="I7" s="53" t="str">
        <f>IF(COUNTIF($E$8:$E$10,$E$8)&gt;1,"同じ項目が選択されています。",IF(COUNTIF($E$8:$E$10,$E$9)&gt;1,"同じ項目が選択されています。",IF(COUNTIF($E$8:$E$10,$E$10)&gt;1,"同じ項目が選択されています。","")))</f>
        <v/>
      </c>
      <c r="J7" s="55"/>
      <c r="K7" s="55"/>
      <c r="L7" s="55"/>
      <c r="M7" s="671"/>
      <c r="N7" s="671"/>
      <c r="O7" s="671"/>
      <c r="P7" s="671"/>
      <c r="Q7" s="671"/>
      <c r="R7" s="671"/>
      <c r="S7" s="671"/>
      <c r="T7" s="671"/>
      <c r="U7" s="671"/>
    </row>
    <row r="8" spans="1:21" ht="22.2">
      <c r="A8" s="51"/>
      <c r="B8" s="98"/>
      <c r="C8" s="56"/>
      <c r="D8" s="114" t="s">
        <v>178</v>
      </c>
      <c r="E8" s="287"/>
      <c r="F8" s="676" t="str">
        <f>IF(E8="出演費",$L$13,IF(E8="音楽費",$L$35,IF(E8="文芸費",$L$57,IF(E8="舞台・運搬費",$L$79,IF(E8="謝金",$L$101,IF(E8="旅費",$L$123,IF(E8="宣伝・印刷費",$L$145,IF(E8="記録・配信費",$L$167,"0"))))))))</f>
        <v>0</v>
      </c>
      <c r="G8" s="677"/>
      <c r="H8" s="57"/>
      <c r="I8" s="53" t="str">
        <f>IF(I7="","","項目の選択を確認してください。")</f>
        <v/>
      </c>
      <c r="J8" s="57"/>
      <c r="K8" s="57"/>
      <c r="L8" s="57"/>
      <c r="M8" s="671"/>
      <c r="N8" s="671"/>
      <c r="O8" s="671"/>
      <c r="P8" s="671"/>
      <c r="Q8" s="671"/>
      <c r="R8" s="671"/>
      <c r="S8" s="671"/>
      <c r="T8" s="671"/>
      <c r="U8" s="671"/>
    </row>
    <row r="9" spans="1:21" ht="22.2">
      <c r="A9" s="51"/>
      <c r="B9" s="98"/>
      <c r="C9" s="56"/>
      <c r="D9" s="115" t="s">
        <v>186</v>
      </c>
      <c r="E9" s="288"/>
      <c r="F9" s="678" t="str">
        <f t="shared" ref="F9:F10" si="0">IF(E9="出演費",$L$13,IF(E9="音楽費",$L$35,IF(E9="文芸費",$L$57,IF(E9="舞台・運搬費",$L$79,IF(E9="謝金",$L$101,IF(E9="旅費",$L$123,IF(E9="宣伝・印刷費",$L$145,IF(E9="記録・配信費",$L$167,"0"))))))))</f>
        <v>0</v>
      </c>
      <c r="G9" s="679"/>
      <c r="H9" s="57"/>
      <c r="I9" s="53"/>
      <c r="J9" s="57"/>
      <c r="K9" s="57"/>
      <c r="L9" s="57"/>
      <c r="M9" s="671"/>
      <c r="N9" s="671"/>
      <c r="O9" s="671"/>
      <c r="P9" s="671"/>
      <c r="Q9" s="671"/>
      <c r="R9" s="671"/>
      <c r="S9" s="671"/>
      <c r="T9" s="671"/>
      <c r="U9" s="671"/>
    </row>
    <row r="10" spans="1:21" ht="22.8" thickBot="1">
      <c r="A10" s="51"/>
      <c r="B10" s="99"/>
      <c r="C10" s="91"/>
      <c r="D10" s="116" t="s">
        <v>179</v>
      </c>
      <c r="E10" s="289"/>
      <c r="F10" s="680" t="str">
        <f t="shared" si="0"/>
        <v>0</v>
      </c>
      <c r="G10" s="681"/>
      <c r="H10" s="50"/>
      <c r="I10"/>
      <c r="J10" s="58"/>
      <c r="K10" s="59"/>
      <c r="L10" s="51"/>
      <c r="M10" s="671"/>
      <c r="N10" s="671"/>
      <c r="O10" s="671"/>
      <c r="P10" s="671"/>
      <c r="Q10" s="671"/>
      <c r="R10" s="671"/>
      <c r="S10" s="671"/>
      <c r="T10" s="671"/>
      <c r="U10" s="671"/>
    </row>
    <row r="11" spans="1:21" ht="18.600000000000001" thickBot="1">
      <c r="A11" s="2"/>
      <c r="B11" s="100"/>
      <c r="C11" s="2"/>
      <c r="D11" s="117"/>
      <c r="E11" s="44"/>
      <c r="F11" s="43"/>
      <c r="G11" s="43"/>
      <c r="H11" s="32"/>
      <c r="I11" s="48"/>
      <c r="J11" s="46"/>
      <c r="K11" s="45"/>
      <c r="L11" s="47"/>
    </row>
    <row r="12" spans="1:21" s="48" customFormat="1" ht="24.75" customHeight="1" thickBot="1">
      <c r="A12" s="60" t="s">
        <v>198</v>
      </c>
      <c r="B12" s="102"/>
      <c r="C12" s="108" t="s">
        <v>459</v>
      </c>
      <c r="D12" s="105" t="s">
        <v>202</v>
      </c>
      <c r="E12" s="290" t="s">
        <v>173</v>
      </c>
      <c r="F12" s="106" t="s">
        <v>156</v>
      </c>
      <c r="G12" s="107" t="s">
        <v>443</v>
      </c>
      <c r="H12" s="67" t="s">
        <v>445</v>
      </c>
      <c r="I12" s="66" t="s">
        <v>444</v>
      </c>
      <c r="J12" s="67" t="s">
        <v>446</v>
      </c>
      <c r="K12" s="65" t="s">
        <v>108</v>
      </c>
      <c r="L12" s="68" t="s">
        <v>192</v>
      </c>
      <c r="M12" s="999" t="s">
        <v>507</v>
      </c>
      <c r="N12" s="795"/>
      <c r="O12" s="795"/>
      <c r="P12" s="795"/>
      <c r="Q12" s="795"/>
      <c r="R12" s="795"/>
      <c r="S12" s="795"/>
      <c r="T12" s="795"/>
      <c r="U12" s="795"/>
    </row>
    <row r="13" spans="1:21" s="35" customFormat="1" ht="28.8">
      <c r="A13"/>
      <c r="B13" s="62" t="str">
        <f>IF($E$8=C13,$D$8,IF($E$9=C13,$D$9,IF($E$10=C13,$D$10,"")))</f>
        <v/>
      </c>
      <c r="C13" s="63" t="s">
        <v>180</v>
      </c>
      <c r="D13" s="118"/>
      <c r="E13" s="70"/>
      <c r="F13" s="64"/>
      <c r="G13" s="64"/>
      <c r="H13" s="71"/>
      <c r="I13" s="71"/>
      <c r="J13" s="71"/>
      <c r="K13" s="74" t="str">
        <f t="shared" ref="K13:K32" si="1">IF(ISNUMBER(F13),(PRODUCT(F13,G13,I13)),"")</f>
        <v/>
      </c>
      <c r="L13" s="76">
        <f>ROUNDDOWN(SUM(K14:K33),-3)/1000</f>
        <v>0</v>
      </c>
      <c r="M13" s="999"/>
      <c r="N13" s="795"/>
      <c r="O13" s="795"/>
      <c r="P13" s="795"/>
      <c r="Q13" s="795"/>
      <c r="R13" s="795"/>
      <c r="S13" s="795"/>
      <c r="T13" s="795"/>
      <c r="U13" s="795"/>
    </row>
    <row r="14" spans="1:21" ht="18" customHeight="1">
      <c r="A14">
        <v>1</v>
      </c>
      <c r="B14" s="103"/>
      <c r="C14" s="80" t="str">
        <f>IF(D14="","",".")</f>
        <v/>
      </c>
      <c r="D14" s="119"/>
      <c r="E14" s="122"/>
      <c r="F14" s="123"/>
      <c r="G14" s="123"/>
      <c r="H14" s="123"/>
      <c r="I14" s="123"/>
      <c r="J14" s="123"/>
      <c r="K14" s="128" t="str">
        <f t="shared" si="1"/>
        <v/>
      </c>
      <c r="L14" s="40"/>
      <c r="M14" s="999"/>
      <c r="N14" s="795"/>
      <c r="O14" s="795"/>
      <c r="P14" s="795"/>
      <c r="Q14" s="795"/>
      <c r="R14" s="795"/>
      <c r="S14" s="795"/>
      <c r="T14" s="795"/>
      <c r="U14" s="795"/>
    </row>
    <row r="15" spans="1:21" ht="18" customHeight="1">
      <c r="A15">
        <v>2</v>
      </c>
      <c r="B15" s="103"/>
      <c r="C15" s="80" t="str">
        <f t="shared" ref="C15:C33" si="2">IF(D15="","",".")</f>
        <v/>
      </c>
      <c r="D15" s="120"/>
      <c r="E15" s="124"/>
      <c r="F15" s="125"/>
      <c r="G15" s="125"/>
      <c r="H15" s="125"/>
      <c r="I15" s="125"/>
      <c r="J15" s="125"/>
      <c r="K15" s="129" t="str">
        <f t="shared" si="1"/>
        <v/>
      </c>
      <c r="L15" s="40"/>
      <c r="M15" s="999"/>
      <c r="N15" s="795"/>
      <c r="O15" s="795"/>
      <c r="P15" s="795"/>
      <c r="Q15" s="795"/>
      <c r="R15" s="795"/>
      <c r="S15" s="795"/>
      <c r="T15" s="795"/>
      <c r="U15" s="795"/>
    </row>
    <row r="16" spans="1:21" ht="18" customHeight="1">
      <c r="A16">
        <v>3</v>
      </c>
      <c r="B16" s="103"/>
      <c r="C16" s="80" t="str">
        <f t="shared" si="2"/>
        <v/>
      </c>
      <c r="D16" s="120"/>
      <c r="E16" s="124"/>
      <c r="F16" s="125"/>
      <c r="G16" s="125"/>
      <c r="H16" s="125"/>
      <c r="I16" s="125"/>
      <c r="J16" s="125"/>
      <c r="K16" s="129" t="str">
        <f t="shared" si="1"/>
        <v/>
      </c>
      <c r="L16" s="40"/>
      <c r="M16" s="999"/>
      <c r="N16" s="795"/>
      <c r="O16" s="795"/>
      <c r="P16" s="795"/>
      <c r="Q16" s="795"/>
      <c r="R16" s="795"/>
      <c r="S16" s="795"/>
      <c r="T16" s="795"/>
      <c r="U16" s="795"/>
    </row>
    <row r="17" spans="1:21" ht="18" customHeight="1">
      <c r="A17">
        <v>4</v>
      </c>
      <c r="B17" s="103"/>
      <c r="C17" s="80" t="str">
        <f t="shared" si="2"/>
        <v/>
      </c>
      <c r="D17" s="120"/>
      <c r="E17" s="124"/>
      <c r="F17" s="125"/>
      <c r="G17" s="125"/>
      <c r="H17" s="125"/>
      <c r="I17" s="125"/>
      <c r="J17" s="125"/>
      <c r="K17" s="129" t="str">
        <f t="shared" si="1"/>
        <v/>
      </c>
      <c r="L17" s="40"/>
      <c r="M17" s="999"/>
      <c r="N17" s="795"/>
      <c r="O17" s="795"/>
      <c r="P17" s="795"/>
      <c r="Q17" s="795"/>
      <c r="R17" s="795"/>
      <c r="S17" s="795"/>
      <c r="T17" s="795"/>
      <c r="U17" s="795"/>
    </row>
    <row r="18" spans="1:21" ht="18" customHeight="1">
      <c r="A18">
        <v>5</v>
      </c>
      <c r="B18" s="103"/>
      <c r="C18" s="80" t="str">
        <f t="shared" si="2"/>
        <v/>
      </c>
      <c r="D18" s="120"/>
      <c r="E18" s="124"/>
      <c r="F18" s="125"/>
      <c r="G18" s="125"/>
      <c r="H18" s="125"/>
      <c r="I18" s="125"/>
      <c r="J18" s="125"/>
      <c r="K18" s="129" t="str">
        <f t="shared" si="1"/>
        <v/>
      </c>
      <c r="L18" s="40"/>
      <c r="M18" s="999"/>
      <c r="N18" s="795"/>
      <c r="O18" s="795"/>
      <c r="P18" s="795"/>
      <c r="Q18" s="795"/>
      <c r="R18" s="795"/>
      <c r="S18" s="795"/>
      <c r="T18" s="795"/>
      <c r="U18" s="795"/>
    </row>
    <row r="19" spans="1:21" ht="18" customHeight="1">
      <c r="A19">
        <v>6</v>
      </c>
      <c r="B19" s="103"/>
      <c r="C19" s="80" t="str">
        <f t="shared" si="2"/>
        <v/>
      </c>
      <c r="D19" s="120"/>
      <c r="E19" s="124"/>
      <c r="F19" s="125"/>
      <c r="G19" s="125"/>
      <c r="H19" s="125"/>
      <c r="I19" s="125"/>
      <c r="J19" s="125"/>
      <c r="K19" s="129" t="str">
        <f t="shared" si="1"/>
        <v/>
      </c>
      <c r="L19" s="40"/>
      <c r="M19" s="999"/>
      <c r="N19" s="795"/>
      <c r="O19" s="795"/>
      <c r="P19" s="795"/>
      <c r="Q19" s="795"/>
      <c r="R19" s="795"/>
      <c r="S19" s="795"/>
      <c r="T19" s="795"/>
      <c r="U19" s="795"/>
    </row>
    <row r="20" spans="1:21" ht="18" customHeight="1">
      <c r="A20">
        <v>7</v>
      </c>
      <c r="B20" s="103"/>
      <c r="C20" s="80" t="str">
        <f t="shared" si="2"/>
        <v/>
      </c>
      <c r="D20" s="120"/>
      <c r="E20" s="124"/>
      <c r="F20" s="125"/>
      <c r="G20" s="125"/>
      <c r="H20" s="125"/>
      <c r="I20" s="125"/>
      <c r="J20" s="125"/>
      <c r="K20" s="129" t="str">
        <f t="shared" si="1"/>
        <v/>
      </c>
      <c r="L20" s="40"/>
      <c r="M20" s="999"/>
      <c r="N20" s="795"/>
      <c r="O20" s="795"/>
      <c r="P20" s="795"/>
      <c r="Q20" s="795"/>
      <c r="R20" s="795"/>
      <c r="S20" s="795"/>
      <c r="T20" s="795"/>
      <c r="U20" s="795"/>
    </row>
    <row r="21" spans="1:21" ht="18" customHeight="1">
      <c r="A21">
        <v>8</v>
      </c>
      <c r="B21" s="103"/>
      <c r="C21" s="80" t="str">
        <f t="shared" si="2"/>
        <v/>
      </c>
      <c r="D21" s="120"/>
      <c r="E21" s="124"/>
      <c r="F21" s="125"/>
      <c r="G21" s="125"/>
      <c r="H21" s="125"/>
      <c r="I21" s="125"/>
      <c r="J21" s="125"/>
      <c r="K21" s="129" t="str">
        <f t="shared" si="1"/>
        <v/>
      </c>
      <c r="L21" s="40"/>
      <c r="M21" s="999"/>
      <c r="N21" s="795"/>
      <c r="O21" s="795"/>
      <c r="P21" s="795"/>
      <c r="Q21" s="795"/>
      <c r="R21" s="795"/>
      <c r="S21" s="795"/>
      <c r="T21" s="795"/>
      <c r="U21" s="795"/>
    </row>
    <row r="22" spans="1:21" ht="18" customHeight="1">
      <c r="A22">
        <v>9</v>
      </c>
      <c r="B22" s="103"/>
      <c r="C22" s="80" t="str">
        <f t="shared" si="2"/>
        <v/>
      </c>
      <c r="D22" s="120"/>
      <c r="E22" s="124"/>
      <c r="F22" s="125"/>
      <c r="G22" s="125"/>
      <c r="H22" s="125"/>
      <c r="I22" s="125"/>
      <c r="J22" s="125"/>
      <c r="K22" s="129" t="str">
        <f t="shared" si="1"/>
        <v/>
      </c>
      <c r="L22" s="40"/>
      <c r="M22" s="999"/>
      <c r="N22" s="795"/>
      <c r="O22" s="795"/>
      <c r="P22" s="795"/>
      <c r="Q22" s="795"/>
      <c r="R22" s="795"/>
      <c r="S22" s="795"/>
      <c r="T22" s="795"/>
      <c r="U22" s="795"/>
    </row>
    <row r="23" spans="1:21" ht="18" customHeight="1">
      <c r="A23">
        <v>10</v>
      </c>
      <c r="B23" s="103"/>
      <c r="C23" s="80" t="str">
        <f t="shared" si="2"/>
        <v/>
      </c>
      <c r="D23" s="120"/>
      <c r="E23" s="124"/>
      <c r="F23" s="125"/>
      <c r="G23" s="125"/>
      <c r="H23" s="125"/>
      <c r="I23" s="125"/>
      <c r="J23" s="125"/>
      <c r="K23" s="129" t="str">
        <f t="shared" si="1"/>
        <v/>
      </c>
      <c r="L23" s="40"/>
      <c r="M23" s="999"/>
      <c r="N23" s="795"/>
      <c r="O23" s="795"/>
      <c r="P23" s="795"/>
      <c r="Q23" s="795"/>
      <c r="R23" s="795"/>
      <c r="S23" s="795"/>
      <c r="T23" s="795"/>
      <c r="U23" s="795"/>
    </row>
    <row r="24" spans="1:21" ht="18" customHeight="1">
      <c r="A24">
        <v>11</v>
      </c>
      <c r="B24" s="103"/>
      <c r="C24" s="80" t="str">
        <f t="shared" si="2"/>
        <v/>
      </c>
      <c r="D24" s="120"/>
      <c r="E24" s="124"/>
      <c r="F24" s="125"/>
      <c r="G24" s="125"/>
      <c r="H24" s="125"/>
      <c r="I24" s="125"/>
      <c r="J24" s="125"/>
      <c r="K24" s="129" t="str">
        <f t="shared" si="1"/>
        <v/>
      </c>
      <c r="L24" s="40"/>
      <c r="M24" s="999"/>
      <c r="N24" s="795"/>
      <c r="O24" s="795"/>
      <c r="P24" s="795"/>
      <c r="Q24" s="795"/>
      <c r="R24" s="795"/>
      <c r="S24" s="795"/>
      <c r="T24" s="795"/>
      <c r="U24" s="795"/>
    </row>
    <row r="25" spans="1:21" ht="18" customHeight="1">
      <c r="A25">
        <v>12</v>
      </c>
      <c r="B25" s="103"/>
      <c r="C25" s="80" t="str">
        <f t="shared" si="2"/>
        <v/>
      </c>
      <c r="D25" s="120"/>
      <c r="E25" s="124"/>
      <c r="F25" s="125"/>
      <c r="G25" s="125"/>
      <c r="H25" s="125"/>
      <c r="I25" s="125"/>
      <c r="J25" s="125"/>
      <c r="K25" s="129" t="str">
        <f t="shared" si="1"/>
        <v/>
      </c>
      <c r="L25" s="40"/>
      <c r="M25" s="999"/>
      <c r="N25" s="795"/>
      <c r="O25" s="795"/>
      <c r="P25" s="795"/>
      <c r="Q25" s="795"/>
      <c r="R25" s="795"/>
      <c r="S25" s="795"/>
      <c r="T25" s="795"/>
      <c r="U25" s="795"/>
    </row>
    <row r="26" spans="1:21" ht="18" customHeight="1">
      <c r="A26">
        <v>13</v>
      </c>
      <c r="B26" s="103"/>
      <c r="C26" s="80" t="str">
        <f t="shared" si="2"/>
        <v/>
      </c>
      <c r="D26" s="120"/>
      <c r="E26" s="124"/>
      <c r="F26" s="125"/>
      <c r="G26" s="125"/>
      <c r="H26" s="125"/>
      <c r="I26" s="125"/>
      <c r="J26" s="125"/>
      <c r="K26" s="129" t="str">
        <f t="shared" si="1"/>
        <v/>
      </c>
      <c r="L26" s="40"/>
      <c r="M26" s="999"/>
      <c r="N26" s="795"/>
      <c r="O26" s="795"/>
      <c r="P26" s="795"/>
      <c r="Q26" s="795"/>
      <c r="R26" s="795"/>
      <c r="S26" s="795"/>
      <c r="T26" s="795"/>
      <c r="U26" s="795"/>
    </row>
    <row r="27" spans="1:21" ht="18" customHeight="1">
      <c r="A27">
        <v>14</v>
      </c>
      <c r="B27" s="103"/>
      <c r="C27" s="80" t="str">
        <f t="shared" si="2"/>
        <v/>
      </c>
      <c r="D27" s="120"/>
      <c r="E27" s="124"/>
      <c r="F27" s="125"/>
      <c r="G27" s="125"/>
      <c r="H27" s="125"/>
      <c r="I27" s="125"/>
      <c r="J27" s="125"/>
      <c r="K27" s="129" t="str">
        <f t="shared" si="1"/>
        <v/>
      </c>
      <c r="L27" s="40"/>
      <c r="M27" s="999"/>
      <c r="N27" s="795"/>
      <c r="O27" s="795"/>
      <c r="P27" s="795"/>
      <c r="Q27" s="795"/>
      <c r="R27" s="795"/>
      <c r="S27" s="795"/>
      <c r="T27" s="795"/>
      <c r="U27" s="795"/>
    </row>
    <row r="28" spans="1:21" ht="18" customHeight="1">
      <c r="A28">
        <v>15</v>
      </c>
      <c r="B28" s="103"/>
      <c r="C28" s="80" t="str">
        <f t="shared" si="2"/>
        <v/>
      </c>
      <c r="D28" s="120"/>
      <c r="E28" s="124"/>
      <c r="F28" s="125"/>
      <c r="G28" s="125"/>
      <c r="H28" s="125"/>
      <c r="I28" s="125"/>
      <c r="J28" s="125"/>
      <c r="K28" s="129" t="str">
        <f t="shared" si="1"/>
        <v/>
      </c>
      <c r="L28" s="40"/>
      <c r="M28" s="999"/>
      <c r="N28" s="795"/>
      <c r="O28" s="795"/>
      <c r="P28" s="795"/>
      <c r="Q28" s="795"/>
      <c r="R28" s="795"/>
      <c r="S28" s="795"/>
      <c r="T28" s="795"/>
      <c r="U28" s="795"/>
    </row>
    <row r="29" spans="1:21" ht="18" customHeight="1">
      <c r="A29">
        <v>16</v>
      </c>
      <c r="B29" s="103"/>
      <c r="C29" s="80" t="str">
        <f t="shared" si="2"/>
        <v/>
      </c>
      <c r="D29" s="120"/>
      <c r="E29" s="124"/>
      <c r="F29" s="125"/>
      <c r="G29" s="125"/>
      <c r="H29" s="125"/>
      <c r="I29" s="125"/>
      <c r="J29" s="125"/>
      <c r="K29" s="129" t="str">
        <f t="shared" si="1"/>
        <v/>
      </c>
      <c r="L29" s="40"/>
      <c r="M29" s="999"/>
      <c r="N29" s="795"/>
      <c r="O29" s="795"/>
      <c r="P29" s="795"/>
      <c r="Q29" s="795"/>
      <c r="R29" s="795"/>
      <c r="S29" s="795"/>
      <c r="T29" s="795"/>
      <c r="U29" s="795"/>
    </row>
    <row r="30" spans="1:21" ht="18" customHeight="1">
      <c r="A30">
        <v>17</v>
      </c>
      <c r="B30" s="103"/>
      <c r="C30" s="80" t="str">
        <f t="shared" si="2"/>
        <v/>
      </c>
      <c r="D30" s="120"/>
      <c r="E30" s="124"/>
      <c r="F30" s="125"/>
      <c r="G30" s="125"/>
      <c r="H30" s="125"/>
      <c r="I30" s="125"/>
      <c r="J30" s="125"/>
      <c r="K30" s="129" t="str">
        <f t="shared" si="1"/>
        <v/>
      </c>
      <c r="L30" s="41"/>
      <c r="M30" s="999"/>
      <c r="N30" s="795"/>
      <c r="O30" s="795"/>
      <c r="P30" s="795"/>
      <c r="Q30" s="795"/>
      <c r="R30" s="795"/>
      <c r="S30" s="795"/>
      <c r="T30" s="795"/>
      <c r="U30" s="795"/>
    </row>
    <row r="31" spans="1:21" ht="18" customHeight="1">
      <c r="A31">
        <v>18</v>
      </c>
      <c r="B31" s="103"/>
      <c r="C31" s="80" t="str">
        <f t="shared" si="2"/>
        <v/>
      </c>
      <c r="D31" s="120"/>
      <c r="E31" s="124"/>
      <c r="F31" s="125"/>
      <c r="G31" s="125"/>
      <c r="H31" s="125"/>
      <c r="I31" s="125"/>
      <c r="J31" s="125"/>
      <c r="K31" s="129" t="str">
        <f t="shared" si="1"/>
        <v/>
      </c>
      <c r="L31" s="41"/>
      <c r="M31" s="999"/>
      <c r="N31" s="795"/>
      <c r="O31" s="795"/>
      <c r="P31" s="795"/>
      <c r="Q31" s="795"/>
      <c r="R31" s="795"/>
      <c r="S31" s="795"/>
      <c r="T31" s="795"/>
      <c r="U31" s="795"/>
    </row>
    <row r="32" spans="1:21" ht="18" customHeight="1">
      <c r="A32">
        <v>19</v>
      </c>
      <c r="B32" s="103"/>
      <c r="C32" s="80" t="str">
        <f t="shared" si="2"/>
        <v/>
      </c>
      <c r="D32" s="120"/>
      <c r="E32" s="124"/>
      <c r="F32" s="125"/>
      <c r="G32" s="125"/>
      <c r="H32" s="125"/>
      <c r="I32" s="125"/>
      <c r="J32" s="125"/>
      <c r="K32" s="129" t="str">
        <f t="shared" si="1"/>
        <v/>
      </c>
      <c r="L32" s="41"/>
      <c r="M32" s="999"/>
      <c r="N32" s="795"/>
      <c r="O32" s="795"/>
      <c r="P32" s="795"/>
      <c r="Q32" s="795"/>
      <c r="R32" s="795"/>
      <c r="S32" s="795"/>
      <c r="T32" s="795"/>
      <c r="U32" s="795"/>
    </row>
    <row r="33" spans="1:21" ht="18" customHeight="1" thickBot="1">
      <c r="A33">
        <v>20</v>
      </c>
      <c r="B33" s="104"/>
      <c r="C33" s="80" t="str">
        <f t="shared" si="2"/>
        <v/>
      </c>
      <c r="D33" s="121"/>
      <c r="E33" s="126"/>
      <c r="F33" s="125"/>
      <c r="G33" s="127"/>
      <c r="H33" s="127"/>
      <c r="I33" s="127"/>
      <c r="J33" s="127"/>
      <c r="K33" s="130" t="str">
        <f>IF(ISNUMBER(F33),(PRODUCT(F33,G33,I33)),"")</f>
        <v/>
      </c>
      <c r="L33" s="42"/>
      <c r="M33" s="999"/>
      <c r="N33" s="795"/>
      <c r="O33" s="795"/>
      <c r="P33" s="795"/>
      <c r="Q33" s="795"/>
      <c r="R33" s="795"/>
      <c r="S33" s="795"/>
      <c r="T33" s="795"/>
      <c r="U33" s="795"/>
    </row>
    <row r="34" spans="1:21" ht="22.8" thickBot="1">
      <c r="A34" s="60"/>
      <c r="B34" s="101"/>
      <c r="C34" s="75" t="s">
        <v>454</v>
      </c>
      <c r="D34" s="61" t="s">
        <v>207</v>
      </c>
      <c r="E34" s="290" t="s">
        <v>173</v>
      </c>
      <c r="F34" s="65" t="s">
        <v>156</v>
      </c>
      <c r="G34" s="66" t="s">
        <v>448</v>
      </c>
      <c r="H34" s="67" t="s">
        <v>446</v>
      </c>
      <c r="I34" s="66" t="s">
        <v>449</v>
      </c>
      <c r="J34" s="67" t="s">
        <v>447</v>
      </c>
      <c r="K34" s="65" t="s">
        <v>108</v>
      </c>
      <c r="L34" s="68" t="s">
        <v>192</v>
      </c>
      <c r="M34" s="999"/>
      <c r="N34" s="795"/>
      <c r="O34" s="795"/>
      <c r="P34" s="795"/>
      <c r="Q34" s="795"/>
      <c r="R34" s="795"/>
      <c r="S34" s="795"/>
      <c r="T34" s="795"/>
      <c r="U34" s="795"/>
    </row>
    <row r="35" spans="1:21" s="35" customFormat="1" ht="26.4">
      <c r="A35"/>
      <c r="B35" s="62" t="str">
        <f>IF($E$8=C35,$D$8,IF($E$9=C35,$D$9,IF($E$10=C35,$D$10,"")))</f>
        <v/>
      </c>
      <c r="C35" s="78" t="s">
        <v>181</v>
      </c>
      <c r="D35" s="69"/>
      <c r="E35" s="70"/>
      <c r="F35" s="71"/>
      <c r="G35" s="71"/>
      <c r="H35" s="71"/>
      <c r="I35" s="71"/>
      <c r="J35" s="71"/>
      <c r="K35" s="72"/>
      <c r="L35" s="76">
        <f>ROUNDDOWN(SUM(K36:K55),-3)/1000</f>
        <v>0</v>
      </c>
      <c r="M35" s="999"/>
      <c r="N35" s="795"/>
      <c r="O35" s="795"/>
      <c r="P35" s="795"/>
      <c r="Q35" s="795"/>
      <c r="R35" s="795"/>
      <c r="S35" s="795"/>
      <c r="T35" s="795"/>
      <c r="U35" s="795"/>
    </row>
    <row r="36" spans="1:21" ht="18.75" customHeight="1">
      <c r="A36">
        <v>1</v>
      </c>
      <c r="B36" s="103"/>
      <c r="C36" s="80" t="str">
        <f>IF(D36="","",".")</f>
        <v/>
      </c>
      <c r="D36" s="119"/>
      <c r="E36" s="122"/>
      <c r="F36" s="123"/>
      <c r="G36" s="123"/>
      <c r="H36" s="123"/>
      <c r="I36" s="123"/>
      <c r="J36" s="123"/>
      <c r="K36" s="128" t="str">
        <f t="shared" ref="K36:K77" si="3">IF(ISNUMBER(F36),(PRODUCT(F36,G36,I36)),"")</f>
        <v/>
      </c>
      <c r="L36" s="40"/>
      <c r="M36" s="880"/>
      <c r="N36" s="879"/>
      <c r="O36" s="879"/>
      <c r="P36" s="879"/>
      <c r="Q36" s="879"/>
      <c r="R36" s="879"/>
      <c r="S36" s="879"/>
      <c r="T36" s="879"/>
      <c r="U36" s="879"/>
    </row>
    <row r="37" spans="1:21" ht="18.75" customHeight="1">
      <c r="A37">
        <v>2</v>
      </c>
      <c r="B37" s="103"/>
      <c r="C37" s="80" t="str">
        <f t="shared" ref="C37:C55" si="4">IF(D37="","",".")</f>
        <v/>
      </c>
      <c r="D37" s="550"/>
      <c r="E37" s="124"/>
      <c r="F37" s="125"/>
      <c r="G37" s="125"/>
      <c r="H37" s="125"/>
      <c r="I37" s="125"/>
      <c r="J37" s="125"/>
      <c r="K37" s="129" t="str">
        <f t="shared" si="3"/>
        <v/>
      </c>
      <c r="L37" s="40"/>
      <c r="M37" s="880"/>
      <c r="N37" s="879"/>
      <c r="O37" s="879"/>
      <c r="P37" s="879"/>
      <c r="Q37" s="879"/>
      <c r="R37" s="879"/>
      <c r="S37" s="879"/>
      <c r="T37" s="879"/>
      <c r="U37" s="879"/>
    </row>
    <row r="38" spans="1:21" ht="18.75" customHeight="1">
      <c r="A38">
        <v>3</v>
      </c>
      <c r="B38" s="103"/>
      <c r="C38" s="80" t="str">
        <f t="shared" si="4"/>
        <v/>
      </c>
      <c r="D38" s="120"/>
      <c r="E38" s="124"/>
      <c r="F38" s="125"/>
      <c r="G38" s="125"/>
      <c r="H38" s="125"/>
      <c r="I38" s="125"/>
      <c r="J38" s="125"/>
      <c r="K38" s="129" t="str">
        <f t="shared" si="3"/>
        <v/>
      </c>
      <c r="L38" s="40"/>
      <c r="M38" s="880"/>
      <c r="N38" s="879"/>
      <c r="O38" s="879"/>
      <c r="P38" s="879"/>
      <c r="Q38" s="879"/>
      <c r="R38" s="879"/>
      <c r="S38" s="879"/>
      <c r="T38" s="879"/>
      <c r="U38" s="879"/>
    </row>
    <row r="39" spans="1:21" ht="18.75" customHeight="1">
      <c r="A39">
        <v>4</v>
      </c>
      <c r="B39" s="103"/>
      <c r="C39" s="80" t="str">
        <f t="shared" si="4"/>
        <v/>
      </c>
      <c r="D39" s="120"/>
      <c r="E39" s="124"/>
      <c r="F39" s="125"/>
      <c r="G39" s="125"/>
      <c r="H39" s="125"/>
      <c r="I39" s="125"/>
      <c r="J39" s="125"/>
      <c r="K39" s="129" t="str">
        <f t="shared" si="3"/>
        <v/>
      </c>
      <c r="L39" s="40"/>
      <c r="M39" s="880"/>
      <c r="N39" s="879"/>
      <c r="O39" s="879"/>
      <c r="P39" s="879"/>
      <c r="Q39" s="879"/>
      <c r="R39" s="879"/>
      <c r="S39" s="879"/>
      <c r="T39" s="879"/>
      <c r="U39" s="879"/>
    </row>
    <row r="40" spans="1:21" ht="18.75" customHeight="1">
      <c r="A40">
        <v>5</v>
      </c>
      <c r="B40" s="103"/>
      <c r="C40" s="80" t="str">
        <f t="shared" si="4"/>
        <v/>
      </c>
      <c r="D40" s="120"/>
      <c r="E40" s="124"/>
      <c r="F40" s="125"/>
      <c r="G40" s="125"/>
      <c r="H40" s="125"/>
      <c r="I40" s="125"/>
      <c r="J40" s="125"/>
      <c r="K40" s="129" t="str">
        <f t="shared" si="3"/>
        <v/>
      </c>
      <c r="L40" s="40"/>
      <c r="M40" s="880"/>
      <c r="N40" s="879"/>
      <c r="O40" s="879"/>
      <c r="P40" s="879"/>
      <c r="Q40" s="879"/>
      <c r="R40" s="879"/>
      <c r="S40" s="879"/>
      <c r="T40" s="879"/>
      <c r="U40" s="879"/>
    </row>
    <row r="41" spans="1:21" ht="18.75" customHeight="1">
      <c r="A41">
        <v>6</v>
      </c>
      <c r="B41" s="103"/>
      <c r="C41" s="80" t="str">
        <f t="shared" si="4"/>
        <v/>
      </c>
      <c r="D41" s="120"/>
      <c r="E41" s="124"/>
      <c r="F41" s="125"/>
      <c r="G41" s="125"/>
      <c r="H41" s="125"/>
      <c r="I41" s="125"/>
      <c r="J41" s="125"/>
      <c r="K41" s="129" t="str">
        <f t="shared" si="3"/>
        <v/>
      </c>
      <c r="L41" s="40"/>
      <c r="M41" s="880"/>
      <c r="N41" s="879"/>
      <c r="O41" s="879"/>
      <c r="P41" s="879"/>
      <c r="Q41" s="879"/>
      <c r="R41" s="879"/>
      <c r="S41" s="879"/>
      <c r="T41" s="879"/>
      <c r="U41" s="879"/>
    </row>
    <row r="42" spans="1:21" ht="18.75" customHeight="1">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18.75" customHeight="1">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18.75" customHeight="1">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18.75" customHeight="1">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18.75" customHeight="1">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18.75" customHeight="1">
      <c r="A47">
        <v>12</v>
      </c>
      <c r="B47" s="103"/>
      <c r="C47" s="80" t="str">
        <f t="shared" si="4"/>
        <v/>
      </c>
      <c r="D47" s="120"/>
      <c r="E47" s="124"/>
      <c r="F47" s="125"/>
      <c r="G47" s="125"/>
      <c r="H47" s="125"/>
      <c r="I47" s="125"/>
      <c r="J47" s="125"/>
      <c r="K47" s="129" t="str">
        <f t="shared" ref="K47:K51" si="5">IF(ISNUMBER(F47),(PRODUCT(F47,G47,I47)),"")</f>
        <v/>
      </c>
      <c r="L47" s="40"/>
      <c r="M47" s="333"/>
      <c r="N47" s="334"/>
      <c r="O47" s="334"/>
      <c r="P47" s="334"/>
      <c r="Q47" s="334"/>
      <c r="R47" s="334"/>
      <c r="S47" s="334"/>
      <c r="T47" s="334"/>
      <c r="U47" s="334"/>
    </row>
    <row r="48" spans="1:21" ht="18.75" customHeight="1">
      <c r="A48">
        <v>13</v>
      </c>
      <c r="B48" s="103"/>
      <c r="C48" s="80" t="str">
        <f t="shared" si="4"/>
        <v/>
      </c>
      <c r="D48" s="120"/>
      <c r="E48" s="124"/>
      <c r="F48" s="125"/>
      <c r="G48" s="125"/>
      <c r="H48" s="125"/>
      <c r="I48" s="125"/>
      <c r="J48" s="125"/>
      <c r="K48" s="129" t="str">
        <f t="shared" si="5"/>
        <v/>
      </c>
      <c r="L48" s="40"/>
      <c r="M48" s="333"/>
      <c r="N48" s="334"/>
      <c r="O48" s="334"/>
      <c r="P48" s="334"/>
      <c r="Q48" s="334"/>
      <c r="R48" s="334"/>
      <c r="S48" s="334"/>
      <c r="T48" s="334"/>
      <c r="U48" s="334"/>
    </row>
    <row r="49" spans="1:21" ht="18.75" customHeight="1">
      <c r="A49">
        <v>14</v>
      </c>
      <c r="B49" s="103"/>
      <c r="C49" s="80" t="str">
        <f t="shared" si="4"/>
        <v/>
      </c>
      <c r="D49" s="120"/>
      <c r="E49" s="124"/>
      <c r="F49" s="125"/>
      <c r="G49" s="125"/>
      <c r="H49" s="125"/>
      <c r="I49" s="125"/>
      <c r="J49" s="125"/>
      <c r="K49" s="129" t="str">
        <f t="shared" si="5"/>
        <v/>
      </c>
      <c r="L49" s="40"/>
      <c r="M49" s="333"/>
      <c r="N49" s="334"/>
      <c r="O49" s="334"/>
      <c r="P49" s="334"/>
      <c r="Q49" s="334"/>
      <c r="R49" s="334"/>
      <c r="S49" s="334"/>
      <c r="T49" s="334"/>
      <c r="U49" s="334"/>
    </row>
    <row r="50" spans="1:21" ht="18.75" customHeight="1">
      <c r="A50">
        <v>15</v>
      </c>
      <c r="B50" s="103"/>
      <c r="C50" s="80" t="str">
        <f t="shared" si="4"/>
        <v/>
      </c>
      <c r="D50" s="120"/>
      <c r="E50" s="124"/>
      <c r="F50" s="125"/>
      <c r="G50" s="125"/>
      <c r="H50" s="125"/>
      <c r="I50" s="125"/>
      <c r="J50" s="125"/>
      <c r="K50" s="129" t="str">
        <f t="shared" si="5"/>
        <v/>
      </c>
      <c r="L50" s="40"/>
      <c r="M50" s="333"/>
      <c r="N50" s="334"/>
      <c r="O50" s="334"/>
      <c r="P50" s="334"/>
      <c r="Q50" s="334"/>
      <c r="R50" s="334"/>
      <c r="S50" s="334"/>
      <c r="T50" s="334"/>
      <c r="U50" s="334"/>
    </row>
    <row r="51" spans="1:21" ht="18.75" customHeight="1">
      <c r="A51">
        <v>16</v>
      </c>
      <c r="B51" s="103"/>
      <c r="C51" s="80" t="str">
        <f t="shared" si="4"/>
        <v/>
      </c>
      <c r="D51" s="120"/>
      <c r="E51" s="124"/>
      <c r="F51" s="125"/>
      <c r="G51" s="125"/>
      <c r="H51" s="125"/>
      <c r="I51" s="125"/>
      <c r="J51" s="125"/>
      <c r="K51" s="129" t="str">
        <f t="shared" si="5"/>
        <v/>
      </c>
      <c r="L51" s="40"/>
      <c r="M51" s="333"/>
      <c r="N51" s="334"/>
      <c r="O51" s="334"/>
      <c r="P51" s="334"/>
      <c r="Q51" s="334"/>
      <c r="R51" s="334"/>
      <c r="S51" s="334"/>
      <c r="T51" s="334"/>
      <c r="U51" s="334"/>
    </row>
    <row r="52" spans="1:21" ht="18.75" customHeight="1">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18.75" customHeight="1">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18.75" customHeight="1">
      <c r="A54">
        <v>19</v>
      </c>
      <c r="B54" s="103"/>
      <c r="C54" s="80" t="str">
        <f t="shared" si="4"/>
        <v/>
      </c>
      <c r="D54" s="551"/>
      <c r="E54" s="124"/>
      <c r="F54" s="125"/>
      <c r="G54" s="125"/>
      <c r="H54" s="125"/>
      <c r="I54" s="125"/>
      <c r="J54" s="125"/>
      <c r="K54" s="129" t="str">
        <f t="shared" si="3"/>
        <v/>
      </c>
      <c r="L54" s="41"/>
      <c r="M54" s="333"/>
      <c r="N54" s="334"/>
      <c r="O54" s="334"/>
      <c r="P54" s="334"/>
      <c r="Q54" s="334"/>
      <c r="R54" s="334"/>
      <c r="S54" s="334"/>
      <c r="T54" s="334"/>
      <c r="U54" s="334"/>
    </row>
    <row r="55" spans="1:21" ht="19.5" customHeight="1" thickBot="1">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c r="A56" s="60"/>
      <c r="B56" s="101"/>
      <c r="C56" s="75" t="s">
        <v>454</v>
      </c>
      <c r="D56" s="61" t="s">
        <v>207</v>
      </c>
      <c r="E56" s="290" t="s">
        <v>173</v>
      </c>
      <c r="F56" s="65" t="s">
        <v>156</v>
      </c>
      <c r="G56" s="66" t="s">
        <v>448</v>
      </c>
      <c r="H56" s="67" t="s">
        <v>446</v>
      </c>
      <c r="I56" s="66" t="s">
        <v>449</v>
      </c>
      <c r="J56" s="67" t="s">
        <v>447</v>
      </c>
      <c r="K56" s="65" t="s">
        <v>108</v>
      </c>
      <c r="L56" s="68" t="s">
        <v>192</v>
      </c>
    </row>
    <row r="57" spans="1:21" s="35" customFormat="1" ht="26.4">
      <c r="A57"/>
      <c r="B57" s="62" t="str">
        <f t="shared" ref="B57" si="6">IF($E$8=C57,$D$8,IF($E$9=C57,$D$9,IF($E$10=C57,$D$10,"")))</f>
        <v/>
      </c>
      <c r="C57" s="79" t="s">
        <v>193</v>
      </c>
      <c r="D57" s="73"/>
      <c r="E57" s="70"/>
      <c r="F57" s="71"/>
      <c r="G57" s="71"/>
      <c r="H57" s="71"/>
      <c r="I57" s="71"/>
      <c r="J57" s="71"/>
      <c r="K57" s="72"/>
      <c r="L57" s="76">
        <f>ROUNDDOWN((SUM(K58:K77)),-3)/1000</f>
        <v>0</v>
      </c>
    </row>
    <row r="58" spans="1:21">
      <c r="A58">
        <v>1</v>
      </c>
      <c r="B58" s="103"/>
      <c r="C58" s="80" t="str">
        <f>IF(D58="","",".")</f>
        <v/>
      </c>
      <c r="D58" s="552"/>
      <c r="E58" s="122"/>
      <c r="F58" s="123"/>
      <c r="G58" s="123"/>
      <c r="H58" s="123"/>
      <c r="I58" s="123"/>
      <c r="J58" s="123"/>
      <c r="K58" s="128" t="str">
        <f t="shared" si="3"/>
        <v/>
      </c>
      <c r="L58" s="40"/>
    </row>
    <row r="59" spans="1:21">
      <c r="A59">
        <v>2</v>
      </c>
      <c r="B59" s="103"/>
      <c r="C59" s="80" t="str">
        <f t="shared" ref="C59:C77" si="7">IF(D59="","",".")</f>
        <v/>
      </c>
      <c r="D59" s="120"/>
      <c r="E59" s="124"/>
      <c r="F59" s="125"/>
      <c r="G59" s="125"/>
      <c r="H59" s="125"/>
      <c r="I59" s="125"/>
      <c r="J59" s="125"/>
      <c r="K59" s="129" t="str">
        <f t="shared" si="3"/>
        <v/>
      </c>
      <c r="L59" s="40"/>
    </row>
    <row r="60" spans="1:21">
      <c r="A60">
        <v>3</v>
      </c>
      <c r="B60" s="103"/>
      <c r="C60" s="80" t="str">
        <f t="shared" si="7"/>
        <v/>
      </c>
      <c r="D60" s="120"/>
      <c r="E60" s="124"/>
      <c r="F60" s="125"/>
      <c r="G60" s="125"/>
      <c r="H60" s="125"/>
      <c r="I60" s="125"/>
      <c r="J60" s="125"/>
      <c r="K60" s="129" t="str">
        <f t="shared" si="3"/>
        <v/>
      </c>
      <c r="L60" s="40"/>
    </row>
    <row r="61" spans="1:21">
      <c r="A61">
        <v>4</v>
      </c>
      <c r="B61" s="103"/>
      <c r="C61" s="80" t="str">
        <f t="shared" si="7"/>
        <v/>
      </c>
      <c r="D61" s="120"/>
      <c r="E61" s="124"/>
      <c r="F61" s="125"/>
      <c r="G61" s="125"/>
      <c r="H61" s="125"/>
      <c r="I61" s="125"/>
      <c r="J61" s="125"/>
      <c r="K61" s="129" t="str">
        <f t="shared" si="3"/>
        <v/>
      </c>
      <c r="L61" s="40"/>
    </row>
    <row r="62" spans="1:21">
      <c r="A62">
        <v>5</v>
      </c>
      <c r="B62" s="103"/>
      <c r="C62" s="80" t="str">
        <f t="shared" si="7"/>
        <v/>
      </c>
      <c r="D62" s="120"/>
      <c r="E62" s="124"/>
      <c r="F62" s="125"/>
      <c r="G62" s="125"/>
      <c r="H62" s="125"/>
      <c r="I62" s="125"/>
      <c r="J62" s="125"/>
      <c r="K62" s="129" t="str">
        <f t="shared" si="3"/>
        <v/>
      </c>
      <c r="L62" s="40"/>
    </row>
    <row r="63" spans="1:21">
      <c r="A63">
        <v>6</v>
      </c>
      <c r="B63" s="103"/>
      <c r="C63" s="80" t="str">
        <f t="shared" si="7"/>
        <v/>
      </c>
      <c r="D63" s="120"/>
      <c r="E63" s="124"/>
      <c r="F63" s="125"/>
      <c r="G63" s="125"/>
      <c r="H63" s="125"/>
      <c r="I63" s="125"/>
      <c r="J63" s="125"/>
      <c r="K63" s="129" t="str">
        <f t="shared" si="3"/>
        <v/>
      </c>
      <c r="L63" s="40"/>
    </row>
    <row r="64" spans="1:21">
      <c r="A64">
        <v>7</v>
      </c>
      <c r="B64" s="103"/>
      <c r="C64" s="80" t="str">
        <f t="shared" si="7"/>
        <v/>
      </c>
      <c r="D64" s="120"/>
      <c r="E64" s="124"/>
      <c r="F64" s="125"/>
      <c r="G64" s="125"/>
      <c r="H64" s="125"/>
      <c r="I64" s="125"/>
      <c r="J64" s="125"/>
      <c r="K64" s="129" t="str">
        <f t="shared" si="3"/>
        <v/>
      </c>
      <c r="L64" s="40"/>
    </row>
    <row r="65" spans="1:12">
      <c r="A65">
        <v>8</v>
      </c>
      <c r="B65" s="103"/>
      <c r="C65" s="80" t="str">
        <f t="shared" si="7"/>
        <v/>
      </c>
      <c r="D65" s="120"/>
      <c r="E65" s="124"/>
      <c r="F65" s="125"/>
      <c r="G65" s="125"/>
      <c r="H65" s="125"/>
      <c r="I65" s="125"/>
      <c r="J65" s="125"/>
      <c r="K65" s="129" t="str">
        <f t="shared" si="3"/>
        <v/>
      </c>
      <c r="L65" s="40"/>
    </row>
    <row r="66" spans="1:12">
      <c r="A66">
        <v>9</v>
      </c>
      <c r="B66" s="103"/>
      <c r="C66" s="80" t="str">
        <f t="shared" si="7"/>
        <v/>
      </c>
      <c r="D66" s="120"/>
      <c r="E66" s="124"/>
      <c r="F66" s="125"/>
      <c r="G66" s="125"/>
      <c r="H66" s="125"/>
      <c r="I66" s="125"/>
      <c r="J66" s="125"/>
      <c r="K66" s="129" t="str">
        <f t="shared" si="3"/>
        <v/>
      </c>
      <c r="L66" s="40"/>
    </row>
    <row r="67" spans="1:12">
      <c r="A67">
        <v>10</v>
      </c>
      <c r="B67" s="103"/>
      <c r="C67" s="80" t="str">
        <f t="shared" si="7"/>
        <v/>
      </c>
      <c r="D67" s="120"/>
      <c r="E67" s="124"/>
      <c r="F67" s="125"/>
      <c r="G67" s="125"/>
      <c r="H67" s="125"/>
      <c r="I67" s="125"/>
      <c r="J67" s="125"/>
      <c r="K67" s="129" t="str">
        <f t="shared" si="3"/>
        <v/>
      </c>
      <c r="L67" s="40"/>
    </row>
    <row r="68" spans="1:12">
      <c r="A68">
        <v>11</v>
      </c>
      <c r="B68" s="103"/>
      <c r="C68" s="80" t="str">
        <f t="shared" si="7"/>
        <v/>
      </c>
      <c r="D68" s="120"/>
      <c r="E68" s="124"/>
      <c r="F68" s="125"/>
      <c r="G68" s="125"/>
      <c r="H68" s="125"/>
      <c r="I68" s="125"/>
      <c r="J68" s="125"/>
      <c r="K68" s="129" t="str">
        <f t="shared" si="3"/>
        <v/>
      </c>
      <c r="L68" s="40"/>
    </row>
    <row r="69" spans="1:12">
      <c r="A69">
        <v>12</v>
      </c>
      <c r="B69" s="103"/>
      <c r="C69" s="80" t="str">
        <f t="shared" si="7"/>
        <v/>
      </c>
      <c r="D69" s="120"/>
      <c r="E69" s="124"/>
      <c r="F69" s="125"/>
      <c r="G69" s="125"/>
      <c r="H69" s="125"/>
      <c r="I69" s="125"/>
      <c r="J69" s="125"/>
      <c r="K69" s="129" t="str">
        <f t="shared" si="3"/>
        <v/>
      </c>
      <c r="L69" s="41"/>
    </row>
    <row r="70" spans="1:12">
      <c r="A70">
        <v>13</v>
      </c>
      <c r="B70" s="103"/>
      <c r="C70" s="80" t="str">
        <f t="shared" si="7"/>
        <v/>
      </c>
      <c r="D70" s="120"/>
      <c r="E70" s="124"/>
      <c r="F70" s="125"/>
      <c r="G70" s="125"/>
      <c r="H70" s="125"/>
      <c r="I70" s="125"/>
      <c r="J70" s="125"/>
      <c r="K70" s="129" t="str">
        <f t="shared" si="3"/>
        <v/>
      </c>
      <c r="L70" s="41"/>
    </row>
    <row r="71" spans="1:12">
      <c r="A71">
        <v>14</v>
      </c>
      <c r="B71" s="103"/>
      <c r="C71" s="80" t="str">
        <f t="shared" si="7"/>
        <v/>
      </c>
      <c r="D71" s="120"/>
      <c r="E71" s="124"/>
      <c r="F71" s="125"/>
      <c r="G71" s="125"/>
      <c r="H71" s="125"/>
      <c r="I71" s="125"/>
      <c r="J71" s="125"/>
      <c r="K71" s="129" t="str">
        <f t="shared" ref="K71:K75" si="8">IF(ISNUMBER(F71),(PRODUCT(F71,G71,I71)),"")</f>
        <v/>
      </c>
      <c r="L71" s="40"/>
    </row>
    <row r="72" spans="1:12">
      <c r="A72">
        <v>15</v>
      </c>
      <c r="B72" s="103"/>
      <c r="C72" s="80" t="str">
        <f t="shared" si="7"/>
        <v/>
      </c>
      <c r="D72" s="120"/>
      <c r="E72" s="124"/>
      <c r="F72" s="125"/>
      <c r="G72" s="125"/>
      <c r="H72" s="125"/>
      <c r="I72" s="125"/>
      <c r="J72" s="125"/>
      <c r="K72" s="129" t="str">
        <f t="shared" si="8"/>
        <v/>
      </c>
      <c r="L72" s="40"/>
    </row>
    <row r="73" spans="1:12">
      <c r="A73">
        <v>16</v>
      </c>
      <c r="B73" s="103"/>
      <c r="C73" s="80" t="str">
        <f t="shared" si="7"/>
        <v/>
      </c>
      <c r="D73" s="120"/>
      <c r="E73" s="124"/>
      <c r="F73" s="125"/>
      <c r="G73" s="125"/>
      <c r="H73" s="125"/>
      <c r="I73" s="125"/>
      <c r="J73" s="125"/>
      <c r="K73" s="129" t="str">
        <f t="shared" si="8"/>
        <v/>
      </c>
      <c r="L73" s="40"/>
    </row>
    <row r="74" spans="1:12">
      <c r="A74">
        <v>17</v>
      </c>
      <c r="B74" s="103"/>
      <c r="C74" s="80" t="str">
        <f t="shared" si="7"/>
        <v/>
      </c>
      <c r="D74" s="120"/>
      <c r="E74" s="124"/>
      <c r="F74" s="125"/>
      <c r="G74" s="125"/>
      <c r="H74" s="125"/>
      <c r="I74" s="125"/>
      <c r="J74" s="125"/>
      <c r="K74" s="129" t="str">
        <f t="shared" si="8"/>
        <v/>
      </c>
      <c r="L74" s="40"/>
    </row>
    <row r="75" spans="1:12">
      <c r="A75">
        <v>18</v>
      </c>
      <c r="B75" s="103"/>
      <c r="C75" s="80" t="str">
        <f t="shared" si="7"/>
        <v/>
      </c>
      <c r="D75" s="120"/>
      <c r="E75" s="124"/>
      <c r="F75" s="125"/>
      <c r="G75" s="125"/>
      <c r="H75" s="125"/>
      <c r="I75" s="125"/>
      <c r="J75" s="125"/>
      <c r="K75" s="129" t="str">
        <f t="shared" si="8"/>
        <v/>
      </c>
      <c r="L75" s="40"/>
    </row>
    <row r="76" spans="1:12">
      <c r="A76">
        <v>19</v>
      </c>
      <c r="B76" s="103"/>
      <c r="C76" s="80" t="str">
        <f t="shared" si="7"/>
        <v/>
      </c>
      <c r="D76" s="120"/>
      <c r="E76" s="124"/>
      <c r="F76" s="125"/>
      <c r="G76" s="125"/>
      <c r="H76" s="125"/>
      <c r="I76" s="125"/>
      <c r="J76" s="125"/>
      <c r="K76" s="129" t="str">
        <f t="shared" si="3"/>
        <v/>
      </c>
      <c r="L76" s="41"/>
    </row>
    <row r="77" spans="1:12" ht="18.600000000000001" thickBot="1">
      <c r="A77">
        <v>20</v>
      </c>
      <c r="B77" s="104"/>
      <c r="C77" s="81" t="str">
        <f t="shared" si="7"/>
        <v/>
      </c>
      <c r="D77" s="121"/>
      <c r="E77" s="126"/>
      <c r="F77" s="127"/>
      <c r="G77" s="127"/>
      <c r="H77" s="127"/>
      <c r="I77" s="127"/>
      <c r="J77" s="127"/>
      <c r="K77" s="130" t="str">
        <f t="shared" si="3"/>
        <v/>
      </c>
      <c r="L77" s="42"/>
    </row>
    <row r="78" spans="1:12" ht="22.8" thickBot="1">
      <c r="A78" s="60"/>
      <c r="B78" s="101"/>
      <c r="C78" s="75" t="s">
        <v>454</v>
      </c>
      <c r="D78" s="646" t="s">
        <v>207</v>
      </c>
      <c r="E78" s="290" t="s">
        <v>173</v>
      </c>
      <c r="F78" s="65" t="s">
        <v>156</v>
      </c>
      <c r="G78" s="66" t="s">
        <v>448</v>
      </c>
      <c r="H78" s="67" t="s">
        <v>446</v>
      </c>
      <c r="I78" s="66" t="s">
        <v>449</v>
      </c>
      <c r="J78" s="67" t="s">
        <v>447</v>
      </c>
      <c r="K78" s="65" t="s">
        <v>108</v>
      </c>
      <c r="L78" s="68" t="s">
        <v>192</v>
      </c>
    </row>
    <row r="79" spans="1:12" s="35" customFormat="1" ht="26.4">
      <c r="A79"/>
      <c r="B79" s="62" t="str">
        <f t="shared" ref="B79" si="9">IF($E$8=C79,$D$8,IF($E$9=C79,$D$9,IF($E$10=C79,$D$10,"")))</f>
        <v/>
      </c>
      <c r="C79" s="78" t="s">
        <v>228</v>
      </c>
      <c r="D79" s="69"/>
      <c r="E79" s="70"/>
      <c r="F79" s="71"/>
      <c r="G79" s="71"/>
      <c r="H79" s="71"/>
      <c r="I79" s="71"/>
      <c r="J79" s="71"/>
      <c r="K79" s="72"/>
      <c r="L79" s="76">
        <f>ROUNDDOWN((SUM(K80:K99)),-3)/1000</f>
        <v>0</v>
      </c>
    </row>
    <row r="80" spans="1:12">
      <c r="A80">
        <v>1</v>
      </c>
      <c r="B80" s="103"/>
      <c r="C80" s="80" t="str">
        <f>IF(D80="","",".")</f>
        <v/>
      </c>
      <c r="D80" s="119"/>
      <c r="E80" s="122"/>
      <c r="F80" s="123"/>
      <c r="G80" s="123"/>
      <c r="H80" s="123"/>
      <c r="I80" s="123"/>
      <c r="J80" s="123"/>
      <c r="K80" s="128" t="str">
        <f t="shared" ref="K80:K99" si="10">IF(ISNUMBER(F80),(PRODUCT(F80,G80,I80)),"")</f>
        <v/>
      </c>
      <c r="L80" s="40"/>
    </row>
    <row r="81" spans="1:12" ht="18.600000000000001" thickBot="1">
      <c r="A81">
        <v>2</v>
      </c>
      <c r="B81" s="103"/>
      <c r="C81" s="80" t="str">
        <f t="shared" ref="C81:C99" si="11">IF(D81="","",".")</f>
        <v/>
      </c>
      <c r="D81" s="120"/>
      <c r="E81" s="124"/>
      <c r="F81" s="125"/>
      <c r="G81" s="125"/>
      <c r="H81" s="125"/>
      <c r="I81" s="125"/>
      <c r="J81" s="125"/>
      <c r="K81" s="129" t="str">
        <f t="shared" si="10"/>
        <v/>
      </c>
      <c r="L81" s="40"/>
    </row>
    <row r="82" spans="1:12" ht="18.600000000000001" thickBot="1">
      <c r="A82">
        <v>3</v>
      </c>
      <c r="B82" s="103"/>
      <c r="C82" s="80" t="str">
        <f t="shared" si="11"/>
        <v/>
      </c>
      <c r="D82" s="120"/>
      <c r="E82" s="124"/>
      <c r="F82" s="125"/>
      <c r="G82" s="125"/>
      <c r="H82" s="125"/>
      <c r="I82" s="125"/>
      <c r="J82" s="125"/>
      <c r="K82" s="129" t="str">
        <f t="shared" si="10"/>
        <v/>
      </c>
      <c r="L82" s="40"/>
    </row>
    <row r="83" spans="1:12" ht="18.600000000000001" thickBot="1">
      <c r="A83">
        <v>4</v>
      </c>
      <c r="B83" s="103"/>
      <c r="C83" s="80" t="str">
        <f t="shared" si="11"/>
        <v/>
      </c>
      <c r="D83" s="120"/>
      <c r="E83" s="124"/>
      <c r="F83" s="125"/>
      <c r="G83" s="125"/>
      <c r="H83" s="125"/>
      <c r="I83" s="125"/>
      <c r="J83" s="125"/>
      <c r="K83" s="129" t="str">
        <f t="shared" si="10"/>
        <v/>
      </c>
      <c r="L83" s="40"/>
    </row>
    <row r="84" spans="1:12" ht="18.600000000000001" thickBot="1">
      <c r="A84">
        <v>5</v>
      </c>
      <c r="B84" s="103"/>
      <c r="C84" s="80" t="str">
        <f t="shared" si="11"/>
        <v/>
      </c>
      <c r="D84" s="120"/>
      <c r="E84" s="124"/>
      <c r="F84" s="125"/>
      <c r="G84" s="125"/>
      <c r="H84" s="125"/>
      <c r="I84" s="125"/>
      <c r="J84" s="125"/>
      <c r="K84" s="129" t="str">
        <f t="shared" si="10"/>
        <v/>
      </c>
      <c r="L84" s="40"/>
    </row>
    <row r="85" spans="1:12" ht="18.600000000000001" thickBot="1">
      <c r="A85">
        <v>6</v>
      </c>
      <c r="B85" s="103"/>
      <c r="C85" s="80" t="str">
        <f t="shared" si="11"/>
        <v/>
      </c>
      <c r="D85" s="120"/>
      <c r="E85" s="124"/>
      <c r="F85" s="125"/>
      <c r="G85" s="125"/>
      <c r="H85" s="125"/>
      <c r="I85" s="125"/>
      <c r="J85" s="125"/>
      <c r="K85" s="129" t="str">
        <f t="shared" si="10"/>
        <v/>
      </c>
      <c r="L85" s="40"/>
    </row>
    <row r="86" spans="1:12" ht="18.600000000000001" thickBot="1">
      <c r="A86">
        <v>7</v>
      </c>
      <c r="B86" s="103"/>
      <c r="C86" s="80" t="str">
        <f t="shared" si="11"/>
        <v/>
      </c>
      <c r="D86" s="120"/>
      <c r="E86" s="124"/>
      <c r="F86" s="125"/>
      <c r="G86" s="125"/>
      <c r="H86" s="125"/>
      <c r="I86" s="125"/>
      <c r="J86" s="125"/>
      <c r="K86" s="129" t="str">
        <f t="shared" si="10"/>
        <v/>
      </c>
      <c r="L86" s="40"/>
    </row>
    <row r="87" spans="1:12" ht="18.600000000000001" thickBot="1">
      <c r="A87">
        <v>8</v>
      </c>
      <c r="B87" s="103"/>
      <c r="C87" s="80" t="str">
        <f t="shared" si="11"/>
        <v/>
      </c>
      <c r="D87" s="120"/>
      <c r="E87" s="124"/>
      <c r="F87" s="125"/>
      <c r="G87" s="125"/>
      <c r="H87" s="125"/>
      <c r="I87" s="125"/>
      <c r="J87" s="125"/>
      <c r="K87" s="129" t="str">
        <f t="shared" si="10"/>
        <v/>
      </c>
      <c r="L87" s="40"/>
    </row>
    <row r="88" spans="1:12" ht="18.600000000000001" thickBot="1">
      <c r="A88">
        <v>9</v>
      </c>
      <c r="B88" s="103"/>
      <c r="C88" s="80" t="str">
        <f t="shared" si="11"/>
        <v/>
      </c>
      <c r="D88" s="120"/>
      <c r="E88" s="124"/>
      <c r="F88" s="125"/>
      <c r="G88" s="125"/>
      <c r="H88" s="125"/>
      <c r="I88" s="125"/>
      <c r="J88" s="125"/>
      <c r="K88" s="129" t="str">
        <f t="shared" si="10"/>
        <v/>
      </c>
      <c r="L88" s="40"/>
    </row>
    <row r="89" spans="1:12" ht="18.600000000000001" thickBot="1">
      <c r="A89">
        <v>10</v>
      </c>
      <c r="B89" s="103"/>
      <c r="C89" s="80" t="str">
        <f t="shared" si="11"/>
        <v/>
      </c>
      <c r="D89" s="120"/>
      <c r="E89" s="124"/>
      <c r="F89" s="125"/>
      <c r="G89" s="125"/>
      <c r="H89" s="125"/>
      <c r="I89" s="125"/>
      <c r="J89" s="125"/>
      <c r="K89" s="129" t="str">
        <f t="shared" si="10"/>
        <v/>
      </c>
      <c r="L89" s="40"/>
    </row>
    <row r="90" spans="1:12" ht="18.600000000000001" thickBot="1">
      <c r="A90">
        <v>11</v>
      </c>
      <c r="B90" s="103"/>
      <c r="C90" s="80" t="str">
        <f t="shared" si="11"/>
        <v/>
      </c>
      <c r="D90" s="120"/>
      <c r="E90" s="124"/>
      <c r="F90" s="125"/>
      <c r="G90" s="125"/>
      <c r="H90" s="125"/>
      <c r="I90" s="125"/>
      <c r="J90" s="125"/>
      <c r="K90" s="129" t="str">
        <f t="shared" si="10"/>
        <v/>
      </c>
      <c r="L90" s="40"/>
    </row>
    <row r="91" spans="1:12" ht="18.600000000000001" thickBot="1">
      <c r="A91">
        <v>12</v>
      </c>
      <c r="B91" s="103"/>
      <c r="C91" s="80" t="str">
        <f t="shared" si="11"/>
        <v/>
      </c>
      <c r="D91" s="120"/>
      <c r="E91" s="124"/>
      <c r="F91" s="125"/>
      <c r="G91" s="125"/>
      <c r="H91" s="125"/>
      <c r="I91" s="125"/>
      <c r="J91" s="125"/>
      <c r="K91" s="129" t="str">
        <f t="shared" si="10"/>
        <v/>
      </c>
      <c r="L91" s="41"/>
    </row>
    <row r="92" spans="1:12" ht="18.600000000000001" thickBot="1">
      <c r="A92">
        <v>13</v>
      </c>
      <c r="B92" s="103"/>
      <c r="C92" s="80" t="str">
        <f t="shared" si="11"/>
        <v/>
      </c>
      <c r="D92" s="120"/>
      <c r="E92" s="124"/>
      <c r="F92" s="125"/>
      <c r="G92" s="125"/>
      <c r="H92" s="125"/>
      <c r="I92" s="125"/>
      <c r="J92" s="125"/>
      <c r="K92" s="129" t="str">
        <f t="shared" si="10"/>
        <v/>
      </c>
      <c r="L92" s="41"/>
    </row>
    <row r="93" spans="1:12" ht="18.600000000000001" thickBot="1">
      <c r="A93">
        <v>14</v>
      </c>
      <c r="B93" s="103"/>
      <c r="C93" s="80" t="str">
        <f t="shared" si="11"/>
        <v/>
      </c>
      <c r="D93" s="120"/>
      <c r="E93" s="124"/>
      <c r="F93" s="125"/>
      <c r="G93" s="125"/>
      <c r="H93" s="125"/>
      <c r="I93" s="125"/>
      <c r="J93" s="125"/>
      <c r="K93" s="129" t="str">
        <f t="shared" ref="K93:K97" si="12">IF(ISNUMBER(F93),(PRODUCT(F93,G93,I93)),"")</f>
        <v/>
      </c>
      <c r="L93" s="40"/>
    </row>
    <row r="94" spans="1:12" ht="18.600000000000001" thickBot="1">
      <c r="A94">
        <v>15</v>
      </c>
      <c r="B94" s="103"/>
      <c r="C94" s="80" t="str">
        <f t="shared" si="11"/>
        <v/>
      </c>
      <c r="D94" s="120"/>
      <c r="E94" s="124"/>
      <c r="F94" s="125"/>
      <c r="G94" s="125"/>
      <c r="H94" s="125"/>
      <c r="I94" s="125"/>
      <c r="J94" s="125"/>
      <c r="K94" s="129" t="str">
        <f t="shared" si="12"/>
        <v/>
      </c>
      <c r="L94" s="40"/>
    </row>
    <row r="95" spans="1:12" ht="18.600000000000001" thickBot="1">
      <c r="A95">
        <v>16</v>
      </c>
      <c r="B95" s="103"/>
      <c r="C95" s="80" t="str">
        <f t="shared" si="11"/>
        <v/>
      </c>
      <c r="D95" s="120"/>
      <c r="E95" s="124"/>
      <c r="F95" s="125"/>
      <c r="G95" s="125"/>
      <c r="H95" s="125"/>
      <c r="I95" s="125"/>
      <c r="J95" s="125"/>
      <c r="K95" s="129" t="str">
        <f t="shared" si="12"/>
        <v/>
      </c>
      <c r="L95" s="40"/>
    </row>
    <row r="96" spans="1:12" ht="18.600000000000001" thickBot="1">
      <c r="A96">
        <v>17</v>
      </c>
      <c r="B96" s="103"/>
      <c r="C96" s="80" t="str">
        <f t="shared" si="11"/>
        <v/>
      </c>
      <c r="D96" s="120"/>
      <c r="E96" s="124"/>
      <c r="F96" s="125"/>
      <c r="G96" s="125"/>
      <c r="H96" s="125"/>
      <c r="I96" s="125"/>
      <c r="J96" s="125"/>
      <c r="K96" s="129" t="str">
        <f t="shared" si="12"/>
        <v/>
      </c>
      <c r="L96" s="40"/>
    </row>
    <row r="97" spans="1:12" ht="18.600000000000001" thickBot="1">
      <c r="A97">
        <v>18</v>
      </c>
      <c r="B97" s="103"/>
      <c r="C97" s="80" t="str">
        <f t="shared" si="11"/>
        <v/>
      </c>
      <c r="D97" s="120"/>
      <c r="E97" s="124"/>
      <c r="F97" s="125"/>
      <c r="G97" s="125"/>
      <c r="H97" s="125"/>
      <c r="I97" s="125"/>
      <c r="J97" s="125"/>
      <c r="K97" s="129" t="str">
        <f t="shared" si="12"/>
        <v/>
      </c>
      <c r="L97" s="40"/>
    </row>
    <row r="98" spans="1:12" ht="18.600000000000001" thickBot="1">
      <c r="A98">
        <v>19</v>
      </c>
      <c r="B98" s="103"/>
      <c r="C98" s="80" t="str">
        <f t="shared" si="11"/>
        <v/>
      </c>
      <c r="D98" s="120"/>
      <c r="E98" s="124"/>
      <c r="F98" s="125"/>
      <c r="G98" s="125"/>
      <c r="H98" s="125"/>
      <c r="I98" s="125"/>
      <c r="J98" s="125"/>
      <c r="K98" s="129" t="str">
        <f t="shared" si="10"/>
        <v/>
      </c>
      <c r="L98" s="41"/>
    </row>
    <row r="99" spans="1:12" ht="18.600000000000001" thickBot="1">
      <c r="A99">
        <v>20</v>
      </c>
      <c r="B99" s="104"/>
      <c r="C99" s="81" t="str">
        <f t="shared" si="11"/>
        <v/>
      </c>
      <c r="D99" s="121"/>
      <c r="E99" s="126"/>
      <c r="F99" s="127"/>
      <c r="G99" s="127"/>
      <c r="H99" s="127"/>
      <c r="I99" s="127"/>
      <c r="J99" s="127"/>
      <c r="K99" s="130" t="str">
        <f t="shared" si="10"/>
        <v/>
      </c>
      <c r="L99" s="42"/>
    </row>
    <row r="100" spans="1:12" ht="22.8" thickBot="1">
      <c r="A100" s="60"/>
      <c r="B100" s="101"/>
      <c r="C100" s="75" t="s">
        <v>454</v>
      </c>
      <c r="D100" s="61" t="s">
        <v>207</v>
      </c>
      <c r="E100" s="290" t="s">
        <v>173</v>
      </c>
      <c r="F100" s="65" t="s">
        <v>156</v>
      </c>
      <c r="G100" s="66" t="s">
        <v>448</v>
      </c>
      <c r="H100" s="67" t="s">
        <v>446</v>
      </c>
      <c r="I100" s="66" t="s">
        <v>449</v>
      </c>
      <c r="J100" s="67" t="s">
        <v>447</v>
      </c>
      <c r="K100" s="65" t="s">
        <v>108</v>
      </c>
      <c r="L100" s="68" t="s">
        <v>192</v>
      </c>
    </row>
    <row r="101" spans="1:12" s="35" customFormat="1" ht="26.4">
      <c r="A101"/>
      <c r="B101" s="62" t="str">
        <f t="shared" ref="B101" si="13">IF($E$8=C101,$D$8,IF($E$9=C101,$D$9,IF($E$10=C101,$D$10,"")))</f>
        <v/>
      </c>
      <c r="C101" s="78" t="s">
        <v>194</v>
      </c>
      <c r="D101" s="69"/>
      <c r="E101" s="70"/>
      <c r="F101" s="71"/>
      <c r="G101" s="71"/>
      <c r="H101" s="71"/>
      <c r="I101" s="71"/>
      <c r="J101" s="71"/>
      <c r="K101" s="74"/>
      <c r="L101" s="76">
        <f>ROUNDDOWN((SUM(K102:K121)),-3)/1000</f>
        <v>0</v>
      </c>
    </row>
    <row r="102" spans="1:12">
      <c r="A102">
        <v>1</v>
      </c>
      <c r="B102" s="103"/>
      <c r="C102" s="82" t="str">
        <f>IF(D102="","",".")</f>
        <v/>
      </c>
      <c r="D102" s="119"/>
      <c r="E102" s="122"/>
      <c r="F102" s="123"/>
      <c r="G102" s="123"/>
      <c r="H102" s="123"/>
      <c r="I102" s="123"/>
      <c r="J102" s="123"/>
      <c r="K102" s="128" t="str">
        <f t="shared" ref="K102:K165" si="14">IF(ISNUMBER(F102),(PRODUCT(F102,G102,I102)),"")</f>
        <v/>
      </c>
      <c r="L102" s="40"/>
    </row>
    <row r="103" spans="1:12" ht="18.600000000000001" thickBot="1">
      <c r="A103">
        <v>2</v>
      </c>
      <c r="B103" s="103"/>
      <c r="C103" s="82" t="str">
        <f t="shared" ref="C103:C121" si="15">IF(D103="","",".")</f>
        <v/>
      </c>
      <c r="D103" s="120"/>
      <c r="E103" s="124"/>
      <c r="F103" s="125"/>
      <c r="G103" s="125"/>
      <c r="H103" s="125"/>
      <c r="I103" s="125"/>
      <c r="J103" s="125"/>
      <c r="K103" s="129" t="str">
        <f t="shared" si="14"/>
        <v/>
      </c>
      <c r="L103" s="40"/>
    </row>
    <row r="104" spans="1:12" ht="18.600000000000001" thickBot="1">
      <c r="A104">
        <v>3</v>
      </c>
      <c r="B104" s="103"/>
      <c r="C104" s="82" t="str">
        <f t="shared" si="15"/>
        <v/>
      </c>
      <c r="D104" s="120"/>
      <c r="E104" s="124"/>
      <c r="F104" s="125"/>
      <c r="G104" s="125"/>
      <c r="H104" s="125"/>
      <c r="I104" s="125"/>
      <c r="J104" s="125"/>
      <c r="K104" s="129" t="str">
        <f t="shared" si="14"/>
        <v/>
      </c>
      <c r="L104" s="40"/>
    </row>
    <row r="105" spans="1:12" ht="18.600000000000001" thickBot="1">
      <c r="A105">
        <v>4</v>
      </c>
      <c r="B105" s="103"/>
      <c r="C105" s="82" t="str">
        <f t="shared" si="15"/>
        <v/>
      </c>
      <c r="D105" s="120"/>
      <c r="E105" s="124"/>
      <c r="F105" s="125"/>
      <c r="G105" s="125"/>
      <c r="H105" s="125"/>
      <c r="I105" s="125"/>
      <c r="J105" s="125"/>
      <c r="K105" s="129" t="str">
        <f t="shared" si="14"/>
        <v/>
      </c>
      <c r="L105" s="40"/>
    </row>
    <row r="106" spans="1:12" ht="18.600000000000001" thickBot="1">
      <c r="A106">
        <v>5</v>
      </c>
      <c r="B106" s="103"/>
      <c r="C106" s="82" t="str">
        <f t="shared" si="15"/>
        <v/>
      </c>
      <c r="D106" s="120"/>
      <c r="E106" s="124"/>
      <c r="F106" s="125"/>
      <c r="G106" s="125"/>
      <c r="H106" s="125"/>
      <c r="I106" s="125"/>
      <c r="J106" s="125"/>
      <c r="K106" s="129" t="str">
        <f t="shared" si="14"/>
        <v/>
      </c>
      <c r="L106" s="40"/>
    </row>
    <row r="107" spans="1:12" ht="18.600000000000001" thickBot="1">
      <c r="A107">
        <v>6</v>
      </c>
      <c r="B107" s="103"/>
      <c r="C107" s="82" t="str">
        <f t="shared" si="15"/>
        <v/>
      </c>
      <c r="D107" s="120"/>
      <c r="E107" s="124"/>
      <c r="F107" s="125"/>
      <c r="G107" s="125"/>
      <c r="H107" s="125"/>
      <c r="I107" s="125"/>
      <c r="J107" s="125"/>
      <c r="K107" s="129" t="str">
        <f t="shared" si="14"/>
        <v/>
      </c>
      <c r="L107" s="40"/>
    </row>
    <row r="108" spans="1:12" ht="18.600000000000001" thickBot="1">
      <c r="A108">
        <v>7</v>
      </c>
      <c r="B108" s="103"/>
      <c r="C108" s="82" t="str">
        <f t="shared" si="15"/>
        <v/>
      </c>
      <c r="D108" s="120"/>
      <c r="E108" s="124"/>
      <c r="F108" s="125"/>
      <c r="G108" s="125"/>
      <c r="H108" s="125"/>
      <c r="I108" s="125"/>
      <c r="J108" s="125"/>
      <c r="K108" s="129" t="str">
        <f t="shared" si="14"/>
        <v/>
      </c>
      <c r="L108" s="40"/>
    </row>
    <row r="109" spans="1:12" ht="18.600000000000001" thickBot="1">
      <c r="A109">
        <v>8</v>
      </c>
      <c r="B109" s="103"/>
      <c r="C109" s="82" t="str">
        <f t="shared" si="15"/>
        <v/>
      </c>
      <c r="D109" s="120"/>
      <c r="E109" s="124"/>
      <c r="F109" s="125"/>
      <c r="G109" s="125"/>
      <c r="H109" s="125"/>
      <c r="I109" s="125"/>
      <c r="J109" s="125"/>
      <c r="K109" s="129" t="str">
        <f t="shared" si="14"/>
        <v/>
      </c>
      <c r="L109" s="40"/>
    </row>
    <row r="110" spans="1:12" ht="18.600000000000001" thickBot="1">
      <c r="A110">
        <v>9</v>
      </c>
      <c r="B110" s="103"/>
      <c r="C110" s="82" t="str">
        <f t="shared" si="15"/>
        <v/>
      </c>
      <c r="D110" s="120"/>
      <c r="E110" s="124"/>
      <c r="F110" s="125"/>
      <c r="G110" s="125"/>
      <c r="H110" s="125"/>
      <c r="I110" s="125"/>
      <c r="J110" s="125"/>
      <c r="K110" s="129" t="str">
        <f t="shared" si="14"/>
        <v/>
      </c>
      <c r="L110" s="40"/>
    </row>
    <row r="111" spans="1:12" ht="18.600000000000001" thickBot="1">
      <c r="A111">
        <v>10</v>
      </c>
      <c r="B111" s="103"/>
      <c r="C111" s="82" t="str">
        <f t="shared" si="15"/>
        <v/>
      </c>
      <c r="D111" s="120"/>
      <c r="E111" s="124"/>
      <c r="F111" s="125"/>
      <c r="G111" s="125"/>
      <c r="H111" s="125"/>
      <c r="I111" s="125"/>
      <c r="J111" s="125"/>
      <c r="K111" s="129" t="str">
        <f t="shared" si="14"/>
        <v/>
      </c>
      <c r="L111" s="40"/>
    </row>
    <row r="112" spans="1:12" ht="18.600000000000001" thickBot="1">
      <c r="A112">
        <v>11</v>
      </c>
      <c r="B112" s="103"/>
      <c r="C112" s="82" t="str">
        <f t="shared" si="15"/>
        <v/>
      </c>
      <c r="D112" s="120"/>
      <c r="E112" s="124"/>
      <c r="F112" s="125"/>
      <c r="G112" s="125"/>
      <c r="H112" s="125"/>
      <c r="I112" s="125"/>
      <c r="J112" s="125"/>
      <c r="K112" s="129" t="str">
        <f t="shared" si="14"/>
        <v/>
      </c>
      <c r="L112" s="40"/>
    </row>
    <row r="113" spans="1:12" ht="18.600000000000001" thickBot="1">
      <c r="A113">
        <v>12</v>
      </c>
      <c r="B113" s="103"/>
      <c r="C113" s="82" t="str">
        <f t="shared" si="15"/>
        <v/>
      </c>
      <c r="D113" s="120"/>
      <c r="E113" s="124"/>
      <c r="F113" s="125"/>
      <c r="G113" s="125"/>
      <c r="H113" s="125"/>
      <c r="I113" s="125"/>
      <c r="J113" s="125"/>
      <c r="K113" s="129" t="str">
        <f t="shared" si="14"/>
        <v/>
      </c>
      <c r="L113" s="41"/>
    </row>
    <row r="114" spans="1:12" ht="18.600000000000001" thickBot="1">
      <c r="A114">
        <v>13</v>
      </c>
      <c r="B114" s="103"/>
      <c r="C114" s="82" t="str">
        <f t="shared" si="15"/>
        <v/>
      </c>
      <c r="D114" s="120"/>
      <c r="E114" s="124"/>
      <c r="F114" s="125"/>
      <c r="G114" s="125"/>
      <c r="H114" s="125"/>
      <c r="I114" s="125"/>
      <c r="J114" s="125"/>
      <c r="K114" s="129" t="str">
        <f t="shared" si="14"/>
        <v/>
      </c>
      <c r="L114" s="41"/>
    </row>
    <row r="115" spans="1:12" ht="18.600000000000001" thickBot="1">
      <c r="A115">
        <v>14</v>
      </c>
      <c r="B115" s="103"/>
      <c r="C115" s="82" t="str">
        <f t="shared" si="15"/>
        <v/>
      </c>
      <c r="D115" s="120"/>
      <c r="E115" s="124"/>
      <c r="F115" s="125"/>
      <c r="G115" s="125"/>
      <c r="H115" s="125"/>
      <c r="I115" s="125"/>
      <c r="J115" s="125"/>
      <c r="K115" s="129" t="str">
        <f t="shared" ref="K115:K119" si="16">IF(ISNUMBER(F115),(PRODUCT(F115,G115,I115)),"")</f>
        <v/>
      </c>
      <c r="L115" s="40"/>
    </row>
    <row r="116" spans="1:12" ht="18.600000000000001" thickBot="1">
      <c r="A116">
        <v>15</v>
      </c>
      <c r="B116" s="103"/>
      <c r="C116" s="82" t="str">
        <f t="shared" si="15"/>
        <v/>
      </c>
      <c r="D116" s="120"/>
      <c r="E116" s="124"/>
      <c r="F116" s="125"/>
      <c r="G116" s="125"/>
      <c r="H116" s="125"/>
      <c r="I116" s="125"/>
      <c r="J116" s="125"/>
      <c r="K116" s="129" t="str">
        <f t="shared" si="16"/>
        <v/>
      </c>
      <c r="L116" s="40"/>
    </row>
    <row r="117" spans="1:12" ht="18.600000000000001" thickBot="1">
      <c r="A117">
        <v>16</v>
      </c>
      <c r="B117" s="103"/>
      <c r="C117" s="82" t="str">
        <f t="shared" si="15"/>
        <v/>
      </c>
      <c r="D117" s="120"/>
      <c r="E117" s="124"/>
      <c r="F117" s="125"/>
      <c r="G117" s="125"/>
      <c r="H117" s="125"/>
      <c r="I117" s="125"/>
      <c r="J117" s="125"/>
      <c r="K117" s="129" t="str">
        <f t="shared" si="16"/>
        <v/>
      </c>
      <c r="L117" s="40"/>
    </row>
    <row r="118" spans="1:12" ht="18.600000000000001" thickBot="1">
      <c r="A118">
        <v>17</v>
      </c>
      <c r="B118" s="103"/>
      <c r="C118" s="82" t="str">
        <f t="shared" si="15"/>
        <v/>
      </c>
      <c r="D118" s="120"/>
      <c r="E118" s="124"/>
      <c r="F118" s="125"/>
      <c r="G118" s="125"/>
      <c r="H118" s="125"/>
      <c r="I118" s="125"/>
      <c r="J118" s="125"/>
      <c r="K118" s="129" t="str">
        <f t="shared" si="16"/>
        <v/>
      </c>
      <c r="L118" s="41"/>
    </row>
    <row r="119" spans="1:12" ht="18.600000000000001" thickBot="1">
      <c r="A119">
        <v>18</v>
      </c>
      <c r="B119" s="103"/>
      <c r="C119" s="82" t="str">
        <f t="shared" si="15"/>
        <v/>
      </c>
      <c r="D119" s="120"/>
      <c r="E119" s="124"/>
      <c r="F119" s="125"/>
      <c r="G119" s="125"/>
      <c r="H119" s="125"/>
      <c r="I119" s="125"/>
      <c r="J119" s="125"/>
      <c r="K119" s="129" t="str">
        <f t="shared" si="16"/>
        <v/>
      </c>
      <c r="L119" s="41"/>
    </row>
    <row r="120" spans="1:12" ht="18.600000000000001" thickBot="1">
      <c r="A120">
        <v>19</v>
      </c>
      <c r="B120" s="103"/>
      <c r="C120" s="82" t="str">
        <f t="shared" si="15"/>
        <v/>
      </c>
      <c r="D120" s="120"/>
      <c r="E120" s="124"/>
      <c r="F120" s="125"/>
      <c r="G120" s="125"/>
      <c r="H120" s="125"/>
      <c r="I120" s="125"/>
      <c r="J120" s="125"/>
      <c r="K120" s="129" t="str">
        <f t="shared" si="14"/>
        <v/>
      </c>
      <c r="L120" s="41"/>
    </row>
    <row r="121" spans="1:12" ht="18.600000000000001" thickBot="1">
      <c r="A121">
        <v>20</v>
      </c>
      <c r="B121" s="104"/>
      <c r="C121" s="83" t="str">
        <f t="shared" si="15"/>
        <v/>
      </c>
      <c r="D121" s="121"/>
      <c r="E121" s="126"/>
      <c r="F121" s="127"/>
      <c r="G121" s="127"/>
      <c r="H121" s="127"/>
      <c r="I121" s="127"/>
      <c r="J121" s="127"/>
      <c r="K121" s="130" t="str">
        <f t="shared" si="14"/>
        <v/>
      </c>
      <c r="L121" s="42"/>
    </row>
    <row r="122" spans="1:12" ht="22.8" thickBot="1">
      <c r="A122" s="60"/>
      <c r="B122" s="101"/>
      <c r="C122" s="75" t="s">
        <v>454</v>
      </c>
      <c r="D122" s="61" t="s">
        <v>207</v>
      </c>
      <c r="E122" s="290" t="s">
        <v>173</v>
      </c>
      <c r="F122" s="65" t="s">
        <v>156</v>
      </c>
      <c r="G122" s="66" t="s">
        <v>448</v>
      </c>
      <c r="H122" s="67" t="s">
        <v>446</v>
      </c>
      <c r="I122" s="66" t="s">
        <v>449</v>
      </c>
      <c r="J122" s="67" t="s">
        <v>447</v>
      </c>
      <c r="K122" s="65" t="s">
        <v>108</v>
      </c>
      <c r="L122" s="68" t="s">
        <v>192</v>
      </c>
    </row>
    <row r="123" spans="1:12" s="35" customFormat="1" ht="26.4">
      <c r="A123"/>
      <c r="B123" s="62" t="str">
        <f t="shared" ref="B123" si="17">IF($E$8=C123,$D$8,IF($E$9=C123,$D$9,IF($E$10=C123,$D$10,"")))</f>
        <v/>
      </c>
      <c r="C123" s="78" t="s">
        <v>195</v>
      </c>
      <c r="D123" s="69"/>
      <c r="E123" s="70"/>
      <c r="F123" s="71"/>
      <c r="G123" s="71"/>
      <c r="H123" s="71"/>
      <c r="I123" s="71"/>
      <c r="J123" s="71"/>
      <c r="K123" s="74"/>
      <c r="L123" s="76">
        <f>ROUNDDOWN((SUM(K124:K143)),-3)/1000</f>
        <v>0</v>
      </c>
    </row>
    <row r="124" spans="1:12">
      <c r="A124">
        <v>1</v>
      </c>
      <c r="B124" s="103"/>
      <c r="C124" s="82" t="str">
        <f>IF(D124="","",".")</f>
        <v/>
      </c>
      <c r="D124" s="119"/>
      <c r="E124" s="122"/>
      <c r="F124" s="123"/>
      <c r="G124" s="123"/>
      <c r="H124" s="123"/>
      <c r="I124" s="123"/>
      <c r="J124" s="123"/>
      <c r="K124" s="128" t="str">
        <f t="shared" si="14"/>
        <v/>
      </c>
      <c r="L124" s="40"/>
    </row>
    <row r="125" spans="1:12" ht="18.600000000000001" thickBot="1">
      <c r="A125">
        <v>2</v>
      </c>
      <c r="B125" s="103"/>
      <c r="C125" s="82" t="str">
        <f t="shared" ref="C125:C143" si="18">IF(D125="","",".")</f>
        <v/>
      </c>
      <c r="D125" s="120"/>
      <c r="E125" s="124"/>
      <c r="F125" s="125"/>
      <c r="G125" s="125"/>
      <c r="H125" s="125"/>
      <c r="I125" s="125"/>
      <c r="J125" s="125"/>
      <c r="K125" s="129" t="str">
        <f t="shared" si="14"/>
        <v/>
      </c>
      <c r="L125" s="40"/>
    </row>
    <row r="126" spans="1:12" ht="18.600000000000001" thickBot="1">
      <c r="A126">
        <v>3</v>
      </c>
      <c r="B126" s="103"/>
      <c r="C126" s="82" t="str">
        <f t="shared" si="18"/>
        <v/>
      </c>
      <c r="D126" s="120"/>
      <c r="E126" s="124"/>
      <c r="F126" s="125"/>
      <c r="G126" s="125"/>
      <c r="H126" s="125"/>
      <c r="I126" s="125"/>
      <c r="J126" s="125"/>
      <c r="K126" s="129" t="str">
        <f t="shared" si="14"/>
        <v/>
      </c>
      <c r="L126" s="40"/>
    </row>
    <row r="127" spans="1:12" ht="18.600000000000001" thickBot="1">
      <c r="A127">
        <v>4</v>
      </c>
      <c r="B127" s="103"/>
      <c r="C127" s="82" t="str">
        <f t="shared" si="18"/>
        <v/>
      </c>
      <c r="D127" s="120"/>
      <c r="E127" s="124"/>
      <c r="F127" s="125"/>
      <c r="G127" s="125"/>
      <c r="H127" s="125"/>
      <c r="I127" s="125"/>
      <c r="J127" s="125"/>
      <c r="K127" s="129" t="str">
        <f t="shared" si="14"/>
        <v/>
      </c>
      <c r="L127" s="40"/>
    </row>
    <row r="128" spans="1:12" ht="18.600000000000001" thickBot="1">
      <c r="A128">
        <v>5</v>
      </c>
      <c r="B128" s="103"/>
      <c r="C128" s="82" t="str">
        <f t="shared" si="18"/>
        <v/>
      </c>
      <c r="D128" s="120"/>
      <c r="E128" s="124"/>
      <c r="F128" s="125"/>
      <c r="G128" s="125"/>
      <c r="H128" s="125"/>
      <c r="I128" s="125"/>
      <c r="J128" s="125"/>
      <c r="K128" s="129" t="str">
        <f t="shared" si="14"/>
        <v/>
      </c>
      <c r="L128" s="40"/>
    </row>
    <row r="129" spans="1:12" ht="18.600000000000001" thickBot="1">
      <c r="A129">
        <v>6</v>
      </c>
      <c r="B129" s="103"/>
      <c r="C129" s="82" t="str">
        <f t="shared" si="18"/>
        <v/>
      </c>
      <c r="D129" s="120"/>
      <c r="E129" s="124"/>
      <c r="F129" s="125"/>
      <c r="G129" s="125"/>
      <c r="H129" s="125"/>
      <c r="I129" s="125"/>
      <c r="J129" s="125"/>
      <c r="K129" s="129" t="str">
        <f t="shared" si="14"/>
        <v/>
      </c>
      <c r="L129" s="40"/>
    </row>
    <row r="130" spans="1:12" ht="18.600000000000001" thickBot="1">
      <c r="A130">
        <v>7</v>
      </c>
      <c r="B130" s="103"/>
      <c r="C130" s="82" t="str">
        <f t="shared" si="18"/>
        <v/>
      </c>
      <c r="D130" s="120"/>
      <c r="E130" s="124"/>
      <c r="F130" s="125"/>
      <c r="G130" s="125"/>
      <c r="H130" s="125"/>
      <c r="I130" s="125"/>
      <c r="J130" s="125"/>
      <c r="K130" s="129" t="str">
        <f t="shared" si="14"/>
        <v/>
      </c>
      <c r="L130" s="40"/>
    </row>
    <row r="131" spans="1:12" ht="18.600000000000001" thickBot="1">
      <c r="A131">
        <v>8</v>
      </c>
      <c r="B131" s="103"/>
      <c r="C131" s="82" t="str">
        <f t="shared" si="18"/>
        <v/>
      </c>
      <c r="D131" s="120"/>
      <c r="E131" s="124"/>
      <c r="F131" s="125"/>
      <c r="G131" s="125"/>
      <c r="H131" s="125"/>
      <c r="I131" s="125"/>
      <c r="J131" s="125"/>
      <c r="K131" s="129" t="str">
        <f t="shared" si="14"/>
        <v/>
      </c>
      <c r="L131" s="40"/>
    </row>
    <row r="132" spans="1:12" ht="18.600000000000001" thickBot="1">
      <c r="A132">
        <v>9</v>
      </c>
      <c r="B132" s="103"/>
      <c r="C132" s="82" t="str">
        <f t="shared" si="18"/>
        <v/>
      </c>
      <c r="D132" s="120"/>
      <c r="E132" s="124"/>
      <c r="F132" s="125"/>
      <c r="G132" s="125"/>
      <c r="H132" s="125"/>
      <c r="I132" s="125"/>
      <c r="J132" s="125"/>
      <c r="K132" s="129" t="str">
        <f t="shared" si="14"/>
        <v/>
      </c>
      <c r="L132" s="40"/>
    </row>
    <row r="133" spans="1:12" ht="18.600000000000001" thickBot="1">
      <c r="A133">
        <v>10</v>
      </c>
      <c r="B133" s="103"/>
      <c r="C133" s="82" t="str">
        <f t="shared" si="18"/>
        <v/>
      </c>
      <c r="D133" s="120"/>
      <c r="E133" s="124"/>
      <c r="F133" s="125"/>
      <c r="G133" s="125"/>
      <c r="H133" s="125"/>
      <c r="I133" s="125"/>
      <c r="J133" s="125"/>
      <c r="K133" s="129" t="str">
        <f t="shared" si="14"/>
        <v/>
      </c>
      <c r="L133" s="40"/>
    </row>
    <row r="134" spans="1:12" ht="18.600000000000001" thickBot="1">
      <c r="A134">
        <v>11</v>
      </c>
      <c r="B134" s="103"/>
      <c r="C134" s="82" t="str">
        <f t="shared" si="18"/>
        <v/>
      </c>
      <c r="D134" s="120"/>
      <c r="E134" s="124"/>
      <c r="F134" s="125"/>
      <c r="G134" s="125"/>
      <c r="H134" s="125"/>
      <c r="I134" s="125"/>
      <c r="J134" s="125"/>
      <c r="K134" s="129" t="str">
        <f t="shared" ref="K134:K138" si="19">IF(ISNUMBER(F134),(PRODUCT(F134,G134,I134)),"")</f>
        <v/>
      </c>
      <c r="L134" s="40"/>
    </row>
    <row r="135" spans="1:12" ht="18.600000000000001" thickBot="1">
      <c r="A135">
        <v>12</v>
      </c>
      <c r="B135" s="103"/>
      <c r="C135" s="82" t="str">
        <f t="shared" si="18"/>
        <v/>
      </c>
      <c r="D135" s="120"/>
      <c r="E135" s="124"/>
      <c r="F135" s="125"/>
      <c r="G135" s="125"/>
      <c r="H135" s="125"/>
      <c r="I135" s="125"/>
      <c r="J135" s="125"/>
      <c r="K135" s="129" t="str">
        <f t="shared" si="19"/>
        <v/>
      </c>
      <c r="L135" s="40"/>
    </row>
    <row r="136" spans="1:12" ht="18.600000000000001" thickBot="1">
      <c r="A136">
        <v>13</v>
      </c>
      <c r="B136" s="103"/>
      <c r="C136" s="82" t="str">
        <f t="shared" si="18"/>
        <v/>
      </c>
      <c r="D136" s="120"/>
      <c r="E136" s="124"/>
      <c r="F136" s="125"/>
      <c r="G136" s="125"/>
      <c r="H136" s="125"/>
      <c r="I136" s="125"/>
      <c r="J136" s="125"/>
      <c r="K136" s="129" t="str">
        <f t="shared" si="19"/>
        <v/>
      </c>
      <c r="L136" s="40"/>
    </row>
    <row r="137" spans="1:12" ht="18.600000000000001" thickBot="1">
      <c r="A137">
        <v>14</v>
      </c>
      <c r="B137" s="103"/>
      <c r="C137" s="82" t="str">
        <f t="shared" si="18"/>
        <v/>
      </c>
      <c r="D137" s="120"/>
      <c r="E137" s="124"/>
      <c r="F137" s="125"/>
      <c r="G137" s="125"/>
      <c r="H137" s="125"/>
      <c r="I137" s="125"/>
      <c r="J137" s="125"/>
      <c r="K137" s="129" t="str">
        <f t="shared" si="19"/>
        <v/>
      </c>
      <c r="L137" s="40"/>
    </row>
    <row r="138" spans="1:12" ht="18.600000000000001" thickBot="1">
      <c r="A138">
        <v>15</v>
      </c>
      <c r="B138" s="103"/>
      <c r="C138" s="82" t="str">
        <f t="shared" si="18"/>
        <v/>
      </c>
      <c r="D138" s="120"/>
      <c r="E138" s="124"/>
      <c r="F138" s="125"/>
      <c r="G138" s="125"/>
      <c r="H138" s="125"/>
      <c r="I138" s="125"/>
      <c r="J138" s="125"/>
      <c r="K138" s="129" t="str">
        <f t="shared" si="19"/>
        <v/>
      </c>
      <c r="L138" s="40"/>
    </row>
    <row r="139" spans="1:12" ht="18.600000000000001" thickBot="1">
      <c r="A139">
        <v>16</v>
      </c>
      <c r="B139" s="103"/>
      <c r="C139" s="82" t="str">
        <f t="shared" si="18"/>
        <v/>
      </c>
      <c r="D139" s="120"/>
      <c r="E139" s="124"/>
      <c r="F139" s="125"/>
      <c r="G139" s="125"/>
      <c r="H139" s="125"/>
      <c r="I139" s="125"/>
      <c r="J139" s="125"/>
      <c r="K139" s="129" t="str">
        <f t="shared" si="14"/>
        <v/>
      </c>
      <c r="L139" s="40"/>
    </row>
    <row r="140" spans="1:12" ht="18.600000000000001" thickBot="1">
      <c r="A140">
        <v>17</v>
      </c>
      <c r="B140" s="103"/>
      <c r="C140" s="82" t="str">
        <f t="shared" si="18"/>
        <v/>
      </c>
      <c r="D140" s="120"/>
      <c r="E140" s="124"/>
      <c r="F140" s="125"/>
      <c r="G140" s="125"/>
      <c r="H140" s="125"/>
      <c r="I140" s="125"/>
      <c r="J140" s="125"/>
      <c r="K140" s="129" t="str">
        <f t="shared" si="14"/>
        <v/>
      </c>
      <c r="L140" s="41"/>
    </row>
    <row r="141" spans="1:12" ht="18.600000000000001" thickBot="1">
      <c r="A141">
        <v>18</v>
      </c>
      <c r="B141" s="103"/>
      <c r="C141" s="82" t="str">
        <f t="shared" si="18"/>
        <v/>
      </c>
      <c r="D141" s="120"/>
      <c r="E141" s="124"/>
      <c r="F141" s="125"/>
      <c r="G141" s="125"/>
      <c r="H141" s="125"/>
      <c r="I141" s="125"/>
      <c r="J141" s="125"/>
      <c r="K141" s="129" t="str">
        <f t="shared" si="14"/>
        <v/>
      </c>
      <c r="L141" s="41"/>
    </row>
    <row r="142" spans="1:12" ht="18.600000000000001" thickBot="1">
      <c r="A142">
        <v>19</v>
      </c>
      <c r="B142" s="103"/>
      <c r="C142" s="82" t="str">
        <f t="shared" si="18"/>
        <v/>
      </c>
      <c r="D142" s="120"/>
      <c r="E142" s="124"/>
      <c r="F142" s="125"/>
      <c r="G142" s="125"/>
      <c r="H142" s="125"/>
      <c r="I142" s="125"/>
      <c r="J142" s="125"/>
      <c r="K142" s="129" t="str">
        <f t="shared" si="14"/>
        <v/>
      </c>
      <c r="L142" s="41"/>
    </row>
    <row r="143" spans="1:12" ht="18.600000000000001" thickBot="1">
      <c r="A143">
        <v>20</v>
      </c>
      <c r="B143" s="104"/>
      <c r="C143" s="83" t="str">
        <f t="shared" si="18"/>
        <v/>
      </c>
      <c r="D143" s="121"/>
      <c r="E143" s="124"/>
      <c r="F143" s="125"/>
      <c r="G143" s="127"/>
      <c r="H143" s="127"/>
      <c r="I143" s="127"/>
      <c r="J143" s="127"/>
      <c r="K143" s="130" t="str">
        <f t="shared" si="14"/>
        <v/>
      </c>
      <c r="L143" s="42"/>
    </row>
    <row r="144" spans="1:12" ht="22.8" thickBot="1">
      <c r="A144" s="60"/>
      <c r="B144" s="101"/>
      <c r="C144" s="75" t="s">
        <v>454</v>
      </c>
      <c r="D144" s="61" t="s">
        <v>207</v>
      </c>
      <c r="E144" s="290" t="s">
        <v>173</v>
      </c>
      <c r="F144" s="65" t="s">
        <v>156</v>
      </c>
      <c r="G144" s="66" t="s">
        <v>448</v>
      </c>
      <c r="H144" s="67" t="s">
        <v>446</v>
      </c>
      <c r="I144" s="66" t="s">
        <v>449</v>
      </c>
      <c r="J144" s="67" t="s">
        <v>447</v>
      </c>
      <c r="K144" s="65" t="s">
        <v>108</v>
      </c>
      <c r="L144" s="68" t="s">
        <v>192</v>
      </c>
    </row>
    <row r="145" spans="1:12" s="35" customFormat="1" ht="26.4">
      <c r="A145"/>
      <c r="B145" s="62" t="str">
        <f t="shared" ref="B145" si="20">IF($E$8=C145,$D$8,IF($E$9=C145,$D$9,IF($E$10=C145,$D$10,"")))</f>
        <v/>
      </c>
      <c r="C145" s="77" t="s">
        <v>200</v>
      </c>
      <c r="D145" s="69"/>
      <c r="E145" s="70"/>
      <c r="F145" s="71"/>
      <c r="G145" s="71"/>
      <c r="H145" s="71"/>
      <c r="I145" s="71"/>
      <c r="J145" s="71"/>
      <c r="K145" s="72"/>
      <c r="L145" s="76">
        <f>ROUNDDOWN((SUM(K146:K165)),-3)/1000</f>
        <v>0</v>
      </c>
    </row>
    <row r="146" spans="1:12">
      <c r="A146">
        <v>1</v>
      </c>
      <c r="B146" s="103"/>
      <c r="C146" s="84" t="str">
        <f>IF(D146="","",".")</f>
        <v/>
      </c>
      <c r="D146" s="552"/>
      <c r="E146" s="122"/>
      <c r="F146" s="123"/>
      <c r="G146" s="123"/>
      <c r="H146" s="123"/>
      <c r="I146" s="123"/>
      <c r="J146" s="123"/>
      <c r="K146" s="128" t="str">
        <f t="shared" si="14"/>
        <v/>
      </c>
      <c r="L146" s="40"/>
    </row>
    <row r="147" spans="1:12">
      <c r="A147">
        <v>2</v>
      </c>
      <c r="B147" s="103"/>
      <c r="C147" s="84" t="str">
        <f t="shared" ref="C147:C165" si="21">IF(D147="","",".")</f>
        <v/>
      </c>
      <c r="D147" s="551"/>
      <c r="E147" s="124"/>
      <c r="F147" s="125"/>
      <c r="G147" s="125"/>
      <c r="H147" s="125"/>
      <c r="I147" s="125"/>
      <c r="J147" s="125"/>
      <c r="K147" s="129" t="str">
        <f t="shared" si="14"/>
        <v/>
      </c>
      <c r="L147" s="40"/>
    </row>
    <row r="148" spans="1:12">
      <c r="A148">
        <v>3</v>
      </c>
      <c r="B148" s="103"/>
      <c r="C148" s="84" t="str">
        <f t="shared" si="21"/>
        <v/>
      </c>
      <c r="D148" s="551"/>
      <c r="E148" s="124"/>
      <c r="F148" s="125"/>
      <c r="G148" s="125"/>
      <c r="H148" s="125"/>
      <c r="I148" s="125"/>
      <c r="J148" s="125"/>
      <c r="K148" s="129" t="str">
        <f t="shared" si="14"/>
        <v/>
      </c>
      <c r="L148" s="40"/>
    </row>
    <row r="149" spans="1:12">
      <c r="A149">
        <v>4</v>
      </c>
      <c r="B149" s="103"/>
      <c r="C149" s="84" t="str">
        <f t="shared" si="21"/>
        <v/>
      </c>
      <c r="D149" s="551"/>
      <c r="E149" s="124"/>
      <c r="F149" s="125"/>
      <c r="G149" s="125"/>
      <c r="H149" s="125"/>
      <c r="I149" s="125"/>
      <c r="J149" s="125"/>
      <c r="K149" s="129" t="str">
        <f t="shared" si="14"/>
        <v/>
      </c>
      <c r="L149" s="40"/>
    </row>
    <row r="150" spans="1:12">
      <c r="A150">
        <v>5</v>
      </c>
      <c r="B150" s="103"/>
      <c r="C150" s="84" t="str">
        <f t="shared" si="21"/>
        <v/>
      </c>
      <c r="D150" s="120"/>
      <c r="E150" s="124"/>
      <c r="F150" s="125"/>
      <c r="G150" s="125"/>
      <c r="H150" s="125"/>
      <c r="I150" s="125"/>
      <c r="J150" s="125"/>
      <c r="K150" s="129" t="str">
        <f t="shared" si="14"/>
        <v/>
      </c>
      <c r="L150" s="40"/>
    </row>
    <row r="151" spans="1:12">
      <c r="A151">
        <v>6</v>
      </c>
      <c r="B151" s="103"/>
      <c r="C151" s="84" t="str">
        <f t="shared" si="21"/>
        <v/>
      </c>
      <c r="D151" s="120"/>
      <c r="E151" s="124"/>
      <c r="F151" s="125"/>
      <c r="G151" s="125"/>
      <c r="H151" s="125"/>
      <c r="I151" s="125"/>
      <c r="J151" s="125"/>
      <c r="K151" s="129" t="str">
        <f t="shared" si="14"/>
        <v/>
      </c>
      <c r="L151" s="40"/>
    </row>
    <row r="152" spans="1:12">
      <c r="A152">
        <v>7</v>
      </c>
      <c r="B152" s="103"/>
      <c r="C152" s="84" t="str">
        <f t="shared" si="21"/>
        <v/>
      </c>
      <c r="D152" s="120"/>
      <c r="E152" s="124"/>
      <c r="F152" s="125"/>
      <c r="G152" s="125"/>
      <c r="H152" s="125"/>
      <c r="I152" s="125"/>
      <c r="J152" s="125"/>
      <c r="K152" s="129" t="str">
        <f t="shared" si="14"/>
        <v/>
      </c>
      <c r="L152" s="40"/>
    </row>
    <row r="153" spans="1:12">
      <c r="A153">
        <v>8</v>
      </c>
      <c r="B153" s="103"/>
      <c r="C153" s="84" t="str">
        <f t="shared" si="21"/>
        <v/>
      </c>
      <c r="D153" s="120"/>
      <c r="E153" s="124"/>
      <c r="F153" s="125"/>
      <c r="G153" s="125"/>
      <c r="H153" s="125"/>
      <c r="I153" s="125"/>
      <c r="J153" s="125"/>
      <c r="K153" s="129" t="str">
        <f t="shared" si="14"/>
        <v/>
      </c>
      <c r="L153" s="40"/>
    </row>
    <row r="154" spans="1:12">
      <c r="A154">
        <v>9</v>
      </c>
      <c r="B154" s="103"/>
      <c r="C154" s="84" t="str">
        <f t="shared" si="21"/>
        <v/>
      </c>
      <c r="D154" s="120"/>
      <c r="E154" s="124"/>
      <c r="F154" s="125"/>
      <c r="G154" s="125"/>
      <c r="H154" s="125"/>
      <c r="I154" s="125"/>
      <c r="J154" s="125"/>
      <c r="K154" s="129" t="str">
        <f t="shared" si="14"/>
        <v/>
      </c>
      <c r="L154" s="40"/>
    </row>
    <row r="155" spans="1:12">
      <c r="A155">
        <v>10</v>
      </c>
      <c r="B155" s="103"/>
      <c r="C155" s="84" t="str">
        <f t="shared" si="21"/>
        <v/>
      </c>
      <c r="D155" s="120"/>
      <c r="E155" s="124"/>
      <c r="F155" s="125"/>
      <c r="G155" s="125"/>
      <c r="H155" s="125"/>
      <c r="I155" s="125"/>
      <c r="J155" s="125"/>
      <c r="K155" s="129" t="str">
        <f t="shared" si="14"/>
        <v/>
      </c>
      <c r="L155" s="40"/>
    </row>
    <row r="156" spans="1:12">
      <c r="A156">
        <v>11</v>
      </c>
      <c r="B156" s="103"/>
      <c r="C156" s="84" t="str">
        <f t="shared" si="21"/>
        <v/>
      </c>
      <c r="D156" s="120"/>
      <c r="E156" s="124"/>
      <c r="F156" s="125"/>
      <c r="G156" s="125"/>
      <c r="H156" s="125"/>
      <c r="I156" s="125"/>
      <c r="J156" s="125"/>
      <c r="K156" s="129" t="str">
        <f t="shared" si="14"/>
        <v/>
      </c>
      <c r="L156" s="40"/>
    </row>
    <row r="157" spans="1:12">
      <c r="A157">
        <v>12</v>
      </c>
      <c r="B157" s="103"/>
      <c r="C157" s="84" t="str">
        <f t="shared" si="21"/>
        <v/>
      </c>
      <c r="D157" s="120"/>
      <c r="E157" s="124"/>
      <c r="F157" s="125"/>
      <c r="G157" s="125"/>
      <c r="H157" s="125"/>
      <c r="I157" s="125"/>
      <c r="J157" s="125"/>
      <c r="K157" s="129" t="str">
        <f t="shared" si="14"/>
        <v/>
      </c>
      <c r="L157" s="41"/>
    </row>
    <row r="158" spans="1:12">
      <c r="A158">
        <v>13</v>
      </c>
      <c r="B158" s="103"/>
      <c r="C158" s="84" t="str">
        <f t="shared" si="21"/>
        <v/>
      </c>
      <c r="D158" s="120"/>
      <c r="E158" s="124"/>
      <c r="F158" s="125"/>
      <c r="G158" s="125"/>
      <c r="H158" s="125"/>
      <c r="I158" s="125"/>
      <c r="J158" s="125"/>
      <c r="K158" s="129" t="str">
        <f t="shared" si="14"/>
        <v/>
      </c>
      <c r="L158" s="41"/>
    </row>
    <row r="159" spans="1:12">
      <c r="A159">
        <v>14</v>
      </c>
      <c r="B159" s="103"/>
      <c r="C159" s="84" t="str">
        <f t="shared" si="21"/>
        <v/>
      </c>
      <c r="D159" s="120"/>
      <c r="E159" s="124"/>
      <c r="F159" s="125"/>
      <c r="G159" s="125"/>
      <c r="H159" s="125"/>
      <c r="I159" s="125"/>
      <c r="J159" s="125"/>
      <c r="K159" s="129" t="str">
        <f t="shared" si="14"/>
        <v/>
      </c>
      <c r="L159" s="41"/>
    </row>
    <row r="160" spans="1:12">
      <c r="A160">
        <v>15</v>
      </c>
      <c r="B160" s="103"/>
      <c r="C160" s="84" t="str">
        <f t="shared" si="21"/>
        <v/>
      </c>
      <c r="D160" s="120"/>
      <c r="E160" s="124"/>
      <c r="F160" s="125"/>
      <c r="G160" s="125"/>
      <c r="H160" s="125"/>
      <c r="I160" s="125"/>
      <c r="J160" s="125"/>
      <c r="K160" s="129" t="str">
        <f t="shared" ref="K160:K164" si="22">IF(ISNUMBER(F160),(PRODUCT(F160,G160,I160)),"")</f>
        <v/>
      </c>
      <c r="L160" s="40"/>
    </row>
    <row r="161" spans="1:12">
      <c r="A161">
        <v>16</v>
      </c>
      <c r="B161" s="103"/>
      <c r="C161" s="84" t="str">
        <f t="shared" si="21"/>
        <v/>
      </c>
      <c r="D161" s="120"/>
      <c r="E161" s="124"/>
      <c r="F161" s="125"/>
      <c r="G161" s="125"/>
      <c r="H161" s="125"/>
      <c r="I161" s="125"/>
      <c r="J161" s="125"/>
      <c r="K161" s="129" t="str">
        <f t="shared" si="22"/>
        <v/>
      </c>
      <c r="L161" s="40"/>
    </row>
    <row r="162" spans="1:12">
      <c r="A162">
        <v>17</v>
      </c>
      <c r="B162" s="103"/>
      <c r="C162" s="84" t="str">
        <f t="shared" si="21"/>
        <v/>
      </c>
      <c r="D162" s="550"/>
      <c r="E162" s="124"/>
      <c r="F162" s="125"/>
      <c r="G162" s="125"/>
      <c r="H162" s="125"/>
      <c r="I162" s="125"/>
      <c r="J162" s="125"/>
      <c r="K162" s="129" t="str">
        <f t="shared" si="22"/>
        <v/>
      </c>
      <c r="L162" s="41"/>
    </row>
    <row r="163" spans="1:12">
      <c r="A163">
        <v>18</v>
      </c>
      <c r="B163" s="103"/>
      <c r="C163" s="84" t="str">
        <f t="shared" si="21"/>
        <v/>
      </c>
      <c r="D163" s="550"/>
      <c r="E163" s="124"/>
      <c r="F163" s="125"/>
      <c r="G163" s="125"/>
      <c r="H163" s="125"/>
      <c r="I163" s="125"/>
      <c r="J163" s="125"/>
      <c r="K163" s="129" t="str">
        <f t="shared" si="22"/>
        <v/>
      </c>
      <c r="L163" s="41"/>
    </row>
    <row r="164" spans="1:12">
      <c r="A164">
        <v>19</v>
      </c>
      <c r="B164" s="103"/>
      <c r="C164" s="84" t="str">
        <f t="shared" si="21"/>
        <v/>
      </c>
      <c r="D164" s="550"/>
      <c r="E164" s="124"/>
      <c r="F164" s="125"/>
      <c r="G164" s="125"/>
      <c r="H164" s="125"/>
      <c r="I164" s="125"/>
      <c r="J164" s="125"/>
      <c r="K164" s="129" t="str">
        <f t="shared" si="22"/>
        <v/>
      </c>
      <c r="L164" s="41"/>
    </row>
    <row r="165" spans="1:12" ht="18.600000000000001" thickBot="1">
      <c r="A165">
        <v>20</v>
      </c>
      <c r="B165" s="104"/>
      <c r="C165" s="85" t="str">
        <f t="shared" si="21"/>
        <v/>
      </c>
      <c r="D165" s="550"/>
      <c r="E165" s="126"/>
      <c r="F165" s="125"/>
      <c r="G165" s="127"/>
      <c r="H165" s="127"/>
      <c r="I165" s="127"/>
      <c r="J165" s="127"/>
      <c r="K165" s="130" t="str">
        <f t="shared" si="14"/>
        <v/>
      </c>
      <c r="L165" s="42"/>
    </row>
    <row r="166" spans="1:12" ht="22.8" thickBot="1">
      <c r="A166" s="60"/>
      <c r="B166" s="101"/>
      <c r="C166" s="75" t="s">
        <v>454</v>
      </c>
      <c r="D166" s="61" t="s">
        <v>207</v>
      </c>
      <c r="E166" s="290" t="s">
        <v>173</v>
      </c>
      <c r="F166" s="65" t="s">
        <v>156</v>
      </c>
      <c r="G166" s="66" t="s">
        <v>448</v>
      </c>
      <c r="H166" s="67" t="s">
        <v>446</v>
      </c>
      <c r="I166" s="66" t="s">
        <v>449</v>
      </c>
      <c r="J166" s="67" t="s">
        <v>447</v>
      </c>
      <c r="K166" s="65" t="s">
        <v>108</v>
      </c>
      <c r="L166" s="68" t="s">
        <v>192</v>
      </c>
    </row>
    <row r="167" spans="1:12" s="35" customFormat="1" ht="26.4">
      <c r="A167"/>
      <c r="B167" s="62" t="str">
        <f t="shared" ref="B167" si="23">IF($E$8=C167,$D$8,IF($E$9=C167,$D$9,IF($E$10=C167,$D$10,"")))</f>
        <v/>
      </c>
      <c r="C167" s="77" t="s">
        <v>196</v>
      </c>
      <c r="D167" s="69"/>
      <c r="E167" s="70"/>
      <c r="F167" s="71"/>
      <c r="G167" s="71"/>
      <c r="H167" s="71"/>
      <c r="I167" s="71"/>
      <c r="J167" s="71"/>
      <c r="K167" s="72"/>
      <c r="L167" s="76">
        <f>ROUNDDOWN((SUM(K168:K187)),-3)/1000</f>
        <v>0</v>
      </c>
    </row>
    <row r="168" spans="1:12">
      <c r="A168">
        <v>1</v>
      </c>
      <c r="B168" s="103"/>
      <c r="C168" s="84" t="str">
        <f>IF(D168="","",".")</f>
        <v/>
      </c>
      <c r="D168" s="119"/>
      <c r="E168" s="122"/>
      <c r="F168" s="123"/>
      <c r="G168" s="123"/>
      <c r="H168" s="123"/>
      <c r="I168" s="123"/>
      <c r="J168" s="123"/>
      <c r="K168" s="128" t="str">
        <f t="shared" ref="K168:K187" si="24">IF(ISNUMBER(F168),(PRODUCT(F168,G168,I168)),"")</f>
        <v/>
      </c>
      <c r="L168" s="40"/>
    </row>
    <row r="169" spans="1:12" ht="18.600000000000001" thickBot="1">
      <c r="A169">
        <v>2</v>
      </c>
      <c r="B169" s="103"/>
      <c r="C169" s="84" t="str">
        <f t="shared" ref="C169:C187" si="25">IF(D169="","",".")</f>
        <v/>
      </c>
      <c r="D169" s="120"/>
      <c r="E169" s="124"/>
      <c r="F169" s="125"/>
      <c r="G169" s="125"/>
      <c r="H169" s="125"/>
      <c r="I169" s="125"/>
      <c r="J169" s="125"/>
      <c r="K169" s="129" t="str">
        <f t="shared" si="24"/>
        <v/>
      </c>
      <c r="L169" s="40"/>
    </row>
    <row r="170" spans="1:12" ht="18.600000000000001" thickBot="1">
      <c r="A170">
        <v>3</v>
      </c>
      <c r="B170" s="103"/>
      <c r="C170" s="84" t="str">
        <f t="shared" si="25"/>
        <v/>
      </c>
      <c r="D170" s="120"/>
      <c r="E170" s="124"/>
      <c r="F170" s="125"/>
      <c r="G170" s="125"/>
      <c r="H170" s="125"/>
      <c r="I170" s="125"/>
      <c r="J170" s="125"/>
      <c r="K170" s="129" t="str">
        <f t="shared" si="24"/>
        <v/>
      </c>
      <c r="L170" s="40"/>
    </row>
    <row r="171" spans="1:12" ht="18.600000000000001" thickBot="1">
      <c r="A171">
        <v>4</v>
      </c>
      <c r="B171" s="103"/>
      <c r="C171" s="84" t="str">
        <f t="shared" si="25"/>
        <v/>
      </c>
      <c r="D171" s="120"/>
      <c r="E171" s="124"/>
      <c r="F171" s="125"/>
      <c r="G171" s="125"/>
      <c r="H171" s="125"/>
      <c r="I171" s="125"/>
      <c r="J171" s="125"/>
      <c r="K171" s="129" t="str">
        <f t="shared" si="24"/>
        <v/>
      </c>
      <c r="L171" s="40"/>
    </row>
    <row r="172" spans="1:12" ht="18.600000000000001" thickBot="1">
      <c r="A172">
        <v>5</v>
      </c>
      <c r="B172" s="103"/>
      <c r="C172" s="84" t="str">
        <f t="shared" si="25"/>
        <v/>
      </c>
      <c r="D172" s="120"/>
      <c r="E172" s="124"/>
      <c r="F172" s="125"/>
      <c r="G172" s="125"/>
      <c r="H172" s="125"/>
      <c r="I172" s="125"/>
      <c r="J172" s="125"/>
      <c r="K172" s="129" t="str">
        <f t="shared" si="24"/>
        <v/>
      </c>
      <c r="L172" s="40"/>
    </row>
    <row r="173" spans="1:12" ht="18.600000000000001" thickBot="1">
      <c r="A173">
        <v>6</v>
      </c>
      <c r="B173" s="103"/>
      <c r="C173" s="84" t="str">
        <f t="shared" si="25"/>
        <v/>
      </c>
      <c r="D173" s="120"/>
      <c r="E173" s="124"/>
      <c r="F173" s="125"/>
      <c r="G173" s="125"/>
      <c r="H173" s="125"/>
      <c r="I173" s="125"/>
      <c r="J173" s="125"/>
      <c r="K173" s="129" t="str">
        <f t="shared" si="24"/>
        <v/>
      </c>
      <c r="L173" s="40"/>
    </row>
    <row r="174" spans="1:12" ht="18.600000000000001" thickBot="1">
      <c r="A174">
        <v>7</v>
      </c>
      <c r="B174" s="103"/>
      <c r="C174" s="84" t="str">
        <f t="shared" si="25"/>
        <v/>
      </c>
      <c r="D174" s="120"/>
      <c r="E174" s="124"/>
      <c r="F174" s="125"/>
      <c r="G174" s="125"/>
      <c r="H174" s="125"/>
      <c r="I174" s="125"/>
      <c r="J174" s="125"/>
      <c r="K174" s="129" t="str">
        <f t="shared" si="24"/>
        <v/>
      </c>
      <c r="L174" s="40"/>
    </row>
    <row r="175" spans="1:12" ht="18.600000000000001" thickBot="1">
      <c r="A175">
        <v>8</v>
      </c>
      <c r="B175" s="103"/>
      <c r="C175" s="84" t="str">
        <f t="shared" si="25"/>
        <v/>
      </c>
      <c r="D175" s="120"/>
      <c r="E175" s="124"/>
      <c r="F175" s="125"/>
      <c r="G175" s="125"/>
      <c r="H175" s="125"/>
      <c r="I175" s="125"/>
      <c r="J175" s="125"/>
      <c r="K175" s="129" t="str">
        <f t="shared" si="24"/>
        <v/>
      </c>
      <c r="L175" s="40"/>
    </row>
    <row r="176" spans="1:12" ht="18.600000000000001" thickBot="1">
      <c r="A176">
        <v>9</v>
      </c>
      <c r="B176" s="103"/>
      <c r="C176" s="84" t="str">
        <f t="shared" si="25"/>
        <v/>
      </c>
      <c r="D176" s="120"/>
      <c r="E176" s="124"/>
      <c r="F176" s="125"/>
      <c r="G176" s="125"/>
      <c r="H176" s="125"/>
      <c r="I176" s="125"/>
      <c r="J176" s="125"/>
      <c r="K176" s="129" t="str">
        <f t="shared" si="24"/>
        <v/>
      </c>
      <c r="L176" s="40"/>
    </row>
    <row r="177" spans="1:21" ht="18.600000000000001" thickBot="1">
      <c r="A177">
        <v>10</v>
      </c>
      <c r="B177" s="103"/>
      <c r="C177" s="84" t="str">
        <f t="shared" si="25"/>
        <v/>
      </c>
      <c r="D177" s="120"/>
      <c r="E177" s="124"/>
      <c r="F177" s="125"/>
      <c r="G177" s="125"/>
      <c r="H177" s="125"/>
      <c r="I177" s="125"/>
      <c r="J177" s="125"/>
      <c r="K177" s="129" t="str">
        <f t="shared" si="24"/>
        <v/>
      </c>
      <c r="L177" s="40"/>
    </row>
    <row r="178" spans="1:21" ht="18.600000000000001" thickBot="1">
      <c r="A178">
        <v>11</v>
      </c>
      <c r="B178" s="103"/>
      <c r="C178" s="84" t="str">
        <f t="shared" si="25"/>
        <v/>
      </c>
      <c r="D178" s="120"/>
      <c r="E178" s="124"/>
      <c r="F178" s="125"/>
      <c r="G178" s="125"/>
      <c r="H178" s="125"/>
      <c r="I178" s="125"/>
      <c r="J178" s="125"/>
      <c r="K178" s="129" t="str">
        <f t="shared" si="24"/>
        <v/>
      </c>
      <c r="L178" s="40"/>
    </row>
    <row r="179" spans="1:21" ht="18.600000000000001" thickBot="1">
      <c r="A179">
        <v>12</v>
      </c>
      <c r="B179" s="103"/>
      <c r="C179" s="84" t="str">
        <f t="shared" si="25"/>
        <v/>
      </c>
      <c r="D179" s="120"/>
      <c r="E179" s="124"/>
      <c r="F179" s="125"/>
      <c r="G179" s="125"/>
      <c r="H179" s="125"/>
      <c r="I179" s="125"/>
      <c r="J179" s="125"/>
      <c r="K179" s="129" t="str">
        <f t="shared" ref="K179:K183" si="26">IF(ISNUMBER(F179),(PRODUCT(F179,G179,I179)),"")</f>
        <v/>
      </c>
      <c r="L179" s="40"/>
    </row>
    <row r="180" spans="1:21" ht="18.600000000000001" thickBot="1">
      <c r="A180">
        <v>13</v>
      </c>
      <c r="B180" s="103"/>
      <c r="C180" s="84" t="str">
        <f t="shared" si="25"/>
        <v/>
      </c>
      <c r="D180" s="120"/>
      <c r="E180" s="124"/>
      <c r="F180" s="125"/>
      <c r="G180" s="125"/>
      <c r="H180" s="125"/>
      <c r="I180" s="125"/>
      <c r="J180" s="125"/>
      <c r="K180" s="129" t="str">
        <f t="shared" si="26"/>
        <v/>
      </c>
      <c r="L180" s="40"/>
    </row>
    <row r="181" spans="1:21" ht="18.600000000000001" thickBot="1">
      <c r="A181">
        <v>14</v>
      </c>
      <c r="B181" s="103"/>
      <c r="C181" s="84" t="str">
        <f t="shared" si="25"/>
        <v/>
      </c>
      <c r="D181" s="120"/>
      <c r="E181" s="124"/>
      <c r="F181" s="125"/>
      <c r="G181" s="125"/>
      <c r="H181" s="125"/>
      <c r="I181" s="125"/>
      <c r="J181" s="125"/>
      <c r="K181" s="129" t="str">
        <f t="shared" si="26"/>
        <v/>
      </c>
      <c r="L181" s="40"/>
    </row>
    <row r="182" spans="1:21" ht="18.600000000000001" thickBot="1">
      <c r="A182">
        <v>15</v>
      </c>
      <c r="B182" s="103"/>
      <c r="C182" s="84" t="str">
        <f t="shared" si="25"/>
        <v/>
      </c>
      <c r="D182" s="120"/>
      <c r="E182" s="124"/>
      <c r="F182" s="125"/>
      <c r="G182" s="125"/>
      <c r="H182" s="125"/>
      <c r="I182" s="125"/>
      <c r="J182" s="125"/>
      <c r="K182" s="129" t="str">
        <f t="shared" si="26"/>
        <v/>
      </c>
      <c r="L182" s="40"/>
    </row>
    <row r="183" spans="1:21" ht="18.600000000000001" thickBot="1">
      <c r="A183">
        <v>16</v>
      </c>
      <c r="B183" s="103"/>
      <c r="C183" s="84" t="str">
        <f t="shared" si="25"/>
        <v/>
      </c>
      <c r="D183" s="120"/>
      <c r="E183" s="124"/>
      <c r="F183" s="125"/>
      <c r="G183" s="125"/>
      <c r="H183" s="125"/>
      <c r="I183" s="125"/>
      <c r="J183" s="125"/>
      <c r="K183" s="129" t="str">
        <f t="shared" si="26"/>
        <v/>
      </c>
      <c r="L183" s="40"/>
    </row>
    <row r="184" spans="1:21" ht="18.600000000000001" thickBot="1">
      <c r="A184">
        <v>17</v>
      </c>
      <c r="B184" s="103"/>
      <c r="C184" s="84" t="str">
        <f t="shared" si="25"/>
        <v/>
      </c>
      <c r="D184" s="120"/>
      <c r="E184" s="124"/>
      <c r="F184" s="125"/>
      <c r="G184" s="125"/>
      <c r="H184" s="125"/>
      <c r="I184" s="125"/>
      <c r="J184" s="125"/>
      <c r="K184" s="129" t="str">
        <f t="shared" si="24"/>
        <v/>
      </c>
      <c r="L184" s="41"/>
    </row>
    <row r="185" spans="1:21" ht="18.600000000000001" thickBot="1">
      <c r="A185">
        <v>18</v>
      </c>
      <c r="B185" s="103"/>
      <c r="C185" s="84" t="str">
        <f t="shared" si="25"/>
        <v/>
      </c>
      <c r="D185" s="120"/>
      <c r="E185" s="124"/>
      <c r="F185" s="125"/>
      <c r="G185" s="125"/>
      <c r="H185" s="125"/>
      <c r="I185" s="125"/>
      <c r="J185" s="125"/>
      <c r="K185" s="129" t="str">
        <f t="shared" si="24"/>
        <v/>
      </c>
      <c r="L185" s="41"/>
    </row>
    <row r="186" spans="1:21" ht="18.600000000000001" thickBot="1">
      <c r="A186">
        <v>19</v>
      </c>
      <c r="B186" s="103"/>
      <c r="C186" s="84" t="str">
        <f t="shared" si="25"/>
        <v/>
      </c>
      <c r="D186" s="120"/>
      <c r="E186" s="124"/>
      <c r="F186" s="125"/>
      <c r="G186" s="125"/>
      <c r="H186" s="125"/>
      <c r="I186" s="125"/>
      <c r="J186" s="125"/>
      <c r="K186" s="129" t="str">
        <f t="shared" si="24"/>
        <v/>
      </c>
      <c r="L186" s="41"/>
    </row>
    <row r="187" spans="1:21" ht="18.600000000000001" thickBot="1">
      <c r="A187">
        <v>20</v>
      </c>
      <c r="B187" s="104"/>
      <c r="C187" s="85" t="str">
        <f t="shared" si="25"/>
        <v/>
      </c>
      <c r="D187" s="121"/>
      <c r="E187" s="126"/>
      <c r="F187" s="127"/>
      <c r="G187" s="127"/>
      <c r="H187" s="127"/>
      <c r="I187" s="125"/>
      <c r="J187" s="125"/>
      <c r="K187" s="130" t="str">
        <f t="shared" si="24"/>
        <v/>
      </c>
      <c r="L187" s="42"/>
    </row>
    <row r="188" spans="1:21" ht="22.2">
      <c r="A188" s="60"/>
      <c r="B188" s="619"/>
      <c r="C188" s="620"/>
      <c r="D188" s="621"/>
      <c r="E188" s="622"/>
      <c r="F188" s="623"/>
      <c r="G188" s="623"/>
      <c r="H188" s="623"/>
      <c r="I188" s="623"/>
      <c r="J188" s="623"/>
      <c r="K188" s="623"/>
      <c r="L188" s="623"/>
    </row>
    <row r="189" spans="1:21" s="35" customFormat="1" ht="28.8">
      <c r="A189"/>
      <c r="B189" s="626"/>
      <c r="C189" s="627"/>
      <c r="D189" s="109"/>
      <c r="E189" s="598"/>
      <c r="F189" s="614"/>
      <c r="G189" s="614"/>
      <c r="H189" s="614"/>
      <c r="I189" s="614"/>
      <c r="J189" s="614"/>
      <c r="K189" s="33"/>
      <c r="L189" s="628"/>
      <c r="M189" s="666"/>
      <c r="N189" s="666"/>
      <c r="O189" s="666"/>
      <c r="P189" s="666"/>
      <c r="Q189" s="666"/>
      <c r="R189" s="666"/>
      <c r="S189" s="666"/>
      <c r="T189" s="666"/>
      <c r="U189" s="666"/>
    </row>
    <row r="190" spans="1:21">
      <c r="B190" s="599"/>
      <c r="C190" s="629"/>
      <c r="D190" s="630"/>
      <c r="E190" s="631"/>
      <c r="F190" s="632"/>
      <c r="G190" s="632"/>
      <c r="H190" s="632"/>
      <c r="I190" s="632"/>
      <c r="J190" s="632"/>
      <c r="L190" s="633"/>
      <c r="M190" s="666"/>
      <c r="N190" s="666"/>
      <c r="O190" s="666"/>
      <c r="P190" s="666"/>
      <c r="Q190" s="666"/>
      <c r="R190" s="666"/>
      <c r="S190" s="666"/>
      <c r="T190" s="666"/>
      <c r="U190" s="666"/>
    </row>
    <row r="191" spans="1:21">
      <c r="B191" s="599"/>
      <c r="C191" s="629"/>
      <c r="D191" s="630"/>
      <c r="E191" s="631"/>
      <c r="F191" s="632"/>
      <c r="G191" s="632"/>
      <c r="H191" s="632"/>
      <c r="I191" s="632"/>
      <c r="J191" s="632"/>
      <c r="L191" s="634"/>
      <c r="M191" s="666"/>
      <c r="N191" s="666"/>
      <c r="O191" s="666"/>
      <c r="P191" s="666"/>
      <c r="Q191" s="666"/>
      <c r="R191" s="666"/>
      <c r="S191" s="666"/>
      <c r="T191" s="666"/>
      <c r="U191" s="666"/>
    </row>
    <row r="192" spans="1:21">
      <c r="B192" s="599"/>
      <c r="C192" s="629"/>
      <c r="D192" s="630"/>
      <c r="E192" s="631"/>
      <c r="F192" s="632"/>
      <c r="G192" s="632"/>
      <c r="H192" s="632"/>
      <c r="I192" s="632"/>
      <c r="J192" s="632"/>
      <c r="L192" s="635"/>
      <c r="M192" s="666"/>
      <c r="N192" s="666"/>
      <c r="O192" s="666"/>
      <c r="P192" s="666"/>
      <c r="Q192" s="666"/>
      <c r="R192" s="666"/>
      <c r="S192" s="666"/>
      <c r="T192" s="666"/>
      <c r="U192" s="666"/>
    </row>
    <row r="193" spans="2:21">
      <c r="B193" s="599"/>
      <c r="C193" s="629"/>
      <c r="D193" s="630"/>
      <c r="E193" s="631"/>
      <c r="F193" s="632"/>
      <c r="G193" s="632"/>
      <c r="H193" s="632"/>
      <c r="I193" s="632"/>
      <c r="J193" s="632"/>
      <c r="L193" s="635"/>
      <c r="M193" s="666"/>
      <c r="N193" s="666"/>
      <c r="O193" s="666"/>
      <c r="P193" s="666"/>
      <c r="Q193" s="666"/>
      <c r="R193" s="666"/>
      <c r="S193" s="666"/>
      <c r="T193" s="666"/>
      <c r="U193" s="666"/>
    </row>
    <row r="194" spans="2:21">
      <c r="B194" s="599"/>
      <c r="C194" s="629"/>
      <c r="D194" s="630"/>
      <c r="E194" s="631"/>
      <c r="F194" s="632"/>
      <c r="G194" s="632"/>
      <c r="H194" s="632"/>
      <c r="I194" s="632"/>
      <c r="J194" s="632"/>
      <c r="L194" s="634"/>
    </row>
    <row r="195" spans="2:21">
      <c r="B195" s="599"/>
      <c r="C195" s="636"/>
      <c r="D195" s="630"/>
      <c r="E195" s="631"/>
      <c r="F195" s="632"/>
      <c r="G195" s="632"/>
      <c r="H195" s="632"/>
      <c r="I195" s="632"/>
      <c r="J195" s="632"/>
      <c r="L195" s="634"/>
    </row>
    <row r="196" spans="2:21">
      <c r="B196" s="599"/>
      <c r="C196" s="636"/>
      <c r="D196" s="630"/>
      <c r="E196" s="631"/>
      <c r="F196" s="632"/>
      <c r="G196" s="632"/>
      <c r="H196" s="632"/>
      <c r="I196" s="632"/>
      <c r="J196" s="632"/>
      <c r="L196" s="634"/>
    </row>
    <row r="197" spans="2:21">
      <c r="B197" s="599"/>
      <c r="C197" s="636"/>
      <c r="D197" s="630"/>
      <c r="E197" s="631"/>
      <c r="F197" s="632"/>
      <c r="G197" s="632"/>
      <c r="H197" s="632"/>
      <c r="I197" s="632"/>
      <c r="J197" s="632"/>
      <c r="L197" s="634"/>
    </row>
    <row r="198" spans="2:21">
      <c r="B198" s="599"/>
      <c r="C198" s="636"/>
      <c r="D198" s="630"/>
      <c r="E198" s="631"/>
      <c r="F198" s="632"/>
      <c r="G198" s="632"/>
      <c r="H198" s="632"/>
      <c r="I198" s="632"/>
      <c r="J198" s="632"/>
      <c r="L198" s="634"/>
    </row>
    <row r="199" spans="2:21">
      <c r="B199" s="599"/>
      <c r="C199" s="636"/>
      <c r="D199" s="630"/>
      <c r="E199" s="631"/>
      <c r="F199" s="632"/>
      <c r="G199" s="632"/>
      <c r="H199" s="632"/>
      <c r="I199" s="632"/>
      <c r="J199" s="632"/>
      <c r="L199" s="634"/>
    </row>
    <row r="200" spans="2:21">
      <c r="B200" s="599"/>
      <c r="C200" s="636"/>
      <c r="D200" s="630"/>
      <c r="E200" s="631"/>
      <c r="F200" s="632"/>
      <c r="G200" s="632"/>
      <c r="H200" s="632"/>
      <c r="I200" s="632"/>
      <c r="J200" s="632"/>
      <c r="L200" s="634"/>
    </row>
    <row r="201" spans="2:21">
      <c r="B201" s="599"/>
      <c r="C201" s="636"/>
      <c r="D201" s="630"/>
      <c r="E201" s="631"/>
      <c r="F201" s="632"/>
      <c r="G201" s="632"/>
      <c r="H201" s="632"/>
      <c r="I201" s="632"/>
      <c r="J201" s="632"/>
      <c r="L201" s="634"/>
    </row>
    <row r="202" spans="2:21">
      <c r="B202" s="599"/>
      <c r="C202" s="636"/>
      <c r="D202" s="630"/>
      <c r="E202" s="631"/>
      <c r="F202" s="632"/>
      <c r="G202" s="632"/>
      <c r="H202" s="632"/>
      <c r="I202" s="632"/>
      <c r="J202" s="632"/>
      <c r="L202" s="634"/>
    </row>
    <row r="203" spans="2:21">
      <c r="B203" s="599"/>
      <c r="C203" s="636"/>
      <c r="D203" s="630"/>
      <c r="E203" s="631"/>
      <c r="F203" s="632"/>
      <c r="G203" s="632"/>
      <c r="H203" s="632"/>
      <c r="I203" s="632"/>
      <c r="J203" s="632"/>
      <c r="L203" s="634"/>
    </row>
    <row r="204" spans="2:21">
      <c r="B204" s="599"/>
      <c r="C204" s="636"/>
      <c r="D204" s="630"/>
      <c r="E204" s="631"/>
      <c r="F204" s="632"/>
      <c r="G204" s="632"/>
      <c r="H204" s="632"/>
      <c r="I204" s="632"/>
      <c r="J204" s="632"/>
      <c r="L204" s="634"/>
    </row>
    <row r="205" spans="2:21">
      <c r="B205" s="599"/>
      <c r="C205" s="636"/>
      <c r="D205" s="630"/>
      <c r="E205" s="631"/>
      <c r="F205" s="632"/>
      <c r="G205" s="632"/>
      <c r="H205" s="632"/>
      <c r="I205" s="632"/>
      <c r="J205" s="632"/>
      <c r="L205" s="634"/>
    </row>
    <row r="206" spans="2:21">
      <c r="B206" s="599"/>
      <c r="C206" s="636"/>
      <c r="D206" s="630"/>
      <c r="E206" s="631"/>
      <c r="F206" s="632"/>
      <c r="G206" s="632"/>
      <c r="H206" s="632"/>
      <c r="I206" s="632"/>
      <c r="J206" s="632"/>
      <c r="L206" s="158"/>
    </row>
    <row r="207" spans="2:21">
      <c r="B207" s="599"/>
      <c r="C207" s="636"/>
      <c r="D207" s="630"/>
      <c r="E207" s="631"/>
      <c r="F207" s="632"/>
      <c r="G207" s="632"/>
      <c r="H207" s="632"/>
      <c r="I207" s="632"/>
      <c r="J207" s="632"/>
      <c r="L207" s="158"/>
    </row>
    <row r="208" spans="2:21">
      <c r="B208" s="599"/>
      <c r="C208" s="636"/>
      <c r="D208" s="630"/>
      <c r="E208" s="631"/>
      <c r="F208" s="632"/>
      <c r="G208" s="632"/>
      <c r="H208" s="632"/>
      <c r="I208" s="632"/>
      <c r="J208" s="632"/>
      <c r="L208" s="158"/>
    </row>
    <row r="209" spans="2:12">
      <c r="B209" s="599"/>
      <c r="C209" s="629"/>
      <c r="D209" s="630"/>
      <c r="E209" s="631"/>
      <c r="F209" s="632"/>
      <c r="G209" s="632"/>
      <c r="H209" s="632"/>
      <c r="I209" s="632"/>
      <c r="J209" s="632"/>
      <c r="L209" s="158"/>
    </row>
    <row r="210" spans="2:12" ht="9" customHeight="1"/>
  </sheetData>
  <sheetProtection algorithmName="SHA-512" hashValue="fuVU4/HXJGI4vHqLxPQ7NaMNFz3K2pgz/hAhBcuDcpA0hPbdnnUsige0RHuoCJqiDCXcHvIseSetEYzUuyAsew==" saltValue="N4ctH5t3yug1lgF8Sddw3w==" spinCount="100000" sheet="1" autoFilter="0"/>
  <autoFilter ref="B12:L209" xr:uid="{00000000-0009-0000-0000-000006000000}"/>
  <sortState xmlns:xlrd2="http://schemas.microsoft.com/office/spreadsheetml/2017/richdata2" caseSensitive="1" ref="B245:N249">
    <sortCondition ref="C245:C249" customList="①,②,③,ー,／,　"/>
    <sortCondition ref="D245:D249" customList="出演費,音楽費,文芸費,舞台費,運搬費,謝金,旅費,通信費,宣伝費,印刷費,記録・配信費,感染症対策経費"/>
    <sortCondition ref="E245:E249"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M5:U10"/>
    <mergeCell ref="M189:U193"/>
    <mergeCell ref="B2:D2"/>
    <mergeCell ref="B3:D3"/>
    <mergeCell ref="E2:L2"/>
    <mergeCell ref="E3:L3"/>
    <mergeCell ref="F9:G9"/>
    <mergeCell ref="F10:G10"/>
    <mergeCell ref="F4:G4"/>
    <mergeCell ref="F5:G5"/>
    <mergeCell ref="F6:G6"/>
    <mergeCell ref="F7:G7"/>
    <mergeCell ref="F8:G8"/>
    <mergeCell ref="M12:U41"/>
  </mergeCells>
  <phoneticPr fontId="20"/>
  <dataValidations count="16">
    <dataValidation type="list" allowBlank="1" showInputMessage="1" showErrorMessage="1" sqref="E8:E10" xr:uid="{0B0B7FFC-B98C-4531-B72B-4E36347C7980}">
      <formula1>"出演費,音楽費,文芸費,舞台・運搬費,謝金,旅費,宣伝・印刷費,記録・配信費"</formula1>
    </dataValidation>
    <dataValidation type="list" allowBlank="1" showInputMessage="1" showErrorMessage="1" sqref="D14:D33" xr:uid="{9F57D1F2-C78F-420A-95FC-79D94C6C7254}">
      <formula1>"指揮料,演奏料,ソリスト料,合唱料,出演料"</formula1>
    </dataValidation>
    <dataValidation type="list" allowBlank="1" showInputMessage="1" showErrorMessage="1" sqref="D80:D99" xr:uid="{49701050-766A-49D6-9694-99230D488A51}">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102:D121" xr:uid="{F34D1FE3-4EB8-4F9D-91D2-53B03E92EC51}">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124:D143" xr:uid="{F0ED7749-5876-4218-AF7D-2B4C565B9AAE}">
      <formula1>"交通費,宿泊費"</formula1>
    </dataValidation>
    <dataValidation type="list" allowBlank="1" showInputMessage="1" showErrorMessage="1" sqref="D146:D165" xr:uid="{6B8AE0BB-BD9C-4D62-B9E8-3271343ADDEF}">
      <formula1>"宣伝物送付料,広告宣伝費,立看板費,ウェブサイト作成料,入場券販売手数料,各種デザイン料,チラシ印刷費,ポスター印刷費,プログラム印刷費,台本印刷費,楽譜印刷費,入場券印刷費,アンケート用紙印刷費"</formula1>
    </dataValidation>
    <dataValidation type="list" allowBlank="1" showInputMessage="1" showErrorMessage="1" sqref="D168:D187" xr:uid="{9300BD8D-5FD3-4469-9DF8-F209DA087381}">
      <formula1>"録画費,録音費,写真費,配信用録音録画・編集費,配信用機材借料,配信用サイト作成・利用料"</formula1>
    </dataValidation>
    <dataValidation type="list" allowBlank="1" showInputMessage="1" showErrorMessage="1" sqref="D190:D209" xr:uid="{E2D0972F-A17E-4462-9A19-0E7BF1EFF3FB}">
      <formula1>"感染症予防用品購入費,消毒関係消耗品購入費,消毒作業費,感染症対策機材購入・借用費,検査費"</formula1>
    </dataValidation>
    <dataValidation imeMode="halfAlpha" allowBlank="1" showInputMessage="1" showErrorMessage="1" sqref="K210:K65624 H210:I65624" xr:uid="{BEE76821-BBFA-49AA-A384-F71ABBC2D62E}"/>
    <dataValidation type="textLength" operator="lessThanOrEqual" allowBlank="1" showInputMessage="1" showErrorMessage="1" errorTitle="文字数超過" error="30字以下で入力してください。" sqref="F210:G65624" xr:uid="{9954C415-B2E1-48B2-BD31-CF8A7510C08F}">
      <formula1>30</formula1>
    </dataValidation>
    <dataValidation type="custom" showInputMessage="1" showErrorMessage="1" errorTitle="細目未選択" error="細目を選択し入力してください。" sqref="E124:E144 E36:E56 E58:E78 E102:E122 E146:E166 E168:E188 E190:E209 E80:E100 E13:E34" xr:uid="{FD1BB2C6-5993-4358-8D20-E0BE6E80813B}">
      <formula1>D13&lt;&gt;""</formula1>
    </dataValidation>
    <dataValidation type="custom" imeMode="halfAlpha" operator="greaterThanOrEqual" showInputMessage="1" showErrorMessage="1" errorTitle="細目未選択" error="細目を選択し入力してください。" sqref="F124:F144 F36:F56 F58:F78 F102:F122 F146:F166 F168:F188 F190:F209 F80:F100 F13:F16 F17 F19:F34 F18" xr:uid="{6554EB24-5B20-4332-8192-6BAFE025667A}">
      <formula1>D13&lt;&gt;""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80:G100 G13:G16 G18:G34 G17" xr:uid="{A66E8DAB-1562-430D-81DD-4A65859EDCBD}">
      <formula1>F13&lt;&gt;""</formula1>
    </dataValidation>
    <dataValidation type="custom" imeMode="halfAlpha" operator="greaterThanOrEqual" showInputMessage="1" showErrorMessage="1" errorTitle="単価未入力。" error="単価を入力してから記入してください。" sqref="I124:I144 I36:I56 I58:I78 I102:I122 I146:I166 I168:I188 I190:I209 I13:I34 I80:I100" xr:uid="{A4F10CD7-BE00-4C6F-9649-6EAAFFB60EED}">
      <formula1>F13&lt;&gt;""</formula1>
    </dataValidation>
    <dataValidation type="list" allowBlank="1" showInputMessage="1" showErrorMessage="1" sqref="D36:D55" xr:uid="{DD87AE1C-9C5E-4F8C-86BE-E6E603D49A40}">
      <formula1>"作曲料,編曲料,作詞料,副指揮料,合唱指揮料,楽器借料,楽譜借料,写譜料,楽譜製作料,調律料,コレペティ料,音楽制作料"</formula1>
    </dataValidation>
    <dataValidation type="list" allowBlank="1" showInputMessage="1" showErrorMessage="1" sqref="D58:D77" xr:uid="{51D1EA46-3C7F-4C94-A461-B40DA9F8EF3B}">
      <formula1>"演出料,監修料,振付料,舞台監督料,各種助手料,ステージマネージャー料,各種指導料,音響プラン料,照明プラン料,映像プラン料,舞台美術デザイン料,衣裳デザイン料,台本料,翻訳料,企画制作料,著作権使用料"</formula1>
    </dataValidation>
  </dataValidations>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99"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CCFFFF"/>
    <pageSetUpPr fitToPage="1"/>
  </sheetPr>
  <dimension ref="B1:J166"/>
  <sheetViews>
    <sheetView view="pageBreakPreview" zoomScale="85" zoomScaleNormal="70" zoomScaleSheetLayoutView="85" workbookViewId="0">
      <selection activeCell="D20" sqref="D20:H24"/>
    </sheetView>
  </sheetViews>
  <sheetFormatPr defaultColWidth="9" defaultRowHeight="26.4"/>
  <cols>
    <col min="1" max="1" width="2.8984375" style="349" customWidth="1"/>
    <col min="2" max="2" width="5.09765625" style="356" customWidth="1"/>
    <col min="3" max="3" width="12.09765625" style="349" customWidth="1"/>
    <col min="4" max="4" width="18.59765625" style="349" customWidth="1"/>
    <col min="5" max="6" width="20" style="349" customWidth="1"/>
    <col min="7" max="7" width="12.09765625" style="349" customWidth="1"/>
    <col min="8" max="8" width="17.59765625" style="349" customWidth="1"/>
    <col min="9" max="9" width="2.8984375" style="349" customWidth="1"/>
    <col min="10" max="10" width="64.5" style="349" customWidth="1"/>
    <col min="11" max="11" width="16.09765625" style="349" customWidth="1"/>
    <col min="12" max="12" width="10.8984375" style="349" customWidth="1"/>
    <col min="13" max="16384" width="9" style="349"/>
  </cols>
  <sheetData>
    <row r="1" spans="2:10" s="338" customFormat="1">
      <c r="B1" s="1006" t="s">
        <v>473</v>
      </c>
      <c r="C1" s="1006"/>
      <c r="D1" s="1006"/>
      <c r="E1" s="1006"/>
      <c r="F1" s="1006"/>
      <c r="G1" s="1006"/>
      <c r="H1" s="1006"/>
      <c r="I1" s="339"/>
      <c r="J1" s="340" t="s">
        <v>415</v>
      </c>
    </row>
    <row r="2" spans="2:10" s="338" customFormat="1" ht="26.25" customHeight="1">
      <c r="B2" s="1006" t="s">
        <v>252</v>
      </c>
      <c r="C2" s="1006"/>
      <c r="D2" s="1006"/>
      <c r="E2" s="1006"/>
      <c r="F2" s="1006"/>
      <c r="G2" s="1006"/>
      <c r="H2" s="1006"/>
      <c r="I2" s="339"/>
      <c r="J2" s="341"/>
    </row>
    <row r="3" spans="2:10" s="338" customFormat="1" ht="6" customHeight="1">
      <c r="E3" s="342"/>
      <c r="F3" s="343"/>
      <c r="I3" s="339"/>
    </row>
    <row r="4" spans="2:10" s="338" customFormat="1" ht="15" customHeight="1">
      <c r="H4" s="1007">
        <f>'1-1 総表'!C8</f>
        <v>0</v>
      </c>
      <c r="I4" s="1007"/>
      <c r="J4" s="344"/>
    </row>
    <row r="5" spans="2:10" s="338" customFormat="1" ht="15" customHeight="1">
      <c r="B5" s="345" t="s">
        <v>253</v>
      </c>
    </row>
    <row r="6" spans="2:10" s="338" customFormat="1" ht="15" customHeight="1"/>
    <row r="7" spans="2:10" s="345" customFormat="1" ht="18" customHeight="1">
      <c r="E7" s="643" t="s">
        <v>463</v>
      </c>
      <c r="F7" s="1005">
        <f>'1-1 総表'!C14</f>
        <v>0</v>
      </c>
      <c r="G7" s="1005"/>
      <c r="H7" s="1005"/>
      <c r="I7" s="1005"/>
      <c r="J7" s="344"/>
    </row>
    <row r="8" spans="2:10" s="345" customFormat="1" ht="31.35" customHeight="1">
      <c r="E8" s="643" t="s">
        <v>462</v>
      </c>
      <c r="F8" s="1005">
        <f>'1-1 総表'!C15</f>
        <v>0</v>
      </c>
      <c r="G8" s="1005"/>
      <c r="H8" s="1005"/>
      <c r="I8" s="1005"/>
      <c r="J8" s="344"/>
    </row>
    <row r="9" spans="2:10" s="345" customFormat="1" ht="18" customHeight="1">
      <c r="E9" s="643" t="s">
        <v>464</v>
      </c>
      <c r="F9" s="1005">
        <f>'1-1 総表'!C16</f>
        <v>0</v>
      </c>
      <c r="G9" s="1005"/>
      <c r="H9" s="1005"/>
      <c r="I9" s="1005"/>
      <c r="J9" s="344"/>
    </row>
    <row r="10" spans="2:10" ht="7.35" customHeight="1">
      <c r="B10" s="346"/>
      <c r="C10" s="347"/>
      <c r="D10" s="347"/>
      <c r="E10" s="347"/>
      <c r="F10" s="347"/>
      <c r="G10" s="347"/>
      <c r="H10" s="348"/>
    </row>
    <row r="11" spans="2:10" ht="27" customHeight="1">
      <c r="B11" s="1003" t="s">
        <v>254</v>
      </c>
      <c r="C11" s="1003"/>
      <c r="D11" s="1004">
        <f>'1-1 総表'!C21</f>
        <v>0</v>
      </c>
      <c r="E11" s="1004"/>
      <c r="F11" s="1004"/>
      <c r="G11" s="1004"/>
      <c r="H11" s="1004"/>
      <c r="J11" s="344"/>
    </row>
    <row r="12" spans="2:10" ht="27" customHeight="1">
      <c r="B12" s="1003" t="s">
        <v>255</v>
      </c>
      <c r="C12" s="1003"/>
      <c r="D12" s="1004">
        <f>'1-1 総表'!C31</f>
        <v>0</v>
      </c>
      <c r="E12" s="1004"/>
      <c r="F12" s="1004"/>
      <c r="G12" s="1004"/>
      <c r="H12" s="1004"/>
      <c r="J12" s="344"/>
    </row>
    <row r="13" spans="2:10" ht="6.6" customHeight="1">
      <c r="B13" s="346"/>
      <c r="C13" s="347"/>
      <c r="D13" s="347"/>
      <c r="E13" s="347"/>
      <c r="F13" s="347"/>
      <c r="G13" s="350"/>
      <c r="H13" s="347"/>
    </row>
    <row r="14" spans="2:10" ht="27" customHeight="1">
      <c r="B14" s="1000">
        <v>1</v>
      </c>
      <c r="C14" s="351" t="s">
        <v>256</v>
      </c>
      <c r="D14" s="1001"/>
      <c r="E14" s="1001"/>
      <c r="F14" s="1001"/>
      <c r="G14" s="1001"/>
      <c r="H14" s="1001"/>
      <c r="J14" s="352"/>
    </row>
    <row r="15" spans="2:10" ht="14.25" customHeight="1">
      <c r="B15" s="1000"/>
      <c r="C15" s="1002" t="s">
        <v>257</v>
      </c>
      <c r="D15" s="1001"/>
      <c r="E15" s="1001"/>
      <c r="F15" s="1001"/>
      <c r="G15" s="1001"/>
      <c r="H15" s="1001"/>
      <c r="J15" s="352"/>
    </row>
    <row r="16" spans="2:10" ht="14.25" customHeight="1">
      <c r="B16" s="1000"/>
      <c r="C16" s="1002"/>
      <c r="D16" s="1001"/>
      <c r="E16" s="1001"/>
      <c r="F16" s="1001"/>
      <c r="G16" s="1001"/>
      <c r="H16" s="1001"/>
      <c r="J16" s="352"/>
    </row>
    <row r="17" spans="2:10" ht="14.25" customHeight="1">
      <c r="B17" s="1000"/>
      <c r="C17" s="1002"/>
      <c r="D17" s="1001"/>
      <c r="E17" s="1001"/>
      <c r="F17" s="1001"/>
      <c r="G17" s="1001"/>
      <c r="H17" s="1001"/>
      <c r="J17" s="352"/>
    </row>
    <row r="18" spans="2:10" ht="14.25" customHeight="1">
      <c r="B18" s="1000"/>
      <c r="C18" s="1002"/>
      <c r="D18" s="1001"/>
      <c r="E18" s="1001"/>
      <c r="F18" s="1001"/>
      <c r="G18" s="1001"/>
      <c r="H18" s="1001"/>
      <c r="J18" s="352"/>
    </row>
    <row r="19" spans="2:10" ht="14.25" customHeight="1">
      <c r="B19" s="1000"/>
      <c r="C19" s="1002"/>
      <c r="D19" s="1001"/>
      <c r="E19" s="1001"/>
      <c r="F19" s="1001"/>
      <c r="G19" s="1001"/>
      <c r="H19" s="1001"/>
      <c r="J19" s="352"/>
    </row>
    <row r="20" spans="2:10" ht="14.25" customHeight="1">
      <c r="B20" s="1000"/>
      <c r="C20" s="1002" t="s">
        <v>258</v>
      </c>
      <c r="D20" s="1001"/>
      <c r="E20" s="1001"/>
      <c r="F20" s="1001"/>
      <c r="G20" s="1001"/>
      <c r="H20" s="1001"/>
      <c r="J20" s="352"/>
    </row>
    <row r="21" spans="2:10" ht="14.25" customHeight="1">
      <c r="B21" s="1000"/>
      <c r="C21" s="1002"/>
      <c r="D21" s="1001"/>
      <c r="E21" s="1001"/>
      <c r="F21" s="1001"/>
      <c r="G21" s="1001"/>
      <c r="H21" s="1001"/>
      <c r="J21" s="352"/>
    </row>
    <row r="22" spans="2:10" ht="14.25" customHeight="1">
      <c r="B22" s="1000"/>
      <c r="C22" s="1002"/>
      <c r="D22" s="1001"/>
      <c r="E22" s="1001"/>
      <c r="F22" s="1001"/>
      <c r="G22" s="1001"/>
      <c r="H22" s="1001"/>
      <c r="J22" s="352"/>
    </row>
    <row r="23" spans="2:10" ht="14.25" customHeight="1">
      <c r="B23" s="1000"/>
      <c r="C23" s="1002"/>
      <c r="D23" s="1001"/>
      <c r="E23" s="1001"/>
      <c r="F23" s="1001"/>
      <c r="G23" s="1001"/>
      <c r="H23" s="1001"/>
      <c r="J23" s="352"/>
    </row>
    <row r="24" spans="2:10" ht="14.25" customHeight="1">
      <c r="B24" s="1000"/>
      <c r="C24" s="1002"/>
      <c r="D24" s="1001"/>
      <c r="E24" s="1001"/>
      <c r="F24" s="1001"/>
      <c r="G24" s="1001"/>
      <c r="H24" s="1001"/>
      <c r="J24" s="352"/>
    </row>
    <row r="25" spans="2:10" ht="14.25" customHeight="1">
      <c r="B25" s="1000"/>
      <c r="C25" s="1002" t="s">
        <v>259</v>
      </c>
      <c r="D25" s="1001"/>
      <c r="E25" s="1001"/>
      <c r="F25" s="1001"/>
      <c r="G25" s="1001"/>
      <c r="H25" s="1001"/>
      <c r="J25" s="352"/>
    </row>
    <row r="26" spans="2:10" ht="14.25" customHeight="1">
      <c r="B26" s="1000"/>
      <c r="C26" s="1002"/>
      <c r="D26" s="1001"/>
      <c r="E26" s="1001"/>
      <c r="F26" s="1001"/>
      <c r="G26" s="1001"/>
      <c r="H26" s="1001"/>
      <c r="J26" s="352"/>
    </row>
    <row r="27" spans="2:10" ht="14.25" customHeight="1">
      <c r="B27" s="1000"/>
      <c r="C27" s="1002"/>
      <c r="D27" s="1001"/>
      <c r="E27" s="1001"/>
      <c r="F27" s="1001"/>
      <c r="G27" s="1001"/>
      <c r="H27" s="1001"/>
      <c r="J27" s="352"/>
    </row>
    <row r="28" spans="2:10" ht="14.25" customHeight="1">
      <c r="B28" s="1000"/>
      <c r="C28" s="1002"/>
      <c r="D28" s="1001"/>
      <c r="E28" s="1001"/>
      <c r="F28" s="1001"/>
      <c r="G28" s="1001"/>
      <c r="H28" s="1001"/>
      <c r="J28" s="352"/>
    </row>
    <row r="29" spans="2:10" ht="14.25" customHeight="1">
      <c r="B29" s="1000"/>
      <c r="C29" s="1002"/>
      <c r="D29" s="1001"/>
      <c r="E29" s="1001"/>
      <c r="F29" s="1001"/>
      <c r="G29" s="1001"/>
      <c r="H29" s="1001"/>
      <c r="J29" s="352"/>
    </row>
    <row r="30" spans="2:10" ht="4.3499999999999996" customHeight="1">
      <c r="B30" s="353"/>
      <c r="C30" s="354"/>
      <c r="D30" s="355"/>
      <c r="E30" s="355"/>
      <c r="F30" s="355"/>
      <c r="G30" s="355"/>
      <c r="H30" s="355"/>
    </row>
    <row r="31" spans="2:10" ht="27" customHeight="1">
      <c r="B31" s="1000">
        <v>2</v>
      </c>
      <c r="C31" s="351" t="s">
        <v>256</v>
      </c>
      <c r="D31" s="1001"/>
      <c r="E31" s="1001"/>
      <c r="F31" s="1001"/>
      <c r="G31" s="1001"/>
      <c r="H31" s="1001"/>
    </row>
    <row r="32" spans="2:10" ht="14.25" customHeight="1">
      <c r="B32" s="1000"/>
      <c r="C32" s="1002" t="s">
        <v>257</v>
      </c>
      <c r="D32" s="1001"/>
      <c r="E32" s="1001"/>
      <c r="F32" s="1001"/>
      <c r="G32" s="1001"/>
      <c r="H32" s="1001"/>
    </row>
    <row r="33" spans="2:8" ht="14.25" customHeight="1">
      <c r="B33" s="1000"/>
      <c r="C33" s="1002"/>
      <c r="D33" s="1001"/>
      <c r="E33" s="1001"/>
      <c r="F33" s="1001"/>
      <c r="G33" s="1001"/>
      <c r="H33" s="1001"/>
    </row>
    <row r="34" spans="2:8" ht="14.25" customHeight="1">
      <c r="B34" s="1000"/>
      <c r="C34" s="1002"/>
      <c r="D34" s="1001"/>
      <c r="E34" s="1001"/>
      <c r="F34" s="1001"/>
      <c r="G34" s="1001"/>
      <c r="H34" s="1001"/>
    </row>
    <row r="35" spans="2:8" ht="14.25" customHeight="1">
      <c r="B35" s="1000"/>
      <c r="C35" s="1002"/>
      <c r="D35" s="1001"/>
      <c r="E35" s="1001"/>
      <c r="F35" s="1001"/>
      <c r="G35" s="1001"/>
      <c r="H35" s="1001"/>
    </row>
    <row r="36" spans="2:8" ht="14.25" customHeight="1">
      <c r="B36" s="1000"/>
      <c r="C36" s="1002"/>
      <c r="D36" s="1001"/>
      <c r="E36" s="1001"/>
      <c r="F36" s="1001"/>
      <c r="G36" s="1001"/>
      <c r="H36" s="1001"/>
    </row>
    <row r="37" spans="2:8" ht="14.25" customHeight="1">
      <c r="B37" s="1000"/>
      <c r="C37" s="1002" t="s">
        <v>258</v>
      </c>
      <c r="D37" s="1001"/>
      <c r="E37" s="1001"/>
      <c r="F37" s="1001"/>
      <c r="G37" s="1001"/>
      <c r="H37" s="1001"/>
    </row>
    <row r="38" spans="2:8" ht="14.25" customHeight="1">
      <c r="B38" s="1000"/>
      <c r="C38" s="1002"/>
      <c r="D38" s="1001"/>
      <c r="E38" s="1001"/>
      <c r="F38" s="1001"/>
      <c r="G38" s="1001"/>
      <c r="H38" s="1001"/>
    </row>
    <row r="39" spans="2:8" ht="14.25" customHeight="1">
      <c r="B39" s="1000"/>
      <c r="C39" s="1002"/>
      <c r="D39" s="1001"/>
      <c r="E39" s="1001"/>
      <c r="F39" s="1001"/>
      <c r="G39" s="1001"/>
      <c r="H39" s="1001"/>
    </row>
    <row r="40" spans="2:8" ht="14.25" customHeight="1">
      <c r="B40" s="1000"/>
      <c r="C40" s="1002"/>
      <c r="D40" s="1001"/>
      <c r="E40" s="1001"/>
      <c r="F40" s="1001"/>
      <c r="G40" s="1001"/>
      <c r="H40" s="1001"/>
    </row>
    <row r="41" spans="2:8" ht="14.25" customHeight="1">
      <c r="B41" s="1000"/>
      <c r="C41" s="1002"/>
      <c r="D41" s="1001"/>
      <c r="E41" s="1001"/>
      <c r="F41" s="1001"/>
      <c r="G41" s="1001"/>
      <c r="H41" s="1001"/>
    </row>
    <row r="42" spans="2:8" ht="14.25" customHeight="1">
      <c r="B42" s="1000"/>
      <c r="C42" s="1002" t="s">
        <v>259</v>
      </c>
      <c r="D42" s="1001"/>
      <c r="E42" s="1001"/>
      <c r="F42" s="1001"/>
      <c r="G42" s="1001"/>
      <c r="H42" s="1001"/>
    </row>
    <row r="43" spans="2:8" ht="14.25" customHeight="1">
      <c r="B43" s="1000"/>
      <c r="C43" s="1002"/>
      <c r="D43" s="1001"/>
      <c r="E43" s="1001"/>
      <c r="F43" s="1001"/>
      <c r="G43" s="1001"/>
      <c r="H43" s="1001"/>
    </row>
    <row r="44" spans="2:8" ht="14.25" customHeight="1">
      <c r="B44" s="1000"/>
      <c r="C44" s="1002"/>
      <c r="D44" s="1001"/>
      <c r="E44" s="1001"/>
      <c r="F44" s="1001"/>
      <c r="G44" s="1001"/>
      <c r="H44" s="1001"/>
    </row>
    <row r="45" spans="2:8" ht="14.25" customHeight="1">
      <c r="B45" s="1000"/>
      <c r="C45" s="1002"/>
      <c r="D45" s="1001"/>
      <c r="E45" s="1001"/>
      <c r="F45" s="1001"/>
      <c r="G45" s="1001"/>
      <c r="H45" s="1001"/>
    </row>
    <row r="46" spans="2:8" ht="14.25" customHeight="1">
      <c r="B46" s="1000"/>
      <c r="C46" s="1002"/>
      <c r="D46" s="1001"/>
      <c r="E46" s="1001"/>
      <c r="F46" s="1001"/>
      <c r="G46" s="1001"/>
      <c r="H46" s="1001"/>
    </row>
    <row r="47" spans="2:8" ht="4.3499999999999996" customHeight="1">
      <c r="B47" s="353"/>
      <c r="C47" s="354"/>
      <c r="D47" s="355"/>
      <c r="E47" s="355"/>
      <c r="F47" s="355"/>
      <c r="G47" s="355"/>
      <c r="H47" s="355"/>
    </row>
    <row r="48" spans="2:8" ht="27" customHeight="1">
      <c r="B48" s="1000">
        <v>3</v>
      </c>
      <c r="C48" s="351" t="s">
        <v>256</v>
      </c>
      <c r="D48" s="1001"/>
      <c r="E48" s="1001"/>
      <c r="F48" s="1001"/>
      <c r="G48" s="1001"/>
      <c r="H48" s="1001"/>
    </row>
    <row r="49" spans="2:8" ht="14.25" customHeight="1">
      <c r="B49" s="1000"/>
      <c r="C49" s="1002" t="s">
        <v>257</v>
      </c>
      <c r="D49" s="1001"/>
      <c r="E49" s="1001"/>
      <c r="F49" s="1001"/>
      <c r="G49" s="1001"/>
      <c r="H49" s="1001"/>
    </row>
    <row r="50" spans="2:8" ht="14.25" customHeight="1">
      <c r="B50" s="1000"/>
      <c r="C50" s="1002"/>
      <c r="D50" s="1001"/>
      <c r="E50" s="1001"/>
      <c r="F50" s="1001"/>
      <c r="G50" s="1001"/>
      <c r="H50" s="1001"/>
    </row>
    <row r="51" spans="2:8" ht="14.25" customHeight="1">
      <c r="B51" s="1000"/>
      <c r="C51" s="1002"/>
      <c r="D51" s="1001"/>
      <c r="E51" s="1001"/>
      <c r="F51" s="1001"/>
      <c r="G51" s="1001"/>
      <c r="H51" s="1001"/>
    </row>
    <row r="52" spans="2:8" ht="14.25" customHeight="1">
      <c r="B52" s="1000"/>
      <c r="C52" s="1002"/>
      <c r="D52" s="1001"/>
      <c r="E52" s="1001"/>
      <c r="F52" s="1001"/>
      <c r="G52" s="1001"/>
      <c r="H52" s="1001"/>
    </row>
    <row r="53" spans="2:8" ht="14.25" customHeight="1">
      <c r="B53" s="1000"/>
      <c r="C53" s="1002"/>
      <c r="D53" s="1001"/>
      <c r="E53" s="1001"/>
      <c r="F53" s="1001"/>
      <c r="G53" s="1001"/>
      <c r="H53" s="1001"/>
    </row>
    <row r="54" spans="2:8" ht="14.25" customHeight="1">
      <c r="B54" s="1000"/>
      <c r="C54" s="1002" t="s">
        <v>258</v>
      </c>
      <c r="D54" s="1001"/>
      <c r="E54" s="1001"/>
      <c r="F54" s="1001"/>
      <c r="G54" s="1001"/>
      <c r="H54" s="1001"/>
    </row>
    <row r="55" spans="2:8" ht="14.25" customHeight="1">
      <c r="B55" s="1000"/>
      <c r="C55" s="1002"/>
      <c r="D55" s="1001"/>
      <c r="E55" s="1001"/>
      <c r="F55" s="1001"/>
      <c r="G55" s="1001"/>
      <c r="H55" s="1001"/>
    </row>
    <row r="56" spans="2:8" ht="14.25" customHeight="1">
      <c r="B56" s="1000"/>
      <c r="C56" s="1002"/>
      <c r="D56" s="1001"/>
      <c r="E56" s="1001"/>
      <c r="F56" s="1001"/>
      <c r="G56" s="1001"/>
      <c r="H56" s="1001"/>
    </row>
    <row r="57" spans="2:8" ht="14.25" customHeight="1">
      <c r="B57" s="1000"/>
      <c r="C57" s="1002"/>
      <c r="D57" s="1001"/>
      <c r="E57" s="1001"/>
      <c r="F57" s="1001"/>
      <c r="G57" s="1001"/>
      <c r="H57" s="1001"/>
    </row>
    <row r="58" spans="2:8" ht="14.25" customHeight="1">
      <c r="B58" s="1000"/>
      <c r="C58" s="1002"/>
      <c r="D58" s="1001"/>
      <c r="E58" s="1001"/>
      <c r="F58" s="1001"/>
      <c r="G58" s="1001"/>
      <c r="H58" s="1001"/>
    </row>
    <row r="59" spans="2:8" ht="14.25" customHeight="1">
      <c r="B59" s="1000"/>
      <c r="C59" s="1002" t="s">
        <v>259</v>
      </c>
      <c r="D59" s="1001"/>
      <c r="E59" s="1001"/>
      <c r="F59" s="1001"/>
      <c r="G59" s="1001"/>
      <c r="H59" s="1001"/>
    </row>
    <row r="60" spans="2:8" ht="14.25" customHeight="1">
      <c r="B60" s="1000"/>
      <c r="C60" s="1002"/>
      <c r="D60" s="1001"/>
      <c r="E60" s="1001"/>
      <c r="F60" s="1001"/>
      <c r="G60" s="1001"/>
      <c r="H60" s="1001"/>
    </row>
    <row r="61" spans="2:8" ht="14.25" customHeight="1">
      <c r="B61" s="1000"/>
      <c r="C61" s="1002"/>
      <c r="D61" s="1001"/>
      <c r="E61" s="1001"/>
      <c r="F61" s="1001"/>
      <c r="G61" s="1001"/>
      <c r="H61" s="1001"/>
    </row>
    <row r="62" spans="2:8" ht="14.25" customHeight="1">
      <c r="B62" s="1000"/>
      <c r="C62" s="1002"/>
      <c r="D62" s="1001"/>
      <c r="E62" s="1001"/>
      <c r="F62" s="1001"/>
      <c r="G62" s="1001"/>
      <c r="H62" s="1001"/>
    </row>
    <row r="63" spans="2:8" ht="14.25" customHeight="1">
      <c r="B63" s="1000"/>
      <c r="C63" s="1002"/>
      <c r="D63" s="1001"/>
      <c r="E63" s="1001"/>
      <c r="F63" s="1001"/>
      <c r="G63" s="1001"/>
      <c r="H63" s="1001"/>
    </row>
    <row r="64" spans="2:8" ht="4.3499999999999996" customHeight="1">
      <c r="B64" s="353"/>
      <c r="C64" s="354"/>
      <c r="D64" s="355"/>
      <c r="E64" s="355"/>
      <c r="F64" s="355"/>
      <c r="G64" s="355"/>
      <c r="H64" s="355"/>
    </row>
    <row r="65" spans="2:8" ht="27" customHeight="1">
      <c r="B65" s="1000">
        <v>4</v>
      </c>
      <c r="C65" s="351" t="s">
        <v>256</v>
      </c>
      <c r="D65" s="1001"/>
      <c r="E65" s="1001"/>
      <c r="F65" s="1001"/>
      <c r="G65" s="1001"/>
      <c r="H65" s="1001"/>
    </row>
    <row r="66" spans="2:8" ht="14.25" customHeight="1">
      <c r="B66" s="1000"/>
      <c r="C66" s="1002" t="s">
        <v>257</v>
      </c>
      <c r="D66" s="1001"/>
      <c r="E66" s="1001"/>
      <c r="F66" s="1001"/>
      <c r="G66" s="1001"/>
      <c r="H66" s="1001"/>
    </row>
    <row r="67" spans="2:8" ht="14.25" customHeight="1">
      <c r="B67" s="1000"/>
      <c r="C67" s="1002"/>
      <c r="D67" s="1001"/>
      <c r="E67" s="1001"/>
      <c r="F67" s="1001"/>
      <c r="G67" s="1001"/>
      <c r="H67" s="1001"/>
    </row>
    <row r="68" spans="2:8" ht="14.25" customHeight="1">
      <c r="B68" s="1000"/>
      <c r="C68" s="1002"/>
      <c r="D68" s="1001"/>
      <c r="E68" s="1001"/>
      <c r="F68" s="1001"/>
      <c r="G68" s="1001"/>
      <c r="H68" s="1001"/>
    </row>
    <row r="69" spans="2:8" ht="14.25" customHeight="1">
      <c r="B69" s="1000"/>
      <c r="C69" s="1002"/>
      <c r="D69" s="1001"/>
      <c r="E69" s="1001"/>
      <c r="F69" s="1001"/>
      <c r="G69" s="1001"/>
      <c r="H69" s="1001"/>
    </row>
    <row r="70" spans="2:8" ht="14.25" customHeight="1">
      <c r="B70" s="1000"/>
      <c r="C70" s="1002"/>
      <c r="D70" s="1001"/>
      <c r="E70" s="1001"/>
      <c r="F70" s="1001"/>
      <c r="G70" s="1001"/>
      <c r="H70" s="1001"/>
    </row>
    <row r="71" spans="2:8" ht="14.25" customHeight="1">
      <c r="B71" s="1000"/>
      <c r="C71" s="1002" t="s">
        <v>258</v>
      </c>
      <c r="D71" s="1001"/>
      <c r="E71" s="1001"/>
      <c r="F71" s="1001"/>
      <c r="G71" s="1001"/>
      <c r="H71" s="1001"/>
    </row>
    <row r="72" spans="2:8" ht="14.25" customHeight="1">
      <c r="B72" s="1000"/>
      <c r="C72" s="1002"/>
      <c r="D72" s="1001"/>
      <c r="E72" s="1001"/>
      <c r="F72" s="1001"/>
      <c r="G72" s="1001"/>
      <c r="H72" s="1001"/>
    </row>
    <row r="73" spans="2:8" ht="14.25" customHeight="1">
      <c r="B73" s="1000"/>
      <c r="C73" s="1002"/>
      <c r="D73" s="1001"/>
      <c r="E73" s="1001"/>
      <c r="F73" s="1001"/>
      <c r="G73" s="1001"/>
      <c r="H73" s="1001"/>
    </row>
    <row r="74" spans="2:8" ht="14.25" customHeight="1">
      <c r="B74" s="1000"/>
      <c r="C74" s="1002"/>
      <c r="D74" s="1001"/>
      <c r="E74" s="1001"/>
      <c r="F74" s="1001"/>
      <c r="G74" s="1001"/>
      <c r="H74" s="1001"/>
    </row>
    <row r="75" spans="2:8" ht="14.25" customHeight="1">
      <c r="B75" s="1000"/>
      <c r="C75" s="1002"/>
      <c r="D75" s="1001"/>
      <c r="E75" s="1001"/>
      <c r="F75" s="1001"/>
      <c r="G75" s="1001"/>
      <c r="H75" s="1001"/>
    </row>
    <row r="76" spans="2:8" ht="14.25" customHeight="1">
      <c r="B76" s="1000"/>
      <c r="C76" s="1002" t="s">
        <v>259</v>
      </c>
      <c r="D76" s="1001"/>
      <c r="E76" s="1001"/>
      <c r="F76" s="1001"/>
      <c r="G76" s="1001"/>
      <c r="H76" s="1001"/>
    </row>
    <row r="77" spans="2:8" ht="14.25" customHeight="1">
      <c r="B77" s="1000"/>
      <c r="C77" s="1002"/>
      <c r="D77" s="1001"/>
      <c r="E77" s="1001"/>
      <c r="F77" s="1001"/>
      <c r="G77" s="1001"/>
      <c r="H77" s="1001"/>
    </row>
    <row r="78" spans="2:8" ht="14.25" customHeight="1">
      <c r="B78" s="1000"/>
      <c r="C78" s="1002"/>
      <c r="D78" s="1001"/>
      <c r="E78" s="1001"/>
      <c r="F78" s="1001"/>
      <c r="G78" s="1001"/>
      <c r="H78" s="1001"/>
    </row>
    <row r="79" spans="2:8" ht="14.25" customHeight="1">
      <c r="B79" s="1000"/>
      <c r="C79" s="1002"/>
      <c r="D79" s="1001"/>
      <c r="E79" s="1001"/>
      <c r="F79" s="1001"/>
      <c r="G79" s="1001"/>
      <c r="H79" s="1001"/>
    </row>
    <row r="80" spans="2:8" ht="14.1" customHeight="1">
      <c r="B80" s="1000"/>
      <c r="C80" s="1002"/>
      <c r="D80" s="1001"/>
      <c r="E80" s="1001"/>
      <c r="F80" s="1001"/>
      <c r="G80" s="1001"/>
      <c r="H80" s="1001"/>
    </row>
    <row r="81" spans="2:8" ht="4.3499999999999996" customHeight="1">
      <c r="B81" s="353"/>
      <c r="C81" s="354"/>
      <c r="D81" s="355"/>
      <c r="E81" s="355"/>
      <c r="F81" s="355"/>
      <c r="G81" s="355"/>
      <c r="H81" s="355"/>
    </row>
    <row r="82" spans="2:8" ht="27" customHeight="1">
      <c r="B82" s="1000">
        <v>5</v>
      </c>
      <c r="C82" s="351" t="s">
        <v>256</v>
      </c>
      <c r="D82" s="1001"/>
      <c r="E82" s="1001"/>
      <c r="F82" s="1001"/>
      <c r="G82" s="1001"/>
      <c r="H82" s="1001"/>
    </row>
    <row r="83" spans="2:8" ht="14.25" customHeight="1">
      <c r="B83" s="1000"/>
      <c r="C83" s="1002" t="s">
        <v>257</v>
      </c>
      <c r="D83" s="1001"/>
      <c r="E83" s="1001"/>
      <c r="F83" s="1001"/>
      <c r="G83" s="1001"/>
      <c r="H83" s="1001"/>
    </row>
    <row r="84" spans="2:8" ht="14.25" customHeight="1">
      <c r="B84" s="1000"/>
      <c r="C84" s="1002"/>
      <c r="D84" s="1001"/>
      <c r="E84" s="1001"/>
      <c r="F84" s="1001"/>
      <c r="G84" s="1001"/>
      <c r="H84" s="1001"/>
    </row>
    <row r="85" spans="2:8" ht="14.25" customHeight="1">
      <c r="B85" s="1000"/>
      <c r="C85" s="1002"/>
      <c r="D85" s="1001"/>
      <c r="E85" s="1001"/>
      <c r="F85" s="1001"/>
      <c r="G85" s="1001"/>
      <c r="H85" s="1001"/>
    </row>
    <row r="86" spans="2:8" ht="14.25" customHeight="1">
      <c r="B86" s="1000"/>
      <c r="C86" s="1002"/>
      <c r="D86" s="1001"/>
      <c r="E86" s="1001"/>
      <c r="F86" s="1001"/>
      <c r="G86" s="1001"/>
      <c r="H86" s="1001"/>
    </row>
    <row r="87" spans="2:8" ht="14.25" customHeight="1">
      <c r="B87" s="1000"/>
      <c r="C87" s="1002"/>
      <c r="D87" s="1001"/>
      <c r="E87" s="1001"/>
      <c r="F87" s="1001"/>
      <c r="G87" s="1001"/>
      <c r="H87" s="1001"/>
    </row>
    <row r="88" spans="2:8" ht="14.25" customHeight="1">
      <c r="B88" s="1000"/>
      <c r="C88" s="1002" t="s">
        <v>258</v>
      </c>
      <c r="D88" s="1001"/>
      <c r="E88" s="1001"/>
      <c r="F88" s="1001"/>
      <c r="G88" s="1001"/>
      <c r="H88" s="1001"/>
    </row>
    <row r="89" spans="2:8" ht="14.25" customHeight="1">
      <c r="B89" s="1000"/>
      <c r="C89" s="1002"/>
      <c r="D89" s="1001"/>
      <c r="E89" s="1001"/>
      <c r="F89" s="1001"/>
      <c r="G89" s="1001"/>
      <c r="H89" s="1001"/>
    </row>
    <row r="90" spans="2:8" ht="14.25" customHeight="1">
      <c r="B90" s="1000"/>
      <c r="C90" s="1002"/>
      <c r="D90" s="1001"/>
      <c r="E90" s="1001"/>
      <c r="F90" s="1001"/>
      <c r="G90" s="1001"/>
      <c r="H90" s="1001"/>
    </row>
    <row r="91" spans="2:8" ht="14.25" customHeight="1">
      <c r="B91" s="1000"/>
      <c r="C91" s="1002"/>
      <c r="D91" s="1001"/>
      <c r="E91" s="1001"/>
      <c r="F91" s="1001"/>
      <c r="G91" s="1001"/>
      <c r="H91" s="1001"/>
    </row>
    <row r="92" spans="2:8" ht="14.25" customHeight="1">
      <c r="B92" s="1000"/>
      <c r="C92" s="1002"/>
      <c r="D92" s="1001"/>
      <c r="E92" s="1001"/>
      <c r="F92" s="1001"/>
      <c r="G92" s="1001"/>
      <c r="H92" s="1001"/>
    </row>
    <row r="93" spans="2:8" ht="14.25" customHeight="1">
      <c r="B93" s="1000"/>
      <c r="C93" s="1002" t="s">
        <v>259</v>
      </c>
      <c r="D93" s="1001"/>
      <c r="E93" s="1001"/>
      <c r="F93" s="1001"/>
      <c r="G93" s="1001"/>
      <c r="H93" s="1001"/>
    </row>
    <row r="94" spans="2:8" ht="14.25" customHeight="1">
      <c r="B94" s="1000"/>
      <c r="C94" s="1002"/>
      <c r="D94" s="1001"/>
      <c r="E94" s="1001"/>
      <c r="F94" s="1001"/>
      <c r="G94" s="1001"/>
      <c r="H94" s="1001"/>
    </row>
    <row r="95" spans="2:8" ht="14.25" customHeight="1">
      <c r="B95" s="1000"/>
      <c r="C95" s="1002"/>
      <c r="D95" s="1001"/>
      <c r="E95" s="1001"/>
      <c r="F95" s="1001"/>
      <c r="G95" s="1001"/>
      <c r="H95" s="1001"/>
    </row>
    <row r="96" spans="2:8" ht="14.25" customHeight="1">
      <c r="B96" s="1000"/>
      <c r="C96" s="1002"/>
      <c r="D96" s="1001"/>
      <c r="E96" s="1001"/>
      <c r="F96" s="1001"/>
      <c r="G96" s="1001"/>
      <c r="H96" s="1001"/>
    </row>
    <row r="97" spans="2:8" ht="6.6" customHeight="1">
      <c r="B97" s="346"/>
      <c r="C97" s="510"/>
      <c r="D97" s="347"/>
      <c r="E97" s="347"/>
      <c r="F97" s="347"/>
      <c r="G97" s="350"/>
      <c r="H97" s="347"/>
    </row>
    <row r="98" spans="2:8" ht="27" customHeight="1">
      <c r="B98" s="1000">
        <v>6</v>
      </c>
      <c r="C98" s="351" t="s">
        <v>256</v>
      </c>
      <c r="D98" s="1001"/>
      <c r="E98" s="1001"/>
      <c r="F98" s="1001"/>
      <c r="G98" s="1001"/>
      <c r="H98" s="1001"/>
    </row>
    <row r="99" spans="2:8" ht="14.25" customHeight="1">
      <c r="B99" s="1000"/>
      <c r="C99" s="1002" t="s">
        <v>257</v>
      </c>
      <c r="D99" s="1001"/>
      <c r="E99" s="1001"/>
      <c r="F99" s="1001"/>
      <c r="G99" s="1001"/>
      <c r="H99" s="1001"/>
    </row>
    <row r="100" spans="2:8" ht="14.25" customHeight="1">
      <c r="B100" s="1000"/>
      <c r="C100" s="1002"/>
      <c r="D100" s="1001"/>
      <c r="E100" s="1001"/>
      <c r="F100" s="1001"/>
      <c r="G100" s="1001"/>
      <c r="H100" s="1001"/>
    </row>
    <row r="101" spans="2:8" ht="14.25" customHeight="1">
      <c r="B101" s="1000"/>
      <c r="C101" s="1002"/>
      <c r="D101" s="1001"/>
      <c r="E101" s="1001"/>
      <c r="F101" s="1001"/>
      <c r="G101" s="1001"/>
      <c r="H101" s="1001"/>
    </row>
    <row r="102" spans="2:8" ht="14.25" customHeight="1">
      <c r="B102" s="1000"/>
      <c r="C102" s="1002"/>
      <c r="D102" s="1001"/>
      <c r="E102" s="1001"/>
      <c r="F102" s="1001"/>
      <c r="G102" s="1001"/>
      <c r="H102" s="1001"/>
    </row>
    <row r="103" spans="2:8" ht="14.25" customHeight="1">
      <c r="B103" s="1000"/>
      <c r="C103" s="1002"/>
      <c r="D103" s="1001"/>
      <c r="E103" s="1001"/>
      <c r="F103" s="1001"/>
      <c r="G103" s="1001"/>
      <c r="H103" s="1001"/>
    </row>
    <row r="104" spans="2:8" ht="14.25" customHeight="1">
      <c r="B104" s="1000"/>
      <c r="C104" s="1002" t="s">
        <v>258</v>
      </c>
      <c r="D104" s="1001"/>
      <c r="E104" s="1001"/>
      <c r="F104" s="1001"/>
      <c r="G104" s="1001"/>
      <c r="H104" s="1001"/>
    </row>
    <row r="105" spans="2:8" ht="14.25" customHeight="1">
      <c r="B105" s="1000"/>
      <c r="C105" s="1002"/>
      <c r="D105" s="1001"/>
      <c r="E105" s="1001"/>
      <c r="F105" s="1001"/>
      <c r="G105" s="1001"/>
      <c r="H105" s="1001"/>
    </row>
    <row r="106" spans="2:8" ht="14.25" customHeight="1">
      <c r="B106" s="1000"/>
      <c r="C106" s="1002"/>
      <c r="D106" s="1001"/>
      <c r="E106" s="1001"/>
      <c r="F106" s="1001"/>
      <c r="G106" s="1001"/>
      <c r="H106" s="1001"/>
    </row>
    <row r="107" spans="2:8" ht="14.25" customHeight="1">
      <c r="B107" s="1000"/>
      <c r="C107" s="1002"/>
      <c r="D107" s="1001"/>
      <c r="E107" s="1001"/>
      <c r="F107" s="1001"/>
      <c r="G107" s="1001"/>
      <c r="H107" s="1001"/>
    </row>
    <row r="108" spans="2:8" ht="14.25" customHeight="1">
      <c r="B108" s="1000"/>
      <c r="C108" s="1002"/>
      <c r="D108" s="1001"/>
      <c r="E108" s="1001"/>
      <c r="F108" s="1001"/>
      <c r="G108" s="1001"/>
      <c r="H108" s="1001"/>
    </row>
    <row r="109" spans="2:8" ht="14.25" customHeight="1">
      <c r="B109" s="1000"/>
      <c r="C109" s="1002" t="s">
        <v>259</v>
      </c>
      <c r="D109" s="1001"/>
      <c r="E109" s="1001"/>
      <c r="F109" s="1001"/>
      <c r="G109" s="1001"/>
      <c r="H109" s="1001"/>
    </row>
    <row r="110" spans="2:8" ht="14.25" customHeight="1">
      <c r="B110" s="1000"/>
      <c r="C110" s="1002"/>
      <c r="D110" s="1001"/>
      <c r="E110" s="1001"/>
      <c r="F110" s="1001"/>
      <c r="G110" s="1001"/>
      <c r="H110" s="1001"/>
    </row>
    <row r="111" spans="2:8" ht="14.25" customHeight="1">
      <c r="B111" s="1000"/>
      <c r="C111" s="1002"/>
      <c r="D111" s="1001"/>
      <c r="E111" s="1001"/>
      <c r="F111" s="1001"/>
      <c r="G111" s="1001"/>
      <c r="H111" s="1001"/>
    </row>
    <row r="112" spans="2:8" ht="14.25" customHeight="1">
      <c r="B112" s="1000"/>
      <c r="C112" s="1002"/>
      <c r="D112" s="1001"/>
      <c r="E112" s="1001"/>
      <c r="F112" s="1001"/>
      <c r="G112" s="1001"/>
      <c r="H112" s="1001"/>
    </row>
    <row r="113" spans="2:8" ht="14.25" customHeight="1">
      <c r="B113" s="1000"/>
      <c r="C113" s="1002"/>
      <c r="D113" s="1001"/>
      <c r="E113" s="1001"/>
      <c r="F113" s="1001"/>
      <c r="G113" s="1001"/>
      <c r="H113" s="1001"/>
    </row>
    <row r="114" spans="2:8" ht="4.3499999999999996" customHeight="1">
      <c r="B114" s="353"/>
      <c r="C114" s="354"/>
      <c r="D114" s="355"/>
      <c r="E114" s="355"/>
      <c r="F114" s="355"/>
      <c r="G114" s="355"/>
      <c r="H114" s="355"/>
    </row>
    <row r="115" spans="2:8" ht="27" customHeight="1">
      <c r="B115" s="1000">
        <v>7</v>
      </c>
      <c r="C115" s="351" t="s">
        <v>256</v>
      </c>
      <c r="D115" s="1001"/>
      <c r="E115" s="1001"/>
      <c r="F115" s="1001"/>
      <c r="G115" s="1001"/>
      <c r="H115" s="1001"/>
    </row>
    <row r="116" spans="2:8" ht="14.25" customHeight="1">
      <c r="B116" s="1000"/>
      <c r="C116" s="1002" t="s">
        <v>257</v>
      </c>
      <c r="D116" s="1001"/>
      <c r="E116" s="1001"/>
      <c r="F116" s="1001"/>
      <c r="G116" s="1001"/>
      <c r="H116" s="1001"/>
    </row>
    <row r="117" spans="2:8" ht="14.25" customHeight="1">
      <c r="B117" s="1000"/>
      <c r="C117" s="1002"/>
      <c r="D117" s="1001"/>
      <c r="E117" s="1001"/>
      <c r="F117" s="1001"/>
      <c r="G117" s="1001"/>
      <c r="H117" s="1001"/>
    </row>
    <row r="118" spans="2:8" ht="14.25" customHeight="1">
      <c r="B118" s="1000"/>
      <c r="C118" s="1002"/>
      <c r="D118" s="1001"/>
      <c r="E118" s="1001"/>
      <c r="F118" s="1001"/>
      <c r="G118" s="1001"/>
      <c r="H118" s="1001"/>
    </row>
    <row r="119" spans="2:8" ht="14.25" customHeight="1">
      <c r="B119" s="1000"/>
      <c r="C119" s="1002"/>
      <c r="D119" s="1001"/>
      <c r="E119" s="1001"/>
      <c r="F119" s="1001"/>
      <c r="G119" s="1001"/>
      <c r="H119" s="1001"/>
    </row>
    <row r="120" spans="2:8" ht="14.25" customHeight="1">
      <c r="B120" s="1000"/>
      <c r="C120" s="1002"/>
      <c r="D120" s="1001"/>
      <c r="E120" s="1001"/>
      <c r="F120" s="1001"/>
      <c r="G120" s="1001"/>
      <c r="H120" s="1001"/>
    </row>
    <row r="121" spans="2:8" ht="14.25" customHeight="1">
      <c r="B121" s="1000"/>
      <c r="C121" s="1002" t="s">
        <v>258</v>
      </c>
      <c r="D121" s="1001"/>
      <c r="E121" s="1001"/>
      <c r="F121" s="1001"/>
      <c r="G121" s="1001"/>
      <c r="H121" s="1001"/>
    </row>
    <row r="122" spans="2:8" ht="14.25" customHeight="1">
      <c r="B122" s="1000"/>
      <c r="C122" s="1002"/>
      <c r="D122" s="1001"/>
      <c r="E122" s="1001"/>
      <c r="F122" s="1001"/>
      <c r="G122" s="1001"/>
      <c r="H122" s="1001"/>
    </row>
    <row r="123" spans="2:8" ht="14.25" customHeight="1">
      <c r="B123" s="1000"/>
      <c r="C123" s="1002"/>
      <c r="D123" s="1001"/>
      <c r="E123" s="1001"/>
      <c r="F123" s="1001"/>
      <c r="G123" s="1001"/>
      <c r="H123" s="1001"/>
    </row>
    <row r="124" spans="2:8" ht="14.25" customHeight="1">
      <c r="B124" s="1000"/>
      <c r="C124" s="1002"/>
      <c r="D124" s="1001"/>
      <c r="E124" s="1001"/>
      <c r="F124" s="1001"/>
      <c r="G124" s="1001"/>
      <c r="H124" s="1001"/>
    </row>
    <row r="125" spans="2:8" ht="14.25" customHeight="1">
      <c r="B125" s="1000"/>
      <c r="C125" s="1002"/>
      <c r="D125" s="1001"/>
      <c r="E125" s="1001"/>
      <c r="F125" s="1001"/>
      <c r="G125" s="1001"/>
      <c r="H125" s="1001"/>
    </row>
    <row r="126" spans="2:8" ht="14.25" customHeight="1">
      <c r="B126" s="1000"/>
      <c r="C126" s="1002" t="s">
        <v>259</v>
      </c>
      <c r="D126" s="1001"/>
      <c r="E126" s="1001"/>
      <c r="F126" s="1001"/>
      <c r="G126" s="1001"/>
      <c r="H126" s="1001"/>
    </row>
    <row r="127" spans="2:8" ht="14.25" customHeight="1">
      <c r="B127" s="1000"/>
      <c r="C127" s="1002"/>
      <c r="D127" s="1001"/>
      <c r="E127" s="1001"/>
      <c r="F127" s="1001"/>
      <c r="G127" s="1001"/>
      <c r="H127" s="1001"/>
    </row>
    <row r="128" spans="2:8" ht="14.25" customHeight="1">
      <c r="B128" s="1000"/>
      <c r="C128" s="1002"/>
      <c r="D128" s="1001"/>
      <c r="E128" s="1001"/>
      <c r="F128" s="1001"/>
      <c r="G128" s="1001"/>
      <c r="H128" s="1001"/>
    </row>
    <row r="129" spans="2:8" ht="14.25" customHeight="1">
      <c r="B129" s="1000"/>
      <c r="C129" s="1002"/>
      <c r="D129" s="1001"/>
      <c r="E129" s="1001"/>
      <c r="F129" s="1001"/>
      <c r="G129" s="1001"/>
      <c r="H129" s="1001"/>
    </row>
    <row r="130" spans="2:8" ht="14.25" customHeight="1">
      <c r="B130" s="1000"/>
      <c r="C130" s="1002"/>
      <c r="D130" s="1001"/>
      <c r="E130" s="1001"/>
      <c r="F130" s="1001"/>
      <c r="G130" s="1001"/>
      <c r="H130" s="1001"/>
    </row>
    <row r="131" spans="2:8" ht="4.3499999999999996" customHeight="1">
      <c r="B131" s="353"/>
      <c r="C131" s="354"/>
      <c r="D131" s="355"/>
      <c r="E131" s="355"/>
      <c r="F131" s="355"/>
      <c r="G131" s="355"/>
      <c r="H131" s="355"/>
    </row>
    <row r="132" spans="2:8">
      <c r="C132" s="357"/>
    </row>
    <row r="133" spans="2:8">
      <c r="C133" s="357"/>
    </row>
    <row r="134" spans="2:8">
      <c r="C134" s="357"/>
    </row>
    <row r="135" spans="2:8">
      <c r="C135" s="357"/>
    </row>
    <row r="136" spans="2:8">
      <c r="C136" s="357"/>
    </row>
    <row r="137" spans="2:8">
      <c r="C137" s="357"/>
    </row>
    <row r="138" spans="2:8">
      <c r="C138" s="357"/>
    </row>
    <row r="139" spans="2:8">
      <c r="C139" s="357"/>
    </row>
    <row r="140" spans="2:8">
      <c r="C140" s="357"/>
    </row>
    <row r="141" spans="2:8">
      <c r="C141" s="357"/>
    </row>
    <row r="142" spans="2:8">
      <c r="C142" s="357"/>
    </row>
    <row r="143" spans="2:8">
      <c r="C143" s="357"/>
    </row>
    <row r="144" spans="2:8">
      <c r="C144" s="357"/>
    </row>
    <row r="145" spans="3:3">
      <c r="C145" s="357"/>
    </row>
    <row r="146" spans="3:3">
      <c r="C146" s="357"/>
    </row>
    <row r="147" spans="3:3">
      <c r="C147" s="357"/>
    </row>
    <row r="148" spans="3:3">
      <c r="C148" s="357"/>
    </row>
    <row r="149" spans="3:3">
      <c r="C149" s="357"/>
    </row>
    <row r="150" spans="3:3">
      <c r="C150" s="357"/>
    </row>
    <row r="151" spans="3:3">
      <c r="C151" s="357"/>
    </row>
    <row r="152" spans="3:3">
      <c r="C152" s="357"/>
    </row>
    <row r="153" spans="3:3">
      <c r="C153" s="357"/>
    </row>
    <row r="154" spans="3:3">
      <c r="C154" s="357"/>
    </row>
    <row r="155" spans="3:3">
      <c r="C155" s="357"/>
    </row>
    <row r="156" spans="3:3">
      <c r="C156" s="357"/>
    </row>
    <row r="157" spans="3:3">
      <c r="C157" s="357"/>
    </row>
    <row r="158" spans="3:3">
      <c r="C158" s="357"/>
    </row>
    <row r="159" spans="3:3">
      <c r="C159" s="357"/>
    </row>
    <row r="160" spans="3:3">
      <c r="C160" s="357"/>
    </row>
    <row r="161" spans="3:3">
      <c r="C161" s="357"/>
    </row>
    <row r="162" spans="3:3">
      <c r="C162" s="357"/>
    </row>
    <row r="163" spans="3:3">
      <c r="C163" s="357"/>
    </row>
    <row r="164" spans="3:3">
      <c r="C164" s="357"/>
    </row>
    <row r="165" spans="3:3">
      <c r="C165" s="357"/>
    </row>
    <row r="166" spans="3:3">
      <c r="C166" s="357"/>
    </row>
  </sheetData>
  <sheetProtection algorithmName="SHA-512" hashValue="E07LULfNulAKcmasnYh9qM5vEMFNr3jjvPiHT7L/JXd9MS0Kjl9SM1hWPW7/jTDQQlTCM/svyLZ4typQFHO11A==" saltValue="0BCz1EvERKfcYB3nBdDWYw==" spinCount="100000" sheet="1" formatRows="0"/>
  <mergeCells count="66">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D93:H96"/>
    <mergeCell ref="C93:C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0"/>
  <conditionalFormatting sqref="F3">
    <cfRule type="containsText" dxfId="6" priority="2" operator="containsText" text="要入力">
      <formula>NOT(ISERROR(SEARCH("要入力",F3)))</formula>
    </cfRule>
  </conditionalFormatting>
  <dataValidations count="1">
    <dataValidation type="list" allowBlank="1" showInputMessage="1" showErrorMessage="1" sqref="F3" xr:uid="{00000000-0002-0000-07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blackAndWhite="1" r:id="rId1"/>
  <rowBreaks count="1" manualBreakCount="1">
    <brk id="96"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CCFF99"/>
    <pageSetUpPr fitToPage="1"/>
  </sheetPr>
  <dimension ref="A1:N36"/>
  <sheetViews>
    <sheetView view="pageBreakPreview" zoomScale="70" zoomScaleNormal="100" zoomScaleSheetLayoutView="70" workbookViewId="0">
      <selection activeCell="D20" sqref="D20:H24"/>
    </sheetView>
  </sheetViews>
  <sheetFormatPr defaultColWidth="9" defaultRowHeight="13.2"/>
  <cols>
    <col min="1" max="1" width="4.59765625" style="381" customWidth="1"/>
    <col min="2" max="2" width="6.5" style="381" customWidth="1"/>
    <col min="3" max="3" width="26" style="381" customWidth="1"/>
    <col min="4" max="4" width="19.5" style="381" customWidth="1"/>
    <col min="5" max="5" width="17.59765625" style="381" customWidth="1"/>
    <col min="6" max="6" width="1.8984375" style="381" customWidth="1"/>
    <col min="7" max="7" width="10.5" style="381" customWidth="1"/>
    <col min="8" max="8" width="5.5" style="381" customWidth="1"/>
    <col min="9" max="9" width="10.5" style="381" customWidth="1"/>
    <col min="10" max="10" width="16.3984375" style="381" customWidth="1"/>
    <col min="11" max="11" width="13.8984375" style="381" customWidth="1"/>
    <col min="12" max="12" width="7.5" style="381" customWidth="1"/>
    <col min="13" max="13" width="60.59765625" style="381" customWidth="1"/>
    <col min="14" max="14" width="27.59765625" style="381" customWidth="1"/>
    <col min="15" max="16384" width="9" style="381"/>
  </cols>
  <sheetData>
    <row r="1" spans="1:14" ht="36.75" customHeight="1">
      <c r="A1" s="1014" t="s">
        <v>295</v>
      </c>
      <c r="B1" s="1014"/>
      <c r="C1" s="1014"/>
      <c r="D1" s="1014"/>
      <c r="E1" s="1014"/>
      <c r="F1" s="380"/>
      <c r="G1" s="380"/>
      <c r="H1" s="380"/>
      <c r="I1" s="380"/>
      <c r="J1" s="380"/>
      <c r="K1" s="380"/>
      <c r="L1" s="380"/>
      <c r="M1" s="1013" t="s">
        <v>488</v>
      </c>
      <c r="N1" s="1013"/>
    </row>
    <row r="2" spans="1:14" ht="15.75" customHeight="1">
      <c r="A2" s="382"/>
      <c r="B2" s="382"/>
      <c r="C2" s="382"/>
      <c r="D2" s="382"/>
      <c r="E2" s="380"/>
      <c r="F2" s="380"/>
      <c r="G2" s="380"/>
      <c r="H2" s="380"/>
      <c r="I2" s="380"/>
      <c r="J2" s="380"/>
      <c r="K2" s="380"/>
      <c r="L2" s="380"/>
      <c r="M2" s="1013"/>
      <c r="N2" s="1013"/>
    </row>
    <row r="3" spans="1:14" ht="31.5" customHeight="1">
      <c r="A3" s="383"/>
      <c r="C3" s="1017" t="s">
        <v>478</v>
      </c>
      <c r="D3" s="1017"/>
      <c r="E3" s="1017"/>
      <c r="F3" s="1017"/>
      <c r="G3" s="1017"/>
      <c r="H3" s="1017"/>
      <c r="I3" s="1017"/>
      <c r="J3" s="1017"/>
      <c r="K3" s="397"/>
      <c r="L3" s="383"/>
      <c r="M3" s="1013"/>
      <c r="N3" s="1013"/>
    </row>
    <row r="4" spans="1:14" ht="31.5" customHeight="1">
      <c r="A4" s="384"/>
      <c r="C4" s="1018" t="s">
        <v>296</v>
      </c>
      <c r="D4" s="1018"/>
      <c r="E4" s="1018"/>
      <c r="F4" s="1018"/>
      <c r="G4" s="1018"/>
      <c r="H4" s="1018"/>
      <c r="I4" s="1018"/>
      <c r="J4" s="1018"/>
      <c r="K4" s="398"/>
      <c r="L4" s="384"/>
      <c r="M4" s="1013"/>
      <c r="N4" s="1013"/>
    </row>
    <row r="5" spans="1:14" ht="33" customHeight="1">
      <c r="A5" s="384"/>
      <c r="C5" s="1020" t="s">
        <v>272</v>
      </c>
      <c r="D5" s="1020"/>
      <c r="E5" s="1020"/>
      <c r="F5" s="1020"/>
      <c r="G5" s="1020"/>
      <c r="H5" s="1020"/>
      <c r="I5" s="1020"/>
      <c r="J5" s="1020"/>
      <c r="K5" s="399"/>
      <c r="L5" s="384"/>
      <c r="M5" s="1013"/>
      <c r="N5" s="1013"/>
    </row>
    <row r="6" spans="1:14" ht="22.5" customHeight="1">
      <c r="A6" s="384"/>
      <c r="B6" s="384"/>
      <c r="C6" s="384"/>
      <c r="D6" s="384"/>
      <c r="E6" s="384"/>
      <c r="F6" s="384"/>
      <c r="G6" s="384"/>
      <c r="H6" s="384"/>
      <c r="I6" s="1019"/>
      <c r="J6" s="1019"/>
      <c r="K6" s="1019"/>
      <c r="L6" s="384"/>
      <c r="M6" s="1013"/>
      <c r="N6" s="1013"/>
    </row>
    <row r="7" spans="1:14" ht="30.75" customHeight="1">
      <c r="A7" s="380"/>
      <c r="B7" s="385"/>
      <c r="C7" s="385"/>
      <c r="D7" s="385"/>
      <c r="E7" s="385"/>
      <c r="F7" s="385"/>
      <c r="G7" s="385"/>
      <c r="H7" s="385"/>
      <c r="I7" s="396"/>
      <c r="J7" s="1016"/>
      <c r="K7" s="1016"/>
      <c r="L7" s="385"/>
      <c r="M7" s="1013"/>
      <c r="N7" s="1013"/>
    </row>
    <row r="8" spans="1:14" ht="12.75" customHeight="1">
      <c r="A8" s="380"/>
      <c r="B8" s="385"/>
      <c r="C8" s="385"/>
      <c r="D8" s="385"/>
      <c r="E8" s="385"/>
      <c r="F8" s="385"/>
      <c r="G8" s="385"/>
      <c r="H8" s="385"/>
      <c r="I8" s="386"/>
      <c r="J8" s="386"/>
      <c r="K8" s="386"/>
      <c r="L8" s="385"/>
      <c r="M8" s="1013"/>
      <c r="N8" s="1013"/>
    </row>
    <row r="9" spans="1:14" ht="45" customHeight="1">
      <c r="A9" s="380"/>
      <c r="B9" s="1012" t="s">
        <v>274</v>
      </c>
      <c r="C9" s="1012"/>
      <c r="D9" s="1012"/>
      <c r="E9" s="1012"/>
      <c r="F9" s="1012"/>
      <c r="G9" s="1012"/>
      <c r="H9" s="1012"/>
      <c r="I9" s="1012"/>
      <c r="J9" s="1012"/>
      <c r="K9" s="1012"/>
      <c r="L9" s="385"/>
      <c r="M9" s="1013"/>
      <c r="N9" s="1013"/>
    </row>
    <row r="10" spans="1:14" ht="12.75" customHeight="1">
      <c r="A10" s="380"/>
      <c r="B10" s="380"/>
      <c r="C10" s="380"/>
      <c r="D10" s="380"/>
      <c r="E10" s="380"/>
      <c r="F10" s="380"/>
      <c r="G10" s="380"/>
      <c r="H10" s="380"/>
      <c r="I10" s="380"/>
      <c r="J10" s="385"/>
      <c r="K10" s="385"/>
      <c r="L10" s="385"/>
      <c r="M10" s="393"/>
      <c r="N10" s="393"/>
    </row>
    <row r="11" spans="1:14" ht="33.75" customHeight="1">
      <c r="A11" s="380"/>
      <c r="B11" s="380"/>
      <c r="C11" s="380"/>
      <c r="D11" s="380"/>
      <c r="E11" s="387" t="s">
        <v>275</v>
      </c>
      <c r="F11" s="388"/>
      <c r="G11" s="389" t="str">
        <f>TEXT('1-1 総表'!C10&amp;"","000")</f>
        <v/>
      </c>
      <c r="H11" s="389" t="s">
        <v>301</v>
      </c>
      <c r="I11" s="389" t="str">
        <f>TEXT('1-1 総表'!E10&amp;"","0000")</f>
        <v/>
      </c>
      <c r="J11" s="389"/>
      <c r="K11" s="388"/>
      <c r="L11" s="389"/>
    </row>
    <row r="12" spans="1:14" ht="54.75" customHeight="1">
      <c r="A12" s="380"/>
      <c r="B12" s="380"/>
      <c r="C12" s="380"/>
      <c r="D12" s="380"/>
      <c r="E12" s="394" t="s">
        <v>276</v>
      </c>
      <c r="F12" s="388"/>
      <c r="G12" s="1010" t="str">
        <f>'1-1 総表'!C12&amp;'1-1 総表'!D12&amp;'1-1 総表'!F12</f>
        <v>選択してください。</v>
      </c>
      <c r="H12" s="1010"/>
      <c r="I12" s="1010"/>
      <c r="J12" s="1010"/>
      <c r="K12" s="1010"/>
      <c r="L12" s="1010"/>
    </row>
    <row r="13" spans="1:14" ht="54.75" customHeight="1">
      <c r="A13" s="380"/>
      <c r="B13" s="380"/>
      <c r="C13" s="380"/>
      <c r="D13" s="380"/>
      <c r="E13" s="394" t="s">
        <v>277</v>
      </c>
      <c r="F13" s="388"/>
      <c r="G13" s="1010">
        <f>'1-1 総表'!C14</f>
        <v>0</v>
      </c>
      <c r="H13" s="1010"/>
      <c r="I13" s="1010"/>
      <c r="J13" s="1010"/>
      <c r="K13" s="1010"/>
      <c r="L13" s="1010"/>
    </row>
    <row r="14" spans="1:14" ht="46.5" customHeight="1">
      <c r="A14" s="380"/>
      <c r="B14" s="380"/>
      <c r="C14" s="380"/>
      <c r="D14" s="380"/>
      <c r="E14" s="395" t="s">
        <v>278</v>
      </c>
      <c r="F14" s="388"/>
      <c r="G14" s="1010">
        <f>'1-1 総表'!C15</f>
        <v>0</v>
      </c>
      <c r="H14" s="1010"/>
      <c r="I14" s="1010"/>
      <c r="J14" s="1010"/>
      <c r="K14" s="1010"/>
      <c r="L14" s="1010"/>
    </row>
    <row r="15" spans="1:14" ht="46.5" customHeight="1">
      <c r="A15" s="380"/>
      <c r="B15" s="380"/>
      <c r="C15" s="380"/>
      <c r="D15" s="380"/>
      <c r="E15" s="395" t="s">
        <v>279</v>
      </c>
      <c r="F15" s="388"/>
      <c r="G15" s="1015">
        <f>'1-1 総表'!C16</f>
        <v>0</v>
      </c>
      <c r="H15" s="1015"/>
      <c r="I15" s="1015"/>
      <c r="J15" s="1015"/>
      <c r="K15" s="1015"/>
      <c r="L15" s="1015"/>
    </row>
    <row r="16" spans="1:14" ht="46.5" customHeight="1">
      <c r="A16" s="380"/>
      <c r="B16" s="380"/>
      <c r="C16" s="380"/>
      <c r="D16" s="380"/>
      <c r="E16" s="395" t="s">
        <v>132</v>
      </c>
      <c r="F16" s="388"/>
      <c r="G16" s="1010">
        <f>'1-1 総表'!C21</f>
        <v>0</v>
      </c>
      <c r="H16" s="1010"/>
      <c r="I16" s="1010"/>
      <c r="J16" s="1010"/>
      <c r="K16" s="1010"/>
      <c r="L16" s="1010"/>
    </row>
    <row r="17" spans="1:12" ht="19.5" customHeight="1">
      <c r="A17" s="380"/>
      <c r="B17" s="380"/>
      <c r="C17" s="380"/>
      <c r="D17" s="380"/>
      <c r="E17" s="380"/>
      <c r="F17" s="380"/>
      <c r="G17" s="380"/>
      <c r="H17" s="380"/>
      <c r="I17" s="380"/>
      <c r="J17" s="385"/>
      <c r="K17" s="385"/>
      <c r="L17" s="385"/>
    </row>
    <row r="18" spans="1:12" ht="22.5" customHeight="1">
      <c r="A18" s="380"/>
      <c r="B18" s="390"/>
      <c r="C18" s="423">
        <f>'5-1 総表'!C11</f>
        <v>0</v>
      </c>
      <c r="D18" s="392">
        <f>'5-1 総表'!G11</f>
        <v>0</v>
      </c>
      <c r="E18" s="1012" t="s">
        <v>302</v>
      </c>
      <c r="F18" s="1012"/>
      <c r="G18" s="1012"/>
      <c r="H18" s="1012"/>
      <c r="I18" s="1012"/>
      <c r="J18" s="1012"/>
      <c r="K18" s="1012"/>
      <c r="L18" s="385"/>
    </row>
    <row r="19" spans="1:12" ht="42" customHeight="1">
      <c r="A19" s="380"/>
      <c r="B19" s="419"/>
      <c r="C19" s="1010" t="s">
        <v>303</v>
      </c>
      <c r="D19" s="1010"/>
      <c r="E19" s="1010"/>
      <c r="F19" s="1010"/>
      <c r="G19" s="1010"/>
      <c r="H19" s="1010"/>
      <c r="I19" s="1010"/>
      <c r="J19" s="1010"/>
      <c r="K19" s="1010"/>
      <c r="L19" s="385"/>
    </row>
    <row r="20" spans="1:12" ht="25.5" customHeight="1">
      <c r="A20" s="380"/>
      <c r="B20" s="419"/>
      <c r="C20" s="420"/>
      <c r="D20" s="419"/>
      <c r="E20" s="419"/>
      <c r="F20" s="419"/>
      <c r="G20" s="419"/>
      <c r="H20" s="419"/>
      <c r="I20" s="419"/>
      <c r="J20" s="419"/>
      <c r="K20" s="419"/>
      <c r="L20" s="385"/>
    </row>
    <row r="21" spans="1:12" ht="30.75" customHeight="1">
      <c r="A21" s="380"/>
      <c r="B21" s="1009" t="s">
        <v>281</v>
      </c>
      <c r="C21" s="1009"/>
      <c r="D21" s="1009"/>
      <c r="E21" s="1009"/>
      <c r="F21" s="1009"/>
      <c r="G21" s="1009"/>
      <c r="H21" s="1009"/>
      <c r="I21" s="1009"/>
      <c r="J21" s="1009"/>
      <c r="K21" s="1009"/>
      <c r="L21" s="385"/>
    </row>
    <row r="22" spans="1:12" ht="25.5" customHeight="1">
      <c r="A22" s="380"/>
      <c r="B22" s="418"/>
      <c r="C22" s="418"/>
      <c r="D22" s="418"/>
      <c r="E22" s="418"/>
      <c r="F22" s="418"/>
      <c r="G22" s="418"/>
      <c r="H22" s="418"/>
      <c r="I22" s="418"/>
      <c r="J22" s="418"/>
      <c r="K22" s="418"/>
      <c r="L22" s="385"/>
    </row>
    <row r="23" spans="1:12" ht="27" customHeight="1">
      <c r="A23" s="380"/>
      <c r="B23" s="1012" t="s">
        <v>297</v>
      </c>
      <c r="C23" s="1012"/>
      <c r="D23" s="1012"/>
      <c r="E23" s="1012"/>
      <c r="F23" s="380"/>
      <c r="G23" s="380"/>
      <c r="H23" s="380"/>
      <c r="I23" s="380"/>
      <c r="J23" s="380"/>
      <c r="K23" s="380"/>
      <c r="L23" s="380"/>
    </row>
    <row r="24" spans="1:12" ht="42.75" customHeight="1">
      <c r="B24" s="400" t="s">
        <v>298</v>
      </c>
      <c r="C24" s="1010">
        <f>'1-1 総表'!C31</f>
        <v>0</v>
      </c>
      <c r="D24" s="1010"/>
      <c r="E24" s="1010"/>
      <c r="F24" s="1010"/>
      <c r="G24" s="1010"/>
      <c r="H24" s="1010"/>
      <c r="I24" s="1010"/>
      <c r="J24" s="1010"/>
      <c r="K24" s="1010"/>
    </row>
    <row r="25" spans="1:12" ht="27" customHeight="1">
      <c r="B25" s="400"/>
    </row>
    <row r="26" spans="1:12" ht="27" customHeight="1">
      <c r="B26" s="420" t="s">
        <v>300</v>
      </c>
      <c r="C26" s="401"/>
      <c r="D26" s="401"/>
      <c r="E26" s="391"/>
    </row>
    <row r="27" spans="1:12" ht="42.75" customHeight="1">
      <c r="B27" s="400" t="s">
        <v>298</v>
      </c>
      <c r="C27" s="1011"/>
      <c r="D27" s="1011"/>
      <c r="E27" s="1011"/>
    </row>
    <row r="28" spans="1:12" ht="27" customHeight="1">
      <c r="B28" s="400" t="s">
        <v>298</v>
      </c>
    </row>
    <row r="29" spans="1:12" ht="27" customHeight="1">
      <c r="B29" s="420" t="s">
        <v>299</v>
      </c>
      <c r="C29" s="401"/>
      <c r="D29" s="401"/>
      <c r="E29" s="391"/>
    </row>
    <row r="30" spans="1:12" ht="30.75" customHeight="1">
      <c r="C30" s="1008"/>
      <c r="D30" s="1008"/>
      <c r="E30" s="1008"/>
      <c r="F30" s="1008"/>
      <c r="G30" s="1008"/>
      <c r="H30" s="1008"/>
      <c r="I30" s="1008"/>
      <c r="J30" s="1008"/>
      <c r="K30" s="1008"/>
    </row>
    <row r="31" spans="1:12" ht="30.75" customHeight="1">
      <c r="C31" s="1008"/>
      <c r="D31" s="1008"/>
      <c r="E31" s="1008"/>
      <c r="F31" s="1008"/>
      <c r="G31" s="1008"/>
      <c r="H31" s="1008"/>
      <c r="I31" s="1008"/>
      <c r="J31" s="1008"/>
      <c r="K31" s="1008"/>
    </row>
    <row r="32" spans="1:12" ht="30.75" customHeight="1">
      <c r="C32" s="1008"/>
      <c r="D32" s="1008"/>
      <c r="E32" s="1008"/>
      <c r="F32" s="1008"/>
      <c r="G32" s="1008"/>
      <c r="H32" s="1008"/>
      <c r="I32" s="1008"/>
      <c r="J32" s="1008"/>
      <c r="K32" s="1008"/>
    </row>
    <row r="33" spans="3:11" ht="30.75" customHeight="1">
      <c r="C33" s="1008"/>
      <c r="D33" s="1008"/>
      <c r="E33" s="1008"/>
      <c r="F33" s="1008"/>
      <c r="G33" s="1008"/>
      <c r="H33" s="1008"/>
      <c r="I33" s="1008"/>
      <c r="J33" s="1008"/>
      <c r="K33" s="1008"/>
    </row>
    <row r="34" spans="3:11" ht="30.75" customHeight="1">
      <c r="C34" s="1008"/>
      <c r="D34" s="1008"/>
      <c r="E34" s="1008"/>
      <c r="F34" s="1008"/>
      <c r="G34" s="1008"/>
      <c r="H34" s="1008"/>
      <c r="I34" s="1008"/>
      <c r="J34" s="1008"/>
      <c r="K34" s="1008"/>
    </row>
    <row r="35" spans="3:11" ht="30.75" customHeight="1">
      <c r="C35" s="1008"/>
      <c r="D35" s="1008"/>
      <c r="E35" s="1008"/>
      <c r="F35" s="1008"/>
      <c r="G35" s="1008"/>
      <c r="H35" s="1008"/>
      <c r="I35" s="1008"/>
      <c r="J35" s="1008"/>
      <c r="K35" s="1008"/>
    </row>
    <row r="36" spans="3:11" ht="30.75" customHeight="1">
      <c r="C36" s="1008"/>
      <c r="D36" s="1008"/>
      <c r="E36" s="1008"/>
      <c r="F36" s="1008"/>
      <c r="G36" s="1008"/>
      <c r="H36" s="1008"/>
      <c r="I36" s="1008"/>
      <c r="J36" s="1008"/>
      <c r="K36" s="1008"/>
    </row>
  </sheetData>
  <sheetProtection algorithmName="SHA-512" hashValue="d0D56GfzkoQESJmd5/DJRSxuTUqJQ0IM+tY6pZMQfHBhInfvd/BbzfI5g0geiO5ofe1vZXhetjcfhskLdiGR0g==" saltValue="rJElVua6GJTBdzgsnqNFJg==" spinCount="100000" sheet="1" objects="1" scenarios="1"/>
  <mergeCells count="20">
    <mergeCell ref="M1:N9"/>
    <mergeCell ref="A1:E1"/>
    <mergeCell ref="G15:L15"/>
    <mergeCell ref="J7:K7"/>
    <mergeCell ref="E18:K18"/>
    <mergeCell ref="C3:J3"/>
    <mergeCell ref="C4:J4"/>
    <mergeCell ref="I6:K6"/>
    <mergeCell ref="B9:K9"/>
    <mergeCell ref="C5:J5"/>
    <mergeCell ref="C30:K36"/>
    <mergeCell ref="B21:K21"/>
    <mergeCell ref="G12:L12"/>
    <mergeCell ref="G13:L13"/>
    <mergeCell ref="G14:L14"/>
    <mergeCell ref="G16:L16"/>
    <mergeCell ref="C19:K19"/>
    <mergeCell ref="C27:E27"/>
    <mergeCell ref="C24:K24"/>
    <mergeCell ref="B23:E23"/>
  </mergeCells>
  <phoneticPr fontId="20"/>
  <conditionalFormatting sqref="R3">
    <cfRule type="expression" dxfId="5" priority="2">
      <formula>CELL("protect",A1)=1</formula>
    </cfRule>
  </conditionalFormatting>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※初めにお読みください</vt:lpstr>
      <vt:lpstr>記載可能経費一覧</vt:lpstr>
      <vt:lpstr>支出 (記入例)</vt:lpstr>
      <vt:lpstr>1-1 総表</vt:lpstr>
      <vt:lpstr>1-2 個表</vt:lpstr>
      <vt:lpstr>1-3 収入</vt:lpstr>
      <vt:lpstr>1-4 支出</vt:lpstr>
      <vt:lpstr>1-5 変更理由書（申請）</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※初めにお読みください!Print_Area</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lpstr>'支出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nishimoto kaori</cp:lastModifiedBy>
  <cp:lastPrinted>2024-10-18T06:34:10Z</cp:lastPrinted>
  <dcterms:created xsi:type="dcterms:W3CDTF">2020-08-12T01:57:30Z</dcterms:created>
  <dcterms:modified xsi:type="dcterms:W3CDTF">2024-10-30T05:31:44Z</dcterms:modified>
</cp:coreProperties>
</file>