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4_実績報告書(中止廃止、申請取下げ)\02_舞台芸術等総合支援事業（公演創造活動）\"/>
    </mc:Choice>
  </mc:AlternateContent>
  <xr:revisionPtr revIDLastSave="0" documentId="13_ncr:1_{BBDC4CF6-C7D7-42C0-B8E6-2F77ECA8494D}" xr6:coauthVersionLast="47" xr6:coauthVersionMax="47" xr10:uidLastSave="{00000000-0000-0000-0000-000000000000}"/>
  <bookViews>
    <workbookView xWindow="708" yWindow="72" windowWidth="21852" windowHeight="12036" tabRatio="928" xr2:uid="{00000000-000D-0000-FFFF-FFFF00000000}"/>
  </bookViews>
  <sheets>
    <sheet name="はじめにお読みください" sheetId="16" r:id="rId1"/>
    <sheet name="交付申請書総表貼り付け欄" sheetId="24" r:id="rId2"/>
    <sheet name="総表" sheetId="2" r:id="rId3"/>
    <sheet name="個表(1)" sheetId="3" r:id="rId4"/>
    <sheet name="個表(2)" sheetId="18" r:id="rId5"/>
    <sheet name="支出決算書" sheetId="4" r:id="rId6"/>
    <sheet name="(別紙)稽古料・出演料内訳表" sheetId="7" r:id="rId7"/>
    <sheet name="収支報告書" sheetId="5" r:id="rId8"/>
    <sheet name="(別紙)入場料詳細" sheetId="6" r:id="rId9"/>
    <sheet name="当日来場者数内訳" sheetId="20" r:id="rId10"/>
    <sheet name="【非表示】経費一覧" sheetId="15" state="hidden" r:id="rId11"/>
    <sheet name="変更理由書" sheetId="21" r:id="rId12"/>
    <sheet name="支払申請書" sheetId="19" r:id="rId13"/>
    <sheet name="【非表示】分野・ジャンル" sheetId="14" state="hidden" r:id="rId14"/>
  </sheets>
  <externalReferences>
    <externalReference r:id="rId15"/>
  </externalReferences>
  <definedNames>
    <definedName name="_xlnm._FilterDatabase" localSheetId="10" hidden="1">【非表示】経費一覧!$A$1:$D$1</definedName>
    <definedName name="_xlnm._FilterDatabase" localSheetId="5" hidden="1">支出決算書!$B$21:$B$139</definedName>
    <definedName name="_xlnm.Print_Area" localSheetId="6">'(別紙)稽古料・出演料内訳表'!$A$1:$U$43</definedName>
    <definedName name="_xlnm.Print_Area" localSheetId="8">'(別紙)入場料詳細'!$A$1:$O$118</definedName>
    <definedName name="_xlnm.Print_Area" localSheetId="10">【非表示】経費一覧!$A$1:$D$68</definedName>
    <definedName name="_xlnm.Print_Area" localSheetId="3">'個表(1)'!$B$1:$Q$107</definedName>
    <definedName name="_xlnm.Print_Area" localSheetId="4">'個表(2)'!$B$1:$M$162</definedName>
    <definedName name="_xlnm.Print_Area" localSheetId="1">交付申請書総表貼り付け欄!$A$1:$K$44</definedName>
    <definedName name="_xlnm.Print_Area" localSheetId="5">支出決算書!$B$1:$P$138</definedName>
    <definedName name="_xlnm.Print_Area" localSheetId="12">支払申請書!$A$2:$L$33</definedName>
    <definedName name="_xlnm.Print_Area" localSheetId="7">収支報告書!$A$1:$O$71</definedName>
    <definedName name="_xlnm.Print_Area" localSheetId="2">総表!$A$1:$K$50</definedName>
    <definedName name="_xlnm.Print_Area" localSheetId="9">当日来場者数内訳!$A$1:$J$38</definedName>
    <definedName name="_xlnm.Print_Area" localSheetId="11">変更理由書!$A$1:$K$39</definedName>
    <definedName name="_xlnm.Print_Titles" localSheetId="5">支出決算書!$20:$20</definedName>
    <definedName name="_xlnm.Print_Titles" localSheetId="9">当日来場者数内訳!$1:$4</definedName>
    <definedName name="運搬費">【非表示】経費一覧!$C$63</definedName>
    <definedName name="演劇">【非表示】分野・ジャンル!$C$2:$C$6</definedName>
    <definedName name="演劇_作品内容">'個表(1)'!$E$206:$E$209</definedName>
    <definedName name="応募分野">[1]【非表示】分野・ジャンル!$A$1:$E$1</definedName>
    <definedName name="音楽">【非表示】分野・ジャンル!$A$2:$A$7</definedName>
    <definedName name="音楽_作品内容">'個表(1)'!$E$195:$E$199</definedName>
    <definedName name="音楽費" localSheetId="1">#REF!</definedName>
    <definedName name="音楽費" localSheetId="11">#REF!</definedName>
    <definedName name="音楽費">【非表示】経費一覧!$C$5:$C$15</definedName>
    <definedName name="会場費" localSheetId="1">#REF!</definedName>
    <definedName name="会場費" localSheetId="11">#REF!</definedName>
    <definedName name="会場費">【非表示】経費一覧!$C$42:$C$43</definedName>
    <definedName name="感染症対策経費">[1]【非表示】経費一覧!$C$211:$C$215</definedName>
    <definedName name="稽古費" localSheetId="1">#REF!</definedName>
    <definedName name="稽古費" localSheetId="11">#REF!</definedName>
    <definedName name="稽古費">【非表示】経費一覧!$C$2:$C$3</definedName>
    <definedName name="芸術文化振興基金">#REF!</definedName>
    <definedName name="大衆芸能">【非表示】分野・ジャンル!$E$2:$E$8</definedName>
    <definedName name="伝・大_出演費">【非表示】経費一覧!$C$4</definedName>
    <definedName name="伝統芸能">【非表示】分野・ジャンル!$D$2:$D$9</definedName>
    <definedName name="配信費" localSheetId="1">#REF!</definedName>
    <definedName name="配信費" localSheetId="11">#REF!</definedName>
    <definedName name="配信費">【非表示】経費一覧!$C$66:$C$68</definedName>
    <definedName name="舞台芸術等総合支援事業">#REF!</definedName>
    <definedName name="舞台費" localSheetId="1">#REF!</definedName>
    <definedName name="舞台費" localSheetId="11">#REF!</definedName>
    <definedName name="舞台費">【非表示】経費一覧!$C$44:$C$62</definedName>
    <definedName name="舞踊">【非表示】分野・ジャンル!$B$2:$B$6</definedName>
    <definedName name="舞踊_作品内容">'個表(1)'!$E$201:$E$204</definedName>
    <definedName name="文芸費" localSheetId="1">#REF!</definedName>
    <definedName name="文芸費" localSheetId="11">#REF!</definedName>
    <definedName name="文芸費">【非表示】経費一覧!$C$16:$C$41</definedName>
    <definedName name="旅費">【非表示】経費一覧!$C$64:$C$65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L110" i="3"/>
  <c r="E110" i="3"/>
  <c r="K30" i="2"/>
  <c r="C201" i="6"/>
  <c r="K174" i="6"/>
  <c r="C174" i="6"/>
  <c r="K147" i="6"/>
  <c r="C147" i="6"/>
  <c r="K120" i="6"/>
  <c r="C120" i="6"/>
  <c r="K93" i="6"/>
  <c r="C93" i="6"/>
  <c r="K66" i="6"/>
  <c r="C66" i="6"/>
  <c r="K39" i="6"/>
  <c r="C39" i="6"/>
  <c r="K12" i="6"/>
  <c r="C12" i="6"/>
  <c r="J9" i="6"/>
  <c r="J7" i="6"/>
  <c r="K43" i="2"/>
  <c r="K42" i="2"/>
  <c r="K41" i="2"/>
  <c r="K40" i="2"/>
  <c r="K39" i="2"/>
  <c r="K38" i="2"/>
  <c r="G44" i="2"/>
  <c r="G43" i="2"/>
  <c r="G42" i="2"/>
  <c r="G41" i="2"/>
  <c r="G40" i="2"/>
  <c r="G39" i="2"/>
  <c r="G38" i="2"/>
  <c r="B78" i="18" l="1"/>
  <c r="B46" i="18"/>
  <c r="B151" i="18"/>
  <c r="C5" i="18"/>
  <c r="C17" i="18"/>
  <c r="J45" i="3"/>
  <c r="J44" i="3"/>
  <c r="J43" i="3"/>
  <c r="J42" i="3"/>
  <c r="J41" i="3"/>
  <c r="J40" i="3"/>
  <c r="J39" i="3"/>
  <c r="J38" i="3"/>
  <c r="J37" i="3"/>
  <c r="J36" i="3"/>
  <c r="J35" i="3"/>
  <c r="J34" i="3"/>
  <c r="J33" i="3"/>
  <c r="J32" i="3"/>
  <c r="J31" i="3"/>
  <c r="G32" i="3"/>
  <c r="G33" i="3"/>
  <c r="G34" i="3"/>
  <c r="G35" i="3"/>
  <c r="G36" i="3"/>
  <c r="G37" i="3"/>
  <c r="G38" i="3"/>
  <c r="G39" i="3"/>
  <c r="G40" i="3"/>
  <c r="G41" i="3"/>
  <c r="G42" i="3"/>
  <c r="G43" i="3"/>
  <c r="G44" i="3"/>
  <c r="G45" i="3"/>
  <c r="G31" i="3"/>
  <c r="C26" i="2" l="1"/>
  <c r="I18" i="4"/>
  <c r="I17" i="4"/>
  <c r="I14" i="4"/>
  <c r="I13" i="4"/>
  <c r="I12" i="4"/>
  <c r="I11" i="4"/>
  <c r="I10" i="4"/>
  <c r="I9" i="4"/>
  <c r="I8" i="4"/>
  <c r="I12" i="2"/>
  <c r="C12" i="2"/>
  <c r="M11" i="2" s="1"/>
  <c r="I11" i="2"/>
  <c r="B12" i="20"/>
  <c r="G7" i="20" s="1"/>
  <c r="H36" i="2"/>
  <c r="H35" i="2"/>
  <c r="B127" i="4"/>
  <c r="B130" i="4"/>
  <c r="B131" i="4"/>
  <c r="B132" i="4"/>
  <c r="B133" i="4"/>
  <c r="B134" i="4"/>
  <c r="B135" i="4"/>
  <c r="B136" i="4"/>
  <c r="B137" i="4"/>
  <c r="B138"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82" i="4"/>
  <c r="B85" i="4"/>
  <c r="B86" i="4"/>
  <c r="B87" i="4"/>
  <c r="B88" i="4"/>
  <c r="B89" i="4"/>
  <c r="B90" i="4"/>
  <c r="B91" i="4"/>
  <c r="B50" i="4"/>
  <c r="B51" i="4"/>
  <c r="B52" i="4"/>
  <c r="B53" i="4"/>
  <c r="B54" i="4"/>
  <c r="B55" i="4"/>
  <c r="B56" i="4"/>
  <c r="B59" i="4"/>
  <c r="B60" i="4"/>
  <c r="B61" i="4"/>
  <c r="B62" i="4"/>
  <c r="B63" i="4"/>
  <c r="B64" i="4"/>
  <c r="B65" i="4"/>
  <c r="B66" i="4"/>
  <c r="B67" i="4"/>
  <c r="B68" i="4"/>
  <c r="B69" i="4"/>
  <c r="B70" i="4"/>
  <c r="B71" i="4"/>
  <c r="B72" i="4"/>
  <c r="B73" i="4"/>
  <c r="B74" i="4"/>
  <c r="B75" i="4"/>
  <c r="B76" i="4"/>
  <c r="B77" i="4"/>
  <c r="B78" i="4"/>
  <c r="B79" i="4"/>
  <c r="B80" i="4"/>
  <c r="B81" i="4"/>
  <c r="B24" i="4"/>
  <c r="B25" i="4"/>
  <c r="B26" i="4"/>
  <c r="B27" i="4"/>
  <c r="B28" i="4"/>
  <c r="B29" i="4"/>
  <c r="B30" i="4"/>
  <c r="B31" i="4"/>
  <c r="B32" i="4"/>
  <c r="B33" i="4"/>
  <c r="B34" i="4"/>
  <c r="B35" i="4"/>
  <c r="B36" i="4"/>
  <c r="B37" i="4"/>
  <c r="B38" i="4"/>
  <c r="B39" i="4"/>
  <c r="B40" i="4"/>
  <c r="B41" i="4"/>
  <c r="B42" i="4"/>
  <c r="B43" i="4"/>
  <c r="B44" i="4"/>
  <c r="B45" i="4"/>
  <c r="B46" i="4"/>
  <c r="B47" i="4"/>
  <c r="I12" i="19"/>
  <c r="G12" i="19"/>
  <c r="G16" i="19"/>
  <c r="G15" i="19"/>
  <c r="G14" i="19"/>
  <c r="G9" i="21"/>
  <c r="G8" i="21"/>
  <c r="G7" i="21"/>
  <c r="D14" i="21"/>
  <c r="E22" i="19"/>
  <c r="N23" i="4"/>
  <c r="O23" i="4" s="1"/>
  <c r="H8" i="4" s="1"/>
  <c r="N24" i="4"/>
  <c r="N25" i="4"/>
  <c r="N26" i="4"/>
  <c r="N27" i="4"/>
  <c r="N28" i="4"/>
  <c r="N29" i="4"/>
  <c r="N30" i="4"/>
  <c r="N31" i="4"/>
  <c r="N32" i="4"/>
  <c r="N33" i="4"/>
  <c r="N34" i="4"/>
  <c r="N35" i="4"/>
  <c r="N36" i="4"/>
  <c r="N37" i="4"/>
  <c r="N38" i="4"/>
  <c r="N39" i="4"/>
  <c r="N40" i="4"/>
  <c r="N41" i="4"/>
  <c r="N42" i="4"/>
  <c r="N43" i="4"/>
  <c r="N44" i="4"/>
  <c r="N45" i="4"/>
  <c r="N46" i="4"/>
  <c r="N47" i="4"/>
  <c r="N49" i="4"/>
  <c r="N50" i="4"/>
  <c r="N51" i="4"/>
  <c r="N52" i="4"/>
  <c r="N53" i="4"/>
  <c r="N54" i="4"/>
  <c r="N55" i="4"/>
  <c r="N56" i="4"/>
  <c r="O49" i="4"/>
  <c r="H9" i="4"/>
  <c r="N58" i="4"/>
  <c r="N59" i="4"/>
  <c r="N60" i="4"/>
  <c r="N61" i="4"/>
  <c r="N62" i="4"/>
  <c r="N63" i="4"/>
  <c r="N64" i="4"/>
  <c r="N65" i="4"/>
  <c r="N66" i="4"/>
  <c r="N67" i="4"/>
  <c r="N68" i="4"/>
  <c r="N69" i="4"/>
  <c r="N70" i="4"/>
  <c r="N71" i="4"/>
  <c r="N72" i="4"/>
  <c r="N73" i="4"/>
  <c r="N74" i="4"/>
  <c r="N75" i="4"/>
  <c r="N76" i="4"/>
  <c r="N77" i="4"/>
  <c r="N78" i="4"/>
  <c r="N79" i="4"/>
  <c r="N80" i="4"/>
  <c r="N81" i="4"/>
  <c r="N82" i="4"/>
  <c r="O58" i="4"/>
  <c r="H10" i="4"/>
  <c r="N84" i="4"/>
  <c r="N85" i="4"/>
  <c r="N86" i="4"/>
  <c r="N87" i="4"/>
  <c r="N88" i="4"/>
  <c r="N89" i="4"/>
  <c r="N90" i="4"/>
  <c r="N91" i="4"/>
  <c r="O84" i="4"/>
  <c r="H11"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O93" i="4"/>
  <c r="H12" i="4"/>
  <c r="N129" i="4"/>
  <c r="N130" i="4"/>
  <c r="N131" i="4"/>
  <c r="N132" i="4"/>
  <c r="N133" i="4"/>
  <c r="N134" i="4"/>
  <c r="N135" i="4"/>
  <c r="N136" i="4"/>
  <c r="N137" i="4"/>
  <c r="N138" i="4"/>
  <c r="O129" i="4"/>
  <c r="H13" i="4"/>
  <c r="H17" i="4"/>
  <c r="J39" i="2" s="1"/>
  <c r="H26" i="20"/>
  <c r="H10" i="20"/>
  <c r="O38" i="5"/>
  <c r="O31" i="5"/>
  <c r="O25" i="5"/>
  <c r="O17" i="5"/>
  <c r="O13" i="5"/>
  <c r="D4" i="20"/>
  <c r="D3" i="20"/>
  <c r="F62" i="20"/>
  <c r="D62" i="20"/>
  <c r="H61" i="20"/>
  <c r="B61" i="20"/>
  <c r="H60" i="20"/>
  <c r="B60" i="20"/>
  <c r="H59" i="20"/>
  <c r="B59" i="20"/>
  <c r="H58" i="20"/>
  <c r="B58" i="20"/>
  <c r="H57" i="20"/>
  <c r="B57" i="20"/>
  <c r="H56" i="20"/>
  <c r="B56" i="20"/>
  <c r="H55" i="20"/>
  <c r="B55" i="20"/>
  <c r="F50" i="20"/>
  <c r="D50" i="20"/>
  <c r="H49" i="20"/>
  <c r="B49" i="20"/>
  <c r="H48" i="20"/>
  <c r="B48" i="20"/>
  <c r="H47" i="20"/>
  <c r="B47" i="20"/>
  <c r="H46" i="20"/>
  <c r="B46" i="20"/>
  <c r="H45" i="20"/>
  <c r="B45" i="20"/>
  <c r="H44" i="20"/>
  <c r="B44" i="20"/>
  <c r="H43" i="20"/>
  <c r="B43" i="20"/>
  <c r="F38" i="20"/>
  <c r="D38" i="20"/>
  <c r="H37" i="20"/>
  <c r="B37" i="20"/>
  <c r="H36" i="20"/>
  <c r="B36" i="20"/>
  <c r="H35" i="20"/>
  <c r="B35" i="20"/>
  <c r="H34" i="20"/>
  <c r="B34" i="20"/>
  <c r="H33" i="20"/>
  <c r="B33" i="20"/>
  <c r="H32" i="20"/>
  <c r="B32" i="20"/>
  <c r="H31" i="20"/>
  <c r="B31" i="20"/>
  <c r="H30" i="20"/>
  <c r="B30" i="20"/>
  <c r="H29" i="20"/>
  <c r="B29" i="20"/>
  <c r="H28" i="20"/>
  <c r="B28" i="20"/>
  <c r="F23" i="20"/>
  <c r="D23" i="20"/>
  <c r="H22" i="20"/>
  <c r="B22" i="20"/>
  <c r="H21" i="20"/>
  <c r="B21" i="20"/>
  <c r="H20" i="20"/>
  <c r="B20" i="20"/>
  <c r="H19" i="20"/>
  <c r="B19" i="20"/>
  <c r="H18" i="20"/>
  <c r="B18" i="20"/>
  <c r="H17" i="20"/>
  <c r="B17" i="20"/>
  <c r="H16" i="20"/>
  <c r="B16" i="20"/>
  <c r="H15" i="20"/>
  <c r="B15" i="20"/>
  <c r="H14" i="20"/>
  <c r="B14" i="20"/>
  <c r="H13" i="20"/>
  <c r="B13" i="20"/>
  <c r="H12" i="20"/>
  <c r="H50" i="20"/>
  <c r="H23" i="20"/>
  <c r="H38" i="20"/>
  <c r="H62" i="20"/>
  <c r="G37" i="5"/>
  <c r="E19" i="5"/>
  <c r="E18" i="5"/>
  <c r="R129" i="4"/>
  <c r="R93" i="4"/>
  <c r="R84" i="4"/>
  <c r="R58" i="4"/>
  <c r="R49" i="4"/>
  <c r="R23" i="4"/>
  <c r="H15" i="4" s="1"/>
  <c r="N46" i="3"/>
  <c r="O436" i="6"/>
  <c r="G436" i="6"/>
  <c r="O435" i="6"/>
  <c r="G435" i="6"/>
  <c r="O434" i="6"/>
  <c r="G434" i="6"/>
  <c r="O433" i="6"/>
  <c r="G433" i="6"/>
  <c r="O432" i="6"/>
  <c r="G432" i="6"/>
  <c r="O431" i="6"/>
  <c r="G431" i="6"/>
  <c r="O430" i="6"/>
  <c r="G430" i="6"/>
  <c r="O429" i="6"/>
  <c r="G429" i="6"/>
  <c r="O428" i="6"/>
  <c r="G428" i="6"/>
  <c r="O427" i="6"/>
  <c r="G427" i="6"/>
  <c r="O424" i="6"/>
  <c r="K424" i="6"/>
  <c r="G424" i="6"/>
  <c r="C424" i="6"/>
  <c r="O423" i="6"/>
  <c r="K423" i="6"/>
  <c r="G423" i="6"/>
  <c r="C423" i="6"/>
  <c r="O409" i="6"/>
  <c r="G409" i="6"/>
  <c r="O408" i="6"/>
  <c r="G408" i="6"/>
  <c r="O407" i="6"/>
  <c r="G407" i="6"/>
  <c r="O406" i="6"/>
  <c r="G406" i="6"/>
  <c r="O405" i="6"/>
  <c r="G405" i="6"/>
  <c r="O404" i="6"/>
  <c r="G404" i="6"/>
  <c r="O403" i="6"/>
  <c r="G403" i="6"/>
  <c r="O402" i="6"/>
  <c r="G402" i="6"/>
  <c r="O401" i="6"/>
  <c r="G401" i="6"/>
  <c r="O400" i="6"/>
  <c r="G400" i="6"/>
  <c r="G413" i="6"/>
  <c r="G415" i="6"/>
  <c r="O397" i="6"/>
  <c r="K397" i="6"/>
  <c r="G397" i="6"/>
  <c r="C397" i="6"/>
  <c r="O396" i="6"/>
  <c r="K396" i="6"/>
  <c r="G396" i="6"/>
  <c r="C396" i="6"/>
  <c r="O382" i="6"/>
  <c r="G382" i="6"/>
  <c r="O381" i="6"/>
  <c r="G381" i="6"/>
  <c r="O380" i="6"/>
  <c r="G380" i="6"/>
  <c r="O379" i="6"/>
  <c r="G379" i="6"/>
  <c r="O378" i="6"/>
  <c r="G378" i="6"/>
  <c r="O377" i="6"/>
  <c r="G377" i="6"/>
  <c r="O376" i="6"/>
  <c r="G376" i="6"/>
  <c r="O375" i="6"/>
  <c r="G375" i="6"/>
  <c r="O374" i="6"/>
  <c r="G374" i="6"/>
  <c r="O373" i="6"/>
  <c r="G373" i="6"/>
  <c r="G386" i="6"/>
  <c r="G388" i="6"/>
  <c r="O370" i="6"/>
  <c r="K370" i="6"/>
  <c r="G370" i="6"/>
  <c r="C370" i="6"/>
  <c r="O369" i="6"/>
  <c r="K369" i="6"/>
  <c r="G369" i="6"/>
  <c r="C369" i="6"/>
  <c r="O355" i="6"/>
  <c r="G355" i="6"/>
  <c r="O354" i="6"/>
  <c r="G354" i="6"/>
  <c r="O353" i="6"/>
  <c r="G353" i="6"/>
  <c r="O352" i="6"/>
  <c r="G352" i="6"/>
  <c r="O351" i="6"/>
  <c r="G351" i="6"/>
  <c r="O350" i="6"/>
  <c r="G350" i="6"/>
  <c r="O349" i="6"/>
  <c r="G349" i="6"/>
  <c r="O348" i="6"/>
  <c r="G348" i="6"/>
  <c r="O347" i="6"/>
  <c r="G347" i="6"/>
  <c r="O346" i="6"/>
  <c r="G346" i="6"/>
  <c r="O343" i="6"/>
  <c r="K343" i="6"/>
  <c r="G343" i="6"/>
  <c r="C343" i="6"/>
  <c r="O342" i="6"/>
  <c r="K342" i="6"/>
  <c r="G342" i="6"/>
  <c r="C342" i="6"/>
  <c r="O328" i="6"/>
  <c r="G328" i="6"/>
  <c r="O327" i="6"/>
  <c r="G327" i="6"/>
  <c r="O326" i="6"/>
  <c r="G326" i="6"/>
  <c r="O325" i="6"/>
  <c r="G325" i="6"/>
  <c r="O324" i="6"/>
  <c r="G324" i="6"/>
  <c r="O323" i="6"/>
  <c r="G323" i="6"/>
  <c r="O322" i="6"/>
  <c r="G322" i="6"/>
  <c r="O321" i="6"/>
  <c r="G321" i="6"/>
  <c r="O320" i="6"/>
  <c r="G320" i="6"/>
  <c r="O319" i="6"/>
  <c r="G319" i="6"/>
  <c r="O316" i="6"/>
  <c r="K316" i="6"/>
  <c r="G316" i="6"/>
  <c r="C316" i="6"/>
  <c r="O315" i="6"/>
  <c r="K315" i="6"/>
  <c r="G315" i="6"/>
  <c r="C315" i="6"/>
  <c r="O301" i="6"/>
  <c r="G301" i="6"/>
  <c r="O300" i="6"/>
  <c r="G300" i="6"/>
  <c r="O299" i="6"/>
  <c r="G299" i="6"/>
  <c r="O298" i="6"/>
  <c r="G298" i="6"/>
  <c r="O297" i="6"/>
  <c r="G297" i="6"/>
  <c r="O296" i="6"/>
  <c r="G296" i="6"/>
  <c r="O295" i="6"/>
  <c r="G295" i="6"/>
  <c r="O294" i="6"/>
  <c r="G294" i="6"/>
  <c r="O293" i="6"/>
  <c r="G293" i="6"/>
  <c r="O292" i="6"/>
  <c r="G292" i="6"/>
  <c r="O289" i="6"/>
  <c r="K289" i="6"/>
  <c r="G289" i="6"/>
  <c r="C289" i="6"/>
  <c r="O288" i="6"/>
  <c r="K288" i="6"/>
  <c r="G288" i="6"/>
  <c r="C288" i="6"/>
  <c r="O274" i="6"/>
  <c r="G274" i="6"/>
  <c r="O273" i="6"/>
  <c r="G273" i="6"/>
  <c r="O272" i="6"/>
  <c r="G272" i="6"/>
  <c r="O271" i="6"/>
  <c r="G271" i="6"/>
  <c r="O270" i="6"/>
  <c r="G270" i="6"/>
  <c r="O269" i="6"/>
  <c r="G269" i="6"/>
  <c r="O268" i="6"/>
  <c r="G268" i="6"/>
  <c r="O267" i="6"/>
  <c r="G267" i="6"/>
  <c r="O266" i="6"/>
  <c r="G266" i="6"/>
  <c r="O265" i="6"/>
  <c r="G265" i="6"/>
  <c r="O262" i="6"/>
  <c r="K262" i="6"/>
  <c r="G262" i="6"/>
  <c r="C262" i="6"/>
  <c r="O261" i="6"/>
  <c r="K261" i="6"/>
  <c r="G261" i="6"/>
  <c r="C261" i="6"/>
  <c r="G234" i="6"/>
  <c r="O247" i="6"/>
  <c r="G247" i="6"/>
  <c r="O246" i="6"/>
  <c r="G246" i="6"/>
  <c r="O245" i="6"/>
  <c r="G245" i="6"/>
  <c r="O244" i="6"/>
  <c r="G244" i="6"/>
  <c r="O243" i="6"/>
  <c r="G243" i="6"/>
  <c r="O242" i="6"/>
  <c r="G242" i="6"/>
  <c r="O241" i="6"/>
  <c r="G241" i="6"/>
  <c r="O240" i="6"/>
  <c r="G240" i="6"/>
  <c r="O239" i="6"/>
  <c r="G239" i="6"/>
  <c r="O238" i="6"/>
  <c r="G238" i="6"/>
  <c r="O235" i="6"/>
  <c r="K235" i="6"/>
  <c r="G235" i="6"/>
  <c r="C235" i="6"/>
  <c r="O234" i="6"/>
  <c r="K234" i="6"/>
  <c r="C234" i="6"/>
  <c r="O220" i="6"/>
  <c r="G220" i="6"/>
  <c r="O219" i="6"/>
  <c r="G219" i="6"/>
  <c r="O218" i="6"/>
  <c r="G218" i="6"/>
  <c r="O217" i="6"/>
  <c r="G217" i="6"/>
  <c r="O216" i="6"/>
  <c r="G216" i="6"/>
  <c r="O215" i="6"/>
  <c r="G215" i="6"/>
  <c r="O214" i="6"/>
  <c r="G214" i="6"/>
  <c r="O213" i="6"/>
  <c r="G213" i="6"/>
  <c r="O212" i="6"/>
  <c r="G212" i="6"/>
  <c r="O211" i="6"/>
  <c r="G211" i="6"/>
  <c r="O208" i="6"/>
  <c r="K208" i="6"/>
  <c r="O207" i="6"/>
  <c r="K207" i="6"/>
  <c r="O193" i="6"/>
  <c r="G193" i="6"/>
  <c r="O192" i="6"/>
  <c r="G192" i="6"/>
  <c r="O191" i="6"/>
  <c r="G191" i="6"/>
  <c r="O190" i="6"/>
  <c r="G190" i="6"/>
  <c r="O189" i="6"/>
  <c r="G189" i="6"/>
  <c r="O188" i="6"/>
  <c r="G188" i="6"/>
  <c r="O187" i="6"/>
  <c r="G187" i="6"/>
  <c r="O186" i="6"/>
  <c r="G186" i="6"/>
  <c r="O185" i="6"/>
  <c r="G185" i="6"/>
  <c r="O184" i="6"/>
  <c r="G184" i="6"/>
  <c r="O166" i="6"/>
  <c r="G166" i="6"/>
  <c r="O165" i="6"/>
  <c r="G165" i="6"/>
  <c r="O164" i="6"/>
  <c r="G164" i="6"/>
  <c r="O163" i="6"/>
  <c r="G163" i="6"/>
  <c r="O162" i="6"/>
  <c r="G162" i="6"/>
  <c r="O161" i="6"/>
  <c r="G161" i="6"/>
  <c r="O160" i="6"/>
  <c r="G160" i="6"/>
  <c r="O159" i="6"/>
  <c r="G159" i="6"/>
  <c r="O158" i="6"/>
  <c r="G158" i="6"/>
  <c r="O157" i="6"/>
  <c r="G157" i="6"/>
  <c r="O139" i="6"/>
  <c r="G139" i="6"/>
  <c r="O138" i="6"/>
  <c r="G138" i="6"/>
  <c r="O137" i="6"/>
  <c r="G137" i="6"/>
  <c r="O136" i="6"/>
  <c r="G136" i="6"/>
  <c r="O135" i="6"/>
  <c r="G135" i="6"/>
  <c r="O134" i="6"/>
  <c r="G134" i="6"/>
  <c r="O133" i="6"/>
  <c r="G133" i="6"/>
  <c r="O132" i="6"/>
  <c r="G132" i="6"/>
  <c r="O131" i="6"/>
  <c r="G131" i="6"/>
  <c r="O130" i="6"/>
  <c r="G130" i="6"/>
  <c r="O112" i="6"/>
  <c r="G112" i="6"/>
  <c r="O111" i="6"/>
  <c r="G111" i="6"/>
  <c r="O110" i="6"/>
  <c r="G110" i="6"/>
  <c r="O109" i="6"/>
  <c r="G109" i="6"/>
  <c r="O108" i="6"/>
  <c r="G108" i="6"/>
  <c r="O107" i="6"/>
  <c r="G107" i="6"/>
  <c r="O106" i="6"/>
  <c r="G106" i="6"/>
  <c r="O105" i="6"/>
  <c r="G105" i="6"/>
  <c r="O104" i="6"/>
  <c r="G104" i="6"/>
  <c r="O103" i="6"/>
  <c r="G103" i="6"/>
  <c r="O85" i="6"/>
  <c r="G85" i="6"/>
  <c r="O84" i="6"/>
  <c r="G84" i="6"/>
  <c r="O83" i="6"/>
  <c r="G83" i="6"/>
  <c r="O82" i="6"/>
  <c r="G82" i="6"/>
  <c r="O81" i="6"/>
  <c r="G81" i="6"/>
  <c r="O80" i="6"/>
  <c r="G80" i="6"/>
  <c r="O79" i="6"/>
  <c r="G79" i="6"/>
  <c r="O78" i="6"/>
  <c r="G78" i="6"/>
  <c r="O77" i="6"/>
  <c r="G77" i="6"/>
  <c r="O76" i="6"/>
  <c r="G76" i="6"/>
  <c r="O58" i="6"/>
  <c r="G58" i="6"/>
  <c r="O57" i="6"/>
  <c r="G57" i="6"/>
  <c r="O56" i="6"/>
  <c r="G56" i="6"/>
  <c r="O55" i="6"/>
  <c r="G55" i="6"/>
  <c r="O54" i="6"/>
  <c r="G54" i="6"/>
  <c r="O53" i="6"/>
  <c r="G53" i="6"/>
  <c r="O52" i="6"/>
  <c r="G52" i="6"/>
  <c r="O51" i="6"/>
  <c r="G51" i="6"/>
  <c r="O50" i="6"/>
  <c r="G50" i="6"/>
  <c r="O49" i="6"/>
  <c r="G49" i="6"/>
  <c r="G39" i="5"/>
  <c r="E26" i="19"/>
  <c r="E25" i="19"/>
  <c r="F25" i="19" s="1"/>
  <c r="O386" i="6"/>
  <c r="O388" i="6"/>
  <c r="O440" i="6"/>
  <c r="O442" i="6"/>
  <c r="G440" i="6"/>
  <c r="G442" i="6"/>
  <c r="O413" i="6"/>
  <c r="O415" i="6"/>
  <c r="G251" i="6"/>
  <c r="G253" i="6"/>
  <c r="G62" i="6"/>
  <c r="G64" i="6"/>
  <c r="G89" i="6"/>
  <c r="G91" i="6"/>
  <c r="G116" i="6"/>
  <c r="G118" i="6"/>
  <c r="G143" i="6"/>
  <c r="G145" i="6"/>
  <c r="G170" i="6"/>
  <c r="G172" i="6"/>
  <c r="G197" i="6"/>
  <c r="G199" i="6"/>
  <c r="G224" i="6"/>
  <c r="G226" i="6"/>
  <c r="O251" i="6"/>
  <c r="O253" i="6"/>
  <c r="G278" i="6"/>
  <c r="G280" i="6"/>
  <c r="G305" i="6"/>
  <c r="G307" i="6"/>
  <c r="G332" i="6"/>
  <c r="G334" i="6"/>
  <c r="G359" i="6"/>
  <c r="G361" i="6"/>
  <c r="O62" i="6"/>
  <c r="O64" i="6"/>
  <c r="O89" i="6"/>
  <c r="O91" i="6"/>
  <c r="O116" i="6"/>
  <c r="O118" i="6"/>
  <c r="O143" i="6"/>
  <c r="O145" i="6"/>
  <c r="O170" i="6"/>
  <c r="O172" i="6"/>
  <c r="O197" i="6"/>
  <c r="O199" i="6"/>
  <c r="O224" i="6"/>
  <c r="O226" i="6"/>
  <c r="O278" i="6"/>
  <c r="O280" i="6"/>
  <c r="O305" i="6"/>
  <c r="O307" i="6"/>
  <c r="O332" i="6"/>
  <c r="O334" i="6"/>
  <c r="O359" i="6"/>
  <c r="O361" i="6"/>
  <c r="G13" i="19"/>
  <c r="I8" i="19"/>
  <c r="O422" i="6"/>
  <c r="K422" i="6"/>
  <c r="K420" i="6"/>
  <c r="M421" i="6"/>
  <c r="G422" i="6"/>
  <c r="C422" i="6"/>
  <c r="C420" i="6"/>
  <c r="E421" i="6"/>
  <c r="O395" i="6"/>
  <c r="K395" i="6"/>
  <c r="K393" i="6"/>
  <c r="M394" i="6"/>
  <c r="G395" i="6"/>
  <c r="C395" i="6"/>
  <c r="C393" i="6"/>
  <c r="E394" i="6"/>
  <c r="O368" i="6"/>
  <c r="K368" i="6"/>
  <c r="K366" i="6"/>
  <c r="M367" i="6"/>
  <c r="G368" i="6"/>
  <c r="C368" i="6"/>
  <c r="C366" i="6"/>
  <c r="E367" i="6"/>
  <c r="O341" i="6"/>
  <c r="K341" i="6"/>
  <c r="K339" i="6"/>
  <c r="M340" i="6"/>
  <c r="G341" i="6"/>
  <c r="C341" i="6"/>
  <c r="C339" i="6"/>
  <c r="E340" i="6"/>
  <c r="O314" i="6"/>
  <c r="K314" i="6"/>
  <c r="K312" i="6"/>
  <c r="M313" i="6"/>
  <c r="G314" i="6"/>
  <c r="C314" i="6"/>
  <c r="C312" i="6"/>
  <c r="E313" i="6"/>
  <c r="O287" i="6"/>
  <c r="K287" i="6"/>
  <c r="K285" i="6"/>
  <c r="M286" i="6"/>
  <c r="G287" i="6"/>
  <c r="C287" i="6"/>
  <c r="C285" i="6"/>
  <c r="E286" i="6"/>
  <c r="O260" i="6"/>
  <c r="K260" i="6"/>
  <c r="K258" i="6"/>
  <c r="M259" i="6"/>
  <c r="G260" i="6"/>
  <c r="C260" i="6"/>
  <c r="C258" i="6"/>
  <c r="E259" i="6"/>
  <c r="O233" i="6"/>
  <c r="K233" i="6"/>
  <c r="K231" i="6"/>
  <c r="M232" i="6"/>
  <c r="C231" i="6"/>
  <c r="K204" i="6"/>
  <c r="M205" i="6"/>
  <c r="G204" i="6"/>
  <c r="C208" i="6" s="1"/>
  <c r="C204" i="6"/>
  <c r="O177" i="6"/>
  <c r="M178" i="6" s="1"/>
  <c r="G177" i="6"/>
  <c r="C180" i="6" s="1"/>
  <c r="G150" i="6"/>
  <c r="C153" i="6" s="1"/>
  <c r="K177" i="6"/>
  <c r="C177" i="6"/>
  <c r="O150" i="6"/>
  <c r="K153" i="6" s="1"/>
  <c r="K150" i="6"/>
  <c r="C150" i="6"/>
  <c r="O123" i="6"/>
  <c r="K127" i="6" s="1"/>
  <c r="K123" i="6"/>
  <c r="G123" i="6"/>
  <c r="C127" i="6" s="1"/>
  <c r="C123" i="6"/>
  <c r="O96" i="6"/>
  <c r="O98" i="6" s="1"/>
  <c r="G96" i="6"/>
  <c r="C99" i="6" s="1"/>
  <c r="O69" i="6"/>
  <c r="K73" i="6" s="1"/>
  <c r="G69" i="6"/>
  <c r="E70" i="6" s="1"/>
  <c r="O42" i="6"/>
  <c r="O44" i="6" s="1"/>
  <c r="G42" i="6"/>
  <c r="G44" i="6" s="1"/>
  <c r="K96" i="6"/>
  <c r="C96" i="6"/>
  <c r="O15" i="6"/>
  <c r="K19" i="6" s="1"/>
  <c r="G15" i="6"/>
  <c r="C18" i="6" s="1"/>
  <c r="C69" i="6"/>
  <c r="K69" i="6"/>
  <c r="K42" i="6"/>
  <c r="C42" i="6"/>
  <c r="K15" i="6"/>
  <c r="C15" i="6"/>
  <c r="J3" i="18"/>
  <c r="E3" i="18"/>
  <c r="I60" i="20"/>
  <c r="I56" i="20"/>
  <c r="I61" i="20"/>
  <c r="I57" i="20"/>
  <c r="I58" i="20"/>
  <c r="H53" i="20"/>
  <c r="I55" i="20"/>
  <c r="I59" i="20"/>
  <c r="J61" i="20"/>
  <c r="J60" i="20"/>
  <c r="J58" i="20"/>
  <c r="J55" i="20"/>
  <c r="J57" i="20"/>
  <c r="J59" i="20"/>
  <c r="J56" i="20"/>
  <c r="I48" i="20"/>
  <c r="I44" i="20"/>
  <c r="I43" i="20"/>
  <c r="I45" i="20"/>
  <c r="I46" i="20"/>
  <c r="I47" i="20"/>
  <c r="J43" i="20"/>
  <c r="H41" i="20"/>
  <c r="I49" i="20"/>
  <c r="J46" i="20"/>
  <c r="J48" i="20"/>
  <c r="J47" i="20"/>
  <c r="J45" i="20"/>
  <c r="J49" i="20"/>
  <c r="J44" i="20"/>
  <c r="I36" i="20"/>
  <c r="I32" i="20"/>
  <c r="I28" i="20"/>
  <c r="I29" i="20"/>
  <c r="I35" i="20"/>
  <c r="I37" i="20"/>
  <c r="I33" i="20"/>
  <c r="I34" i="20"/>
  <c r="I30" i="20"/>
  <c r="I31" i="20"/>
  <c r="J34" i="20"/>
  <c r="J33" i="20"/>
  <c r="J31" i="20"/>
  <c r="J32" i="20"/>
  <c r="J36" i="20"/>
  <c r="J28" i="20"/>
  <c r="J37" i="20"/>
  <c r="J35" i="20"/>
  <c r="J30" i="20"/>
  <c r="J29" i="20"/>
  <c r="K100" i="6"/>
  <c r="E232" i="6"/>
  <c r="C233" i="6"/>
  <c r="G233" i="6"/>
  <c r="K206" i="6"/>
  <c r="O206" i="6"/>
  <c r="I62" i="20"/>
  <c r="J62" i="20"/>
  <c r="I50" i="20"/>
  <c r="J50" i="20"/>
  <c r="I38" i="20"/>
  <c r="J38" i="20"/>
  <c r="O60" i="5"/>
  <c r="O47" i="5"/>
  <c r="N4" i="5"/>
  <c r="J45" i="2"/>
  <c r="N5" i="5"/>
  <c r="J46" i="2"/>
  <c r="J47" i="2" s="1"/>
  <c r="I61" i="5"/>
  <c r="I47" i="5"/>
  <c r="I40" i="5"/>
  <c r="H5" i="5"/>
  <c r="F46" i="2"/>
  <c r="K43" i="7"/>
  <c r="T43" i="7"/>
  <c r="C121" i="6"/>
  <c r="K121" i="6"/>
  <c r="H22" i="5"/>
  <c r="H23" i="5"/>
  <c r="H37" i="5"/>
  <c r="H39" i="5"/>
  <c r="D11" i="5"/>
  <c r="D3" i="7"/>
  <c r="G3" i="4"/>
  <c r="E3" i="3"/>
  <c r="C202" i="6"/>
  <c r="K175" i="6"/>
  <c r="C175" i="6"/>
  <c r="K148" i="6"/>
  <c r="C148" i="6"/>
  <c r="K94" i="6"/>
  <c r="C94" i="6"/>
  <c r="K67" i="6"/>
  <c r="C67" i="6"/>
  <c r="K40" i="6"/>
  <c r="C40" i="6"/>
  <c r="C13" i="6"/>
  <c r="K13" i="6"/>
  <c r="F41" i="2"/>
  <c r="F39" i="2"/>
  <c r="E16" i="5"/>
  <c r="F40" i="2"/>
  <c r="N3" i="5"/>
  <c r="F42" i="2"/>
  <c r="I22" i="20"/>
  <c r="I21" i="20"/>
  <c r="I20" i="20"/>
  <c r="I19" i="20"/>
  <c r="I18" i="20"/>
  <c r="I17" i="20"/>
  <c r="I16" i="20"/>
  <c r="I15" i="20"/>
  <c r="I14" i="20"/>
  <c r="I23" i="20"/>
  <c r="J22" i="20"/>
  <c r="J21" i="20"/>
  <c r="J20" i="20"/>
  <c r="J19" i="20"/>
  <c r="J18" i="20"/>
  <c r="J17" i="20"/>
  <c r="J16" i="20"/>
  <c r="J15" i="20"/>
  <c r="J14" i="20"/>
  <c r="I13" i="20"/>
  <c r="J13" i="20"/>
  <c r="J30" i="2"/>
  <c r="I30" i="2"/>
  <c r="M46" i="3"/>
  <c r="H16" i="5" s="1"/>
  <c r="H19" i="5" s="1"/>
  <c r="H30" i="2"/>
  <c r="E14" i="5" s="1"/>
  <c r="L3" i="3"/>
  <c r="O3" i="7"/>
  <c r="J3" i="4"/>
  <c r="L11" i="5"/>
  <c r="J23" i="20"/>
  <c r="H27" i="5"/>
  <c r="H28" i="5"/>
  <c r="H29" i="5"/>
  <c r="H30" i="5"/>
  <c r="H31" i="5"/>
  <c r="S40" i="7"/>
  <c r="K40" i="7"/>
  <c r="S39" i="7"/>
  <c r="K39" i="7"/>
  <c r="T39" i="7"/>
  <c r="S38" i="7"/>
  <c r="K38" i="7"/>
  <c r="S37" i="7"/>
  <c r="K37" i="7"/>
  <c r="S36" i="7"/>
  <c r="K36" i="7"/>
  <c r="S35" i="7"/>
  <c r="K35" i="7"/>
  <c r="S34" i="7"/>
  <c r="K34" i="7"/>
  <c r="S33" i="7"/>
  <c r="K33" i="7"/>
  <c r="T33" i="7"/>
  <c r="S32" i="7"/>
  <c r="K32" i="7"/>
  <c r="S31" i="7"/>
  <c r="K31" i="7"/>
  <c r="S30" i="7"/>
  <c r="K30" i="7"/>
  <c r="S29" i="7"/>
  <c r="K29" i="7"/>
  <c r="S28" i="7"/>
  <c r="K28" i="7"/>
  <c r="S27" i="7"/>
  <c r="K27" i="7"/>
  <c r="S26" i="7"/>
  <c r="K26" i="7"/>
  <c r="S25" i="7"/>
  <c r="K25" i="7"/>
  <c r="S24" i="7"/>
  <c r="K24" i="7"/>
  <c r="S23" i="7"/>
  <c r="K23" i="7"/>
  <c r="S22" i="7"/>
  <c r="K22" i="7"/>
  <c r="S21" i="7"/>
  <c r="K21" i="7"/>
  <c r="S20" i="7"/>
  <c r="K20" i="7"/>
  <c r="S19" i="7"/>
  <c r="K19" i="7"/>
  <c r="S18" i="7"/>
  <c r="K18" i="7"/>
  <c r="S17" i="7"/>
  <c r="K17" i="7"/>
  <c r="S16" i="7"/>
  <c r="K16" i="7"/>
  <c r="S15" i="7"/>
  <c r="K15" i="7"/>
  <c r="S14" i="7"/>
  <c r="K14" i="7"/>
  <c r="S13" i="7"/>
  <c r="K13" i="7"/>
  <c r="S12" i="7"/>
  <c r="K12" i="7"/>
  <c r="S11" i="7"/>
  <c r="K11" i="7"/>
  <c r="S10" i="7"/>
  <c r="K10" i="7"/>
  <c r="S9" i="7"/>
  <c r="K9" i="7"/>
  <c r="S8" i="7"/>
  <c r="K8" i="7"/>
  <c r="S7" i="7"/>
  <c r="K7" i="7"/>
  <c r="S6" i="7"/>
  <c r="K6" i="7"/>
  <c r="O31" i="6"/>
  <c r="G31" i="6"/>
  <c r="O30" i="6"/>
  <c r="G30" i="6"/>
  <c r="O29" i="6"/>
  <c r="G29" i="6"/>
  <c r="O28" i="6"/>
  <c r="G28" i="6"/>
  <c r="O27" i="6"/>
  <c r="G27" i="6"/>
  <c r="O26" i="6"/>
  <c r="G26" i="6"/>
  <c r="O25" i="6"/>
  <c r="G25" i="6"/>
  <c r="O24" i="6"/>
  <c r="G24" i="6"/>
  <c r="O23" i="6"/>
  <c r="G23" i="6"/>
  <c r="O22" i="6"/>
  <c r="G22" i="6"/>
  <c r="H33" i="5"/>
  <c r="H32" i="5"/>
  <c r="H26" i="5"/>
  <c r="H25" i="5"/>
  <c r="H24" i="5"/>
  <c r="R16" i="4"/>
  <c r="O35" i="6"/>
  <c r="O37" i="6"/>
  <c r="G35" i="6"/>
  <c r="G37" i="6"/>
  <c r="T40" i="7"/>
  <c r="T13" i="7"/>
  <c r="T10" i="7"/>
  <c r="T12" i="7"/>
  <c r="T14" i="7"/>
  <c r="T16" i="7"/>
  <c r="T22" i="7"/>
  <c r="T24" i="7"/>
  <c r="T26" i="7"/>
  <c r="T28" i="7"/>
  <c r="T34" i="7"/>
  <c r="T36" i="7"/>
  <c r="T38" i="7"/>
  <c r="H33" i="2"/>
  <c r="H34" i="2"/>
  <c r="S43" i="7"/>
  <c r="T8" i="7"/>
  <c r="T9" i="7"/>
  <c r="T11" i="7"/>
  <c r="T15" i="7"/>
  <c r="T20" i="7"/>
  <c r="T32" i="7"/>
  <c r="T21" i="7"/>
  <c r="T23" i="7"/>
  <c r="T29" i="7"/>
  <c r="T31" i="7"/>
  <c r="T7" i="7"/>
  <c r="T17" i="7"/>
  <c r="T19" i="7"/>
  <c r="T37" i="7"/>
  <c r="T6" i="7"/>
  <c r="T18" i="7"/>
  <c r="T25" i="7"/>
  <c r="T27" i="7"/>
  <c r="T30" i="7"/>
  <c r="T35" i="7"/>
  <c r="H32" i="2"/>
  <c r="C30" i="2"/>
  <c r="H31" i="2" l="1"/>
  <c r="H14" i="4"/>
  <c r="K126" i="6"/>
  <c r="M124" i="6"/>
  <c r="O126" i="6"/>
  <c r="M97" i="6"/>
  <c r="O100" i="6" s="1"/>
  <c r="M16" i="6"/>
  <c r="O19" i="6" s="1"/>
  <c r="K17" i="6"/>
  <c r="K44" i="6"/>
  <c r="O179" i="6"/>
  <c r="O17" i="6"/>
  <c r="K98" i="6"/>
  <c r="K179" i="6"/>
  <c r="K181" i="6"/>
  <c r="O181" i="6" s="1"/>
  <c r="M43" i="6"/>
  <c r="K18" i="6"/>
  <c r="K99" i="6"/>
  <c r="O71" i="6"/>
  <c r="M70" i="6"/>
  <c r="E124" i="6"/>
  <c r="G127" i="6" s="1"/>
  <c r="G206" i="6"/>
  <c r="C125" i="6"/>
  <c r="C179" i="6"/>
  <c r="C206" i="6"/>
  <c r="C126" i="6"/>
  <c r="G125" i="6"/>
  <c r="O152" i="6"/>
  <c r="C44" i="6"/>
  <c r="O125" i="6"/>
  <c r="G17" i="6"/>
  <c r="K180" i="6"/>
  <c r="O180" i="6" s="1"/>
  <c r="C98" i="6"/>
  <c r="C46" i="6"/>
  <c r="E97" i="6"/>
  <c r="G99" i="6" s="1"/>
  <c r="C19" i="6"/>
  <c r="M151" i="6"/>
  <c r="O153" i="6" s="1"/>
  <c r="C100" i="6"/>
  <c r="C181" i="6"/>
  <c r="C17" i="6"/>
  <c r="G98" i="6"/>
  <c r="K152" i="6"/>
  <c r="G179" i="6"/>
  <c r="E178" i="6"/>
  <c r="G180" i="6" s="1"/>
  <c r="E16" i="6"/>
  <c r="K154" i="6"/>
  <c r="C45" i="6"/>
  <c r="E43" i="6"/>
  <c r="O127" i="6"/>
  <c r="G152" i="6"/>
  <c r="O73" i="6"/>
  <c r="K71" i="6"/>
  <c r="K125" i="6"/>
  <c r="C152" i="6"/>
  <c r="E205" i="6"/>
  <c r="G208" i="6" s="1"/>
  <c r="C154" i="6"/>
  <c r="K72" i="6"/>
  <c r="O72" i="6" s="1"/>
  <c r="C207" i="6"/>
  <c r="E151" i="6"/>
  <c r="G153" i="6" s="1"/>
  <c r="D7" i="20"/>
  <c r="J7" i="20" s="1"/>
  <c r="E7" i="20"/>
  <c r="D12" i="21"/>
  <c r="C72" i="6"/>
  <c r="G72" i="6" s="1"/>
  <c r="K46" i="6"/>
  <c r="O46" i="6" s="1"/>
  <c r="C73" i="6"/>
  <c r="G71" i="6"/>
  <c r="C71" i="6"/>
  <c r="H17" i="5"/>
  <c r="K45" i="6"/>
  <c r="H18" i="5"/>
  <c r="M12" i="2"/>
  <c r="M15" i="2" s="1"/>
  <c r="H18" i="4" l="1"/>
  <c r="H16" i="4"/>
  <c r="J38" i="2"/>
  <c r="O70" i="5"/>
  <c r="O71" i="5" s="1"/>
  <c r="O99" i="6"/>
  <c r="O18" i="6"/>
  <c r="G126" i="6"/>
  <c r="G46" i="6"/>
  <c r="G181" i="6"/>
  <c r="G100" i="6"/>
  <c r="O154" i="6"/>
  <c r="G45" i="6"/>
  <c r="G18" i="6"/>
  <c r="G19" i="6"/>
  <c r="G154" i="6"/>
  <c r="G207" i="6"/>
  <c r="I7" i="20"/>
  <c r="G73" i="6"/>
  <c r="O45" i="6"/>
  <c r="O44" i="5" l="1"/>
  <c r="J42" i="2"/>
  <c r="J40" i="2"/>
  <c r="J43" i="2"/>
  <c r="E7" i="6"/>
  <c r="I13" i="5" s="1"/>
  <c r="C8" i="6"/>
  <c r="G8" i="6"/>
  <c r="D5" i="6" s="1"/>
  <c r="D3" i="6"/>
  <c r="H6" i="5" s="1"/>
  <c r="F48" i="2" s="1"/>
  <c r="C9" i="6"/>
  <c r="C10" i="6"/>
  <c r="H4" i="5"/>
  <c r="I44" i="5"/>
  <c r="H8" i="5"/>
  <c r="F50" i="2" s="1"/>
  <c r="D4" i="6"/>
  <c r="H7" i="5" s="1"/>
  <c r="F49" i="2" s="1"/>
  <c r="J41" i="2" l="1"/>
  <c r="J52" i="2"/>
  <c r="J53" i="2" s="1"/>
  <c r="G10" i="6"/>
  <c r="G9" i="6"/>
  <c r="F38" i="2"/>
  <c r="F43" i="2" s="1"/>
  <c r="F44" i="2" s="1"/>
  <c r="H3" i="5"/>
  <c r="F45" i="2"/>
  <c r="F47" i="2" s="1"/>
  <c r="O42" i="5" l="1"/>
  <c r="O43" i="5" s="1"/>
  <c r="E23" i="19"/>
  <c r="J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mio</author>
  </authors>
  <commentList>
    <comment ref="K41" authorId="0" shapeId="0" xr:uid="{F11080AC-D0CE-4C61-9353-F133948C9D59}">
      <text>
        <r>
          <rPr>
            <b/>
            <u/>
            <sz val="16"/>
            <color indexed="81"/>
            <rFont val="MS P ゴシック"/>
            <family val="3"/>
            <charset val="128"/>
          </rPr>
          <t>※助成金額を入力（単位：千円）</t>
        </r>
        <r>
          <rPr>
            <b/>
            <sz val="9"/>
            <color indexed="81"/>
            <rFont val="MS P ゴシック"/>
            <family val="3"/>
            <charset val="128"/>
          </rPr>
          <t xml:space="preserve">
</t>
        </r>
        <r>
          <rPr>
            <sz val="14"/>
            <color indexed="81"/>
            <rFont val="MS P ゴシック"/>
            <family val="3"/>
            <charset val="128"/>
          </rPr>
          <t>①内定額の範囲内②助成対象経費 合計 (A)-(B)
の範囲内で入力してください。
複数年計画支援の場合は入力不要です。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mio</author>
    <author>suzuki haruna</author>
    <author>ariyama serino</author>
  </authors>
  <commentList>
    <comment ref="I6" authorId="0" shapeId="0" xr:uid="{5898D245-467F-4AE6-BC48-145EB8929F98}">
      <text>
        <r>
          <rPr>
            <sz val="12"/>
            <color indexed="81"/>
            <rFont val="MS P ゴシック"/>
            <family val="3"/>
            <charset val="128"/>
          </rPr>
          <t>提出日を入力ください。</t>
        </r>
      </text>
    </comment>
    <comment ref="B9" authorId="1" shapeId="0" xr:uid="{2ED501AA-19BF-432B-A6AA-E3BAE4393556}">
      <text>
        <r>
          <rPr>
            <sz val="12"/>
            <color indexed="81"/>
            <rFont val="MS P ゴシック"/>
            <family val="3"/>
            <charset val="128"/>
          </rPr>
          <t>交付</t>
        </r>
        <r>
          <rPr>
            <sz val="12"/>
            <color indexed="10"/>
            <rFont val="MS P ゴシック"/>
            <family val="3"/>
            <charset val="128"/>
          </rPr>
          <t>決定</t>
        </r>
        <r>
          <rPr>
            <sz val="12"/>
            <color indexed="81"/>
            <rFont val="MS P ゴシック"/>
            <family val="3"/>
            <charset val="128"/>
          </rPr>
          <t>通知書右上の日付・文書番号を入力ください（交付「内定」通知書ではありません）。</t>
        </r>
      </text>
    </comment>
    <comment ref="B45" authorId="2" shapeId="0" xr:uid="{619A7670-DE59-403B-87DA-F7FCBD971F7C}">
      <text>
        <r>
          <rPr>
            <b/>
            <sz val="11"/>
            <color indexed="81"/>
            <rFont val="MS P ゴシック"/>
            <family val="3"/>
            <charset val="128"/>
          </rPr>
          <t>複数年計画支援の
B表に転記してください。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nakanishi nozomi</author>
    <author>suzuki haruna</author>
  </authors>
  <commentList>
    <comment ref="E47" authorId="0" shapeId="0" xr:uid="{A37D9788-6F95-4B2B-86B9-40EAB35442FE}">
      <text>
        <r>
          <rPr>
            <sz val="12"/>
            <color indexed="81"/>
            <rFont val="MS P ゴシック"/>
            <family val="3"/>
            <charset val="128"/>
          </rPr>
          <t>要選択
※伝統芸能・大衆芸能分野は選択不要</t>
        </r>
      </text>
    </comment>
    <comment ref="B101" authorId="1" shapeId="0" xr:uid="{A136A4A3-0C80-41B2-A64D-54F1BF53FA88}">
      <text>
        <r>
          <rPr>
            <sz val="12"/>
            <color indexed="81"/>
            <rFont val="MS P ゴシック"/>
            <family val="3"/>
            <charset val="128"/>
          </rPr>
          <t>公演後の批評・劇評等（レビュー）に限ります。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mio</author>
    <author>日本芸術文化振興会</author>
  </authors>
  <commentList>
    <comment ref="U4" authorId="0" shapeId="0" xr:uid="{A7071E8E-8145-412B-9213-0B2A1AA9DCD4}">
      <text>
        <r>
          <rPr>
            <sz val="14"/>
            <color indexed="81"/>
            <rFont val="MS P ゴシック"/>
            <family val="3"/>
            <charset val="128"/>
          </rPr>
          <t>積算根拠を明記してください。
（例）
年間給与2,000,000円÷250日
契約／内規による
全拘束日数による按分
出演料一式を1:1に按分</t>
        </r>
      </text>
    </comment>
    <comment ref="B6" authorId="1" shapeId="0" xr:uid="{13730444-212E-436C-A366-460C6AEDC9EB}">
      <text>
        <r>
          <rPr>
            <sz val="12"/>
            <color indexed="81"/>
            <rFont val="ＭＳ Ｐゴシック"/>
            <family val="3"/>
            <charset val="128"/>
          </rPr>
          <t xml:space="preserve">経費の対象となる出演者が具体的に決定している場合には、氏名等を記入してください。
出演者数が多い場合、単価・日数が同一の出演者は、「○○○　外○名」と記載可能です。
</t>
        </r>
        <r>
          <rPr>
            <b/>
            <sz val="12"/>
            <color indexed="81"/>
            <rFont val="ＭＳ Ｐゴシック"/>
            <family val="3"/>
            <charset val="128"/>
          </rPr>
          <t>月給等の給与制により支払っている場合は、「（給与）」等それが分かる記載を入れてください。</t>
        </r>
      </text>
    </comment>
    <comment ref="K43" authorId="1" shapeId="0" xr:uid="{29519151-8D9D-4862-9EB2-FAD76CD84512}">
      <text>
        <r>
          <rPr>
            <sz val="12"/>
            <color indexed="81"/>
            <rFont val="ＭＳ Ｐゴシック"/>
            <family val="3"/>
            <charset val="128"/>
          </rPr>
          <t>この額は、「支出決算書」の稽古料の合計額と一致します。</t>
        </r>
      </text>
    </comment>
    <comment ref="S43" authorId="1" shapeId="0" xr:uid="{826EC282-7ADC-48B7-A58E-7E024664B9E0}">
      <text>
        <r>
          <rPr>
            <sz val="12"/>
            <color indexed="81"/>
            <rFont val="ＭＳ Ｐゴシック"/>
            <family val="3"/>
            <charset val="128"/>
          </rPr>
          <t>この額は、「収支報告書」の出演料の合計額と一致します。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C34" authorId="0" shapeId="0" xr:uid="{743B5604-9426-43A2-A22B-7124F4394294}">
      <text>
        <r>
          <rPr>
            <sz val="11"/>
            <color indexed="81"/>
            <rFont val="MS P ゴシック"/>
            <family val="3"/>
            <charset val="128"/>
          </rPr>
          <t>上記の券種のうち、当てはまる券種の合計販売枚数を記入ください。</t>
        </r>
      </text>
    </comment>
    <comment ref="H34" authorId="0" shapeId="0" xr:uid="{2DFB2B23-A8F0-4C50-A382-8A435E9D2669}">
      <text>
        <r>
          <rPr>
            <sz val="11"/>
            <color indexed="81"/>
            <rFont val="MS P ゴシック"/>
            <family val="3"/>
            <charset val="128"/>
          </rPr>
          <t>介助者の分も含めた枚数を記入ください。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abe manami</author>
    <author>suzuki haruna</author>
  </authors>
  <commentList>
    <comment ref="A32" authorId="0" shapeId="0" xr:uid="{2DA1A4D4-8247-4E2B-AD18-1BE9E31A3E51}">
      <text>
        <r>
          <rPr>
            <sz val="11"/>
            <color indexed="81"/>
            <rFont val="MS P ゴシック"/>
            <family val="3"/>
            <charset val="128"/>
          </rPr>
          <t>上記の券種のうち、当てはまるものの合計販売枚数をご記入ください。</t>
        </r>
        <r>
          <rPr>
            <sz val="9"/>
            <color indexed="81"/>
            <rFont val="MS P ゴシック"/>
            <family val="3"/>
            <charset val="128"/>
          </rPr>
          <t xml:space="preserve">
</t>
        </r>
      </text>
    </comment>
    <comment ref="G32" authorId="1" shapeId="0" xr:uid="{1C3D9024-F1C6-408C-A4EB-F25427C52FA6}">
      <text>
        <r>
          <rPr>
            <sz val="10"/>
            <color indexed="81"/>
            <rFont val="MS P ゴシック"/>
            <family val="3"/>
            <charset val="128"/>
          </rPr>
          <t>介助者の分も含めた枚数をご記入ください。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40F1E26A-8D9A-420F-864A-94D376B6FB00}">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74ECB976-2119-4645-A868-B4FA12AFE48B}">
      <text>
        <r>
          <rPr>
            <b/>
            <sz val="9"/>
            <color indexed="81"/>
            <rFont val="ＭＳ Ｐゴシック"/>
            <family val="3"/>
            <charset val="128"/>
          </rPr>
          <t>当日実際に来場した招待人数を記載してください。</t>
        </r>
      </text>
    </comment>
    <comment ref="J22" authorId="0" shapeId="0" xr:uid="{D70B572E-969E-4769-B446-76814538BEEA}">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<sst xmlns="http://schemas.openxmlformats.org/spreadsheetml/2006/main" count="2620" uniqueCount="615">
  <si>
    <t>支援区分</t>
    <rPh sb="0" eb="4">
      <t>シエンクブン</t>
    </rPh>
    <phoneticPr fontId="8"/>
  </si>
  <si>
    <t>分野</t>
    <rPh sb="0" eb="2">
      <t>ブンヤ</t>
    </rPh>
    <phoneticPr fontId="7"/>
  </si>
  <si>
    <t>ジャンル</t>
    <phoneticPr fontId="8"/>
  </si>
  <si>
    <t>団体情報</t>
    <rPh sb="0" eb="2">
      <t>ダンタイ</t>
    </rPh>
    <rPh sb="2" eb="4">
      <t>ジョウホウ</t>
    </rPh>
    <phoneticPr fontId="8"/>
  </si>
  <si>
    <t>都道府県</t>
    <rPh sb="0" eb="4">
      <t>トドウフケン</t>
    </rPh>
    <phoneticPr fontId="8"/>
  </si>
  <si>
    <t>市区町村～番地（建物名含む）</t>
    <rPh sb="0" eb="2">
      <t>シク</t>
    </rPh>
    <rPh sb="2" eb="4">
      <t>チョウソン</t>
    </rPh>
    <rPh sb="5" eb="7">
      <t>バンチ</t>
    </rPh>
    <rPh sb="8" eb="10">
      <t>タテモノ</t>
    </rPh>
    <rPh sb="10" eb="11">
      <t>メイ</t>
    </rPh>
    <rPh sb="11" eb="12">
      <t>フク</t>
    </rPh>
    <phoneticPr fontId="8"/>
  </si>
  <si>
    <t>代表者役職名</t>
  </si>
  <si>
    <t>担当者情報</t>
    <rPh sb="0" eb="3">
      <t>タントウシャ</t>
    </rPh>
    <rPh sb="3" eb="5">
      <t>ジョウホウ</t>
    </rPh>
    <phoneticPr fontId="8"/>
  </si>
  <si>
    <t>担当部署・所属</t>
    <rPh sb="0" eb="2">
      <t>タントウ</t>
    </rPh>
    <rPh sb="2" eb="4">
      <t>ブショ</t>
    </rPh>
    <rPh sb="5" eb="7">
      <t>ショゾク</t>
    </rPh>
    <phoneticPr fontId="8"/>
  </si>
  <si>
    <t>担当者電話番号</t>
    <rPh sb="0" eb="3">
      <t>タントウシャ</t>
    </rPh>
    <rPh sb="3" eb="5">
      <t>デンワ</t>
    </rPh>
    <rPh sb="5" eb="7">
      <t>バンゴウ</t>
    </rPh>
    <phoneticPr fontId="8"/>
  </si>
  <si>
    <t>（フリガナ）</t>
    <phoneticPr fontId="8"/>
  </si>
  <si>
    <t>時間外連絡先</t>
    <rPh sb="0" eb="6">
      <t>ジカンガイレンラクサキ</t>
    </rPh>
    <phoneticPr fontId="8"/>
  </si>
  <si>
    <t>氏名</t>
    <phoneticPr fontId="8"/>
  </si>
  <si>
    <t>活動内容</t>
    <rPh sb="0" eb="2">
      <t>カツドウ</t>
    </rPh>
    <rPh sb="2" eb="4">
      <t>ナイヨウ</t>
    </rPh>
    <phoneticPr fontId="8"/>
  </si>
  <si>
    <t>個表番号</t>
    <rPh sb="0" eb="4">
      <t>コヒョウバンゴウ</t>
    </rPh>
    <phoneticPr fontId="7"/>
  </si>
  <si>
    <t>活動名</t>
    <rPh sb="0" eb="2">
      <t>カツドウ</t>
    </rPh>
    <rPh sb="2" eb="3">
      <t>メイ</t>
    </rPh>
    <phoneticPr fontId="8"/>
  </si>
  <si>
    <t>実施時期及び
実施場所</t>
    <rPh sb="0" eb="2">
      <t>ジッシ</t>
    </rPh>
    <rPh sb="2" eb="4">
      <t>ジキ</t>
    </rPh>
    <rPh sb="4" eb="5">
      <t>オヨ</t>
    </rPh>
    <rPh sb="7" eb="9">
      <t>ジッシ</t>
    </rPh>
    <rPh sb="9" eb="11">
      <t>バショ</t>
    </rPh>
    <phoneticPr fontId="8"/>
  </si>
  <si>
    <t>開始日</t>
    <rPh sb="0" eb="3">
      <t>カイシビ</t>
    </rPh>
    <phoneticPr fontId="8"/>
  </si>
  <si>
    <t>終了日</t>
    <rPh sb="0" eb="2">
      <t>シュウリョウ</t>
    </rPh>
    <rPh sb="2" eb="3">
      <t>ビ</t>
    </rPh>
    <phoneticPr fontId="8"/>
  </si>
  <si>
    <t>実施会場　</t>
    <rPh sb="0" eb="2">
      <t>ジッシ</t>
    </rPh>
    <rPh sb="2" eb="4">
      <t>カイジョウ</t>
    </rPh>
    <phoneticPr fontId="8"/>
  </si>
  <si>
    <t>（都道府県・</t>
    <rPh sb="3" eb="4">
      <t>フ</t>
    </rPh>
    <phoneticPr fontId="8"/>
  </si>
  <si>
    <t>市区町村）</t>
    <rPh sb="0" eb="2">
      <t>シク</t>
    </rPh>
    <rPh sb="2" eb="4">
      <t>チョウソン</t>
    </rPh>
    <phoneticPr fontId="8"/>
  </si>
  <si>
    <t>～</t>
    <phoneticPr fontId="8"/>
  </si>
  <si>
    <t>稽古費</t>
  </si>
  <si>
    <t>※非表示</t>
    <rPh sb="1" eb="4">
      <t>ヒヒョウジ</t>
    </rPh>
    <phoneticPr fontId="7"/>
  </si>
  <si>
    <t>音楽費</t>
  </si>
  <si>
    <t>文芸費</t>
  </si>
  <si>
    <t>会場費</t>
  </si>
  <si>
    <t>舞台費</t>
    <phoneticPr fontId="7"/>
  </si>
  <si>
    <t>【個表】</t>
    <rPh sb="1" eb="3">
      <t>コヒョウ</t>
    </rPh>
    <phoneticPr fontId="8"/>
  </si>
  <si>
    <t>団体名</t>
    <rPh sb="0" eb="3">
      <t>ダンタイメイ</t>
    </rPh>
    <phoneticPr fontId="8"/>
  </si>
  <si>
    <t>活動名</t>
    <rPh sb="0" eb="3">
      <t>カツドウメイ</t>
    </rPh>
    <phoneticPr fontId="8"/>
  </si>
  <si>
    <t>本活動の企画意図及び目標等</t>
    <rPh sb="0" eb="1">
      <t>ホン</t>
    </rPh>
    <rPh sb="1" eb="3">
      <t>カツドウ</t>
    </rPh>
    <rPh sb="4" eb="6">
      <t>キカク</t>
    </rPh>
    <rPh sb="6" eb="8">
      <t>イト</t>
    </rPh>
    <rPh sb="8" eb="9">
      <t>オヨ</t>
    </rPh>
    <rPh sb="10" eb="12">
      <t>モクヒョウ</t>
    </rPh>
    <rPh sb="12" eb="13">
      <t>トウ</t>
    </rPh>
    <phoneticPr fontId="8"/>
  </si>
  <si>
    <t>企画意図等</t>
    <rPh sb="0" eb="2">
      <t>キカク</t>
    </rPh>
    <rPh sb="2" eb="4">
      <t>イト</t>
    </rPh>
    <rPh sb="4" eb="5">
      <t>トウ</t>
    </rPh>
    <phoneticPr fontId="8"/>
  </si>
  <si>
    <t>目標</t>
    <rPh sb="0" eb="2">
      <t>モクヒョウ</t>
    </rPh>
    <phoneticPr fontId="8"/>
  </si>
  <si>
    <t>実施時期</t>
    <rPh sb="0" eb="2">
      <t>ジッシ</t>
    </rPh>
    <rPh sb="2" eb="4">
      <t>ジキ</t>
    </rPh>
    <phoneticPr fontId="8"/>
  </si>
  <si>
    <t>実施場所（所在地）</t>
    <phoneticPr fontId="8"/>
  </si>
  <si>
    <t>ゲネプロ</t>
    <phoneticPr fontId="8"/>
  </si>
  <si>
    <t>開演時間</t>
    <rPh sb="0" eb="2">
      <t>カイエン</t>
    </rPh>
    <rPh sb="2" eb="4">
      <t>ジカン</t>
    </rPh>
    <phoneticPr fontId="8"/>
  </si>
  <si>
    <t>ばらし</t>
    <phoneticPr fontId="8"/>
  </si>
  <si>
    <t>計</t>
    <rPh sb="0" eb="1">
      <t>ケイ</t>
    </rPh>
    <phoneticPr fontId="8"/>
  </si>
  <si>
    <t>本活動の内容</t>
    <phoneticPr fontId="8"/>
  </si>
  <si>
    <t>作品内容</t>
    <rPh sb="0" eb="2">
      <t>サクヒン</t>
    </rPh>
    <rPh sb="2" eb="4">
      <t>ナイヨウ</t>
    </rPh>
    <phoneticPr fontId="8"/>
  </si>
  <si>
    <t>その他（</t>
    <rPh sb="2" eb="3">
      <t>タ</t>
    </rPh>
    <phoneticPr fontId="8"/>
  </si>
  <si>
    <t>）</t>
    <phoneticPr fontId="8"/>
  </si>
  <si>
    <t>団体名</t>
    <rPh sb="0" eb="3">
      <t>ダンタイメイ</t>
    </rPh>
    <phoneticPr fontId="7"/>
  </si>
  <si>
    <t>活動名</t>
    <rPh sb="0" eb="3">
      <t>カツドウメイ</t>
    </rPh>
    <phoneticPr fontId="7"/>
  </si>
  <si>
    <t>消費税等仕入控除税額の取扱</t>
    <phoneticPr fontId="7"/>
  </si>
  <si>
    <t>助成対象経費</t>
    <rPh sb="0" eb="2">
      <t>ジョセイ</t>
    </rPh>
    <rPh sb="2" eb="4">
      <t>タイショウ</t>
    </rPh>
    <rPh sb="4" eb="6">
      <t>ケイヒ</t>
    </rPh>
    <phoneticPr fontId="8"/>
  </si>
  <si>
    <t>稽古費</t>
    <rPh sb="0" eb="2">
      <t>ケイコ</t>
    </rPh>
    <rPh sb="2" eb="3">
      <t>ヒ</t>
    </rPh>
    <phoneticPr fontId="8"/>
  </si>
  <si>
    <t>音楽費</t>
    <rPh sb="0" eb="2">
      <t>オンガク</t>
    </rPh>
    <rPh sb="2" eb="3">
      <t>ヒ</t>
    </rPh>
    <phoneticPr fontId="8"/>
  </si>
  <si>
    <t>文芸費</t>
    <rPh sb="0" eb="2">
      <t>ブンゲイ</t>
    </rPh>
    <rPh sb="2" eb="3">
      <t>ヒ</t>
    </rPh>
    <phoneticPr fontId="7"/>
  </si>
  <si>
    <t>会場費</t>
    <rPh sb="0" eb="2">
      <t>カイジョウ</t>
    </rPh>
    <rPh sb="2" eb="3">
      <t>ヒ</t>
    </rPh>
    <phoneticPr fontId="7"/>
  </si>
  <si>
    <t>舞台費</t>
    <rPh sb="0" eb="2">
      <t>ブタイ</t>
    </rPh>
    <rPh sb="2" eb="3">
      <t>ヒ</t>
    </rPh>
    <phoneticPr fontId="7"/>
  </si>
  <si>
    <t>課税対象外経費</t>
    <rPh sb="0" eb="2">
      <t>カゼイ</t>
    </rPh>
    <rPh sb="2" eb="4">
      <t>タイショウ</t>
    </rPh>
    <rPh sb="4" eb="5">
      <t>ガイ</t>
    </rPh>
    <rPh sb="5" eb="7">
      <t>ケイヒ</t>
    </rPh>
    <phoneticPr fontId="7"/>
  </si>
  <si>
    <t>税区分番号</t>
    <rPh sb="0" eb="1">
      <t>ゼイ</t>
    </rPh>
    <rPh sb="1" eb="3">
      <t>クブン</t>
    </rPh>
    <rPh sb="3" eb="5">
      <t>バンゴウ</t>
    </rPh>
    <phoneticPr fontId="7"/>
  </si>
  <si>
    <t>課税対象経費</t>
    <rPh sb="0" eb="2">
      <t>カゼイ</t>
    </rPh>
    <rPh sb="2" eb="4">
      <t>タイショウ</t>
    </rPh>
    <rPh sb="4" eb="6">
      <t>ケイヒ</t>
    </rPh>
    <phoneticPr fontId="7"/>
  </si>
  <si>
    <t>区分</t>
    <rPh sb="0" eb="2">
      <t>クブン</t>
    </rPh>
    <phoneticPr fontId="8"/>
  </si>
  <si>
    <t>項目</t>
    <rPh sb="0" eb="2">
      <t>コウモク</t>
    </rPh>
    <phoneticPr fontId="7"/>
  </si>
  <si>
    <t>空白</t>
    <rPh sb="0" eb="2">
      <t>クウハク</t>
    </rPh>
    <phoneticPr fontId="8"/>
  </si>
  <si>
    <t>細目</t>
    <rPh sb="0" eb="2">
      <t>サイモク</t>
    </rPh>
    <phoneticPr fontId="8"/>
  </si>
  <si>
    <t>空白２</t>
    <rPh sb="0" eb="2">
      <t>クウハク</t>
    </rPh>
    <phoneticPr fontId="7"/>
  </si>
  <si>
    <t>数量(1)</t>
    <rPh sb="0" eb="2">
      <t>スウリョウ</t>
    </rPh>
    <phoneticPr fontId="8"/>
  </si>
  <si>
    <t>数量(2)</t>
    <rPh sb="0" eb="2">
      <t>スウリョウ</t>
    </rPh>
    <phoneticPr fontId="8"/>
  </si>
  <si>
    <t>課税区分</t>
    <rPh sb="0" eb="2">
      <t>カゼイ</t>
    </rPh>
    <rPh sb="2" eb="4">
      <t>クブン</t>
    </rPh>
    <phoneticPr fontId="7"/>
  </si>
  <si>
    <t>課税対象外</t>
    <rPh sb="0" eb="2">
      <t>カゼイ</t>
    </rPh>
    <rPh sb="2" eb="4">
      <t>タイショウ</t>
    </rPh>
    <rPh sb="4" eb="5">
      <t>ガイ</t>
    </rPh>
    <phoneticPr fontId="7"/>
  </si>
  <si>
    <t>―</t>
  </si>
  <si>
    <t>音楽費</t>
    <rPh sb="0" eb="2">
      <t>オンガク</t>
    </rPh>
    <rPh sb="2" eb="3">
      <t>ヒ</t>
    </rPh>
    <phoneticPr fontId="7"/>
  </si>
  <si>
    <t>※　Ａ４判２枚に収まるように作成してください。</t>
    <phoneticPr fontId="7"/>
  </si>
  <si>
    <t>（収入）　</t>
  </si>
  <si>
    <t>項　目</t>
    <rPh sb="0" eb="1">
      <t>コウ</t>
    </rPh>
    <rPh sb="2" eb="3">
      <t>モク</t>
    </rPh>
    <phoneticPr fontId="32"/>
  </si>
  <si>
    <t>　内　訳（円）</t>
  </si>
  <si>
    <t>内　訳（円）</t>
  </si>
  <si>
    <t>会場名</t>
    <rPh sb="0" eb="2">
      <t>カイジョウ</t>
    </rPh>
    <rPh sb="2" eb="3">
      <t>メイ</t>
    </rPh>
    <phoneticPr fontId="32"/>
  </si>
  <si>
    <t>会場の席数(定員)</t>
    <rPh sb="0" eb="2">
      <t>カイジョウ</t>
    </rPh>
    <rPh sb="3" eb="5">
      <t>セキスウ</t>
    </rPh>
    <rPh sb="6" eb="8">
      <t>テイイン</t>
    </rPh>
    <phoneticPr fontId="7"/>
  </si>
  <si>
    <t>共催者
負担金</t>
    <phoneticPr fontId="7"/>
  </si>
  <si>
    <t>使用席数</t>
    <phoneticPr fontId="32"/>
  </si>
  <si>
    <t>公演回数</t>
    <rPh sb="0" eb="2">
      <t>コウエン</t>
    </rPh>
    <rPh sb="2" eb="4">
      <t>カイスウ</t>
    </rPh>
    <phoneticPr fontId="32"/>
  </si>
  <si>
    <t>使用席数×公演回数</t>
    <rPh sb="5" eb="7">
      <t>コウエン</t>
    </rPh>
    <rPh sb="7" eb="9">
      <t>カイスウ</t>
    </rPh>
    <phoneticPr fontId="32"/>
  </si>
  <si>
    <t>販売枚数</t>
    <rPh sb="0" eb="2">
      <t>ハンバイ</t>
    </rPh>
    <rPh sb="2" eb="4">
      <t>マイスウ</t>
    </rPh>
    <rPh sb="3" eb="4">
      <t>カズ</t>
    </rPh>
    <phoneticPr fontId="32"/>
  </si>
  <si>
    <t>収入率</t>
    <rPh sb="0" eb="2">
      <t>シュウニュウ</t>
    </rPh>
    <phoneticPr fontId="32"/>
  </si>
  <si>
    <t>入場者数</t>
    <rPh sb="2" eb="3">
      <t>モノ</t>
    </rPh>
    <rPh sb="3" eb="4">
      <t>カズ</t>
    </rPh>
    <phoneticPr fontId="32"/>
  </si>
  <si>
    <t>入場率</t>
    <phoneticPr fontId="32"/>
  </si>
  <si>
    <t>入場券内訳</t>
    <phoneticPr fontId="32"/>
  </si>
  <si>
    <t>券種</t>
    <rPh sb="0" eb="1">
      <t>ケン</t>
    </rPh>
    <rPh sb="1" eb="2">
      <t>シュ</t>
    </rPh>
    <phoneticPr fontId="32"/>
  </si>
  <si>
    <t>単価/円(税込)</t>
    <phoneticPr fontId="7"/>
  </si>
  <si>
    <t>×</t>
    <phoneticPr fontId="32"/>
  </si>
  <si>
    <t>枚数</t>
    <phoneticPr fontId="32"/>
  </si>
  <si>
    <t>単価×枚数</t>
    <rPh sb="0" eb="2">
      <t>タンカ</t>
    </rPh>
    <rPh sb="3" eb="5">
      <t>マイスウ</t>
    </rPh>
    <phoneticPr fontId="32"/>
  </si>
  <si>
    <t>その他
収入</t>
    <phoneticPr fontId="32"/>
  </si>
  <si>
    <t>招待券枚数→</t>
    <rPh sb="0" eb="3">
      <t>ショウタイケン</t>
    </rPh>
    <rPh sb="3" eb="5">
      <t>マイスウ</t>
    </rPh>
    <phoneticPr fontId="32"/>
  </si>
  <si>
    <t>自己負担金</t>
    <phoneticPr fontId="32"/>
  </si>
  <si>
    <t>合計</t>
    <rPh sb="0" eb="2">
      <t>ゴウケイ</t>
    </rPh>
    <phoneticPr fontId="32"/>
  </si>
  <si>
    <t>合　計</t>
    <rPh sb="0" eb="1">
      <t>ゴウ</t>
    </rPh>
    <phoneticPr fontId="32"/>
  </si>
  <si>
    <t>（支出）</t>
  </si>
  <si>
    <t>項　目</t>
  </si>
  <si>
    <t>出演費・音楽費・文芸費</t>
    <rPh sb="2" eb="3">
      <t>ヒ</t>
    </rPh>
    <rPh sb="4" eb="5">
      <t>オン</t>
    </rPh>
    <rPh sb="5" eb="6">
      <t>ラク</t>
    </rPh>
    <rPh sb="6" eb="7">
      <t>ヒ</t>
    </rPh>
    <rPh sb="8" eb="10">
      <t>ブンゲイ</t>
    </rPh>
    <rPh sb="10" eb="11">
      <t>ヒ</t>
    </rPh>
    <phoneticPr fontId="32"/>
  </si>
  <si>
    <t>謝金・旅費・宣伝費等</t>
    <rPh sb="0" eb="2">
      <t>シャキン</t>
    </rPh>
    <rPh sb="3" eb="5">
      <t>リョヒ</t>
    </rPh>
    <rPh sb="6" eb="8">
      <t>センデン</t>
    </rPh>
    <rPh sb="8" eb="9">
      <t>ヒ</t>
    </rPh>
    <rPh sb="9" eb="10">
      <t>トウ</t>
    </rPh>
    <phoneticPr fontId="32"/>
  </si>
  <si>
    <t>その他の支出</t>
    <rPh sb="2" eb="3">
      <t>タ</t>
    </rPh>
    <rPh sb="4" eb="6">
      <t>シシュツ</t>
    </rPh>
    <phoneticPr fontId="32"/>
  </si>
  <si>
    <t>会場費・舞台費・運搬費</t>
    <rPh sb="0" eb="2">
      <t>カイジョウ</t>
    </rPh>
    <rPh sb="2" eb="3">
      <t>ヒ</t>
    </rPh>
    <rPh sb="4" eb="6">
      <t>ブタイ</t>
    </rPh>
    <rPh sb="6" eb="7">
      <t>ヒ</t>
    </rPh>
    <rPh sb="8" eb="10">
      <t>ウンパン</t>
    </rPh>
    <rPh sb="10" eb="11">
      <t>ヒ</t>
    </rPh>
    <phoneticPr fontId="32"/>
  </si>
  <si>
    <t>※Ａ４用紙１枚に収まるように作成してください。</t>
    <phoneticPr fontId="32"/>
  </si>
  <si>
    <t>入場料合計（円）</t>
    <rPh sb="0" eb="3">
      <t>ニュウジョウリョウ</t>
    </rPh>
    <rPh sb="3" eb="5">
      <t>ゴウケイ</t>
    </rPh>
    <rPh sb="6" eb="7">
      <t>エン</t>
    </rPh>
    <phoneticPr fontId="8"/>
  </si>
  <si>
    <t>公演回数合計</t>
    <rPh sb="0" eb="2">
      <t>コウエン</t>
    </rPh>
    <rPh sb="2" eb="4">
      <t>カイスウ</t>
    </rPh>
    <rPh sb="4" eb="6">
      <t>ゴウケイ</t>
    </rPh>
    <phoneticPr fontId="8"/>
  </si>
  <si>
    <t>販売枚数合計(b)</t>
    <rPh sb="4" eb="6">
      <t>ゴウケイ</t>
    </rPh>
    <phoneticPr fontId="8"/>
  </si>
  <si>
    <t>有料入場率(b/a)</t>
    <rPh sb="2" eb="4">
      <t>ニュウジョウ</t>
    </rPh>
    <phoneticPr fontId="8"/>
  </si>
  <si>
    <t>公演日</t>
  </si>
  <si>
    <t>会場名</t>
  </si>
  <si>
    <t>会場の席数(定員)</t>
    <rPh sb="0" eb="2">
      <t>カイジョウ</t>
    </rPh>
    <rPh sb="3" eb="5">
      <t>セキスウ</t>
    </rPh>
    <rPh sb="6" eb="8">
      <t>テイイン</t>
    </rPh>
    <phoneticPr fontId="8"/>
  </si>
  <si>
    <t>使用席数</t>
    <rPh sb="0" eb="2">
      <t>シヨウ</t>
    </rPh>
    <rPh sb="2" eb="4">
      <t>セキスウ</t>
    </rPh>
    <rPh sb="3" eb="4">
      <t>スウ</t>
    </rPh>
    <phoneticPr fontId="8"/>
  </si>
  <si>
    <t>公演回数</t>
    <phoneticPr fontId="8"/>
  </si>
  <si>
    <t>販売枚数(b)</t>
    <rPh sb="0" eb="2">
      <t>ハンバイ</t>
    </rPh>
    <rPh sb="2" eb="4">
      <t>マイスウ</t>
    </rPh>
    <phoneticPr fontId="8"/>
  </si>
  <si>
    <t>有料入場率(b/a)</t>
    <rPh sb="0" eb="2">
      <t>ユウリョウ</t>
    </rPh>
    <rPh sb="2" eb="4">
      <t>ニュウジョウ</t>
    </rPh>
    <rPh sb="4" eb="5">
      <t>リツ</t>
    </rPh>
    <phoneticPr fontId="8"/>
  </si>
  <si>
    <t>入場券内訳</t>
  </si>
  <si>
    <t>券種</t>
  </si>
  <si>
    <t>×</t>
  </si>
  <si>
    <t>枚数</t>
  </si>
  <si>
    <t>単価×枚数</t>
  </si>
  <si>
    <t>招待券枚数</t>
    <rPh sb="0" eb="3">
      <t>ショウタイケン</t>
    </rPh>
    <rPh sb="3" eb="5">
      <t>マイスウ</t>
    </rPh>
    <phoneticPr fontId="8"/>
  </si>
  <si>
    <t>小計</t>
    <rPh sb="0" eb="2">
      <t>ショウケイ</t>
    </rPh>
    <phoneticPr fontId="8"/>
  </si>
  <si>
    <r>
      <t>割引販売を行っている場合のみ、割引額の合計をマイナスで記入</t>
    </r>
    <r>
      <rPr>
        <b/>
        <sz val="12"/>
        <rFont val="ＭＳ ゴシック"/>
        <family val="3"/>
        <charset val="128"/>
      </rPr>
      <t>→</t>
    </r>
    <phoneticPr fontId="8"/>
  </si>
  <si>
    <t>合計</t>
    <rPh sb="0" eb="2">
      <t>ゴウケイ</t>
    </rPh>
    <phoneticPr fontId="8"/>
  </si>
  <si>
    <t>公演日</t>
    <phoneticPr fontId="8"/>
  </si>
  <si>
    <t>区分</t>
    <rPh sb="0" eb="2">
      <t>クブン</t>
    </rPh>
    <phoneticPr fontId="7"/>
  </si>
  <si>
    <t>合計</t>
    <rPh sb="0" eb="2">
      <t>ゴウケイ</t>
    </rPh>
    <phoneticPr fontId="38"/>
  </si>
  <si>
    <t>番号</t>
    <rPh sb="0" eb="2">
      <t>バンゴウ</t>
    </rPh>
    <phoneticPr fontId="7"/>
  </si>
  <si>
    <t>出演者名</t>
    <phoneticPr fontId="7"/>
  </si>
  <si>
    <t>単価/円(税込)</t>
    <rPh sb="0" eb="2">
      <t>タンカ</t>
    </rPh>
    <rPh sb="3" eb="4">
      <t>エン</t>
    </rPh>
    <rPh sb="4" eb="8">
      <t>ゼイコミ</t>
    </rPh>
    <phoneticPr fontId="38"/>
  </si>
  <si>
    <t>日数・
回数等</t>
    <rPh sb="0" eb="2">
      <t>ニッスウ</t>
    </rPh>
    <rPh sb="4" eb="6">
      <t>カイスウ</t>
    </rPh>
    <rPh sb="6" eb="7">
      <t>トウ</t>
    </rPh>
    <phoneticPr fontId="7"/>
  </si>
  <si>
    <t>人数</t>
    <rPh sb="0" eb="2">
      <t>ニンズウ</t>
    </rPh>
    <phoneticPr fontId="7"/>
  </si>
  <si>
    <t>小計</t>
    <rPh sb="0" eb="2">
      <t>ショウケイ</t>
    </rPh>
    <phoneticPr fontId="7"/>
  </si>
  <si>
    <t>×</t>
    <phoneticPr fontId="7"/>
  </si>
  <si>
    <t>＝</t>
    <phoneticPr fontId="7"/>
  </si>
  <si>
    <t>総合計</t>
    <rPh sb="0" eb="1">
      <t>ソウ</t>
    </rPh>
    <rPh sb="1" eb="3">
      <t>ゴウケイ</t>
    </rPh>
    <phoneticPr fontId="38"/>
  </si>
  <si>
    <t>※Ａ４判１枚に収まるように作成してください。行数が足りない場合は、行を挿入してください。</t>
    <rPh sb="3" eb="4">
      <t>ハン</t>
    </rPh>
    <rPh sb="5" eb="6">
      <t>マイ</t>
    </rPh>
    <rPh sb="7" eb="8">
      <t>オサ</t>
    </rPh>
    <rPh sb="13" eb="15">
      <t>サクセイ</t>
    </rPh>
    <rPh sb="22" eb="24">
      <t>ギョウスウ</t>
    </rPh>
    <rPh sb="25" eb="26">
      <t>タ</t>
    </rPh>
    <rPh sb="29" eb="31">
      <t>バアイ</t>
    </rPh>
    <rPh sb="33" eb="34">
      <t>ギョウ</t>
    </rPh>
    <rPh sb="35" eb="37">
      <t>ソウニュウ</t>
    </rPh>
    <phoneticPr fontId="38"/>
  </si>
  <si>
    <t>単位</t>
    <rPh sb="0" eb="2">
      <t>タンイ</t>
    </rPh>
    <phoneticPr fontId="7"/>
  </si>
  <si>
    <t>メニュー</t>
    <phoneticPr fontId="7"/>
  </si>
  <si>
    <t>支払い先</t>
    <rPh sb="0" eb="2">
      <t>シハラ</t>
    </rPh>
    <rPh sb="3" eb="4">
      <t>サキ</t>
    </rPh>
    <phoneticPr fontId="8"/>
  </si>
  <si>
    <t>配信費</t>
    <rPh sb="0" eb="2">
      <t>ハイシン</t>
    </rPh>
    <rPh sb="2" eb="3">
      <t>ヒ</t>
    </rPh>
    <phoneticPr fontId="7"/>
  </si>
  <si>
    <t>内容詳細</t>
    <rPh sb="0" eb="2">
      <t>ナイヨウ</t>
    </rPh>
    <rPh sb="2" eb="4">
      <t>ショウサイ</t>
    </rPh>
    <phoneticPr fontId="7"/>
  </si>
  <si>
    <t>売止席数</t>
    <rPh sb="0" eb="2">
      <t>ウリド</t>
    </rPh>
    <rPh sb="2" eb="4">
      <t>セキスウ</t>
    </rPh>
    <phoneticPr fontId="7"/>
  </si>
  <si>
    <t>入場料
収入
(a)</t>
    <phoneticPr fontId="32"/>
  </si>
  <si>
    <t>(a)+(b)合計</t>
    <rPh sb="7" eb="9">
      <t>ゴウケイ</t>
    </rPh>
    <phoneticPr fontId="7"/>
  </si>
  <si>
    <t>売止席数</t>
    <phoneticPr fontId="7"/>
  </si>
  <si>
    <t>助成対象外経費</t>
    <rPh sb="4" eb="5">
      <t>ソト</t>
    </rPh>
    <phoneticPr fontId="7"/>
  </si>
  <si>
    <r>
      <rPr>
        <b/>
        <sz val="14"/>
        <rFont val="ＭＳ ゴシック"/>
        <family val="3"/>
        <charset val="128"/>
      </rPr>
      <t>特記事項</t>
    </r>
    <r>
      <rPr>
        <sz val="11"/>
        <color theme="1"/>
        <rFont val="Yu Gothic"/>
        <family val="2"/>
        <scheme val="minor"/>
      </rPr>
      <t/>
    </r>
    <rPh sb="0" eb="2">
      <t>トッキ</t>
    </rPh>
    <rPh sb="2" eb="4">
      <t>ジコウ</t>
    </rPh>
    <phoneticPr fontId="8"/>
  </si>
  <si>
    <t>その他、特筆すべきことなどあればご記入ください。</t>
    <rPh sb="2" eb="3">
      <t>タ</t>
    </rPh>
    <rPh sb="4" eb="6">
      <t>トクヒツ</t>
    </rPh>
    <rPh sb="17" eb="19">
      <t>キニュウ</t>
    </rPh>
    <phoneticPr fontId="7"/>
  </si>
  <si>
    <t>※小計は税込み価格が表示されるようにしてください。</t>
    <phoneticPr fontId="7"/>
  </si>
  <si>
    <t>活動の収支</t>
    <phoneticPr fontId="7"/>
  </si>
  <si>
    <t>（非表示）</t>
    <rPh sb="1" eb="4">
      <t>ヒヒョウジ</t>
    </rPh>
    <phoneticPr fontId="7"/>
  </si>
  <si>
    <r>
      <t>単価</t>
    </r>
    <r>
      <rPr>
        <b/>
        <sz val="11"/>
        <color theme="1"/>
        <rFont val="ＭＳ ゴシック"/>
        <family val="3"/>
        <charset val="128"/>
      </rPr>
      <t>(税込・円)</t>
    </r>
    <rPh sb="0" eb="2">
      <t>タンカ</t>
    </rPh>
    <rPh sb="3" eb="5">
      <t>ゼイコ</t>
    </rPh>
    <rPh sb="6" eb="7">
      <t>エン</t>
    </rPh>
    <phoneticPr fontId="8"/>
  </si>
  <si>
    <t>金額（税込・円）</t>
    <rPh sb="3" eb="5">
      <t>ゼイコ</t>
    </rPh>
    <rPh sb="6" eb="7">
      <t>エン</t>
    </rPh>
    <phoneticPr fontId="8"/>
  </si>
  <si>
    <r>
      <t>消費税等仕入控除税額</t>
    </r>
    <r>
      <rPr>
        <sz val="12"/>
        <rFont val="ＭＳ ゴシック"/>
        <family val="3"/>
        <charset val="128"/>
      </rPr>
      <t xml:space="preserve"> (B)</t>
    </r>
    <phoneticPr fontId="7"/>
  </si>
  <si>
    <r>
      <t>助成対象外経費</t>
    </r>
    <r>
      <rPr>
        <sz val="12"/>
        <rFont val="ＭＳ ゴシック"/>
        <family val="3"/>
        <charset val="128"/>
      </rPr>
      <t xml:space="preserve"> (C)</t>
    </r>
    <phoneticPr fontId="7"/>
  </si>
  <si>
    <r>
      <t>公的補助金等</t>
    </r>
    <r>
      <rPr>
        <sz val="12"/>
        <rFont val="ＭＳ ゴシック"/>
        <family val="3"/>
        <charset val="128"/>
      </rPr>
      <t xml:space="preserve"> (E)</t>
    </r>
    <phoneticPr fontId="7"/>
  </si>
  <si>
    <r>
      <t>民間寄付金等</t>
    </r>
    <r>
      <rPr>
        <sz val="12"/>
        <rFont val="ＭＳ ゴシック"/>
        <family val="3"/>
        <charset val="128"/>
      </rPr>
      <t xml:space="preserve"> (F)</t>
    </r>
    <phoneticPr fontId="7"/>
  </si>
  <si>
    <r>
      <t>共催者負担金</t>
    </r>
    <r>
      <rPr>
        <sz val="12"/>
        <rFont val="ＭＳ ゴシック"/>
        <family val="3"/>
        <charset val="128"/>
      </rPr>
      <t xml:space="preserve"> (G)</t>
    </r>
    <phoneticPr fontId="7"/>
  </si>
  <si>
    <r>
      <t>広告収入・その他</t>
    </r>
    <r>
      <rPr>
        <sz val="12"/>
        <rFont val="ＭＳ ゴシック"/>
        <family val="3"/>
        <charset val="128"/>
      </rPr>
      <t xml:space="preserve"> (H)</t>
    </r>
    <phoneticPr fontId="7"/>
  </si>
  <si>
    <t>電話番号</t>
    <phoneticPr fontId="7"/>
  </si>
  <si>
    <t>代表者氏名</t>
    <phoneticPr fontId="7"/>
  </si>
  <si>
    <t>※１活動に多数の公演が含まれる場合（定期公演等）に限り、別紙（Ａ４判１枚）による提出可。</t>
    <rPh sb="2" eb="4">
      <t>カツドウ</t>
    </rPh>
    <rPh sb="5" eb="7">
      <t>タスウ</t>
    </rPh>
    <rPh sb="8" eb="10">
      <t>コウエン</t>
    </rPh>
    <rPh sb="11" eb="12">
      <t>フク</t>
    </rPh>
    <rPh sb="15" eb="17">
      <t>バアイ</t>
    </rPh>
    <rPh sb="18" eb="22">
      <t>テイキコウエン</t>
    </rPh>
    <rPh sb="22" eb="23">
      <t>トウ</t>
    </rPh>
    <rPh sb="25" eb="26">
      <t>カギ</t>
    </rPh>
    <rPh sb="28" eb="30">
      <t>ベッシ</t>
    </rPh>
    <rPh sb="33" eb="34">
      <t>ハン</t>
    </rPh>
    <rPh sb="35" eb="36">
      <t>マイ</t>
    </rPh>
    <rPh sb="40" eb="42">
      <t>テイシュツ</t>
    </rPh>
    <rPh sb="42" eb="43">
      <t>カ</t>
    </rPh>
    <phoneticPr fontId="7"/>
  </si>
  <si>
    <t>【総表】</t>
    <phoneticPr fontId="7"/>
  </si>
  <si>
    <t>音楽</t>
    <phoneticPr fontId="8"/>
  </si>
  <si>
    <t>舞踊</t>
    <phoneticPr fontId="8"/>
  </si>
  <si>
    <t>演劇</t>
    <phoneticPr fontId="8"/>
  </si>
  <si>
    <t>伝統芸能</t>
    <phoneticPr fontId="8"/>
  </si>
  <si>
    <t>大衆芸能</t>
    <phoneticPr fontId="8"/>
  </si>
  <si>
    <t>オーケストラ</t>
    <phoneticPr fontId="8"/>
  </si>
  <si>
    <t>バレエ</t>
    <phoneticPr fontId="8"/>
  </si>
  <si>
    <t>現代演劇</t>
    <rPh sb="0" eb="2">
      <t>ゲンダイ</t>
    </rPh>
    <rPh sb="2" eb="4">
      <t>エンゲキ</t>
    </rPh>
    <phoneticPr fontId="8"/>
  </si>
  <si>
    <t>古典演劇（歌舞伎）</t>
    <rPh sb="0" eb="2">
      <t>コテン</t>
    </rPh>
    <rPh sb="2" eb="4">
      <t>エンゲキ</t>
    </rPh>
    <rPh sb="5" eb="8">
      <t>カブキ</t>
    </rPh>
    <phoneticPr fontId="8"/>
  </si>
  <si>
    <t>落語</t>
    <rPh sb="0" eb="2">
      <t>ラクゴ</t>
    </rPh>
    <phoneticPr fontId="8"/>
  </si>
  <si>
    <t>オペラ</t>
    <phoneticPr fontId="8"/>
  </si>
  <si>
    <t>現代舞踊</t>
    <rPh sb="0" eb="2">
      <t>ゲンダイ</t>
    </rPh>
    <rPh sb="2" eb="4">
      <t>ブヨウ</t>
    </rPh>
    <phoneticPr fontId="8"/>
  </si>
  <si>
    <t>児童演劇</t>
    <rPh sb="0" eb="2">
      <t>ジドウ</t>
    </rPh>
    <rPh sb="2" eb="4">
      <t>エンゲキ</t>
    </rPh>
    <phoneticPr fontId="8"/>
  </si>
  <si>
    <t>古典演劇（人形浄瑠璃）</t>
    <rPh sb="0" eb="2">
      <t>コテン</t>
    </rPh>
    <rPh sb="2" eb="4">
      <t>エンゲキ</t>
    </rPh>
    <rPh sb="5" eb="7">
      <t>ニンギョウ</t>
    </rPh>
    <rPh sb="7" eb="10">
      <t>ジョウルリ</t>
    </rPh>
    <phoneticPr fontId="8"/>
  </si>
  <si>
    <t>講談</t>
    <rPh sb="0" eb="2">
      <t>コウダン</t>
    </rPh>
    <phoneticPr fontId="8"/>
  </si>
  <si>
    <t>合唱</t>
    <rPh sb="0" eb="2">
      <t>ガッショウ</t>
    </rPh>
    <phoneticPr fontId="8"/>
  </si>
  <si>
    <t>舞踏</t>
    <rPh sb="0" eb="2">
      <t>ブトウ</t>
    </rPh>
    <phoneticPr fontId="8"/>
  </si>
  <si>
    <t>人形劇</t>
    <rPh sb="0" eb="3">
      <t>ニンギョウゲキ</t>
    </rPh>
    <phoneticPr fontId="8"/>
  </si>
  <si>
    <t>古典演劇（能楽）</t>
    <rPh sb="0" eb="2">
      <t>コテン</t>
    </rPh>
    <rPh sb="2" eb="4">
      <t>エンゲキ</t>
    </rPh>
    <rPh sb="5" eb="7">
      <t>ノウガク</t>
    </rPh>
    <phoneticPr fontId="8"/>
  </si>
  <si>
    <t>浪曲</t>
    <rPh sb="0" eb="2">
      <t>ロウキョク</t>
    </rPh>
    <phoneticPr fontId="8"/>
  </si>
  <si>
    <t>吹奏楽</t>
    <rPh sb="0" eb="3">
      <t>スイソウガク</t>
    </rPh>
    <phoneticPr fontId="8"/>
  </si>
  <si>
    <t>民族舞踊</t>
    <rPh sb="0" eb="2">
      <t>ミンゾク</t>
    </rPh>
    <rPh sb="2" eb="4">
      <t>ブヨウ</t>
    </rPh>
    <phoneticPr fontId="8"/>
  </si>
  <si>
    <t>ミュージカル</t>
    <phoneticPr fontId="8"/>
  </si>
  <si>
    <t>邦楽</t>
    <rPh sb="0" eb="2">
      <t>ホウガク</t>
    </rPh>
    <phoneticPr fontId="8"/>
  </si>
  <si>
    <t>漫才</t>
    <rPh sb="0" eb="2">
      <t>マンザイ</t>
    </rPh>
    <phoneticPr fontId="8"/>
  </si>
  <si>
    <t>室内楽</t>
    <rPh sb="0" eb="3">
      <t>シツナイガク</t>
    </rPh>
    <phoneticPr fontId="8"/>
  </si>
  <si>
    <t>邦舞</t>
    <rPh sb="0" eb="1">
      <t>ホウ</t>
    </rPh>
    <rPh sb="1" eb="2">
      <t>ブ</t>
    </rPh>
    <phoneticPr fontId="8"/>
  </si>
  <si>
    <t>奇術</t>
    <rPh sb="0" eb="2">
      <t>キジュツ</t>
    </rPh>
    <phoneticPr fontId="8"/>
  </si>
  <si>
    <t>雅楽</t>
    <rPh sb="0" eb="2">
      <t>ガガク</t>
    </rPh>
    <phoneticPr fontId="8"/>
  </si>
  <si>
    <t>太神楽</t>
    <rPh sb="0" eb="3">
      <t>ダイカグラ</t>
    </rPh>
    <phoneticPr fontId="8"/>
  </si>
  <si>
    <t>声明</t>
    <rPh sb="0" eb="2">
      <t>ショウミョウ</t>
    </rPh>
    <phoneticPr fontId="8"/>
  </si>
  <si>
    <t>助成対象経費</t>
    <rPh sb="0" eb="2">
      <t>ジョセイ</t>
    </rPh>
    <rPh sb="2" eb="4">
      <t>タイショウ</t>
    </rPh>
    <rPh sb="4" eb="6">
      <t>ケイヒ</t>
    </rPh>
    <phoneticPr fontId="7"/>
  </si>
  <si>
    <t>配信用録音録画・編集費</t>
    <rPh sb="0" eb="3">
      <t>ハイシンヨウ</t>
    </rPh>
    <rPh sb="3" eb="7">
      <t>ロクオンロクガ</t>
    </rPh>
    <rPh sb="8" eb="10">
      <t>ヘンシュウ</t>
    </rPh>
    <rPh sb="10" eb="11">
      <t>ヒ</t>
    </rPh>
    <phoneticPr fontId="7"/>
  </si>
  <si>
    <t>旅費</t>
    <rPh sb="0" eb="2">
      <t>リョヒ</t>
    </rPh>
    <phoneticPr fontId="7"/>
  </si>
  <si>
    <t>交通費</t>
    <rPh sb="0" eb="3">
      <t>コウツウヒ</t>
    </rPh>
    <phoneticPr fontId="7"/>
  </si>
  <si>
    <t>運搬費</t>
    <rPh sb="0" eb="2">
      <t>ウンパン</t>
    </rPh>
    <rPh sb="2" eb="3">
      <t>ヒ</t>
    </rPh>
    <phoneticPr fontId="7"/>
  </si>
  <si>
    <t>特殊効果費</t>
    <rPh sb="0" eb="2">
      <t>トクシュ</t>
    </rPh>
    <rPh sb="2" eb="4">
      <t>コウカ</t>
    </rPh>
    <rPh sb="4" eb="5">
      <t>ヒ</t>
    </rPh>
    <phoneticPr fontId="7"/>
  </si>
  <si>
    <t>映像スタッフ費</t>
    <rPh sb="0" eb="2">
      <t>エイゾウ</t>
    </rPh>
    <rPh sb="6" eb="7">
      <t>ヒ</t>
    </rPh>
    <phoneticPr fontId="7"/>
  </si>
  <si>
    <t>映像費</t>
    <rPh sb="0" eb="2">
      <t>エイゾウ</t>
    </rPh>
    <rPh sb="2" eb="3">
      <t>ヒ</t>
    </rPh>
    <phoneticPr fontId="7"/>
  </si>
  <si>
    <t>音響スタッフ費</t>
    <rPh sb="0" eb="2">
      <t>オンキョウ</t>
    </rPh>
    <rPh sb="6" eb="7">
      <t>ヒ</t>
    </rPh>
    <phoneticPr fontId="7"/>
  </si>
  <si>
    <t>音響費</t>
    <rPh sb="0" eb="2">
      <t>オンキョウ</t>
    </rPh>
    <rPh sb="2" eb="3">
      <t>ヒ</t>
    </rPh>
    <phoneticPr fontId="7"/>
  </si>
  <si>
    <t>照明スタッフ費</t>
    <rPh sb="0" eb="2">
      <t>ショウメイ</t>
    </rPh>
    <rPh sb="6" eb="7">
      <t>ヒ</t>
    </rPh>
    <phoneticPr fontId="7"/>
  </si>
  <si>
    <t>照明費</t>
    <rPh sb="0" eb="2">
      <t>ショウメイ</t>
    </rPh>
    <rPh sb="2" eb="3">
      <t>ヒ</t>
    </rPh>
    <phoneticPr fontId="7"/>
  </si>
  <si>
    <t>かつら（床山）費</t>
    <rPh sb="4" eb="6">
      <t>トコヤマ</t>
    </rPh>
    <rPh sb="7" eb="8">
      <t>ヒ</t>
    </rPh>
    <phoneticPr fontId="7"/>
  </si>
  <si>
    <t>履物費</t>
    <rPh sb="0" eb="2">
      <t>ハキモノ</t>
    </rPh>
    <rPh sb="2" eb="3">
      <t>ヒ</t>
    </rPh>
    <phoneticPr fontId="7"/>
  </si>
  <si>
    <t>衣装スタッフ費</t>
    <rPh sb="0" eb="2">
      <t>イショウ</t>
    </rPh>
    <rPh sb="6" eb="7">
      <t>ヒ</t>
    </rPh>
    <phoneticPr fontId="7"/>
  </si>
  <si>
    <t>衣装費・装束料</t>
    <rPh sb="0" eb="2">
      <t>イショウ</t>
    </rPh>
    <rPh sb="2" eb="3">
      <t>ヒ</t>
    </rPh>
    <rPh sb="4" eb="7">
      <t>ショウゾクリョウ</t>
    </rPh>
    <phoneticPr fontId="7"/>
  </si>
  <si>
    <t>舞台スタッフ費</t>
    <rPh sb="0" eb="2">
      <t>ブタイ</t>
    </rPh>
    <rPh sb="6" eb="7">
      <t>ヒ</t>
    </rPh>
    <phoneticPr fontId="7"/>
  </si>
  <si>
    <t>小道具費</t>
    <rPh sb="0" eb="3">
      <t>コドウグ</t>
    </rPh>
    <rPh sb="3" eb="4">
      <t>ヒ</t>
    </rPh>
    <phoneticPr fontId="7"/>
  </si>
  <si>
    <t>大道具費</t>
    <rPh sb="0" eb="3">
      <t>オオドウグ</t>
    </rPh>
    <rPh sb="3" eb="4">
      <t>ヒ</t>
    </rPh>
    <phoneticPr fontId="7"/>
  </si>
  <si>
    <t>付帯設備使用料</t>
    <rPh sb="0" eb="2">
      <t>フタイ</t>
    </rPh>
    <rPh sb="2" eb="4">
      <t>セツビ</t>
    </rPh>
    <rPh sb="4" eb="7">
      <t>シヨウリョウ</t>
    </rPh>
    <phoneticPr fontId="7"/>
  </si>
  <si>
    <t>会場使用料</t>
    <rPh sb="0" eb="2">
      <t>カイジョウ</t>
    </rPh>
    <rPh sb="2" eb="5">
      <t>シヨウリョウ</t>
    </rPh>
    <phoneticPr fontId="7"/>
  </si>
  <si>
    <t>配信サイト作成・利用料</t>
    <rPh sb="0" eb="2">
      <t>ハイシン</t>
    </rPh>
    <rPh sb="5" eb="7">
      <t>サクセイ</t>
    </rPh>
    <rPh sb="8" eb="10">
      <t>リヨウ</t>
    </rPh>
    <rPh sb="10" eb="11">
      <t>リョウ</t>
    </rPh>
    <phoneticPr fontId="7"/>
  </si>
  <si>
    <t>特殊効果プラン料</t>
    <rPh sb="0" eb="2">
      <t>トクシュ</t>
    </rPh>
    <rPh sb="2" eb="4">
      <t>コウカ</t>
    </rPh>
    <rPh sb="7" eb="8">
      <t>リョウ</t>
    </rPh>
    <phoneticPr fontId="7"/>
  </si>
  <si>
    <t>映像プラン料</t>
    <rPh sb="0" eb="2">
      <t>エイゾウ</t>
    </rPh>
    <rPh sb="5" eb="6">
      <t>リョウ</t>
    </rPh>
    <phoneticPr fontId="7"/>
  </si>
  <si>
    <t>音響プラン料</t>
    <rPh sb="0" eb="2">
      <t>オンキョウ</t>
    </rPh>
    <rPh sb="5" eb="6">
      <t>リョウ</t>
    </rPh>
    <phoneticPr fontId="7"/>
  </si>
  <si>
    <t>音楽プラン料</t>
    <rPh sb="0" eb="2">
      <t>オンガク</t>
    </rPh>
    <rPh sb="5" eb="6">
      <t>リョウ</t>
    </rPh>
    <phoneticPr fontId="7"/>
  </si>
  <si>
    <t>人形美術デザイン料</t>
    <rPh sb="0" eb="2">
      <t>ニンギョウ</t>
    </rPh>
    <rPh sb="2" eb="4">
      <t>ビジュツ</t>
    </rPh>
    <rPh sb="8" eb="9">
      <t>リョウ</t>
    </rPh>
    <phoneticPr fontId="7"/>
  </si>
  <si>
    <t>舞台美術デザイン料</t>
    <rPh sb="0" eb="2">
      <t>ブタイ</t>
    </rPh>
    <rPh sb="2" eb="4">
      <t>ビジュツ</t>
    </rPh>
    <rPh sb="8" eb="9">
      <t>リョウ</t>
    </rPh>
    <phoneticPr fontId="7"/>
  </si>
  <si>
    <t>舞台監督助手料</t>
    <rPh sb="0" eb="2">
      <t>ブタイ</t>
    </rPh>
    <rPh sb="2" eb="4">
      <t>カントク</t>
    </rPh>
    <rPh sb="4" eb="6">
      <t>ジョシュ</t>
    </rPh>
    <rPh sb="6" eb="7">
      <t>リョウ</t>
    </rPh>
    <phoneticPr fontId="7"/>
  </si>
  <si>
    <t>舞台監督料</t>
    <rPh sb="0" eb="2">
      <t>ブタイ</t>
    </rPh>
    <rPh sb="2" eb="4">
      <t>カントク</t>
    </rPh>
    <rPh sb="4" eb="5">
      <t>リョウ</t>
    </rPh>
    <phoneticPr fontId="7"/>
  </si>
  <si>
    <t>手話通訳料</t>
    <rPh sb="0" eb="2">
      <t>シュワ</t>
    </rPh>
    <rPh sb="2" eb="4">
      <t>ツウヤク</t>
    </rPh>
    <rPh sb="4" eb="5">
      <t>リョウ</t>
    </rPh>
    <phoneticPr fontId="7"/>
  </si>
  <si>
    <t>通訳料</t>
    <rPh sb="0" eb="2">
      <t>ツウヤク</t>
    </rPh>
    <rPh sb="2" eb="3">
      <t>リョウ</t>
    </rPh>
    <phoneticPr fontId="7"/>
  </si>
  <si>
    <t>翻訳料</t>
    <rPh sb="0" eb="2">
      <t>ホンヤク</t>
    </rPh>
    <rPh sb="2" eb="3">
      <t>リョウ</t>
    </rPh>
    <phoneticPr fontId="7"/>
  </si>
  <si>
    <t>台本印刷料</t>
    <rPh sb="0" eb="2">
      <t>ダイホン</t>
    </rPh>
    <rPh sb="2" eb="4">
      <t>インサツ</t>
    </rPh>
    <rPh sb="4" eb="5">
      <t>リョウ</t>
    </rPh>
    <phoneticPr fontId="7"/>
  </si>
  <si>
    <t>振付助手料</t>
    <rPh sb="0" eb="2">
      <t>フリツケ</t>
    </rPh>
    <rPh sb="2" eb="4">
      <t>ジョシュ</t>
    </rPh>
    <rPh sb="4" eb="5">
      <t>リョウ</t>
    </rPh>
    <phoneticPr fontId="7"/>
  </si>
  <si>
    <t>振付料</t>
    <rPh sb="0" eb="2">
      <t>フリツケ</t>
    </rPh>
    <rPh sb="2" eb="3">
      <t>リョウ</t>
    </rPh>
    <phoneticPr fontId="7"/>
  </si>
  <si>
    <t>構成料</t>
    <rPh sb="0" eb="2">
      <t>コウセイ</t>
    </rPh>
    <rPh sb="2" eb="3">
      <t>リョウ</t>
    </rPh>
    <phoneticPr fontId="7"/>
  </si>
  <si>
    <t>演出助手料</t>
    <rPh sb="0" eb="2">
      <t>エンシュツ</t>
    </rPh>
    <rPh sb="2" eb="4">
      <t>ジョシュ</t>
    </rPh>
    <rPh sb="4" eb="5">
      <t>リョウ</t>
    </rPh>
    <phoneticPr fontId="7"/>
  </si>
  <si>
    <t>演出料</t>
    <rPh sb="0" eb="2">
      <t>エンシュツ</t>
    </rPh>
    <rPh sb="2" eb="3">
      <t>リョウ</t>
    </rPh>
    <phoneticPr fontId="7"/>
  </si>
  <si>
    <t>バレエマスター・バレエミストレス料</t>
    <rPh sb="16" eb="17">
      <t>リョウ</t>
    </rPh>
    <phoneticPr fontId="7"/>
  </si>
  <si>
    <t>調律料</t>
    <rPh sb="0" eb="2">
      <t>チョウリツ</t>
    </rPh>
    <rPh sb="2" eb="3">
      <t>リョウ</t>
    </rPh>
    <phoneticPr fontId="7"/>
  </si>
  <si>
    <t>音楽制作料</t>
    <rPh sb="0" eb="2">
      <t>オンガク</t>
    </rPh>
    <rPh sb="2" eb="4">
      <t>セイサク</t>
    </rPh>
    <rPh sb="4" eb="5">
      <t>リョウ</t>
    </rPh>
    <phoneticPr fontId="7"/>
  </si>
  <si>
    <t>作調料</t>
    <rPh sb="0" eb="2">
      <t>サクチョウ</t>
    </rPh>
    <rPh sb="2" eb="3">
      <t>リョウ</t>
    </rPh>
    <phoneticPr fontId="7"/>
  </si>
  <si>
    <t>編曲料</t>
    <rPh sb="0" eb="2">
      <t>ヘンキョク</t>
    </rPh>
    <rPh sb="2" eb="3">
      <t>リョウ</t>
    </rPh>
    <phoneticPr fontId="7"/>
  </si>
  <si>
    <t>作曲料</t>
    <rPh sb="0" eb="2">
      <t>サッキョク</t>
    </rPh>
    <rPh sb="2" eb="3">
      <t>リョウ</t>
    </rPh>
    <phoneticPr fontId="7"/>
  </si>
  <si>
    <t>作詞料</t>
    <rPh sb="0" eb="2">
      <t>サクシ</t>
    </rPh>
    <rPh sb="2" eb="3">
      <t>リョウ</t>
    </rPh>
    <phoneticPr fontId="7"/>
  </si>
  <si>
    <t>楽譜製作料</t>
    <rPh sb="0" eb="2">
      <t>ガクフ</t>
    </rPh>
    <rPh sb="2" eb="4">
      <t>セイサク</t>
    </rPh>
    <rPh sb="4" eb="5">
      <t>リョウ</t>
    </rPh>
    <phoneticPr fontId="7"/>
  </si>
  <si>
    <t>稽古ピアニスト料</t>
    <rPh sb="0" eb="2">
      <t>ケイコ</t>
    </rPh>
    <rPh sb="7" eb="8">
      <t>リョウ</t>
    </rPh>
    <phoneticPr fontId="7"/>
  </si>
  <si>
    <t>合唱指揮料</t>
    <rPh sb="0" eb="2">
      <t>ガッショウ</t>
    </rPh>
    <rPh sb="2" eb="4">
      <t>シキ</t>
    </rPh>
    <rPh sb="4" eb="5">
      <t>リョウ</t>
    </rPh>
    <phoneticPr fontId="7"/>
  </si>
  <si>
    <t>コレペティ料</t>
    <rPh sb="5" eb="6">
      <t>リョウ</t>
    </rPh>
    <phoneticPr fontId="7"/>
  </si>
  <si>
    <t>出演料</t>
    <rPh sb="0" eb="2">
      <t>シュツエン</t>
    </rPh>
    <rPh sb="2" eb="3">
      <t>リョウ</t>
    </rPh>
    <phoneticPr fontId="7"/>
  </si>
  <si>
    <t>伝・大_出演費</t>
    <rPh sb="0" eb="1">
      <t>デン</t>
    </rPh>
    <rPh sb="2" eb="3">
      <t>ダイ</t>
    </rPh>
    <rPh sb="4" eb="6">
      <t>シュツエン</t>
    </rPh>
    <rPh sb="6" eb="7">
      <t>ヒ</t>
    </rPh>
    <phoneticPr fontId="7"/>
  </si>
  <si>
    <t>稽古場借料</t>
    <rPh sb="0" eb="2">
      <t>ケイコ</t>
    </rPh>
    <rPh sb="2" eb="3">
      <t>バ</t>
    </rPh>
    <rPh sb="3" eb="5">
      <t>シャクリョウ</t>
    </rPh>
    <phoneticPr fontId="7"/>
  </si>
  <si>
    <t>稽古費</t>
    <rPh sb="0" eb="2">
      <t>ケイコ</t>
    </rPh>
    <rPh sb="2" eb="3">
      <t>ヒ</t>
    </rPh>
    <phoneticPr fontId="7"/>
  </si>
  <si>
    <t>稽古料</t>
    <rPh sb="0" eb="2">
      <t>ケイコ</t>
    </rPh>
    <rPh sb="2" eb="3">
      <t>リョウ</t>
    </rPh>
    <phoneticPr fontId="7"/>
  </si>
  <si>
    <t>記入要領</t>
    <phoneticPr fontId="8"/>
  </si>
  <si>
    <t>細目/内訳</t>
    <rPh sb="0" eb="2">
      <t>サイモク</t>
    </rPh>
    <rPh sb="3" eb="5">
      <t>ウチワケ</t>
    </rPh>
    <phoneticPr fontId="8"/>
  </si>
  <si>
    <t>項目</t>
    <rPh sb="0" eb="2">
      <t>コウモク</t>
    </rPh>
    <phoneticPr fontId="8"/>
  </si>
  <si>
    <t>-</t>
    <phoneticPr fontId="7"/>
  </si>
  <si>
    <t>公演開始日</t>
    <rPh sb="2" eb="5">
      <t>カイシビ</t>
    </rPh>
    <phoneticPr fontId="8"/>
  </si>
  <si>
    <t>～</t>
    <phoneticPr fontId="7"/>
  </si>
  <si>
    <t>（都道府県・</t>
    <phoneticPr fontId="7"/>
  </si>
  <si>
    <t>市区町村）</t>
    <phoneticPr fontId="7"/>
  </si>
  <si>
    <t>実施
回数</t>
    <phoneticPr fontId="8"/>
  </si>
  <si>
    <t>実施会場</t>
    <rPh sb="0" eb="4">
      <t>ジッシカイジョウ</t>
    </rPh>
    <phoneticPr fontId="7"/>
  </si>
  <si>
    <t>配信用機材借料</t>
    <rPh sb="0" eb="3">
      <t>ハイシンヨウ</t>
    </rPh>
    <rPh sb="3" eb="7">
      <t>キザイシャクリョウ</t>
    </rPh>
    <phoneticPr fontId="7"/>
  </si>
  <si>
    <t>脚色料・補綴料</t>
    <rPh sb="0" eb="2">
      <t>キャクショク</t>
    </rPh>
    <rPh sb="2" eb="3">
      <t>リョウ</t>
    </rPh>
    <phoneticPr fontId="7"/>
  </si>
  <si>
    <t>ドラマトゥルク料</t>
    <phoneticPr fontId="7"/>
  </si>
  <si>
    <t>各種指導料</t>
    <rPh sb="0" eb="2">
      <t>カクシュ</t>
    </rPh>
    <rPh sb="2" eb="5">
      <t>シドウリョウ</t>
    </rPh>
    <phoneticPr fontId="7"/>
  </si>
  <si>
    <t>権利等使用料</t>
    <rPh sb="0" eb="3">
      <t>ケンリトウ</t>
    </rPh>
    <rPh sb="3" eb="5">
      <t>シヨウ</t>
    </rPh>
    <rPh sb="5" eb="6">
      <t>リョウ</t>
    </rPh>
    <phoneticPr fontId="7"/>
  </si>
  <si>
    <t>人形費</t>
    <rPh sb="0" eb="2">
      <t>ニンギョウ</t>
    </rPh>
    <rPh sb="2" eb="3">
      <t>ヒ</t>
    </rPh>
    <phoneticPr fontId="7"/>
  </si>
  <si>
    <t>特殊効果スタッフ費</t>
    <rPh sb="0" eb="2">
      <t>トクシュ</t>
    </rPh>
    <rPh sb="2" eb="4">
      <t>コウカ</t>
    </rPh>
    <rPh sb="8" eb="9">
      <t>ヒ</t>
    </rPh>
    <phoneticPr fontId="7"/>
  </si>
  <si>
    <t>機材借料</t>
    <rPh sb="0" eb="4">
      <t>キザイシャクリョウ</t>
    </rPh>
    <phoneticPr fontId="7"/>
  </si>
  <si>
    <t>字幕・音声ガイド費</t>
    <rPh sb="0" eb="2">
      <t>ジマク</t>
    </rPh>
    <rPh sb="3" eb="5">
      <t>オンセイ</t>
    </rPh>
    <rPh sb="8" eb="9">
      <t>ヒ</t>
    </rPh>
    <phoneticPr fontId="7"/>
  </si>
  <si>
    <t>※水色のセルは自動で入力されます。</t>
    <phoneticPr fontId="7"/>
  </si>
  <si>
    <t>その他(音楽分野の可能性を拡大させる活動を含む)</t>
    <rPh sb="2" eb="3">
      <t>タ</t>
    </rPh>
    <rPh sb="4" eb="6">
      <t>オンガク</t>
    </rPh>
    <phoneticPr fontId="8"/>
  </si>
  <si>
    <t>その他(舞踊分野の可能性を拡大させる活動を含む)</t>
    <rPh sb="2" eb="3">
      <t>タ</t>
    </rPh>
    <rPh sb="4" eb="6">
      <t>ブヨウ</t>
    </rPh>
    <phoneticPr fontId="8"/>
  </si>
  <si>
    <t>その他(演劇分野の可能性を拡大させる活動を含む)</t>
    <rPh sb="2" eb="3">
      <t>タ</t>
    </rPh>
    <rPh sb="4" eb="6">
      <t>エンゲキ</t>
    </rPh>
    <phoneticPr fontId="8"/>
  </si>
  <si>
    <t>その他(大衆芸能分野の可能性を拡大させる活動を含む)</t>
    <rPh sb="2" eb="3">
      <t>タ</t>
    </rPh>
    <rPh sb="4" eb="6">
      <t>タイシュウ</t>
    </rPh>
    <rPh sb="6" eb="8">
      <t>ゲイノウ</t>
    </rPh>
    <rPh sb="8" eb="10">
      <t>ブンヤ</t>
    </rPh>
    <phoneticPr fontId="8"/>
  </si>
  <si>
    <t>その他(伝統芸能分野の可能性を拡大させる活動を含む)</t>
    <rPh sb="2" eb="3">
      <t>タ</t>
    </rPh>
    <rPh sb="4" eb="6">
      <t>デントウ</t>
    </rPh>
    <rPh sb="6" eb="8">
      <t>ゲイノウ</t>
    </rPh>
    <phoneticPr fontId="8"/>
  </si>
  <si>
    <t>稽古料</t>
    <rPh sb="0" eb="2">
      <t>ケイコ</t>
    </rPh>
    <rPh sb="2" eb="3">
      <t>リョウ</t>
    </rPh>
    <phoneticPr fontId="38"/>
  </si>
  <si>
    <t>出演料</t>
    <rPh sb="0" eb="2">
      <t>シュツエン</t>
    </rPh>
    <rPh sb="2" eb="3">
      <t>リョウ</t>
    </rPh>
    <phoneticPr fontId="38"/>
  </si>
  <si>
    <t>助成対象経費　合計 (A)-(B)</t>
    <rPh sb="0" eb="2">
      <t>ジョセイ</t>
    </rPh>
    <rPh sb="2" eb="4">
      <t>タイショウ</t>
    </rPh>
    <rPh sb="4" eb="6">
      <t>ケイヒ</t>
    </rPh>
    <rPh sb="7" eb="9">
      <t>ゴウケイ</t>
    </rPh>
    <phoneticPr fontId="7"/>
  </si>
  <si>
    <t>助成対象経費　小計 (A)</t>
    <rPh sb="0" eb="2">
      <t>ジョセイ</t>
    </rPh>
    <rPh sb="2" eb="4">
      <t>タイショウ</t>
    </rPh>
    <rPh sb="4" eb="6">
      <t>ケイヒ</t>
    </rPh>
    <rPh sb="7" eb="9">
      <t>ショウケイ</t>
    </rPh>
    <phoneticPr fontId="7"/>
  </si>
  <si>
    <t>消費税等仕入控除税額計(B)</t>
    <rPh sb="0" eb="3">
      <t>ショウヒゼイ</t>
    </rPh>
    <rPh sb="3" eb="4">
      <t>トウ</t>
    </rPh>
    <rPh sb="4" eb="6">
      <t>シイレ</t>
    </rPh>
    <rPh sb="6" eb="8">
      <t>コウジョ</t>
    </rPh>
    <rPh sb="8" eb="10">
      <t>ゼイガク</t>
    </rPh>
    <rPh sb="10" eb="11">
      <t>ケイ</t>
    </rPh>
    <phoneticPr fontId="7"/>
  </si>
  <si>
    <t>責任者情報</t>
    <rPh sb="0" eb="3">
      <t>セキニンシャ</t>
    </rPh>
    <rPh sb="3" eb="5">
      <t>ジョウホウ</t>
    </rPh>
    <phoneticPr fontId="8"/>
  </si>
  <si>
    <t>責任者E-mail</t>
    <rPh sb="0" eb="3">
      <t>セキニンシャ</t>
    </rPh>
    <phoneticPr fontId="8"/>
  </si>
  <si>
    <t>責任者電話番号</t>
    <rPh sb="0" eb="3">
      <t>セキニンシャ</t>
    </rPh>
    <rPh sb="3" eb="5">
      <t>デンワ</t>
    </rPh>
    <rPh sb="5" eb="7">
      <t>バンゴウ</t>
    </rPh>
    <phoneticPr fontId="8"/>
  </si>
  <si>
    <t>脚本料・台本料</t>
    <rPh sb="0" eb="2">
      <t>キャクホン</t>
    </rPh>
    <rPh sb="2" eb="3">
      <t>リョウ</t>
    </rPh>
    <rPh sb="4" eb="7">
      <t>ダイホンリョウ</t>
    </rPh>
    <phoneticPr fontId="7"/>
  </si>
  <si>
    <t>団体名</t>
    <phoneticPr fontId="8"/>
  </si>
  <si>
    <t>〒</t>
    <phoneticPr fontId="7"/>
  </si>
  <si>
    <t>団体住所</t>
    <rPh sb="0" eb="4">
      <t>ダンタイジュウショ</t>
    </rPh>
    <phoneticPr fontId="8"/>
  </si>
  <si>
    <t>※水色のセルは自動で入力されます。</t>
    <rPh sb="1" eb="3">
      <t>ミズイロ</t>
    </rPh>
    <phoneticPr fontId="7"/>
  </si>
  <si>
    <t xml:space="preserve">14pt・200字以内でご記入ください。
</t>
    <rPh sb="8" eb="9">
      <t>ジ</t>
    </rPh>
    <phoneticPr fontId="8"/>
  </si>
  <si>
    <t>※水色のセルは自動で入力されます。</t>
    <rPh sb="1" eb="2">
      <t>ミズ</t>
    </rPh>
    <phoneticPr fontId="7"/>
  </si>
  <si>
    <t>※日数、人数を入力しないと小計に反映されませんので、必ずご記載ください。</t>
    <rPh sb="1" eb="3">
      <t>ニッスウ</t>
    </rPh>
    <rPh sb="4" eb="6">
      <t>ニンズウ</t>
    </rPh>
    <rPh sb="7" eb="9">
      <t>ニュウリョク</t>
    </rPh>
    <rPh sb="13" eb="15">
      <t>ショウケイ</t>
    </rPh>
    <rPh sb="16" eb="18">
      <t>ハンエイ</t>
    </rPh>
    <rPh sb="26" eb="27">
      <t>カナラ</t>
    </rPh>
    <rPh sb="29" eb="31">
      <t>キサイ</t>
    </rPh>
    <phoneticPr fontId="7"/>
  </si>
  <si>
    <r>
      <t>入場料・配信</t>
    </r>
    <r>
      <rPr>
        <sz val="12"/>
        <rFont val="ＭＳ ゴシック"/>
        <family val="3"/>
        <charset val="128"/>
      </rPr>
      <t xml:space="preserve"> (D)</t>
    </r>
    <phoneticPr fontId="7"/>
  </si>
  <si>
    <t>配信
収入
(b)</t>
    <rPh sb="0" eb="2">
      <t>ハイシン</t>
    </rPh>
    <rPh sb="3" eb="5">
      <t>シュウニュウ</t>
    </rPh>
    <phoneticPr fontId="7"/>
  </si>
  <si>
    <t>会場が複数の場合はチェック→</t>
    <rPh sb="0" eb="2">
      <t>カイジョウ</t>
    </rPh>
    <rPh sb="3" eb="5">
      <t>フクスウ</t>
    </rPh>
    <rPh sb="6" eb="8">
      <t>バアイ</t>
    </rPh>
    <phoneticPr fontId="32"/>
  </si>
  <si>
    <t>活動の目的及び内容</t>
    <rPh sb="0" eb="2">
      <t>カツドウ</t>
    </rPh>
    <rPh sb="3" eb="5">
      <t>モクテキ</t>
    </rPh>
    <rPh sb="5" eb="6">
      <t>オヨ</t>
    </rPh>
    <rPh sb="7" eb="9">
      <t>ナイヨウ</t>
    </rPh>
    <phoneticPr fontId="8"/>
  </si>
  <si>
    <t>独立行政法人日本芸術文化振興会理事長　殿</t>
    <phoneticPr fontId="8"/>
  </si>
  <si>
    <t>要望書からの変更はできません。
要望書の記載内容をそのままコピーペーストしてください。</t>
    <phoneticPr fontId="8"/>
  </si>
  <si>
    <t>要望書からの変更はできません。
要望書の記載内容をそのままコピーペーストしてください。</t>
  </si>
  <si>
    <t>←「創作初演」など該当する項目を選択してください。該当項目がない場合は、その他の（　　）内に記入してください。</t>
    <phoneticPr fontId="7"/>
  </si>
  <si>
    <r>
      <t>収入合計</t>
    </r>
    <r>
      <rPr>
        <sz val="12"/>
        <rFont val="ＭＳ ゴシック"/>
        <family val="3"/>
        <charset val="128"/>
      </rPr>
      <t xml:space="preserve"> (I)</t>
    </r>
    <rPh sb="2" eb="4">
      <t>ゴウケイ</t>
    </rPh>
    <phoneticPr fontId="7"/>
  </si>
  <si>
    <t>要選択</t>
    <rPh sb="0" eb="3">
      <t>ヨウセンタク</t>
    </rPh>
    <phoneticPr fontId="7"/>
  </si>
  <si>
    <t>公的
補助金
・
助成金
等</t>
    <rPh sb="0" eb="2">
      <t>コウテキ</t>
    </rPh>
    <rPh sb="9" eb="12">
      <t>ジョセイキン</t>
    </rPh>
    <rPh sb="13" eb="14">
      <t>ナド</t>
    </rPh>
    <phoneticPr fontId="32"/>
  </si>
  <si>
    <t>交付を受けようとする助成金の額</t>
  </si>
  <si>
    <t>衣装デザイン料</t>
    <phoneticPr fontId="7"/>
  </si>
  <si>
    <t>照明プラン料</t>
    <phoneticPr fontId="7"/>
  </si>
  <si>
    <r>
      <t xml:space="preserve">助成対象経費合計 </t>
    </r>
    <r>
      <rPr>
        <b/>
        <sz val="14"/>
        <rFont val="ＭＳ ゴシック"/>
        <family val="3"/>
        <charset val="128"/>
      </rPr>
      <t>(A-B)</t>
    </r>
    <phoneticPr fontId="7"/>
  </si>
  <si>
    <r>
      <t xml:space="preserve">助成対象経費小計 </t>
    </r>
    <r>
      <rPr>
        <sz val="12"/>
        <rFont val="ＭＳ ゴシック"/>
        <family val="3"/>
        <charset val="128"/>
      </rPr>
      <t>(A)</t>
    </r>
    <phoneticPr fontId="7"/>
  </si>
  <si>
    <r>
      <t xml:space="preserve">支出総額 </t>
    </r>
    <r>
      <rPr>
        <sz val="12"/>
        <rFont val="ＭＳ ゴシック"/>
        <family val="3"/>
        <charset val="128"/>
      </rPr>
      <t>(A+C)</t>
    </r>
    <phoneticPr fontId="7"/>
  </si>
  <si>
    <t>収入</t>
    <rPh sb="0" eb="2">
      <t>シュウニュウ</t>
    </rPh>
    <phoneticPr fontId="7"/>
  </si>
  <si>
    <t>その他収入</t>
    <rPh sb="2" eb="3">
      <t>タ</t>
    </rPh>
    <rPh sb="3" eb="5">
      <t>シュウニュウ</t>
    </rPh>
    <phoneticPr fontId="7"/>
  </si>
  <si>
    <t>入場料等収入</t>
    <rPh sb="0" eb="3">
      <t>ニュウジョウリョウ</t>
    </rPh>
    <rPh sb="3" eb="4">
      <t>トウ</t>
    </rPh>
    <rPh sb="4" eb="6">
      <t>シュウニュウ</t>
    </rPh>
    <phoneticPr fontId="7"/>
  </si>
  <si>
    <t>※非表示行</t>
    <rPh sb="1" eb="4">
      <t>ヒヒョウジ</t>
    </rPh>
    <rPh sb="4" eb="5">
      <t>ギョウ</t>
    </rPh>
    <phoneticPr fontId="7"/>
  </si>
  <si>
    <t>｜</t>
    <phoneticPr fontId="7"/>
  </si>
  <si>
    <t>会場の総席数（定員）</t>
    <rPh sb="0" eb="2">
      <t>カイジョウ</t>
    </rPh>
    <rPh sb="3" eb="4">
      <t>ソウ</t>
    </rPh>
    <rPh sb="4" eb="6">
      <t>セキスウ</t>
    </rPh>
    <rPh sb="7" eb="9">
      <t>テイイン</t>
    </rPh>
    <phoneticPr fontId="8"/>
  </si>
  <si>
    <t>※非表示行</t>
    <rPh sb="1" eb="4">
      <t>ヒヒョウジ</t>
    </rPh>
    <rPh sb="4" eb="5">
      <t>ギョウ</t>
    </rPh>
    <phoneticPr fontId="8"/>
  </si>
  <si>
    <t>総使用席数</t>
    <rPh sb="0" eb="1">
      <t>ソウ</t>
    </rPh>
    <rPh sb="1" eb="3">
      <t>シヨウ</t>
    </rPh>
    <rPh sb="3" eb="5">
      <t>セキスウ</t>
    </rPh>
    <phoneticPr fontId="8"/>
  </si>
  <si>
    <t>定員×公演回数</t>
    <rPh sb="0" eb="2">
      <t>テイイン</t>
    </rPh>
    <rPh sb="3" eb="5">
      <t>コウエン</t>
    </rPh>
    <rPh sb="5" eb="7">
      <t>カイスウ</t>
    </rPh>
    <phoneticPr fontId="7"/>
  </si>
  <si>
    <t>売止席総数</t>
    <rPh sb="0" eb="1">
      <t>ウ</t>
    </rPh>
    <rPh sb="1" eb="2">
      <t>ド</t>
    </rPh>
    <rPh sb="2" eb="3">
      <t>セキ</t>
    </rPh>
    <rPh sb="3" eb="5">
      <t>ソウスウ</t>
    </rPh>
    <phoneticPr fontId="7"/>
  </si>
  <si>
    <t>売止席数×公演回数</t>
    <rPh sb="0" eb="1">
      <t>ウ</t>
    </rPh>
    <rPh sb="1" eb="2">
      <t>ト</t>
    </rPh>
    <rPh sb="2" eb="4">
      <t>セキスウ</t>
    </rPh>
    <rPh sb="5" eb="9">
      <t>コウエンカイスウ</t>
    </rPh>
    <phoneticPr fontId="7"/>
  </si>
  <si>
    <t>入場料収入(ｲ)</t>
    <rPh sb="0" eb="3">
      <t>ニュウジョウリョウ</t>
    </rPh>
    <rPh sb="3" eb="5">
      <t>シュウニュウ</t>
    </rPh>
    <phoneticPr fontId="7"/>
  </si>
  <si>
    <t>配信等収入(ﾛ)</t>
    <rPh sb="0" eb="2">
      <t>ハイシン</t>
    </rPh>
    <rPh sb="2" eb="3">
      <t>トウ</t>
    </rPh>
    <rPh sb="3" eb="5">
      <t>シュウニュウ</t>
    </rPh>
    <phoneticPr fontId="7"/>
  </si>
  <si>
    <t>会場の席数（定員）(ﾆ)</t>
    <rPh sb="0" eb="2">
      <t>カイジョウ</t>
    </rPh>
    <rPh sb="3" eb="5">
      <t>セキスウ</t>
    </rPh>
    <rPh sb="6" eb="8">
      <t>テイイン</t>
    </rPh>
    <phoneticPr fontId="7"/>
  </si>
  <si>
    <t>売止席</t>
    <rPh sb="0" eb="1">
      <t>ウ</t>
    </rPh>
    <rPh sb="1" eb="2">
      <t>ド</t>
    </rPh>
    <rPh sb="2" eb="3">
      <t>セキ</t>
    </rPh>
    <phoneticPr fontId="7"/>
  </si>
  <si>
    <t>使用席数(ﾎ)</t>
    <rPh sb="0" eb="2">
      <t>シヨウ</t>
    </rPh>
    <rPh sb="2" eb="4">
      <t>セキスウ</t>
    </rPh>
    <phoneticPr fontId="7"/>
  </si>
  <si>
    <t>入場料・配信収入（合計）</t>
    <rPh sb="0" eb="3">
      <t>ニュウジョウリョウ</t>
    </rPh>
    <rPh sb="4" eb="6">
      <t>ハイシン</t>
    </rPh>
    <rPh sb="6" eb="8">
      <t>シュウニュウ</t>
    </rPh>
    <rPh sb="9" eb="11">
      <t>ゴウケイ</t>
    </rPh>
    <phoneticPr fontId="7"/>
  </si>
  <si>
    <t>※複数年計画支援音楽・舞踊・演劇分野以外では非表示</t>
    <rPh sb="1" eb="8">
      <t>フクスウネンケイカクシエン</t>
    </rPh>
    <rPh sb="8" eb="10">
      <t>オンガク</t>
    </rPh>
    <rPh sb="11" eb="13">
      <t>ブヨウ</t>
    </rPh>
    <rPh sb="14" eb="16">
      <t>エンゲキ</t>
    </rPh>
    <rPh sb="16" eb="18">
      <t>ブンヤ</t>
    </rPh>
    <rPh sb="18" eb="20">
      <t>イガイ</t>
    </rPh>
    <rPh sb="22" eb="25">
      <t>ヒヒョウジ</t>
    </rPh>
    <phoneticPr fontId="7"/>
  </si>
  <si>
    <t>※複数年計画支援舞踊・演劇分野以外では非表示</t>
    <rPh sb="8" eb="10">
      <t>ブヨウ</t>
    </rPh>
    <rPh sb="11" eb="13">
      <t>エンゲキ</t>
    </rPh>
    <rPh sb="19" eb="22">
      <t>ヒヒョウジ</t>
    </rPh>
    <phoneticPr fontId="7"/>
  </si>
  <si>
    <t>席数</t>
    <rPh sb="0" eb="2">
      <t>セキスウ</t>
    </rPh>
    <phoneticPr fontId="7"/>
  </si>
  <si>
    <t>入場料収入（ｲ）</t>
    <rPh sb="0" eb="3">
      <t>ニュウジョウリョウ</t>
    </rPh>
    <rPh sb="3" eb="5">
      <t>シュウニュウ</t>
    </rPh>
    <phoneticPr fontId="7"/>
  </si>
  <si>
    <t>配信収入（ﾛ）</t>
    <phoneticPr fontId="7"/>
  </si>
  <si>
    <r>
      <t xml:space="preserve">売止席
</t>
    </r>
    <r>
      <rPr>
        <sz val="12"/>
        <rFont val="ＭＳ ゴシック"/>
        <family val="3"/>
        <charset val="128"/>
      </rPr>
      <t>(売止席数×公演回数)</t>
    </r>
    <rPh sb="0" eb="1">
      <t>ウ</t>
    </rPh>
    <rPh sb="1" eb="2">
      <t>ド</t>
    </rPh>
    <rPh sb="2" eb="3">
      <t>セキ</t>
    </rPh>
    <rPh sb="5" eb="6">
      <t>ウ</t>
    </rPh>
    <rPh sb="6" eb="7">
      <t>ド</t>
    </rPh>
    <rPh sb="7" eb="9">
      <t>セキスウ</t>
    </rPh>
    <phoneticPr fontId="7"/>
  </si>
  <si>
    <r>
      <t xml:space="preserve">会場の席数
</t>
    </r>
    <r>
      <rPr>
        <sz val="11"/>
        <rFont val="ＭＳ ゴシック"/>
        <family val="3"/>
        <charset val="128"/>
      </rPr>
      <t>(定員×公演回数)(ﾆ)</t>
    </r>
    <rPh sb="0" eb="2">
      <t>カイジョウ</t>
    </rPh>
    <rPh sb="3" eb="5">
      <t>セキスウ</t>
    </rPh>
    <rPh sb="7" eb="9">
      <t>テイイン</t>
    </rPh>
    <rPh sb="10" eb="14">
      <t>コウエンカイスウ</t>
    </rPh>
    <phoneticPr fontId="7"/>
  </si>
  <si>
    <t>寄付金等収入（合計）(ﾊ)</t>
    <rPh sb="0" eb="3">
      <t>キフキン</t>
    </rPh>
    <rPh sb="3" eb="4">
      <t>トウ</t>
    </rPh>
    <rPh sb="4" eb="6">
      <t>シュウニュウ</t>
    </rPh>
    <rPh sb="7" eb="9">
      <t>ゴウケイ</t>
    </rPh>
    <phoneticPr fontId="7"/>
  </si>
  <si>
    <r>
      <t>《記入時の注意点》
・</t>
    </r>
    <r>
      <rPr>
        <b/>
        <u/>
        <sz val="11"/>
        <color rgb="FFFF0000"/>
        <rFont val="Yu Gothic"/>
        <family val="3"/>
        <charset val="128"/>
        <scheme val="minor"/>
      </rPr>
      <t>水色のセル</t>
    </r>
    <r>
      <rPr>
        <u/>
        <sz val="11"/>
        <color rgb="FFFF0000"/>
        <rFont val="Yu Gothic"/>
        <family val="3"/>
        <charset val="128"/>
        <scheme val="minor"/>
      </rPr>
      <t>には</t>
    </r>
    <r>
      <rPr>
        <b/>
        <u/>
        <sz val="11"/>
        <color rgb="FFFF0000"/>
        <rFont val="Yu Gothic"/>
        <family val="3"/>
        <charset val="128"/>
        <scheme val="minor"/>
      </rPr>
      <t>数式</t>
    </r>
    <r>
      <rPr>
        <u/>
        <sz val="11"/>
        <color rgb="FFFF0000"/>
        <rFont val="Yu Gothic"/>
        <family val="3"/>
        <charset val="128"/>
        <scheme val="minor"/>
      </rPr>
      <t>が入っております</t>
    </r>
    <r>
      <rPr>
        <u/>
        <sz val="11"/>
        <rFont val="Yu Gothic"/>
        <family val="3"/>
        <charset val="128"/>
        <scheme val="minor"/>
      </rPr>
      <t>ので、数式を消去しないようにご注意ください。</t>
    </r>
    <r>
      <rPr>
        <sz val="11"/>
        <color theme="1"/>
        <rFont val="Yu Gothic"/>
        <family val="2"/>
        <scheme val="minor"/>
      </rPr>
      <t xml:space="preserve">
・「交付申請書総表貼付け欄」に、ご提出いただいた交付申請書の総表を貼り付けてください。
　実績報告書の一部のセルに、内容が自動反映されます。</t>
    </r>
    <phoneticPr fontId="7"/>
  </si>
  <si>
    <r>
      <t xml:space="preserve">《貼り付けの方法》
</t>
    </r>
    <r>
      <rPr>
        <sz val="11"/>
        <color rgb="FFFF0000"/>
        <rFont val="Yu Gothic"/>
        <family val="3"/>
        <charset val="128"/>
        <scheme val="minor"/>
      </rPr>
      <t>※非表示行も反映されますので、必ず以下の方法で貼り付けをお願いします。</t>
    </r>
    <r>
      <rPr>
        <sz val="11"/>
        <color theme="1"/>
        <rFont val="Yu Gothic"/>
        <family val="2"/>
        <scheme val="minor"/>
      </rPr>
      <t xml:space="preserve">
①「交付申請書総表」のExcelを開き、A1セルの左上にある、灰色の三角マークをクリックする。
②シートが全選択された状態で、右クリック→コピーを選択する。
③点線が点滅した状態になったら、実績報告書「交付申請書総表貼付け欄」に移り、A1セルを選択する。
④右クリックし、「形式を選択して貼り付け」→「値と数値の書式」を選択する。
※交付申請書の総表の一部の行を削除している場合、行がずれますので、行数を合わせる等対応をお願いいたします。
⑤「交付申請書総表貼付け欄」に、交付申請書総表の内容が反映される。</t>
    </r>
    <phoneticPr fontId="7"/>
  </si>
  <si>
    <t>Excel提出書類一覧</t>
    <rPh sb="5" eb="7">
      <t>テイシュツ</t>
    </rPh>
    <rPh sb="7" eb="9">
      <t>ショルイ</t>
    </rPh>
    <rPh sb="9" eb="11">
      <t>イチラン</t>
    </rPh>
    <phoneticPr fontId="7"/>
  </si>
  <si>
    <t>✔</t>
    <phoneticPr fontId="7"/>
  </si>
  <si>
    <t>総表</t>
    <rPh sb="0" eb="2">
      <t>ソウヒョウ</t>
    </rPh>
    <phoneticPr fontId="7"/>
  </si>
  <si>
    <t>個表（1）</t>
    <rPh sb="0" eb="2">
      <t>コヒョウ</t>
    </rPh>
    <phoneticPr fontId="7"/>
  </si>
  <si>
    <r>
      <t>個表（2）</t>
    </r>
    <r>
      <rPr>
        <sz val="10"/>
        <color theme="1"/>
        <rFont val="Yu Gothic"/>
        <family val="3"/>
        <charset val="128"/>
        <scheme val="minor"/>
      </rPr>
      <t>活動実績の自己評価書</t>
    </r>
    <rPh sb="0" eb="2">
      <t>コヒョウ</t>
    </rPh>
    <phoneticPr fontId="7"/>
  </si>
  <si>
    <t>支出決算書</t>
    <rPh sb="0" eb="5">
      <t>シシュツケッサンショ</t>
    </rPh>
    <phoneticPr fontId="7"/>
  </si>
  <si>
    <t>支払申請書</t>
    <rPh sb="0" eb="5">
      <t>シハライシンセイショ</t>
    </rPh>
    <phoneticPr fontId="7"/>
  </si>
  <si>
    <t>様式第１３号（第１５条関係）</t>
    <rPh sb="0" eb="2">
      <t>ヨウシキ</t>
    </rPh>
    <rPh sb="2" eb="3">
      <t>ダイ</t>
    </rPh>
    <rPh sb="10" eb="11">
      <t>ジョウ</t>
    </rPh>
    <rPh sb="11" eb="13">
      <t>カンケイ</t>
    </rPh>
    <phoneticPr fontId="8"/>
  </si>
  <si>
    <t xml:space="preserve"> </t>
    <phoneticPr fontId="7"/>
  </si>
  <si>
    <t>　令和　年　月　日付け芸基芸第　号助成金交付決定通知書</t>
    <phoneticPr fontId="8"/>
  </si>
  <si>
    <t>F－1</t>
    <phoneticPr fontId="7"/>
  </si>
  <si>
    <t>の実績について、文化芸術振興費補助金による助成金交付要綱第15条第1項の規定に基づき、下記の通り報告します。</t>
    <phoneticPr fontId="7"/>
  </si>
  <si>
    <t>により助成金の交付の決定を受けた助成対象活動</t>
    <rPh sb="13" eb="14">
      <t>ウ</t>
    </rPh>
    <rPh sb="16" eb="22">
      <t>ジョセイタイショウカツドウ</t>
    </rPh>
    <phoneticPr fontId="7"/>
  </si>
  <si>
    <t>水色のセルは自動で入力されます。</t>
    <rPh sb="0" eb="2">
      <t>ミズイロ</t>
    </rPh>
    <rPh sb="6" eb="8">
      <t>ジドウ</t>
    </rPh>
    <rPh sb="9" eb="11">
      <t>ニュウリョク</t>
    </rPh>
    <phoneticPr fontId="7"/>
  </si>
  <si>
    <r>
      <t>支出</t>
    </r>
    <r>
      <rPr>
        <b/>
        <sz val="12"/>
        <rFont val="ＭＳ ゴシック"/>
        <family val="3"/>
        <charset val="128"/>
      </rPr>
      <t>（円）</t>
    </r>
    <r>
      <rPr>
        <b/>
        <sz val="14"/>
        <rFont val="ＭＳ ゴシック"/>
        <family val="3"/>
        <charset val="128"/>
      </rPr>
      <t>　</t>
    </r>
    <r>
      <rPr>
        <sz val="14"/>
        <rFont val="ＭＳ ゴシック"/>
        <family val="3"/>
        <charset val="128"/>
      </rPr>
      <t>※括弧内は予算額</t>
    </r>
    <phoneticPr fontId="7"/>
  </si>
  <si>
    <t>Ｆ-２-２</t>
    <phoneticPr fontId="7"/>
  </si>
  <si>
    <t>　本活動の企画意図及び目標等</t>
    <rPh sb="1" eb="2">
      <t>ホン</t>
    </rPh>
    <rPh sb="2" eb="4">
      <t>カツドウ</t>
    </rPh>
    <rPh sb="5" eb="7">
      <t>キカク</t>
    </rPh>
    <rPh sb="7" eb="9">
      <t>イト</t>
    </rPh>
    <rPh sb="9" eb="10">
      <t>オヨ</t>
    </rPh>
    <rPh sb="11" eb="13">
      <t>モクヒョウ</t>
    </rPh>
    <rPh sb="13" eb="14">
      <t>トウ</t>
    </rPh>
    <phoneticPr fontId="8"/>
  </si>
  <si>
    <t>記載した内容の達成状況</t>
    <rPh sb="0" eb="2">
      <t>キサイ</t>
    </rPh>
    <rPh sb="4" eb="6">
      <t>ナイヨウ</t>
    </rPh>
    <rPh sb="7" eb="9">
      <t>タッセイ</t>
    </rPh>
    <rPh sb="9" eb="11">
      <t>ジョウキョウ</t>
    </rPh>
    <phoneticPr fontId="8"/>
  </si>
  <si>
    <t>＜達成した点・成果が認められた点とその理由・根拠＞</t>
    <phoneticPr fontId="7"/>
  </si>
  <si>
    <t>＜達成されなかった点・改善すべき点とその理由・根拠＞</t>
    <phoneticPr fontId="7"/>
  </si>
  <si>
    <t>＜上記の達成されなかった点・改善すべき点に関する今後の対応＞</t>
    <phoneticPr fontId="7"/>
  </si>
  <si>
    <t>　本活動に係る団体の組織運営体制について</t>
    <phoneticPr fontId="8"/>
  </si>
  <si>
    <t>【個表】活動実績の自己評価書</t>
    <rPh sb="1" eb="3">
      <t>コヒョウ</t>
    </rPh>
    <phoneticPr fontId="8"/>
  </si>
  <si>
    <t>　観客層の拡充や団体の評価の向上に向けた広報やマーケティング等に関する取組と期待される効果</t>
    <phoneticPr fontId="8"/>
  </si>
  <si>
    <r>
      <t>【支出決算書</t>
    </r>
    <r>
      <rPr>
        <b/>
        <sz val="14"/>
        <color theme="1"/>
        <rFont val="ＭＳ ゴシック"/>
        <family val="3"/>
        <charset val="128"/>
      </rPr>
      <t>（兼「消費税等仕入控除税額計算書」）</t>
    </r>
    <r>
      <rPr>
        <b/>
        <sz val="20"/>
        <color theme="1"/>
        <rFont val="ＭＳ ゴシック"/>
        <family val="3"/>
        <charset val="128"/>
      </rPr>
      <t>】</t>
    </r>
    <rPh sb="1" eb="3">
      <t>シシュツ</t>
    </rPh>
    <rPh sb="3" eb="5">
      <t>ケッサン</t>
    </rPh>
    <rPh sb="5" eb="6">
      <t>ショ</t>
    </rPh>
    <rPh sb="7" eb="8">
      <t>ケン</t>
    </rPh>
    <rPh sb="9" eb="12">
      <t>ショウヒゼイ</t>
    </rPh>
    <rPh sb="12" eb="13">
      <t>トウ</t>
    </rPh>
    <rPh sb="13" eb="15">
      <t>シイレ</t>
    </rPh>
    <rPh sb="15" eb="17">
      <t>コウジョ</t>
    </rPh>
    <rPh sb="17" eb="19">
      <t>ゼイガク</t>
    </rPh>
    <rPh sb="19" eb="22">
      <t>ケイサンショ</t>
    </rPh>
    <phoneticPr fontId="8"/>
  </si>
  <si>
    <t>（円）</t>
  </si>
  <si>
    <t>小計（円）</t>
  </si>
  <si>
    <t>F－３－１</t>
    <phoneticPr fontId="7"/>
  </si>
  <si>
    <r>
      <t>決算額　</t>
    </r>
    <r>
      <rPr>
        <sz val="14"/>
        <color theme="1"/>
        <rFont val="ＭＳ ゴシック"/>
        <family val="3"/>
        <charset val="128"/>
      </rPr>
      <t>※括弧内は予算額</t>
    </r>
    <rPh sb="0" eb="2">
      <t>ケッサン</t>
    </rPh>
    <rPh sb="2" eb="3">
      <t>ガク</t>
    </rPh>
    <phoneticPr fontId="7"/>
  </si>
  <si>
    <t/>
  </si>
  <si>
    <t>【（支出決算書別紙）稽古料・出演料内訳書】</t>
    <rPh sb="2" eb="4">
      <t>シシュツ</t>
    </rPh>
    <rPh sb="4" eb="7">
      <t>ケッサンショ</t>
    </rPh>
    <rPh sb="7" eb="9">
      <t>ベッシ</t>
    </rPh>
    <rPh sb="10" eb="12">
      <t>ケイコ</t>
    </rPh>
    <rPh sb="12" eb="13">
      <t>リョウ</t>
    </rPh>
    <rPh sb="14" eb="16">
      <t>シュツエン</t>
    </rPh>
    <rPh sb="16" eb="17">
      <t>リョウ</t>
    </rPh>
    <rPh sb="17" eb="20">
      <t>ウチワケショ</t>
    </rPh>
    <phoneticPr fontId="38"/>
  </si>
  <si>
    <t>F－４</t>
    <phoneticPr fontId="7"/>
  </si>
  <si>
    <t>国内外メディア掲載情報</t>
    <rPh sb="0" eb="3">
      <t>コクナイガイ</t>
    </rPh>
    <rPh sb="7" eb="11">
      <t>ケイサイジョウホウ</t>
    </rPh>
    <phoneticPr fontId="8"/>
  </si>
  <si>
    <t>掲載メディアの種類</t>
    <rPh sb="0" eb="2">
      <t>ケイサイ</t>
    </rPh>
    <rPh sb="7" eb="9">
      <t>シュルイ</t>
    </rPh>
    <phoneticPr fontId="38"/>
  </si>
  <si>
    <t>日付（年月）</t>
    <rPh sb="0" eb="2">
      <t>ヒヅケ</t>
    </rPh>
    <rPh sb="3" eb="5">
      <t>ネンゲツ</t>
    </rPh>
    <phoneticPr fontId="38"/>
  </si>
  <si>
    <t>具体的な媒体名</t>
    <rPh sb="0" eb="3">
      <t>グタイテキ</t>
    </rPh>
    <rPh sb="4" eb="7">
      <t>バイタイメイ</t>
    </rPh>
    <phoneticPr fontId="38"/>
  </si>
  <si>
    <t>掲載メディアの種類については、該当する項目をプルダウンで選択してください。</t>
    <rPh sb="0" eb="2">
      <t>ケイサイ</t>
    </rPh>
    <rPh sb="7" eb="9">
      <t>シュルイ</t>
    </rPh>
    <rPh sb="15" eb="17">
      <t>ガイトウ</t>
    </rPh>
    <rPh sb="19" eb="21">
      <t>コウモク</t>
    </rPh>
    <rPh sb="28" eb="30">
      <t>センタク</t>
    </rPh>
    <phoneticPr fontId="8"/>
  </si>
  <si>
    <t>上記のうち
特殊券枚数</t>
    <rPh sb="0" eb="2">
      <t>ジョウキ</t>
    </rPh>
    <rPh sb="6" eb="8">
      <t>トクシュ</t>
    </rPh>
    <rPh sb="8" eb="9">
      <t>ケン</t>
    </rPh>
    <rPh sb="9" eb="11">
      <t>マイスウ</t>
    </rPh>
    <phoneticPr fontId="32"/>
  </si>
  <si>
    <t>決算(円)</t>
  </si>
  <si>
    <t>助成対象経費（支出決算書・小計Aより）</t>
    <rPh sb="0" eb="2">
      <t>ジョセイ</t>
    </rPh>
    <rPh sb="2" eb="4">
      <t>タイショウ</t>
    </rPh>
    <rPh sb="4" eb="6">
      <t>ケイヒ</t>
    </rPh>
    <rPh sb="7" eb="9">
      <t>シシュツ</t>
    </rPh>
    <rPh sb="13" eb="15">
      <t>ショウケイ</t>
    </rPh>
    <phoneticPr fontId="32"/>
  </si>
  <si>
    <t>合　計（総事業費）</t>
    <rPh sb="0" eb="1">
      <t>ゴウ</t>
    </rPh>
    <rPh sb="4" eb="8">
      <t>ソウジギョウヒ</t>
    </rPh>
    <phoneticPr fontId="32"/>
  </si>
  <si>
    <t>F－４－１</t>
    <phoneticPr fontId="7"/>
  </si>
  <si>
    <t>F－２</t>
    <phoneticPr fontId="7"/>
  </si>
  <si>
    <t>F－３</t>
    <phoneticPr fontId="7"/>
  </si>
  <si>
    <t>助成対象経費の増減率</t>
    <rPh sb="0" eb="2">
      <t>ジョセイ</t>
    </rPh>
    <rPh sb="2" eb="4">
      <t>タイショウ</t>
    </rPh>
    <rPh sb="4" eb="6">
      <t>ケイヒ</t>
    </rPh>
    <rPh sb="7" eb="9">
      <t>ゾウゲン</t>
    </rPh>
    <rPh sb="9" eb="10">
      <t>リツ</t>
    </rPh>
    <phoneticPr fontId="8"/>
  </si>
  <si>
    <t>変更理由書等の提出</t>
    <rPh sb="0" eb="5">
      <t>ヘンコウリユウショ</t>
    </rPh>
    <rPh sb="5" eb="6">
      <t>トウ</t>
    </rPh>
    <rPh sb="7" eb="9">
      <t>テイシュツ</t>
    </rPh>
    <phoneticPr fontId="8"/>
  </si>
  <si>
    <t>使用席数×公演回数(a)</t>
    <phoneticPr fontId="8"/>
  </si>
  <si>
    <t>シニア用</t>
    <rPh sb="3" eb="4">
      <t>ヨウ</t>
    </rPh>
    <phoneticPr fontId="32"/>
  </si>
  <si>
    <t>学生・若者用</t>
    <rPh sb="0" eb="2">
      <t>ガクセイ</t>
    </rPh>
    <rPh sb="3" eb="5">
      <t>ワカモノ</t>
    </rPh>
    <rPh sb="5" eb="6">
      <t>ヨウ</t>
    </rPh>
    <phoneticPr fontId="32"/>
  </si>
  <si>
    <t>民間からの寄付金等</t>
    <rPh sb="0" eb="2">
      <t>ミンカン</t>
    </rPh>
    <rPh sb="5" eb="8">
      <t>キフキン</t>
    </rPh>
    <rPh sb="8" eb="9">
      <t>トウ</t>
    </rPh>
    <phoneticPr fontId="7"/>
  </si>
  <si>
    <t>寄付金等収入(ﾊ)</t>
    <rPh sb="0" eb="4">
      <t>キフキントウ</t>
    </rPh>
    <rPh sb="4" eb="6">
      <t>シュウニュウ</t>
    </rPh>
    <phoneticPr fontId="7"/>
  </si>
  <si>
    <t>＜当初計画と実績報告の相違点と相違が生じた理由・根拠＞</t>
    <phoneticPr fontId="7"/>
  </si>
  <si>
    <t>＜今後に向けた改善点と対応方針等＞</t>
    <phoneticPr fontId="7"/>
  </si>
  <si>
    <t>＜強化や改善が認められた点とその理由・根拠＞</t>
    <phoneticPr fontId="7"/>
  </si>
  <si>
    <t>障害者用</t>
    <rPh sb="0" eb="2">
      <t>ショウガイ</t>
    </rPh>
    <rPh sb="2" eb="3">
      <t>シャ</t>
    </rPh>
    <rPh sb="3" eb="4">
      <t>ヨウ</t>
    </rPh>
    <phoneticPr fontId="32"/>
  </si>
  <si>
    <t xml:space="preserve">様式第１２号（第１４条関係）
</t>
  </si>
  <si>
    <t>助成金支払申請書</t>
  </si>
  <si>
    <t>独立行政法人日本芸術文化振興会理事長 殿</t>
  </si>
  <si>
    <t>〒</t>
  </si>
  <si>
    <t>-</t>
  </si>
  <si>
    <t>団体住所
（所在地）</t>
  </si>
  <si>
    <t>団体名
（主催者）</t>
  </si>
  <si>
    <t>代表者氏名</t>
  </si>
  <si>
    <t>記</t>
  </si>
  <si>
    <t>１　助成対象活動名　</t>
  </si>
  <si>
    <t>２　助成金の額 　</t>
  </si>
  <si>
    <t>３　助成金振込先</t>
  </si>
  <si>
    <t>（１）金融機関名</t>
  </si>
  <si>
    <t>○○銀行</t>
  </si>
  <si>
    <t>（２）支店名</t>
  </si>
  <si>
    <t>○○支店</t>
  </si>
  <si>
    <t>店番号</t>
  </si>
  <si>
    <t>（３）口座種別</t>
  </si>
  <si>
    <t>普通</t>
  </si>
  <si>
    <t>プルダウンから選択してください</t>
  </si>
  <si>
    <t>（４）口座番号</t>
  </si>
  <si>
    <t>※通帳の表紙裏に記載のｶﾀｶﾅをそのまま記入してください。</t>
  </si>
  <si>
    <t>（５）口座名義</t>
  </si>
  <si>
    <t>※通帳の表紙と、表紙裏の口座名義（ｶﾀｶﾅ）があるページのPDFデータも提出してください。</t>
  </si>
  <si>
    <t>舞台芸術等総合支援事業（公演創造活動）</t>
    <rPh sb="12" eb="18">
      <t>コウエンソウゾウカツドウ</t>
    </rPh>
    <phoneticPr fontId="7"/>
  </si>
  <si>
    <t>　文化芸術振興費補助金による助成金交付要綱第１４条の規定に基づき、下記のとおり助成金の支払を申請します。</t>
    <phoneticPr fontId="7"/>
  </si>
  <si>
    <t>水色のセルは自動で入力されます。</t>
    <phoneticPr fontId="7"/>
  </si>
  <si>
    <t>概算払：</t>
    <rPh sb="0" eb="2">
      <t>ガイサン</t>
    </rPh>
    <rPh sb="2" eb="3">
      <t>バラ</t>
    </rPh>
    <phoneticPr fontId="7"/>
  </si>
  <si>
    <t>プルダウンから選択してください</t>
    <rPh sb="7" eb="9">
      <t>センタク</t>
    </rPh>
    <phoneticPr fontId="7"/>
  </si>
  <si>
    <t>概算払を受けている場合は金額を記入してください。</t>
    <rPh sb="0" eb="3">
      <t>ガイサンバラ</t>
    </rPh>
    <rPh sb="4" eb="5">
      <t>ウ</t>
    </rPh>
    <rPh sb="9" eb="11">
      <t>バアイ</t>
    </rPh>
    <rPh sb="12" eb="14">
      <t>キンガク</t>
    </rPh>
    <rPh sb="15" eb="17">
      <t>キニュウ</t>
    </rPh>
    <phoneticPr fontId="7"/>
  </si>
  <si>
    <t>【収支報告書】</t>
    <rPh sb="1" eb="3">
      <t>シュウシ</t>
    </rPh>
    <rPh sb="3" eb="6">
      <t>ホウコクショ</t>
    </rPh>
    <phoneticPr fontId="32"/>
  </si>
  <si>
    <t>総使用席数合計</t>
    <rPh sb="0" eb="1">
      <t>ソウ</t>
    </rPh>
    <rPh sb="1" eb="3">
      <t>シヨウ</t>
    </rPh>
    <rPh sb="3" eb="5">
      <t>セキスウ</t>
    </rPh>
    <rPh sb="5" eb="7">
      <t>ゴウケイ</t>
    </rPh>
    <phoneticPr fontId="32"/>
  </si>
  <si>
    <t>有料来場者数合計</t>
    <rPh sb="0" eb="2">
      <t>ユウリョウ</t>
    </rPh>
    <rPh sb="2" eb="5">
      <t>ライジョウシャ</t>
    </rPh>
    <rPh sb="5" eb="6">
      <t>スウ</t>
    </rPh>
    <rPh sb="6" eb="8">
      <t>ゴウケイ</t>
    </rPh>
    <phoneticPr fontId="32"/>
  </si>
  <si>
    <t>総来場者数合計</t>
    <rPh sb="0" eb="1">
      <t>ソウ</t>
    </rPh>
    <rPh sb="1" eb="4">
      <t>ライジョウシャ</t>
    </rPh>
    <rPh sb="4" eb="5">
      <t>スウ</t>
    </rPh>
    <rPh sb="5" eb="7">
      <t>ゴウケイ</t>
    </rPh>
    <phoneticPr fontId="32"/>
  </si>
  <si>
    <t>有料来場率</t>
    <rPh sb="0" eb="2">
      <t>ユウリョウ</t>
    </rPh>
    <rPh sb="2" eb="4">
      <t>ライジョウ</t>
    </rPh>
    <rPh sb="4" eb="5">
      <t>リツ</t>
    </rPh>
    <phoneticPr fontId="32"/>
  </si>
  <si>
    <t>総来場率</t>
    <rPh sb="0" eb="1">
      <t>ソウ</t>
    </rPh>
    <rPh sb="1" eb="3">
      <t>ライジョウ</t>
    </rPh>
    <rPh sb="3" eb="4">
      <t>リツ</t>
    </rPh>
    <phoneticPr fontId="32"/>
  </si>
  <si>
    <t>使用席数</t>
    <rPh sb="0" eb="2">
      <t>シヨウ</t>
    </rPh>
    <rPh sb="2" eb="4">
      <t>セキスウ</t>
    </rPh>
    <phoneticPr fontId="32"/>
  </si>
  <si>
    <t>総使用席数</t>
    <rPh sb="0" eb="1">
      <t>ソウ</t>
    </rPh>
    <rPh sb="1" eb="3">
      <t>シヨウ</t>
    </rPh>
    <rPh sb="3" eb="5">
      <t>セキスウ</t>
    </rPh>
    <phoneticPr fontId="32"/>
  </si>
  <si>
    <t>=</t>
    <phoneticPr fontId="32"/>
  </si>
  <si>
    <t>公演日</t>
    <rPh sb="0" eb="2">
      <t>コウエン</t>
    </rPh>
    <rPh sb="2" eb="3">
      <t>ビ</t>
    </rPh>
    <phoneticPr fontId="32"/>
  </si>
  <si>
    <t>曜</t>
    <rPh sb="0" eb="1">
      <t>ヒカリ</t>
    </rPh>
    <phoneticPr fontId="32"/>
  </si>
  <si>
    <t>開演時間</t>
    <rPh sb="0" eb="2">
      <t>カイエン</t>
    </rPh>
    <rPh sb="2" eb="4">
      <t>ジカン</t>
    </rPh>
    <phoneticPr fontId="32"/>
  </si>
  <si>
    <t>有料来場者数</t>
    <rPh sb="0" eb="2">
      <t>ユウリョウ</t>
    </rPh>
    <rPh sb="2" eb="5">
      <t>ライジョウシャ</t>
    </rPh>
    <rPh sb="5" eb="6">
      <t>スウ</t>
    </rPh>
    <phoneticPr fontId="32"/>
  </si>
  <si>
    <t>招待来場者数</t>
    <rPh sb="0" eb="2">
      <t>ショウタイ</t>
    </rPh>
    <rPh sb="2" eb="5">
      <t>ライジョウシャ</t>
    </rPh>
    <rPh sb="5" eb="6">
      <t>スウ</t>
    </rPh>
    <phoneticPr fontId="32"/>
  </si>
  <si>
    <t>合計（総来場者数）</t>
    <rPh sb="0" eb="2">
      <t>ゴウケイ</t>
    </rPh>
    <rPh sb="3" eb="4">
      <t>ソウ</t>
    </rPh>
    <rPh sb="4" eb="6">
      <t>ライジョウ</t>
    </rPh>
    <rPh sb="6" eb="7">
      <t>シャ</t>
    </rPh>
    <rPh sb="7" eb="8">
      <t>スウ</t>
    </rPh>
    <phoneticPr fontId="32"/>
  </si>
  <si>
    <t>248</t>
    <phoneticPr fontId="32"/>
  </si>
  <si>
    <t>＋</t>
    <phoneticPr fontId="32"/>
  </si>
  <si>
    <t>44</t>
    <phoneticPr fontId="32"/>
  </si>
  <si>
    <t>＝</t>
    <phoneticPr fontId="32"/>
  </si>
  <si>
    <t>＋</t>
  </si>
  <si>
    <r>
      <t>助成金の額</t>
    </r>
    <r>
      <rPr>
        <b/>
        <sz val="14"/>
        <rFont val="ＭＳ ゴシック"/>
        <family val="3"/>
        <charset val="128"/>
      </rPr>
      <t>（X)</t>
    </r>
    <phoneticPr fontId="7"/>
  </si>
  <si>
    <t>公演創造活動</t>
    <rPh sb="0" eb="6">
      <t>コウエンソウゾウカツドウ</t>
    </rPh>
    <phoneticPr fontId="7"/>
  </si>
  <si>
    <r>
      <t xml:space="preserve">助成金の額/支出総額 </t>
    </r>
    <r>
      <rPr>
        <sz val="12"/>
        <rFont val="ＭＳ ゴシック"/>
        <family val="3"/>
        <charset val="128"/>
      </rPr>
      <t>(X/(A+C))</t>
    </r>
    <phoneticPr fontId="7"/>
  </si>
  <si>
    <r>
      <t xml:space="preserve">自己負担金 </t>
    </r>
    <r>
      <rPr>
        <sz val="12"/>
        <rFont val="ＭＳ ゴシック"/>
        <family val="3"/>
        <charset val="128"/>
      </rPr>
      <t>(A+C)-(X+I)</t>
    </r>
    <phoneticPr fontId="7"/>
  </si>
  <si>
    <t>　配信の実施内容および得られた効果</t>
    <phoneticPr fontId="8"/>
  </si>
  <si>
    <t>【（別紙）入場料詳細】</t>
    <rPh sb="2" eb="4">
      <t>ベッシ</t>
    </rPh>
    <rPh sb="5" eb="8">
      <t>ニュウジョウリョウ</t>
    </rPh>
    <rPh sb="8" eb="10">
      <t>ショウサイ</t>
    </rPh>
    <phoneticPr fontId="7"/>
  </si>
  <si>
    <t>バリアフリー字幕・音声ガイド作成費</t>
    <rPh sb="6" eb="8">
      <t>ジマク</t>
    </rPh>
    <rPh sb="9" eb="11">
      <t>オンセイ</t>
    </rPh>
    <rPh sb="14" eb="16">
      <t>サクセイ</t>
    </rPh>
    <rPh sb="16" eb="17">
      <t>ヒ</t>
    </rPh>
    <phoneticPr fontId="7"/>
  </si>
  <si>
    <t>＊適宜欄をコピーしてご入力ください。</t>
    <phoneticPr fontId="7"/>
  </si>
  <si>
    <t>シニア用</t>
  </si>
  <si>
    <t>学生・若者用</t>
  </si>
  <si>
    <t>障害者用</t>
  </si>
  <si>
    <t>参考資料URL</t>
    <rPh sb="0" eb="4">
      <t>サンコウシリョウ</t>
    </rPh>
    <phoneticPr fontId="7"/>
  </si>
  <si>
    <t>活動の内容を把握する上で参考となる資料（映像等）があればURLをご記入ください。</t>
    <phoneticPr fontId="7"/>
  </si>
  <si>
    <t>※各シート記入漏れがないかご確認ください（「助成金事務手続きの手引」p.19を参照）。</t>
    <rPh sb="1" eb="2">
      <t>カク</t>
    </rPh>
    <rPh sb="39" eb="41">
      <t>サンショウ</t>
    </rPh>
    <phoneticPr fontId="7"/>
  </si>
  <si>
    <t>当日来場者内訳</t>
    <phoneticPr fontId="7"/>
  </si>
  <si>
    <t>別紙入場料詳細</t>
    <phoneticPr fontId="7"/>
  </si>
  <si>
    <t>稽古料・出演料内訳書　</t>
    <phoneticPr fontId="7"/>
  </si>
  <si>
    <t>収支報告書</t>
    <phoneticPr fontId="7"/>
  </si>
  <si>
    <t>助成対象活動変更理由書</t>
  </si>
  <si>
    <t>※「活動の企画意図」が変わる変更は認められません。</t>
    <phoneticPr fontId="38"/>
  </si>
  <si>
    <t>独立行政法人日本芸術文化振興会理事長　殿</t>
  </si>
  <si>
    <t>団　体　名</t>
    <phoneticPr fontId="38"/>
  </si>
  <si>
    <t>代表者役職名</t>
    <rPh sb="3" eb="6">
      <t>ヤクショクメイ</t>
    </rPh>
    <rPh sb="4" eb="6">
      <t>ショクメイ</t>
    </rPh>
    <phoneticPr fontId="38"/>
  </si>
  <si>
    <t>代表者氏名</t>
    <phoneticPr fontId="38"/>
  </si>
  <si>
    <t>活動区分</t>
    <rPh sb="0" eb="2">
      <t>カツドウ</t>
    </rPh>
    <phoneticPr fontId="38"/>
  </si>
  <si>
    <t>舞台芸術等総合支援事業（公演創造活動）</t>
  </si>
  <si>
    <t>　　助成対象活動名</t>
    <phoneticPr fontId="38"/>
  </si>
  <si>
    <r>
      <t>活動名に変更がある場合、数式を削除し、</t>
    </r>
    <r>
      <rPr>
        <b/>
        <sz val="11"/>
        <color rgb="FFC00000"/>
        <rFont val="ＭＳ ゴシック"/>
        <family val="3"/>
        <charset val="128"/>
      </rPr>
      <t>変更前</t>
    </r>
    <r>
      <rPr>
        <b/>
        <sz val="11"/>
        <rFont val="ＭＳ ゴシック"/>
        <family val="3"/>
        <charset val="128"/>
      </rPr>
      <t>の活動名をご記入ください。</t>
    </r>
    <rPh sb="0" eb="3">
      <t>カツドウメイ</t>
    </rPh>
    <rPh sb="4" eb="6">
      <t>ヘンコウ</t>
    </rPh>
    <rPh sb="9" eb="11">
      <t>バアイ</t>
    </rPh>
    <rPh sb="12" eb="14">
      <t>スウシキ</t>
    </rPh>
    <rPh sb="15" eb="17">
      <t>サクジョ</t>
    </rPh>
    <rPh sb="19" eb="21">
      <t>ヘンコウ</t>
    </rPh>
    <rPh sb="21" eb="22">
      <t>マエ</t>
    </rPh>
    <rPh sb="23" eb="26">
      <t>カツドウメイ</t>
    </rPh>
    <rPh sb="28" eb="30">
      <t>キニュウ</t>
    </rPh>
    <phoneticPr fontId="38"/>
  </si>
  <si>
    <t>件名</t>
    <rPh sb="0" eb="2">
      <t>ケンメイ</t>
    </rPh>
    <phoneticPr fontId="38"/>
  </si>
  <si>
    <t>変更前</t>
    <phoneticPr fontId="38"/>
  </si>
  <si>
    <t>変更後</t>
    <phoneticPr fontId="38"/>
  </si>
  <si>
    <t>変更理由</t>
    <phoneticPr fontId="38"/>
  </si>
  <si>
    <t>以下、欄をコピーしてご記入ください。</t>
    <rPh sb="0" eb="2">
      <t>イカ</t>
    </rPh>
    <rPh sb="3" eb="4">
      <t>ラン</t>
    </rPh>
    <rPh sb="11" eb="13">
      <t>キニュウ</t>
    </rPh>
    <phoneticPr fontId="38"/>
  </si>
  <si>
    <t>モーツァルト「交響曲第〇番」</t>
    <rPh sb="7" eb="10">
      <t>コウキョウキョク</t>
    </rPh>
    <rPh sb="10" eb="11">
      <t>ダイ</t>
    </rPh>
    <rPh sb="12" eb="13">
      <t>バン</t>
    </rPh>
    <phoneticPr fontId="38"/>
  </si>
  <si>
    <t>モーツァルト「交響曲第△番」</t>
    <rPh sb="10" eb="11">
      <t>ダイ</t>
    </rPh>
    <rPh sb="12" eb="13">
      <t>バン</t>
    </rPh>
    <phoneticPr fontId="38"/>
  </si>
  <si>
    <t>要選択</t>
  </si>
  <si>
    <t>口座名義（ｶﾀｶﾅ）</t>
    <phoneticPr fontId="7"/>
  </si>
  <si>
    <t>令和　年　月　日</t>
    <rPh sb="0" eb="2">
      <t>レイワ</t>
    </rPh>
    <rPh sb="3" eb="4">
      <t>ネン</t>
    </rPh>
    <rPh sb="5" eb="6">
      <t>ガツ</t>
    </rPh>
    <rPh sb="7" eb="8">
      <t>ニチ</t>
    </rPh>
    <phoneticPr fontId="7"/>
  </si>
  <si>
    <t>←個人寄付金やクラウドファンディング、当該公演に係る会費含む。</t>
    <rPh sb="1" eb="6">
      <t>コジンキフキン</t>
    </rPh>
    <rPh sb="28" eb="29">
      <t>フク</t>
    </rPh>
    <phoneticPr fontId="7"/>
  </si>
  <si>
    <t>←プログラムや当該公演のみに係るグッズなどの収入を含む。</t>
    <rPh sb="7" eb="9">
      <t>トウガイ</t>
    </rPh>
    <rPh sb="9" eb="11">
      <t>コウエン</t>
    </rPh>
    <rPh sb="14" eb="15">
      <t>カカ</t>
    </rPh>
    <rPh sb="22" eb="24">
      <t>シュウニュウ</t>
    </rPh>
    <rPh sb="25" eb="26">
      <t>フク</t>
    </rPh>
    <phoneticPr fontId="7"/>
  </si>
  <si>
    <t>　あらゆる人々と文化芸術をつなぐための創意工夫や鑑賞サポート等に関する取組と期待される効果</t>
    <phoneticPr fontId="8"/>
  </si>
  <si>
    <t>＜上記の達成状況に関連するアンケート調査やワークショップ等＞</t>
    <phoneticPr fontId="7"/>
  </si>
  <si>
    <r>
      <t xml:space="preserve">申請書の記載内容が反映されます。
</t>
    </r>
    <r>
      <rPr>
        <b/>
        <sz val="14"/>
        <color rgb="FFFF0000"/>
        <rFont val="ＭＳ ゴシック"/>
        <family val="3"/>
        <charset val="128"/>
      </rPr>
      <t>変更はできません。</t>
    </r>
    <r>
      <rPr>
        <sz val="14"/>
        <color theme="1"/>
        <rFont val="ＭＳ ゴシック"/>
        <family val="3"/>
        <charset val="128"/>
      </rPr>
      <t>（誤字脱字は修正可）</t>
    </r>
    <r>
      <rPr>
        <b/>
        <sz val="14"/>
        <rFont val="ＭＳ ゴシック"/>
        <family val="3"/>
        <charset val="128"/>
      </rPr>
      <t xml:space="preserve">
</t>
    </r>
    <r>
      <rPr>
        <sz val="14"/>
        <rFont val="ＭＳ ゴシック"/>
        <family val="3"/>
        <charset val="128"/>
      </rPr>
      <t>見切れている場合、行の高さをご調節ください。</t>
    </r>
    <phoneticPr fontId="7"/>
  </si>
  <si>
    <r>
      <t xml:space="preserve">申請書の記載内容が反映されます。
</t>
    </r>
    <r>
      <rPr>
        <b/>
        <sz val="14"/>
        <color rgb="FFFF0000"/>
        <rFont val="ＭＳ ゴシック"/>
        <family val="3"/>
        <charset val="128"/>
      </rPr>
      <t>変更はできません。</t>
    </r>
    <r>
      <rPr>
        <sz val="14"/>
        <color theme="1"/>
        <rFont val="ＭＳ ゴシック"/>
        <family val="3"/>
        <charset val="128"/>
      </rPr>
      <t>（誤字脱字は修正可）</t>
    </r>
    <r>
      <rPr>
        <b/>
        <sz val="14"/>
        <rFont val="ＭＳ ゴシック"/>
        <family val="3"/>
        <charset val="128"/>
      </rPr>
      <t xml:space="preserve">
</t>
    </r>
    <r>
      <rPr>
        <sz val="14"/>
        <rFont val="ＭＳ ゴシック"/>
        <family val="3"/>
        <charset val="128"/>
      </rPr>
      <t>見切れている場合、行の高さをご調節ください。</t>
    </r>
    <rPh sb="27" eb="31">
      <t>ゴジダツジ</t>
    </rPh>
    <rPh sb="32" eb="34">
      <t>シュウセイ</t>
    </rPh>
    <rPh sb="34" eb="35">
      <t>カ</t>
    </rPh>
    <phoneticPr fontId="7"/>
  </si>
  <si>
    <r>
      <t xml:space="preserve">セル内で改行される場合は「ALT+ENTER」を押して改行してください。
以下の項目に変更がある場合、「変更理由書」の提出が必要です。
</t>
    </r>
    <r>
      <rPr>
        <b/>
        <sz val="16"/>
        <color rgb="FFFF0000"/>
        <rFont val="ＭＳ ゴシック"/>
        <family val="3"/>
        <charset val="128"/>
      </rPr>
      <t>・実施時期（活動日、活動期間）、
　実施会場（配信等を含む）、実施回数
・本活動の内容（演目、曲目、あらすじ、
　主な出演者、主なスタッフ等）
・共催者、共同制作者</t>
    </r>
    <rPh sb="2" eb="3">
      <t>ナイ</t>
    </rPh>
    <rPh sb="4" eb="6">
      <t>カイギョウ</t>
    </rPh>
    <rPh sb="9" eb="11">
      <t>バアイ</t>
    </rPh>
    <rPh sb="24" eb="25">
      <t>オ</t>
    </rPh>
    <rPh sb="27" eb="29">
      <t>カイギョウ</t>
    </rPh>
    <phoneticPr fontId="8"/>
  </si>
  <si>
    <t>【助成対象経費内訳】</t>
    <rPh sb="7" eb="9">
      <t>ウチワケ</t>
    </rPh>
    <phoneticPr fontId="8"/>
  </si>
  <si>
    <t>.</t>
    <phoneticPr fontId="7"/>
  </si>
  <si>
    <t>※複数会場で活動を行う場合のみ。</t>
    <rPh sb="1" eb="3">
      <t>フクスウ</t>
    </rPh>
    <rPh sb="3" eb="5">
      <t>カイジョウ</t>
    </rPh>
    <rPh sb="6" eb="8">
      <t>カツドウ</t>
    </rPh>
    <rPh sb="9" eb="10">
      <t>オコナ</t>
    </rPh>
    <rPh sb="11" eb="13">
      <t>バアイ</t>
    </rPh>
    <phoneticPr fontId="7"/>
  </si>
  <si>
    <t>変更理由書</t>
    <rPh sb="0" eb="5">
      <t>ヘンコウリユウショ</t>
    </rPh>
    <phoneticPr fontId="7"/>
  </si>
  <si>
    <t>※（音楽）定期演奏会等内訳表がある場合は不要。</t>
    <rPh sb="2" eb="4">
      <t>オンガク</t>
    </rPh>
    <phoneticPr fontId="7"/>
  </si>
  <si>
    <t>交付申請書の時点からの変更点を整理して記入</t>
    <phoneticPr fontId="7"/>
  </si>
  <si>
    <r>
      <t>掲載記事（任意提出）は</t>
    </r>
    <r>
      <rPr>
        <sz val="10"/>
        <color rgb="FFFF0000"/>
        <rFont val="Yu Gothic"/>
        <family val="3"/>
        <charset val="128"/>
        <scheme val="minor"/>
      </rPr>
      <t>著作権者の許諾が取れたもの</t>
    </r>
    <r>
      <rPr>
        <sz val="10"/>
        <color theme="1"/>
        <rFont val="Yu Gothic"/>
        <family val="3"/>
        <charset val="128"/>
        <scheme val="minor"/>
      </rPr>
      <t>を、</t>
    </r>
    <r>
      <rPr>
        <sz val="10"/>
        <color rgb="FFFF0000"/>
        <rFont val="Yu Gothic"/>
        <family val="3"/>
        <charset val="128"/>
        <scheme val="minor"/>
      </rPr>
      <t>A4片面2枚以内</t>
    </r>
    <r>
      <rPr>
        <sz val="10"/>
        <color theme="1"/>
        <rFont val="Yu Gothic"/>
        <family val="3"/>
        <charset val="128"/>
        <scheme val="minor"/>
      </rPr>
      <t>で添付してください。</t>
    </r>
    <rPh sb="0" eb="2">
      <t>ケイサイ</t>
    </rPh>
    <rPh sb="5" eb="7">
      <t>ニンイ</t>
    </rPh>
    <rPh sb="7" eb="9">
      <t>テイシュツ</t>
    </rPh>
    <rPh sb="28" eb="30">
      <t>カタメン</t>
    </rPh>
    <rPh sb="31" eb="32">
      <t>マイ</t>
    </rPh>
    <rPh sb="32" eb="34">
      <t>イナイ</t>
    </rPh>
    <rPh sb="35" eb="37">
      <t>テンプ</t>
    </rPh>
    <phoneticPr fontId="7"/>
  </si>
  <si>
    <t>楽譜・楽器借料</t>
    <rPh sb="0" eb="2">
      <t>ガクフ</t>
    </rPh>
    <rPh sb="3" eb="5">
      <t>ガッキ</t>
    </rPh>
    <rPh sb="5" eb="7">
      <t>シャクリョウ</t>
    </rPh>
    <phoneticPr fontId="7"/>
  </si>
  <si>
    <t>メイク・ヘアメイク費</t>
    <rPh sb="9" eb="10">
      <t>ヒ</t>
    </rPh>
    <phoneticPr fontId="7"/>
  </si>
  <si>
    <t>宿泊費</t>
    <rPh sb="0" eb="3">
      <t>シュクハクヒ</t>
    </rPh>
    <phoneticPr fontId="7"/>
  </si>
  <si>
    <t>【当日来場者数内訳】</t>
    <rPh sb="1" eb="3">
      <t>トウジツ</t>
    </rPh>
    <rPh sb="3" eb="5">
      <t>ライジョウ</t>
    </rPh>
    <rPh sb="5" eb="6">
      <t>シャ</t>
    </rPh>
    <rPh sb="6" eb="7">
      <t>スウ</t>
    </rPh>
    <rPh sb="7" eb="9">
      <t>ウチワケ</t>
    </rPh>
    <phoneticPr fontId="32"/>
  </si>
  <si>
    <t>未実施の場合は記入不要。</t>
    <rPh sb="0" eb="3">
      <t>ミジッシ</t>
    </rPh>
    <rPh sb="4" eb="6">
      <t>バアイ</t>
    </rPh>
    <rPh sb="7" eb="9">
      <t>キニュウ</t>
    </rPh>
    <rPh sb="9" eb="11">
      <t>フヨウ</t>
    </rPh>
    <phoneticPr fontId="7"/>
  </si>
  <si>
    <t>アンケートを実施した場合は、配布枚数や回収率、活用方法を記載してください。</t>
    <rPh sb="6" eb="8">
      <t>ジッシ</t>
    </rPh>
    <rPh sb="10" eb="12">
      <t>バアイ</t>
    </rPh>
    <rPh sb="14" eb="16">
      <t>ハイフ</t>
    </rPh>
    <rPh sb="16" eb="18">
      <t>マイスウ</t>
    </rPh>
    <rPh sb="19" eb="22">
      <t>カイシュウリツ</t>
    </rPh>
    <rPh sb="23" eb="25">
      <t>カツヨウ</t>
    </rPh>
    <rPh sb="25" eb="27">
      <t>ホウホウ</t>
    </rPh>
    <rPh sb="28" eb="30">
      <t>キサイ</t>
    </rPh>
    <phoneticPr fontId="7"/>
  </si>
  <si>
    <t>B</t>
  </si>
  <si>
    <t>配信費</t>
    <rPh sb="0" eb="3">
      <t>ハイシンヒ</t>
    </rPh>
    <phoneticPr fontId="7"/>
  </si>
  <si>
    <t>＜助成金を得たことによる成果＞（効果が認められた点・認められなかった点や理由等）</t>
    <rPh sb="1" eb="4">
      <t>ジョセイキン</t>
    </rPh>
    <rPh sb="5" eb="6">
      <t>エ</t>
    </rPh>
    <rPh sb="12" eb="14">
      <t>セイカ</t>
    </rPh>
    <rPh sb="38" eb="39">
      <t>トウ</t>
    </rPh>
    <phoneticPr fontId="7"/>
  </si>
  <si>
    <t>　助成金を得ることで期待できる効果</t>
    <phoneticPr fontId="8"/>
  </si>
  <si>
    <t>　「支出予算書」「収支計画書」の内容と「支出決算書」「収支報告書」の内容を比較した収支計画の実施状況</t>
    <rPh sb="46" eb="48">
      <t>ジッシ</t>
    </rPh>
    <rPh sb="48" eb="50">
      <t>ジョウキョウ</t>
    </rPh>
    <phoneticPr fontId="8"/>
  </si>
  <si>
    <t>.</t>
    <phoneticPr fontId="7"/>
  </si>
  <si>
    <r>
      <t>後援・助成・協賛者名等とその役割</t>
    </r>
    <r>
      <rPr>
        <sz val="14"/>
        <rFont val="ＭＳ ゴシック"/>
        <family val="3"/>
        <charset val="128"/>
      </rPr>
      <t>（経費の使途が指定されている場合は明記すること）</t>
    </r>
    <rPh sb="9" eb="10">
      <t>メイ</t>
    </rPh>
    <rPh sb="14" eb="16">
      <t>ヤクワリ</t>
    </rPh>
    <rPh sb="17" eb="19">
      <t>ケイヒ</t>
    </rPh>
    <rPh sb="20" eb="22">
      <t>シト</t>
    </rPh>
    <rPh sb="23" eb="25">
      <t>シテイ</t>
    </rPh>
    <rPh sb="30" eb="32">
      <t>バアイ</t>
    </rPh>
    <rPh sb="33" eb="35">
      <t>メイキ</t>
    </rPh>
    <phoneticPr fontId="8"/>
  </si>
  <si>
    <r>
      <t>共催者・共同制作者とその役割</t>
    </r>
    <r>
      <rPr>
        <sz val="14"/>
        <rFont val="ＭＳ ゴシック"/>
        <family val="3"/>
        <charset val="128"/>
      </rPr>
      <t>（経費の使途が指定されている場合は明記すること）</t>
    </r>
    <rPh sb="0" eb="3">
      <t>キョウサイシャ</t>
    </rPh>
    <rPh sb="4" eb="6">
      <t>キョウドウ</t>
    </rPh>
    <rPh sb="6" eb="8">
      <t>セイサク</t>
    </rPh>
    <rPh sb="8" eb="9">
      <t>シャ</t>
    </rPh>
    <rPh sb="12" eb="14">
      <t>ヤクワリ</t>
    </rPh>
    <phoneticPr fontId="8"/>
  </si>
  <si>
    <t>入場者数合計(c)</t>
    <rPh sb="4" eb="6">
      <t>ゴウケイ</t>
    </rPh>
    <phoneticPr fontId="8"/>
  </si>
  <si>
    <t>入場率(c/a)</t>
  </si>
  <si>
    <t>入場者数(c)</t>
    <rPh sb="2" eb="3">
      <t>シャ</t>
    </rPh>
    <rPh sb="3" eb="4">
      <t>スウ</t>
    </rPh>
    <phoneticPr fontId="8"/>
  </si>
  <si>
    <t>入場率(c/a)</t>
    <rPh sb="2" eb="3">
      <t>リツ</t>
    </rPh>
    <phoneticPr fontId="8"/>
  </si>
  <si>
    <t>使用席数合計(a)</t>
    <rPh sb="0" eb="2">
      <t>シヨウ</t>
    </rPh>
    <rPh sb="2" eb="4">
      <t>セキスウ</t>
    </rPh>
    <rPh sb="4" eb="6">
      <t>ゴウケイ</t>
    </rPh>
    <phoneticPr fontId="8"/>
  </si>
  <si>
    <t>※複数年計画支援の場合は非表示</t>
    <rPh sb="1" eb="4">
      <t>フクスウネン</t>
    </rPh>
    <rPh sb="4" eb="6">
      <t>ケイカク</t>
    </rPh>
    <rPh sb="6" eb="8">
      <t>シエン</t>
    </rPh>
    <rPh sb="9" eb="11">
      <t>バアイ</t>
    </rPh>
    <rPh sb="12" eb="15">
      <t>ヒヒョウジ</t>
    </rPh>
    <phoneticPr fontId="7"/>
  </si>
  <si>
    <r>
      <rPr>
        <b/>
        <sz val="14"/>
        <rFont val="ＭＳ ゴシック"/>
        <family val="3"/>
        <charset val="128"/>
      </rPr>
      <t>収入</t>
    </r>
    <r>
      <rPr>
        <b/>
        <sz val="12"/>
        <rFont val="ＭＳ ゴシック"/>
        <family val="3"/>
        <charset val="128"/>
      </rPr>
      <t>（円）</t>
    </r>
    <r>
      <rPr>
        <sz val="14"/>
        <rFont val="ＭＳ ゴシック"/>
        <family val="3"/>
        <charset val="128"/>
      </rPr>
      <t>　※括弧内は予算額</t>
    </r>
    <rPh sb="11" eb="14">
      <t>ヨサンガク</t>
    </rPh>
    <phoneticPr fontId="7"/>
  </si>
  <si>
    <t>本補助金については記載不要です。</t>
    <rPh sb="0" eb="1">
      <t>ホン</t>
    </rPh>
    <rPh sb="1" eb="4">
      <t>ホジョキン</t>
    </rPh>
    <rPh sb="9" eb="11">
      <t>キサイ</t>
    </rPh>
    <rPh sb="11" eb="13">
      <t>フヨウ</t>
    </rPh>
    <phoneticPr fontId="7"/>
  </si>
  <si>
    <t>割引額の合計額→</t>
    <rPh sb="0" eb="2">
      <t>ワリビキ</t>
    </rPh>
    <rPh sb="2" eb="3">
      <t>ガク</t>
    </rPh>
    <rPh sb="4" eb="6">
      <t>ゴウケイ</t>
    </rPh>
    <rPh sb="6" eb="7">
      <t>ガク</t>
    </rPh>
    <phoneticPr fontId="32"/>
  </si>
  <si>
    <t>個表　別紙</t>
    <rPh sb="0" eb="2">
      <t>コヒョウ</t>
    </rPh>
    <rPh sb="3" eb="5">
      <t>ベッシ</t>
    </rPh>
    <rPh sb="4" eb="5">
      <t>コベツ</t>
    </rPh>
    <phoneticPr fontId="7"/>
  </si>
  <si>
    <t>※枠の拡大は不可（Ａ４判１枚まで）</t>
  </si>
  <si>
    <t>F－２－１</t>
  </si>
  <si>
    <r>
      <rPr>
        <b/>
        <sz val="18"/>
        <color rgb="FFC00000"/>
        <rFont val="ＭＳ ゴシック"/>
        <family val="3"/>
        <charset val="128"/>
      </rPr>
      <t xml:space="preserve">【任意様式】
</t>
    </r>
    <r>
      <rPr>
        <b/>
        <sz val="16"/>
        <color rgb="FFC00000"/>
        <rFont val="ＭＳ ゴシック"/>
        <family val="3"/>
        <charset val="128"/>
      </rPr>
      <t>※使用する場合は、青線を下に引き延ばして印刷範囲を広げてください。</t>
    </r>
    <r>
      <rPr>
        <b/>
        <sz val="18"/>
        <color rgb="FFC00000"/>
        <rFont val="ＭＳ ゴシック"/>
        <family val="3"/>
        <charset val="128"/>
      </rPr>
      <t xml:space="preserve">
</t>
    </r>
    <r>
      <rPr>
        <b/>
        <sz val="14"/>
        <color rgb="FFC00000"/>
        <rFont val="ＭＳ ゴシック"/>
        <family val="3"/>
        <charset val="128"/>
      </rPr>
      <t xml:space="preserve">
※原則として個表別紙は使用しないでください。
定期公演や巡回公演などで１活動に多数の公演が含まれ、「個表」では収まらない場合のみ使用してください。
その場合は必ずA4判（片面）１枚に収めてください。</t>
    </r>
    <rPh sb="1" eb="3">
      <t>ニンイ</t>
    </rPh>
    <rPh sb="3" eb="5">
      <t>ヨウシキ</t>
    </rPh>
    <rPh sb="8" eb="10">
      <t>シヨウ</t>
    </rPh>
    <rPh sb="12" eb="14">
      <t>バアイ</t>
    </rPh>
    <rPh sb="16" eb="18">
      <t>アオセン</t>
    </rPh>
    <rPh sb="19" eb="20">
      <t>シタ</t>
    </rPh>
    <rPh sb="21" eb="22">
      <t>ヒ</t>
    </rPh>
    <rPh sb="23" eb="24">
      <t>ノ</t>
    </rPh>
    <rPh sb="27" eb="31">
      <t>インサツハンイ</t>
    </rPh>
    <rPh sb="32" eb="33">
      <t>ヒロ</t>
    </rPh>
    <rPh sb="70" eb="74">
      <t>ジュンカイコウエン</t>
    </rPh>
    <phoneticPr fontId="7"/>
  </si>
  <si>
    <t>文字サイズが14pt以下にならないようにご注意ください。
印刷時の文字切れにご注意ください。
印刷、または印刷イメージでセルから文字がはみ出ていないかご確認ください。</t>
    <phoneticPr fontId="7"/>
  </si>
  <si>
    <t>以下、記入例</t>
    <rPh sb="0" eb="2">
      <t>イカ</t>
    </rPh>
    <rPh sb="3" eb="6">
      <t>キニュウレイ</t>
    </rPh>
    <phoneticPr fontId="7"/>
  </si>
  <si>
    <t>「第◇回定期演奏会」の活動日の変更について</t>
    <rPh sb="1" eb="2">
      <t>ダイ</t>
    </rPh>
    <rPh sb="3" eb="4">
      <t>カイ</t>
    </rPh>
    <rPh sb="4" eb="9">
      <t>テイキエンソウカイ</t>
    </rPh>
    <rPh sb="11" eb="14">
      <t>カツドウビ</t>
    </rPh>
    <rPh sb="15" eb="17">
      <t>ヘンコウ</t>
    </rPh>
    <phoneticPr fontId="38"/>
  </si>
  <si>
    <t>第◇回定期演奏会　令和〇年□月□□日（土）17時開演</t>
    <rPh sb="3" eb="5">
      <t>テイキ</t>
    </rPh>
    <rPh sb="5" eb="8">
      <t>エンソウカイ</t>
    </rPh>
    <rPh sb="14" eb="15">
      <t>ガツ</t>
    </rPh>
    <rPh sb="17" eb="18">
      <t>ニチ</t>
    </rPh>
    <rPh sb="19" eb="20">
      <t>ド</t>
    </rPh>
    <rPh sb="23" eb="24">
      <t>ジ</t>
    </rPh>
    <rPh sb="24" eb="26">
      <t>カイエン</t>
    </rPh>
    <phoneticPr fontId="38"/>
  </si>
  <si>
    <t>第◇回定期演奏会　令和〇年〇月〇〇日（土）17時開演</t>
    <rPh sb="3" eb="5">
      <t>テイキ</t>
    </rPh>
    <rPh sb="5" eb="8">
      <t>エンソウカイ</t>
    </rPh>
    <rPh sb="14" eb="15">
      <t>ガツ</t>
    </rPh>
    <rPh sb="17" eb="18">
      <t>ニチ</t>
    </rPh>
    <rPh sb="19" eb="20">
      <t>ド</t>
    </rPh>
    <rPh sb="23" eb="24">
      <t>ジ</t>
    </rPh>
    <rPh sb="24" eb="26">
      <t>カイエン</t>
    </rPh>
    <phoneticPr fontId="38"/>
  </si>
  <si>
    <t>○○○○○○○○○○○○○○のため。</t>
  </si>
  <si>
    <t>「第◇回定期演奏会」の出演者の変更について</t>
    <rPh sb="1" eb="2">
      <t>ダイ</t>
    </rPh>
    <rPh sb="3" eb="4">
      <t>カイ</t>
    </rPh>
    <rPh sb="4" eb="9">
      <t>テイキエンソウカイ</t>
    </rPh>
    <rPh sb="11" eb="14">
      <t>シュツエンシャ</t>
    </rPh>
    <rPh sb="15" eb="17">
      <t>ヘンコウ</t>
    </rPh>
    <phoneticPr fontId="38"/>
  </si>
  <si>
    <t>第◇回定期演奏会　ソリスト○○○○、助演□□□□</t>
    <rPh sb="3" eb="5">
      <t>テイキ</t>
    </rPh>
    <rPh sb="5" eb="8">
      <t>エンソウカイ</t>
    </rPh>
    <rPh sb="18" eb="20">
      <t>ジョエン</t>
    </rPh>
    <phoneticPr fontId="38"/>
  </si>
  <si>
    <t>第◇回定期演奏会　ソリスト△△△△、助演◎◎◎◎</t>
    <rPh sb="3" eb="5">
      <t>テイキ</t>
    </rPh>
    <rPh sb="5" eb="8">
      <t>エンソウカイ</t>
    </rPh>
    <rPh sb="18" eb="20">
      <t>ジョエン</t>
    </rPh>
    <phoneticPr fontId="38"/>
  </si>
  <si>
    <t>「第◇回定期演奏会」の曲目の変更について</t>
    <rPh sb="1" eb="2">
      <t>ダイ</t>
    </rPh>
    <rPh sb="3" eb="4">
      <t>カイ</t>
    </rPh>
    <rPh sb="4" eb="9">
      <t>テイキエンソウカイ</t>
    </rPh>
    <rPh sb="11" eb="13">
      <t>キョクモク</t>
    </rPh>
    <rPh sb="14" eb="16">
      <t>ヘンコウ</t>
    </rPh>
    <phoneticPr fontId="38"/>
  </si>
  <si>
    <t>「第△回定期演奏会」の延期について</t>
    <rPh sb="1" eb="2">
      <t>ダイ</t>
    </rPh>
    <rPh sb="3" eb="4">
      <t>カイ</t>
    </rPh>
    <rPh sb="4" eb="9">
      <t>テイキエンソウカイ</t>
    </rPh>
    <phoneticPr fontId="38"/>
  </si>
  <si>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8"/>
  </si>
  <si>
    <t>令和８年度</t>
    <phoneticPr fontId="38"/>
  </si>
  <si>
    <t>令和８年度文化芸術振興費補助金による</t>
    <phoneticPr fontId="7"/>
  </si>
  <si>
    <t>備考</t>
    <rPh sb="0" eb="2">
      <t>ビコウ</t>
    </rPh>
    <phoneticPr fontId="38"/>
  </si>
  <si>
    <t>令和８年度　文化芸術振興費補助金による
助  成  対  象  活  動  実  績  報  告  書
舞台芸術等総合支援事業（公演創造活動）</t>
    <rPh sb="6" eb="10">
      <t>ブンカゲイジュツ</t>
    </rPh>
    <rPh sb="10" eb="13">
      <t>シンコウヒ</t>
    </rPh>
    <rPh sb="13" eb="16">
      <t>ホジョキン</t>
    </rPh>
    <rPh sb="52" eb="63">
      <t>ブタイゲイジュツナドソウゴウシエンジギョウ</t>
    </rPh>
    <rPh sb="64" eb="70">
      <t>コウエンソウゾウカツドウ</t>
    </rPh>
    <phoneticPr fontId="8"/>
  </si>
  <si>
    <t>担当者E-mail
（書類送付先）</t>
    <rPh sb="0" eb="3">
      <t>タントウシャ</t>
    </rPh>
    <rPh sb="11" eb="16">
      <t>ショルイソウフサキ</t>
    </rPh>
    <phoneticPr fontId="8"/>
  </si>
  <si>
    <t>←採択通知等の書類はこちらのアドレス宛にメール送信されますので、必ず入力ください。（同上不可）</t>
    <rPh sb="1" eb="3">
      <t>サイタク</t>
    </rPh>
    <rPh sb="3" eb="5">
      <t>ツウチ</t>
    </rPh>
    <rPh sb="5" eb="6">
      <t>ナド</t>
    </rPh>
    <rPh sb="7" eb="9">
      <t>ショルイ</t>
    </rPh>
    <rPh sb="18" eb="19">
      <t>アテ</t>
    </rPh>
    <rPh sb="23" eb="25">
      <t>ソウシン</t>
    </rPh>
    <rPh sb="32" eb="33">
      <t>カナラ</t>
    </rPh>
    <rPh sb="34" eb="36">
      <t>ニュウリョク</t>
    </rPh>
    <rPh sb="42" eb="44">
      <t>ドウジョウ</t>
    </rPh>
    <rPh sb="44" eb="46">
      <t>フカ</t>
    </rPh>
    <phoneticPr fontId="7"/>
  </si>
  <si>
    <t>複数年計画支援の場合のみ表示されます</t>
    <phoneticPr fontId="7"/>
  </si>
  <si>
    <t>複数年計画支援の場合は非表示になります</t>
    <rPh sb="11" eb="14">
      <t>ヒヒョウジ</t>
    </rPh>
    <phoneticPr fontId="7"/>
  </si>
  <si>
    <t>様式第４号（第７条関係）</t>
    <rPh sb="0" eb="2">
      <t>ヨウシキ</t>
    </rPh>
    <rPh sb="2" eb="3">
      <t>ダイ</t>
    </rPh>
    <rPh sb="4" eb="5">
      <t>ゴウ</t>
    </rPh>
    <rPh sb="6" eb="7">
      <t>ダイ</t>
    </rPh>
    <rPh sb="8" eb="9">
      <t>ジョウ</t>
    </rPh>
    <rPh sb="9" eb="11">
      <t>カンケイ</t>
    </rPh>
    <phoneticPr fontId="8"/>
  </si>
  <si>
    <t>Ｃ-１</t>
    <phoneticPr fontId="7"/>
  </si>
  <si>
    <t>令和８年度　文化芸術振興費補助金による
助　 成　 金　 交　 付　 申　 請　 書
（舞 台 芸 術 等 総 合 支 援 事 業）</t>
    <rPh sb="6" eb="10">
      <t>ブンカゲイジュツ</t>
    </rPh>
    <rPh sb="10" eb="13">
      <t>シンコウヒ</t>
    </rPh>
    <rPh sb="13" eb="16">
      <t>ホジョキン</t>
    </rPh>
    <rPh sb="35" eb="36">
      <t>サル</t>
    </rPh>
    <rPh sb="38" eb="39">
      <t>ショウ</t>
    </rPh>
    <rPh sb="41" eb="42">
      <t>ショ</t>
    </rPh>
    <rPh sb="44" eb="45">
      <t>マイ</t>
    </rPh>
    <rPh sb="46" eb="47">
      <t>ダイ</t>
    </rPh>
    <rPh sb="48" eb="49">
      <t>ゲイ</t>
    </rPh>
    <rPh sb="50" eb="51">
      <t>ジュツ</t>
    </rPh>
    <rPh sb="52" eb="53">
      <t>トウ</t>
    </rPh>
    <rPh sb="54" eb="55">
      <t>ソウ</t>
    </rPh>
    <rPh sb="56" eb="57">
      <t>ゴウ</t>
    </rPh>
    <rPh sb="58" eb="59">
      <t>シ</t>
    </rPh>
    <rPh sb="60" eb="61">
      <t>エン</t>
    </rPh>
    <rPh sb="61" eb="62">
      <t>ギョウ</t>
    </rPh>
    <phoneticPr fontId="8"/>
  </si>
  <si>
    <t>令和　 年　 月　 日</t>
    <rPh sb="0" eb="2">
      <t>レイワ</t>
    </rPh>
    <rPh sb="4" eb="5">
      <t>ネン</t>
    </rPh>
    <rPh sb="7" eb="8">
      <t>ガツ</t>
    </rPh>
    <rPh sb="10" eb="11">
      <t>ニチ</t>
    </rPh>
    <phoneticPr fontId="7"/>
  </si>
  <si>
    <t>←提出日を記入ください。</t>
    <rPh sb="1" eb="3">
      <t>テイシュツ</t>
    </rPh>
    <rPh sb="5" eb="7">
      <t>キニュウ</t>
    </rPh>
    <phoneticPr fontId="8"/>
  </si>
  <si>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8"/>
  </si>
  <si>
    <t>　下記の活動を行いたいので、文化芸術振興費補助金による助成金交付要綱第７条第１項の規定に基づき、助成金の交付を申請します。</t>
    <phoneticPr fontId="8"/>
  </si>
  <si>
    <t>該当する支援区分をプルダウンで選択ください。</t>
    <rPh sb="0" eb="2">
      <t>ガイトウ</t>
    </rPh>
    <rPh sb="4" eb="8">
      <t>シエンクブン</t>
    </rPh>
    <rPh sb="15" eb="17">
      <t>センタク</t>
    </rPh>
    <phoneticPr fontId="7"/>
  </si>
  <si>
    <t>該当する分野・ジャンルをプルダウンで選択ください。</t>
    <rPh sb="0" eb="2">
      <t>ガイトウ</t>
    </rPh>
    <rPh sb="4" eb="6">
      <t>ブンヤ</t>
    </rPh>
    <rPh sb="18" eb="20">
      <t>センタク</t>
    </rPh>
    <phoneticPr fontId="7"/>
  </si>
  <si>
    <r>
      <t xml:space="preserve">以下の項目に変更がある場合、
「変更理由書」の提出が必要です。
</t>
    </r>
    <r>
      <rPr>
        <b/>
        <sz val="14"/>
        <color rgb="FFFF0000"/>
        <rFont val="ＭＳ ゴシック"/>
        <family val="3"/>
        <charset val="128"/>
      </rPr>
      <t>・住所、団体名、代表者氏名
・助成対象活動名</t>
    </r>
    <phoneticPr fontId="7"/>
  </si>
  <si>
    <t>同上不可</t>
    <rPh sb="0" eb="4">
      <t>ドウジョウフカ</t>
    </rPh>
    <phoneticPr fontId="7"/>
  </si>
  <si>
    <t>複数年の場合のみ表示されます</t>
    <phoneticPr fontId="7"/>
  </si>
  <si>
    <t>チラシ等の広報に使用される具体的な活動名とフリガナを記入してください。巡回公演の場合は「○○地域巡回公演」等と記入してください。</t>
    <phoneticPr fontId="7"/>
  </si>
  <si>
    <t>舞台費</t>
    <rPh sb="0" eb="3">
      <t>ブタイヒ</t>
    </rPh>
    <phoneticPr fontId="7"/>
  </si>
  <si>
    <r>
      <rPr>
        <b/>
        <sz val="14"/>
        <rFont val="ＭＳ ゴシック"/>
        <family val="3"/>
        <charset val="128"/>
      </rPr>
      <t>収入</t>
    </r>
    <r>
      <rPr>
        <b/>
        <sz val="12"/>
        <rFont val="ＭＳ ゴシック"/>
        <family val="3"/>
        <charset val="128"/>
      </rPr>
      <t>（千円）</t>
    </r>
    <r>
      <rPr>
        <sz val="12"/>
        <rFont val="ＭＳ ゴシック"/>
        <family val="3"/>
        <charset val="128"/>
      </rPr>
      <t>　</t>
    </r>
    <r>
      <rPr>
        <sz val="11"/>
        <rFont val="ＭＳ ゴシック"/>
        <family val="3"/>
        <charset val="128"/>
      </rPr>
      <t>※括弧内は収入総額に対する割合</t>
    </r>
    <rPh sb="14" eb="16">
      <t>ソウガク</t>
    </rPh>
    <phoneticPr fontId="7"/>
  </si>
  <si>
    <r>
      <rPr>
        <b/>
        <sz val="14"/>
        <rFont val="ＭＳ ゴシック"/>
        <family val="3"/>
        <charset val="128"/>
      </rPr>
      <t>支出</t>
    </r>
    <r>
      <rPr>
        <b/>
        <sz val="12"/>
        <rFont val="ＭＳ ゴシック"/>
        <family val="3"/>
        <charset val="128"/>
      </rPr>
      <t>（千円）</t>
    </r>
    <phoneticPr fontId="7"/>
  </si>
  <si>
    <r>
      <t>助成対象経費 小計</t>
    </r>
    <r>
      <rPr>
        <sz val="12"/>
        <rFont val="ＭＳ ゴシック"/>
        <family val="3"/>
        <charset val="128"/>
      </rPr>
      <t xml:space="preserve"> (A)</t>
    </r>
    <phoneticPr fontId="7"/>
  </si>
  <si>
    <r>
      <rPr>
        <b/>
        <sz val="16"/>
        <rFont val="ＭＳ ゴシック"/>
        <family val="3"/>
        <charset val="128"/>
      </rPr>
      <t>助成対象経費 合計</t>
    </r>
    <r>
      <rPr>
        <b/>
        <sz val="12"/>
        <rFont val="ＭＳ ゴシック"/>
        <family val="3"/>
        <charset val="128"/>
      </rPr>
      <t xml:space="preserve"> (A-B)</t>
    </r>
    <phoneticPr fontId="7"/>
  </si>
  <si>
    <t>助成金の額（X）</t>
    <rPh sb="0" eb="3">
      <t>ジョセイキン</t>
    </rPh>
    <rPh sb="4" eb="5">
      <t>ガク</t>
    </rPh>
    <phoneticPr fontId="7"/>
  </si>
  <si>
    <t>複数年の場合は表示されません</t>
    <phoneticPr fontId="7"/>
  </si>
  <si>
    <r>
      <t>支出総額</t>
    </r>
    <r>
      <rPr>
        <sz val="12"/>
        <rFont val="ＭＳ ゴシック"/>
        <family val="3"/>
        <charset val="128"/>
      </rPr>
      <t xml:space="preserve">  (A+C)</t>
    </r>
    <phoneticPr fontId="7"/>
  </si>
  <si>
    <t>複数年計画支援の場合は（A）～（H）の数字をBファイルに転記</t>
    <rPh sb="0" eb="7">
      <t>フクスウネンケイカクシエン</t>
    </rPh>
    <rPh sb="8" eb="10">
      <t>バアイ</t>
    </rPh>
    <rPh sb="19" eb="21">
      <t>スウジ</t>
    </rPh>
    <rPh sb="28" eb="30">
      <t>テンキ</t>
    </rPh>
    <phoneticPr fontId="7"/>
  </si>
  <si>
    <t>自己負担金 (A+C)-(X+I)</t>
    <rPh sb="0" eb="5">
      <t>ジコフタンキン</t>
    </rPh>
    <phoneticPr fontId="7"/>
  </si>
  <si>
    <r>
      <t xml:space="preserve">助成金額/支出総額 </t>
    </r>
    <r>
      <rPr>
        <sz val="12"/>
        <rFont val="ＭＳ ゴシック"/>
        <family val="3"/>
        <charset val="128"/>
      </rPr>
      <t>(X/(A+C))</t>
    </r>
    <rPh sb="0" eb="4">
      <t>ジョセイキンガク</t>
    </rPh>
    <phoneticPr fontId="7"/>
  </si>
  <si>
    <t>複数年の場合は表示されません</t>
    <rPh sb="7" eb="9">
      <t>ヒョウジ</t>
    </rPh>
    <phoneticPr fontId="7"/>
  </si>
  <si>
    <t>民間寄付金・助成金等</t>
    <rPh sb="0" eb="2">
      <t>ミンカン</t>
    </rPh>
    <rPh sb="2" eb="5">
      <t>キフキン</t>
    </rPh>
    <rPh sb="6" eb="8">
      <t>ジョセイ</t>
    </rPh>
    <rPh sb="8" eb="9">
      <t>キン</t>
    </rPh>
    <rPh sb="9" eb="10">
      <t>ナド</t>
    </rPh>
    <phoneticPr fontId="7"/>
  </si>
  <si>
    <t>協賛金・広告収入・その他収入</t>
    <rPh sb="4" eb="6">
      <t>コウコク</t>
    </rPh>
    <rPh sb="6" eb="8">
      <t>シュウニュウ</t>
    </rPh>
    <rPh sb="11" eb="12">
      <t>タ</t>
    </rPh>
    <rPh sb="12" eb="14">
      <t>シュウニュウ</t>
    </rPh>
    <phoneticPr fontId="7"/>
  </si>
  <si>
    <t>←通知書等の書類はこちらのアドレス宛にメール送信されますので、
必ず入力ください。（同上不可）</t>
    <rPh sb="1" eb="4">
      <t>ツウチショ</t>
    </rPh>
    <rPh sb="4" eb="5">
      <t>ナド</t>
    </rPh>
    <rPh sb="6" eb="8">
      <t>ショルイ</t>
    </rPh>
    <rPh sb="17" eb="18">
      <t>アテ</t>
    </rPh>
    <rPh sb="22" eb="24">
      <t>ソウシン</t>
    </rPh>
    <rPh sb="32" eb="33">
      <t>カナラ</t>
    </rPh>
    <rPh sb="34" eb="36">
      <t>ニュウリョク</t>
    </rPh>
    <rPh sb="42" eb="44">
      <t>ドウジョウ</t>
    </rPh>
    <rPh sb="44" eb="46">
      <t>フカ</t>
    </rPh>
    <phoneticPr fontId="7"/>
  </si>
  <si>
    <r>
      <t xml:space="preserve">使用席数
</t>
    </r>
    <r>
      <rPr>
        <sz val="9"/>
        <rFont val="ＭＳ ゴシック"/>
        <family val="3"/>
        <charset val="128"/>
      </rPr>
      <t>((定員-売止席数)×(公演回数)）(ﾎ)</t>
    </r>
    <rPh sb="0" eb="2">
      <t>シヨウ</t>
    </rPh>
    <rPh sb="2" eb="4">
      <t>セキスウ</t>
    </rPh>
    <rPh sb="7" eb="8">
      <t>サダム</t>
    </rPh>
    <rPh sb="10" eb="11">
      <t>ウ</t>
    </rPh>
    <rPh sb="11" eb="12">
      <t>ド</t>
    </rPh>
    <rPh sb="12" eb="14">
      <t>セキスウ</t>
    </rPh>
    <phoneticPr fontId="7"/>
  </si>
  <si>
    <t>①</t>
    <phoneticPr fontId="7"/>
  </si>
  <si>
    <t>②</t>
  </si>
  <si>
    <t>③</t>
  </si>
  <si>
    <t>④</t>
  </si>
  <si>
    <t>⑤</t>
  </si>
  <si>
    <t>⑥</t>
  </si>
  <si>
    <t>⑦</t>
  </si>
  <si>
    <t>⑧</t>
  </si>
  <si>
    <t>⑨</t>
  </si>
  <si>
    <t>⑩</t>
  </si>
  <si>
    <t>⑪</t>
  </si>
  <si>
    <t>⑫</t>
  </si>
  <si>
    <t>⑬</t>
  </si>
  <si>
    <t>⑭</t>
  </si>
  <si>
    <t>⑮</t>
  </si>
  <si>
    <t>仕込み</t>
    <phoneticPr fontId="7"/>
  </si>
  <si>
    <t>曜</t>
    <rPh sb="0" eb="1">
      <t>ヨウ</t>
    </rPh>
    <phoneticPr fontId="7"/>
  </si>
  <si>
    <t>公演終了日</t>
    <phoneticPr fontId="7"/>
  </si>
  <si>
    <r>
      <rPr>
        <b/>
        <sz val="14"/>
        <color rgb="FFFF0000"/>
        <rFont val="ＭＳ ゴシック"/>
        <family val="3"/>
        <charset val="128"/>
      </rPr>
      <t>申請書から内容に大きな変更があった場合、「変更理由書」の提出が必要です。</t>
    </r>
    <r>
      <rPr>
        <sz val="14"/>
        <rFont val="ＭＳ ゴシック"/>
        <family val="3"/>
        <charset val="128"/>
      </rPr>
      <t xml:space="preserve">
今後実施予定の場合は内容を記載してください。未実施の場合は記入不要ですが、変更理由書を提出ください。</t>
    </r>
    <rPh sb="5" eb="7">
      <t>ナイヨウ</t>
    </rPh>
    <rPh sb="37" eb="39">
      <t>コンゴ</t>
    </rPh>
    <rPh sb="44" eb="46">
      <t>バアイ</t>
    </rPh>
    <rPh sb="47" eb="49">
      <t>ナイヨウ</t>
    </rPh>
    <rPh sb="50" eb="52">
      <t>キサイ</t>
    </rPh>
    <rPh sb="74" eb="79">
      <t>ヘンコウリユウショ</t>
    </rPh>
    <rPh sb="80" eb="82">
      <t>テイシュツ</t>
    </rPh>
    <phoneticPr fontId="7"/>
  </si>
  <si>
    <r>
      <rPr>
        <b/>
        <sz val="14"/>
        <color theme="1"/>
        <rFont val="ＭＳ ゴシック"/>
        <family val="3"/>
        <charset val="128"/>
      </rPr>
      <t>申請書の記載内容が反映されます。</t>
    </r>
    <r>
      <rPr>
        <b/>
        <sz val="14"/>
        <color rgb="FFFF0000"/>
        <rFont val="ＭＳ ゴシック"/>
        <family val="3"/>
        <charset val="128"/>
      </rPr>
      <t xml:space="preserve">
変更はできません。</t>
    </r>
    <r>
      <rPr>
        <sz val="14"/>
        <color theme="1"/>
        <rFont val="ＭＳ ゴシック"/>
        <family val="3"/>
        <charset val="128"/>
      </rPr>
      <t>（誤字脱字は修正可）
見切れている場合、行の高さを調節ください。</t>
    </r>
    <rPh sb="0" eb="3">
      <t>シンセイショ</t>
    </rPh>
    <rPh sb="4" eb="6">
      <t>キサイ</t>
    </rPh>
    <rPh sb="6" eb="8">
      <t>ナイヨウ</t>
    </rPh>
    <rPh sb="9" eb="11">
      <t>ハンエイ</t>
    </rPh>
    <rPh sb="17" eb="19">
      <t>ヘンコウ</t>
    </rPh>
    <rPh sb="27" eb="29">
      <t>ゴジ</t>
    </rPh>
    <rPh sb="29" eb="31">
      <t>ダツジ</t>
    </rPh>
    <rPh sb="32" eb="34">
      <t>シュウセイ</t>
    </rPh>
    <rPh sb="34" eb="35">
      <t>カ</t>
    </rPh>
    <rPh sb="37" eb="38">
      <t>ミ</t>
    </rPh>
    <rPh sb="38" eb="39">
      <t>キ</t>
    </rPh>
    <rPh sb="43" eb="45">
      <t>バアイ</t>
    </rPh>
    <rPh sb="46" eb="47">
      <t>ギョウ</t>
    </rPh>
    <rPh sb="48" eb="49">
      <t>タカ</t>
    </rPh>
    <rPh sb="51" eb="53">
      <t>チョウセツ</t>
    </rPh>
    <phoneticPr fontId="7"/>
  </si>
  <si>
    <t>【プルダウン選択肢】削除不可（非表示）</t>
    <rPh sb="6" eb="9">
      <t>センタクシ</t>
    </rPh>
    <rPh sb="10" eb="12">
      <t>サクジョ</t>
    </rPh>
    <rPh sb="12" eb="14">
      <t>フカ</t>
    </rPh>
    <rPh sb="15" eb="18">
      <t>ヒヒョウジ</t>
    </rPh>
    <phoneticPr fontId="8"/>
  </si>
  <si>
    <t>創作初演</t>
    <phoneticPr fontId="8"/>
  </si>
  <si>
    <t>新演出</t>
    <phoneticPr fontId="8"/>
  </si>
  <si>
    <t>新振付</t>
    <rPh sb="0" eb="3">
      <t>シンフリツケ</t>
    </rPh>
    <phoneticPr fontId="8"/>
  </si>
  <si>
    <t>翻訳初演</t>
    <phoneticPr fontId="8"/>
  </si>
  <si>
    <t>再演</t>
    <phoneticPr fontId="8"/>
  </si>
  <si>
    <t>創作初演</t>
    <rPh sb="0" eb="2">
      <t>ソウサク</t>
    </rPh>
    <rPh sb="2" eb="4">
      <t>ショエン</t>
    </rPh>
    <phoneticPr fontId="8"/>
  </si>
  <si>
    <t>新演出</t>
    <rPh sb="0" eb="3">
      <t>シンエンシュツ</t>
    </rPh>
    <phoneticPr fontId="8"/>
  </si>
  <si>
    <t>改訂振付</t>
    <rPh sb="0" eb="2">
      <t>カイテイ</t>
    </rPh>
    <rPh sb="2" eb="4">
      <t>フリツケ</t>
    </rPh>
    <phoneticPr fontId="8"/>
  </si>
  <si>
    <t>再演</t>
    <rPh sb="0" eb="2">
      <t>サイエン</t>
    </rPh>
    <phoneticPr fontId="8"/>
  </si>
  <si>
    <t>翻訳初演</t>
    <rPh sb="0" eb="2">
      <t>ホンヤク</t>
    </rPh>
    <rPh sb="2" eb="4">
      <t>ショエン</t>
    </rPh>
    <phoneticPr fontId="8"/>
  </si>
  <si>
    <r>
      <rPr>
        <b/>
        <sz val="13"/>
        <color rgb="FFC00000"/>
        <rFont val="ＭＳ ゴシック"/>
        <family val="3"/>
        <charset val="128"/>
      </rPr>
      <t>※助成金は、団体名義の口座に銀行振込でお支払いいたします。団体名以外の口座（代表者個人名等）への振込はできません。</t>
    </r>
    <r>
      <rPr>
        <b/>
        <sz val="12"/>
        <color rgb="FFC00000"/>
        <rFont val="ＭＳ ゴシック"/>
        <family val="3"/>
        <charset val="128"/>
      </rPr>
      <t xml:space="preserve">
</t>
    </r>
    <r>
      <rPr>
        <b/>
        <sz val="13"/>
        <color rgb="FFC00000"/>
        <rFont val="ＭＳ ゴシック"/>
        <family val="3"/>
        <charset val="128"/>
      </rPr>
      <t>※複数年計画支援の場合は入力不要です。B様式に添付の支払申請書に入力してください。</t>
    </r>
    <rPh sb="60" eb="67">
      <t>フクスウネンケイカクシエン</t>
    </rPh>
    <rPh sb="68" eb="70">
      <t>バアイ</t>
    </rPh>
    <rPh sb="71" eb="73">
      <t>ニュウリョク</t>
    </rPh>
    <rPh sb="73" eb="75">
      <t>フヨウ</t>
    </rPh>
    <rPh sb="79" eb="81">
      <t>ヨウシキ</t>
    </rPh>
    <rPh sb="82" eb="84">
      <t>テンプ</t>
    </rPh>
    <rPh sb="85" eb="90">
      <t>シハライシンセイショ</t>
    </rPh>
    <rPh sb="91" eb="93">
      <t>ニュウリョク</t>
    </rPh>
    <phoneticPr fontId="7"/>
  </si>
  <si>
    <t>複数年計画支援の場合は非表示になります</t>
    <phoneticPr fontId="7"/>
  </si>
  <si>
    <r>
      <t xml:space="preserve">・公演期間を記入してください。
・活動が1日の場合は同じ日付をご記入ください。
・仕込み・ゲネプロ・ばらし・実施回数も入力してください。
</t>
    </r>
    <r>
      <rPr>
        <sz val="14"/>
        <color rgb="FFFF0000"/>
        <rFont val="ＭＳ ゴシック"/>
        <family val="3"/>
        <charset val="128"/>
      </rPr>
      <t>定期公演等で、用意されている行数（15行）を超えて行われる活動の場合は、全ての日程・会場についての詳細を記載した別紙を添付してください。
学校公演の場合は、その対象を明記してください（例：小学生対象、学校関係者のみ、一般公開あり等）。</t>
    </r>
    <rPh sb="41" eb="43">
      <t>シコ</t>
    </rPh>
    <rPh sb="54" eb="56">
      <t>ジッシ</t>
    </rPh>
    <rPh sb="56" eb="58">
      <t>カイスウ</t>
    </rPh>
    <rPh sb="59" eb="61">
      <t>ニュウリョク</t>
    </rPh>
    <phoneticPr fontId="8"/>
  </si>
  <si>
    <r>
      <rPr>
        <sz val="11"/>
        <color rgb="FFFF0000"/>
        <rFont val="Yu Gothic"/>
        <family val="3"/>
        <charset val="128"/>
        <scheme val="minor"/>
      </rPr>
      <t>口座情報（通帳など）の写し</t>
    </r>
    <r>
      <rPr>
        <sz val="11"/>
        <rFont val="Yu Gothic"/>
        <family val="3"/>
        <charset val="128"/>
        <scheme val="minor"/>
      </rPr>
      <t>を別途添付</t>
    </r>
    <r>
      <rPr>
        <sz val="11"/>
        <color theme="1"/>
        <rFont val="Yu Gothic"/>
        <family val="2"/>
        <scheme val="minor"/>
      </rPr>
      <t>してください。</t>
    </r>
    <r>
      <rPr>
        <sz val="11"/>
        <color theme="1"/>
        <rFont val="Yu Gothic"/>
        <family val="3"/>
        <charset val="128"/>
        <scheme val="minor"/>
      </rPr>
      <t>（複数年計画支援は不要）</t>
    </r>
    <rPh sb="26" eb="29">
      <t>フクスウネン</t>
    </rPh>
    <rPh sb="29" eb="33">
      <t>ケイカクシエン</t>
    </rPh>
    <rPh sb="34" eb="36">
      <t>フヨウ</t>
    </rPh>
    <phoneticPr fontId="7"/>
  </si>
  <si>
    <t>民間
寄付金
・
協賛金
・
助成金
等</t>
    <rPh sb="0" eb="2">
      <t>ミンカン</t>
    </rPh>
    <rPh sb="3" eb="6">
      <t>キフキン</t>
    </rPh>
    <rPh sb="9" eb="12">
      <t>キョウサンキン</t>
    </rPh>
    <rPh sb="15" eb="18">
      <t>ジョセイキン</t>
    </rPh>
    <rPh sb="16" eb="17">
      <t>キン</t>
    </rPh>
    <rPh sb="17" eb="18">
      <t>トウ</t>
    </rPh>
    <phoneticPr fontId="32"/>
  </si>
  <si>
    <t>広告
収入</t>
    <rPh sb="0" eb="2">
      <t>コウコク</t>
    </rPh>
    <rPh sb="3" eb="5">
      <t>シュウニュウ</t>
    </rPh>
    <phoneticPr fontId="7"/>
  </si>
  <si>
    <r>
      <rPr>
        <b/>
        <sz val="14"/>
        <color theme="1"/>
        <rFont val="ＭＳ ゴシック"/>
        <family val="3"/>
        <charset val="128"/>
      </rPr>
      <t>申請書の内容が反映されます。変更する場合は参照式を消して入力してください。</t>
    </r>
    <r>
      <rPr>
        <sz val="14"/>
        <color theme="1"/>
        <rFont val="ＭＳ ゴシック"/>
        <family val="3"/>
        <charset val="128"/>
      </rPr>
      <t xml:space="preserve">
</t>
    </r>
    <r>
      <rPr>
        <b/>
        <sz val="14"/>
        <color rgb="FFFF0000"/>
        <rFont val="ＭＳ ゴシック"/>
        <family val="3"/>
        <charset val="128"/>
      </rPr>
      <t>申請書から内容に大きな変更があった場合、「変更理由書」の提出が必要です。</t>
    </r>
    <r>
      <rPr>
        <sz val="14"/>
        <color theme="1"/>
        <rFont val="ＭＳ ゴシック"/>
        <family val="3"/>
        <charset val="128"/>
      </rPr>
      <t xml:space="preserve">
見切れている場合、行の高さを調節ください。</t>
    </r>
    <rPh sb="4" eb="6">
      <t>ナイヨウ</t>
    </rPh>
    <rPh sb="7" eb="9">
      <t>ハンエイ</t>
    </rPh>
    <phoneticPr fontId="8"/>
  </si>
  <si>
    <r>
      <rPr>
        <b/>
        <sz val="14"/>
        <color theme="1"/>
        <rFont val="ＭＳ ゴシック"/>
        <family val="3"/>
        <charset val="128"/>
      </rPr>
      <t>申請書の内容が反映されます。変更する場合は参照式を消して入力してください。</t>
    </r>
    <r>
      <rPr>
        <sz val="14"/>
        <color theme="1"/>
        <rFont val="ＭＳ ゴシック"/>
        <family val="3"/>
        <charset val="128"/>
      </rPr>
      <t xml:space="preserve">
</t>
    </r>
    <r>
      <rPr>
        <b/>
        <sz val="14"/>
        <color rgb="FFFF0000"/>
        <rFont val="ＭＳ ゴシック"/>
        <family val="3"/>
        <charset val="128"/>
      </rPr>
      <t>申請書から内容に大きな変更があった場合、「変更理由書」の提出が必要です。</t>
    </r>
    <r>
      <rPr>
        <sz val="14"/>
        <color theme="1"/>
        <rFont val="ＭＳ ゴシック"/>
        <family val="3"/>
        <charset val="128"/>
      </rPr>
      <t xml:space="preserve">
見切れている場合、行の高さを調節ください。</t>
    </r>
    <phoneticPr fontId="8"/>
  </si>
  <si>
    <r>
      <t xml:space="preserve">以下の項目に変更がある場合、「変更理由書」の提出が必要です。
</t>
    </r>
    <r>
      <rPr>
        <b/>
        <sz val="14"/>
        <color rgb="FFFF0000"/>
        <rFont val="ＭＳ ゴシック"/>
        <family val="3"/>
        <charset val="128"/>
      </rPr>
      <t>・住所、団体名、代表者氏名、助成対象活動名</t>
    </r>
    <phoneticPr fontId="8"/>
  </si>
  <si>
    <t>※法人格及び団体名変更の場合は、履歴事項全部証明書の写しを提出</t>
    <phoneticPr fontId="7"/>
  </si>
  <si>
    <r>
      <rPr>
        <b/>
        <sz val="14"/>
        <color theme="1"/>
        <rFont val="ＭＳ ゴシック"/>
        <family val="3"/>
        <charset val="128"/>
      </rPr>
      <t>←助成金額が交付決定額から減額となる場合、緑色に表示されます。</t>
    </r>
    <r>
      <rPr>
        <sz val="14"/>
        <color theme="1"/>
        <rFont val="ＭＳ ゴシック"/>
        <family val="3"/>
        <charset val="128"/>
      </rPr>
      <t xml:space="preserve">
</t>
    </r>
    <r>
      <rPr>
        <sz val="12"/>
        <color rgb="FF0070C0"/>
        <rFont val="ＭＳ ゴシック"/>
        <family val="3"/>
        <charset val="128"/>
      </rPr>
      <t>複数年計画支援の場合は非表示になります</t>
    </r>
    <rPh sb="43" eb="46">
      <t>ヒヒョウジ</t>
    </rPh>
    <phoneticPr fontId="7"/>
  </si>
  <si>
    <t>担当者情報は同上不可</t>
    <rPh sb="0" eb="3">
      <t>タントウシャ</t>
    </rPh>
    <rPh sb="3" eb="5">
      <t>ジョウホウ</t>
    </rPh>
    <rPh sb="6" eb="10">
      <t>ドウジョウフカ</t>
    </rPh>
    <phoneticPr fontId="7"/>
  </si>
  <si>
    <r>
      <t>←実際の提出日をご入力ください。ただし、令和9年4月以降に提出の場合は「</t>
    </r>
    <r>
      <rPr>
        <b/>
        <sz val="14"/>
        <color theme="1"/>
        <rFont val="ＭＳ ゴシック"/>
        <family val="3"/>
        <charset val="128"/>
      </rPr>
      <t>令和9年3月31日</t>
    </r>
    <r>
      <rPr>
        <sz val="14"/>
        <color theme="1"/>
        <rFont val="ＭＳ ゴシック"/>
        <family val="3"/>
        <charset val="128"/>
      </rPr>
      <t>」としてください。</t>
    </r>
    <rPh sb="1" eb="3">
      <t>ジッサイ</t>
    </rPh>
    <rPh sb="4" eb="6">
      <t>テイシュツ</t>
    </rPh>
    <rPh sb="9" eb="11">
      <t>ニュウリョク</t>
    </rPh>
    <rPh sb="20" eb="22">
      <t>レイワ</t>
    </rPh>
    <rPh sb="23" eb="24">
      <t>ネン</t>
    </rPh>
    <rPh sb="25" eb="26">
      <t>ガツ</t>
    </rPh>
    <rPh sb="26" eb="28">
      <t>イコウ</t>
    </rPh>
    <rPh sb="32" eb="34">
      <t>バアイ</t>
    </rPh>
    <rPh sb="36" eb="38">
      <t>レイワ</t>
    </rPh>
    <rPh sb="39" eb="40">
      <t>ネン</t>
    </rPh>
    <rPh sb="41" eb="42">
      <t>ガツ</t>
    </rPh>
    <rPh sb="44" eb="45">
      <t>ニチ</t>
    </rPh>
    <phoneticPr fontId="8"/>
  </si>
  <si>
    <r>
      <t xml:space="preserve">【助成対象経費の要件】
①公演初日の本番前までに係る経費であること
</t>
    </r>
    <r>
      <rPr>
        <sz val="14"/>
        <color theme="1"/>
        <rFont val="ＭＳ ゴシック"/>
        <family val="3"/>
        <charset val="128"/>
      </rPr>
      <t xml:space="preserve">　公演初日にゲネプロが行われる場合は按分
</t>
    </r>
    <r>
      <rPr>
        <b/>
        <sz val="14"/>
        <color theme="1"/>
        <rFont val="ＭＳ ゴシック"/>
        <family val="3"/>
        <charset val="128"/>
      </rPr>
      <t xml:space="preserve">
②助成対象活動の創造活動のみに係る経費であること
</t>
    </r>
    <r>
      <rPr>
        <sz val="14"/>
        <color theme="1"/>
        <rFont val="ＭＳ ゴシック"/>
        <family val="3"/>
        <charset val="128"/>
      </rPr>
      <t xml:space="preserve">　同一の経費を本番あるいは助成対象活動以外の活動と共通して用いる場合は、使用時間等で按分
</t>
    </r>
    <r>
      <rPr>
        <b/>
        <sz val="14"/>
        <color theme="1"/>
        <rFont val="ＭＳ ゴシック"/>
        <family val="3"/>
        <charset val="128"/>
      </rPr>
      <t xml:space="preserve">
③当年度中に助成対象団体が自ら支払った経費であること</t>
    </r>
    <rPh sb="1" eb="7">
      <t>ジョセイタイショウケイヒ</t>
    </rPh>
    <rPh sb="8" eb="10">
      <t>ヨウケン</t>
    </rPh>
    <rPh sb="53" eb="55">
      <t>アンブン</t>
    </rPh>
    <rPh sb="129" eb="130">
      <t>トウ</t>
    </rPh>
    <phoneticPr fontId="7"/>
  </si>
  <si>
    <r>
      <rPr>
        <b/>
        <sz val="12"/>
        <rFont val="ＭＳ ゴシック"/>
        <family val="3"/>
        <charset val="128"/>
      </rPr>
      <t>【入場料収入について】</t>
    </r>
    <r>
      <rPr>
        <b/>
        <sz val="12"/>
        <color rgb="FFFF0000"/>
        <rFont val="ＭＳ ゴシック"/>
        <family val="3"/>
        <charset val="128"/>
      </rPr>
      <t xml:space="preserve">
・複数会場で公演が行われる場合はセルH5の「□」を選択し、シート「別紙　入場料詳細に会場毎に入力してください。
</t>
    </r>
    <r>
      <rPr>
        <sz val="12"/>
        <rFont val="ＭＳ ゴシック"/>
        <family val="3"/>
        <charset val="128"/>
      </rPr>
      <t>・会場の席数には、会場の最大収容人数（いわゆる定員）を入力してください。</t>
    </r>
    <r>
      <rPr>
        <sz val="12"/>
        <color rgb="FFFF0000"/>
        <rFont val="ＭＳ ゴシック"/>
        <family val="3"/>
        <charset val="128"/>
      </rPr>
      <t xml:space="preserve">
</t>
    </r>
    <r>
      <rPr>
        <sz val="12"/>
        <rFont val="ＭＳ ゴシック"/>
        <family val="3"/>
        <charset val="128"/>
      </rPr>
      <t xml:space="preserve">
・販売枚数については、全公演の合計数を入力してください。招待券についても同様です。
　ペアチケット5,000円を20枚予定の場合、下記のように記載をお願いいたします。
　</t>
    </r>
    <r>
      <rPr>
        <u/>
        <sz val="12"/>
        <rFont val="ＭＳ ゴシック"/>
        <family val="3"/>
        <charset val="128"/>
      </rPr>
      <t xml:space="preserve">券種　ペアチケット（5,000円）　単価　2,500　枚数　40
</t>
    </r>
    <r>
      <rPr>
        <sz val="12"/>
        <rFont val="ＭＳ ゴシック"/>
        <family val="3"/>
        <charset val="128"/>
      </rPr>
      <t xml:space="preserve">
・割引販売等により実際の販売価格が小計額と異なる場合は、セルH30（割引額の合計額）に差額を入力してください。
　※差額が「10,000円」の場合は「-10,000」と入力。
・売止席数や招待券枚数がない場合は「0」と入力してください。</t>
    </r>
    <rPh sb="1" eb="4">
      <t>ニュウジョウリョウ</t>
    </rPh>
    <rPh sb="4" eb="6">
      <t>シュウニュウ</t>
    </rPh>
    <phoneticPr fontId="7"/>
  </si>
  <si>
    <t>売止席数がない場合は「0」と入力ください。</t>
    <rPh sb="14" eb="16">
      <t>ニュウリョク</t>
    </rPh>
    <phoneticPr fontId="8"/>
  </si>
  <si>
    <t>招待券枚数がない場合は「0」と入力ください。</t>
    <rPh sb="15" eb="17">
      <t>ニュウリョク</t>
    </rPh>
    <phoneticPr fontId="8"/>
  </si>
  <si>
    <t>上記のうち次を
対象とする枚数</t>
    <rPh sb="0" eb="2">
      <t>ジョウキ</t>
    </rPh>
    <rPh sb="5" eb="6">
      <t>ツギ</t>
    </rPh>
    <rPh sb="8" eb="10">
      <t>タイショウ</t>
    </rPh>
    <rPh sb="13" eb="15">
      <t>マイスウ</t>
    </rPh>
    <phoneticPr fontId="7"/>
  </si>
  <si>
    <t>上記のうち次を
対象とする枚数</t>
    <rPh sb="0" eb="2">
      <t>ジョウキ</t>
    </rPh>
    <rPh sb="5" eb="6">
      <t>ツギ</t>
    </rPh>
    <rPh sb="8" eb="10">
      <t>タイショウ</t>
    </rPh>
    <rPh sb="13" eb="15">
      <t>マイスウ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</si>
</sst>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176" formatCode="000"/>
    <numFmt numFmtId="177" formatCode="yyyy/m/d;@"/>
    <numFmt numFmtId="178" formatCode="&quot;外&quot;#&quot;件&quot;;;"/>
    <numFmt numFmtId="179" formatCode="#,##0_ "/>
    <numFmt numFmtId="180" formatCode="#,##0_ ;[Red]\-#,##0\ "/>
    <numFmt numFmtId="181" formatCode="m/d;@"/>
    <numFmt numFmtId="182" formatCode="General&quot;回&quot;"/>
    <numFmt numFmtId="183" formatCode="General;;"/>
    <numFmt numFmtId="184" formatCode="General&quot;ヶ所&quot;"/>
    <numFmt numFmtId="185" formatCode="#,##0_);[Red]\(#,##0\)"/>
    <numFmt numFmtId="186" formatCode="0_);[Red]\(0\)"/>
    <numFmt numFmtId="187" formatCode="#,##0;&quot;△ &quot;#,##0"/>
    <numFmt numFmtId="188" formatCode="0.0%"/>
    <numFmt numFmtId="189" formatCode="&quot;¥&quot;#,##0_);[Red]\(&quot;¥&quot;#,##0\)"/>
    <numFmt numFmtId="190" formatCode="#,##0_ &quot;席&quot;"/>
    <numFmt numFmtId="191" formatCode="#,##0\ &quot;席&quot;\ ;[Red]\-#,##0\ &quot;席&quot;"/>
    <numFmt numFmtId="192" formatCode="#,##0_ &quot;枚&quot;"/>
    <numFmt numFmtId="193" formatCode="\(0.0%\)"/>
    <numFmt numFmtId="194" formatCode="#,##0;&quot;▲ &quot;#,##0"/>
    <numFmt numFmtId="195" formatCode="[$-411]ggge&quot;年&quot;m&quot;月&quot;d&quot;日&quot;;@"/>
    <numFmt numFmtId="196" formatCode="yyyy&quot;年&quot;m&quot;月&quot;;@"/>
    <numFmt numFmtId="197" formatCode="#,##0&quot;円&quot;"/>
    <numFmt numFmtId="198" formatCode="0000000"/>
    <numFmt numFmtId="199" formatCode="\(#,##0\)"/>
    <numFmt numFmtId="200" formatCode="aaa"/>
    <numFmt numFmtId="201" formatCode="General\ &quot;回&quot;"/>
    <numFmt numFmtId="202" formatCode="\(#,##0\);\(&quot;▲ &quot;#,##0\)"/>
    <numFmt numFmtId="203" formatCode="0_ "/>
    <numFmt numFmtId="204" formatCode="#,##0\ &quot;円&quot;"/>
  </numFmts>
  <fonts count="9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4"/>
      <color theme="1"/>
      <name val="ＭＳ ゴシック"/>
      <family val="3"/>
      <charset val="128"/>
    </font>
    <font>
      <sz val="6"/>
      <name val="Yu Gothic"/>
      <family val="3"/>
      <charset val="128"/>
      <scheme val="minor"/>
    </font>
    <font>
      <sz val="6"/>
      <name val="游ゴシック"/>
      <family val="3"/>
      <charset val="128"/>
    </font>
    <font>
      <sz val="11"/>
      <color theme="1"/>
      <name val="ＭＳ ゴシック"/>
      <family val="3"/>
      <charset val="128"/>
    </font>
    <font>
      <b/>
      <sz val="16"/>
      <color theme="1"/>
      <name val="ＭＳ ゴシック"/>
      <family val="3"/>
      <charset val="128"/>
    </font>
    <font>
      <sz val="16"/>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b/>
      <sz val="14"/>
      <name val="ＭＳ ゴシック"/>
      <family val="3"/>
      <charset val="128"/>
    </font>
    <font>
      <sz val="14"/>
      <name val="ＭＳ ゴシック"/>
      <family val="3"/>
      <charset val="128"/>
    </font>
    <font>
      <sz val="12"/>
      <name val="ＭＳ ゴシック"/>
      <family val="3"/>
      <charset val="128"/>
    </font>
    <font>
      <b/>
      <sz val="11"/>
      <color theme="1"/>
      <name val="ＭＳ ゴシック"/>
      <family val="3"/>
      <charset val="128"/>
    </font>
    <font>
      <sz val="11"/>
      <name val="Yu Gothic"/>
      <family val="3"/>
      <charset val="128"/>
      <scheme val="minor"/>
    </font>
    <font>
      <sz val="10"/>
      <color theme="1"/>
      <name val="ＭＳ ゴシック"/>
      <family val="3"/>
      <charset val="128"/>
    </font>
    <font>
      <sz val="11"/>
      <name val="ＭＳ ゴシック"/>
      <family val="3"/>
      <charset val="128"/>
    </font>
    <font>
      <b/>
      <sz val="14"/>
      <color rgb="FFFF0000"/>
      <name val="ＭＳ ゴシック"/>
      <family val="3"/>
      <charset val="128"/>
    </font>
    <font>
      <b/>
      <sz val="14"/>
      <color theme="1"/>
      <name val="ＭＳ ゴシック"/>
      <family val="3"/>
      <charset val="128"/>
    </font>
    <font>
      <sz val="9"/>
      <color theme="1"/>
      <name val="ＭＳ ゴシック"/>
      <family val="3"/>
      <charset val="128"/>
    </font>
    <font>
      <sz val="10"/>
      <name val="ＭＳ ゴシック"/>
      <family val="3"/>
      <charset val="128"/>
    </font>
    <font>
      <sz val="12"/>
      <color theme="1"/>
      <name val="ＭＳ ゴシック"/>
      <family val="3"/>
      <charset val="128"/>
    </font>
    <font>
      <sz val="11"/>
      <color theme="1"/>
      <name val="Yu Gothic"/>
      <family val="3"/>
      <charset val="128"/>
      <scheme val="minor"/>
    </font>
    <font>
      <b/>
      <sz val="12"/>
      <color theme="1"/>
      <name val="ＭＳ ゴシック"/>
      <family val="3"/>
      <charset val="128"/>
    </font>
    <font>
      <sz val="14"/>
      <color indexed="81"/>
      <name val="MS P ゴシック"/>
      <family val="3"/>
      <charset val="128"/>
    </font>
    <font>
      <b/>
      <sz val="20"/>
      <color theme="1"/>
      <name val="ＭＳ ゴシック"/>
      <family val="3"/>
      <charset val="128"/>
    </font>
    <font>
      <sz val="12"/>
      <color theme="1"/>
      <name val="Yu Gothic"/>
      <family val="3"/>
      <charset val="128"/>
      <scheme val="minor"/>
    </font>
    <font>
      <sz val="6"/>
      <name val="ＭＳ Ｐゴシック"/>
      <family val="3"/>
      <charset val="128"/>
    </font>
    <font>
      <sz val="10.5"/>
      <color theme="1"/>
      <name val="ＭＳ ゴシック"/>
      <family val="3"/>
      <charset val="128"/>
    </font>
    <font>
      <sz val="12"/>
      <color theme="0"/>
      <name val="ＭＳ ゴシック"/>
      <family val="3"/>
      <charset val="128"/>
    </font>
    <font>
      <sz val="11"/>
      <name val="ＭＳ Ｐゴシック"/>
      <family val="3"/>
      <charset val="128"/>
    </font>
    <font>
      <sz val="22"/>
      <name val="ＭＳ ゴシック"/>
      <family val="3"/>
      <charset val="128"/>
    </font>
    <font>
      <b/>
      <sz val="12"/>
      <name val="ＭＳ ゴシック"/>
      <family val="3"/>
      <charset val="128"/>
    </font>
    <font>
      <sz val="6"/>
      <name val="Yu Gothic"/>
      <family val="2"/>
      <charset val="128"/>
      <scheme val="minor"/>
    </font>
    <font>
      <b/>
      <sz val="16"/>
      <color rgb="FFFF0000"/>
      <name val="ＭＳ ゴシック"/>
      <family val="3"/>
      <charset val="128"/>
    </font>
    <font>
      <sz val="11"/>
      <color theme="1"/>
      <name val="游ゴシック"/>
      <family val="3"/>
      <charset val="128"/>
    </font>
    <font>
      <sz val="8"/>
      <color theme="1"/>
      <name val="ＭＳ ゴシック"/>
      <family val="3"/>
      <charset val="128"/>
    </font>
    <font>
      <sz val="12"/>
      <color rgb="FFFF0000"/>
      <name val="ＭＳ ゴシック"/>
      <family val="3"/>
      <charset val="128"/>
    </font>
    <font>
      <b/>
      <sz val="18"/>
      <name val="ＭＳ ゴシック"/>
      <family val="3"/>
      <charset val="128"/>
    </font>
    <font>
      <sz val="11"/>
      <name val="Yu Gothic"/>
      <family val="2"/>
      <scheme val="minor"/>
    </font>
    <font>
      <b/>
      <sz val="11"/>
      <name val="ＭＳ ゴシック"/>
      <family val="3"/>
      <charset val="128"/>
    </font>
    <font>
      <b/>
      <sz val="12"/>
      <color rgb="FFFF0000"/>
      <name val="ＭＳ ゴシック"/>
      <family val="3"/>
      <charset val="128"/>
    </font>
    <font>
      <b/>
      <sz val="16"/>
      <name val="ＭＳ ゴシック"/>
      <family val="3"/>
      <charset val="128"/>
    </font>
    <font>
      <b/>
      <sz val="11"/>
      <color theme="1"/>
      <name val="Yu Gothic"/>
      <family val="3"/>
      <charset val="128"/>
      <scheme val="minor"/>
    </font>
    <font>
      <sz val="14"/>
      <color rgb="FFFF0000"/>
      <name val="ＭＳ ゴシック"/>
      <family val="3"/>
      <charset val="128"/>
    </font>
    <font>
      <sz val="12"/>
      <color indexed="81"/>
      <name val="ＭＳ Ｐゴシック"/>
      <family val="3"/>
      <charset val="128"/>
    </font>
    <font>
      <b/>
      <sz val="12"/>
      <color indexed="81"/>
      <name val="ＭＳ Ｐゴシック"/>
      <family val="3"/>
      <charset val="128"/>
    </font>
    <font>
      <sz val="12"/>
      <color theme="1"/>
      <name val="ＭＳ Ｐゴシック"/>
      <family val="3"/>
      <charset val="128"/>
    </font>
    <font>
      <sz val="12"/>
      <color rgb="FF000000"/>
      <name val="ＭＳ ゴシック"/>
      <family val="3"/>
      <charset val="128"/>
    </font>
    <font>
      <sz val="10"/>
      <color rgb="FF000000"/>
      <name val="ＭＳ ゴシック"/>
      <family val="3"/>
      <charset val="128"/>
    </font>
    <font>
      <b/>
      <sz val="11"/>
      <color indexed="81"/>
      <name val="MS P ゴシック"/>
      <family val="3"/>
      <charset val="128"/>
    </font>
    <font>
      <sz val="9"/>
      <name val="ＭＳ ゴシック"/>
      <family val="3"/>
      <charset val="128"/>
    </font>
    <font>
      <sz val="9"/>
      <color rgb="FF000000"/>
      <name val="Meiryo UI"/>
      <family val="3"/>
      <charset val="128"/>
    </font>
    <font>
      <b/>
      <u/>
      <sz val="11"/>
      <color rgb="FFFF0000"/>
      <name val="Yu Gothic"/>
      <family val="3"/>
      <charset val="128"/>
      <scheme val="minor"/>
    </font>
    <font>
      <u/>
      <sz val="11"/>
      <color rgb="FFFF0000"/>
      <name val="Yu Gothic"/>
      <family val="3"/>
      <charset val="128"/>
      <scheme val="minor"/>
    </font>
    <font>
      <u/>
      <sz val="11"/>
      <name val="Yu Gothic"/>
      <family val="3"/>
      <charset val="128"/>
      <scheme val="minor"/>
    </font>
    <font>
      <sz val="11"/>
      <color rgb="FFFF0000"/>
      <name val="Yu Gothic"/>
      <family val="3"/>
      <charset val="128"/>
      <scheme val="minor"/>
    </font>
    <font>
      <sz val="10"/>
      <color theme="1"/>
      <name val="Yu Gothic"/>
      <family val="3"/>
      <charset val="128"/>
      <scheme val="minor"/>
    </font>
    <font>
      <sz val="10"/>
      <color rgb="FFFF0000"/>
      <name val="Yu Gothic"/>
      <family val="3"/>
      <charset val="128"/>
      <scheme val="minor"/>
    </font>
    <font>
      <sz val="12"/>
      <color indexed="81"/>
      <name val="MS P ゴシック"/>
      <family val="3"/>
      <charset val="128"/>
    </font>
    <font>
      <b/>
      <sz val="18"/>
      <color theme="1"/>
      <name val="ＭＳ ゴシック"/>
      <family val="3"/>
      <charset val="128"/>
    </font>
    <font>
      <b/>
      <sz val="18"/>
      <color rgb="FFFF0000"/>
      <name val="ＭＳ ゴシック"/>
      <family val="3"/>
      <charset val="128"/>
    </font>
    <font>
      <sz val="10"/>
      <color indexed="81"/>
      <name val="MS P ゴシック"/>
      <family val="3"/>
      <charset val="128"/>
    </font>
    <font>
      <b/>
      <sz val="24"/>
      <color theme="1"/>
      <name val="ＭＳ ゴシック"/>
      <family val="3"/>
      <charset val="128"/>
    </font>
    <font>
      <sz val="24"/>
      <color theme="1"/>
      <name val="ＭＳ ゴシック"/>
      <family val="3"/>
      <charset val="128"/>
    </font>
    <font>
      <sz val="28"/>
      <color theme="1"/>
      <name val="ＭＳ ゴシック"/>
      <family val="3"/>
      <charset val="128"/>
    </font>
    <font>
      <b/>
      <sz val="16"/>
      <color rgb="FFC00000"/>
      <name val="ＭＳ ゴシック"/>
      <family val="3"/>
      <charset val="128"/>
    </font>
    <font>
      <b/>
      <sz val="11"/>
      <color rgb="FFC00000"/>
      <name val="ＭＳ ゴシック"/>
      <family val="3"/>
      <charset val="128"/>
    </font>
    <font>
      <b/>
      <sz val="9"/>
      <color theme="1"/>
      <name val="ＭＳ ゴシック"/>
      <family val="3"/>
      <charset val="128"/>
    </font>
    <font>
      <b/>
      <sz val="10"/>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11"/>
      <color rgb="FFFF0000"/>
      <name val="ＭＳ ゴシック"/>
      <family val="3"/>
      <charset val="128"/>
    </font>
    <font>
      <sz val="12"/>
      <color indexed="10"/>
      <name val="MS P ゴシック"/>
      <family val="3"/>
      <charset val="128"/>
    </font>
    <font>
      <sz val="14"/>
      <color rgb="FF0070C0"/>
      <name val="ＭＳ ゴシック"/>
      <family val="3"/>
      <charset val="128"/>
    </font>
    <font>
      <sz val="16"/>
      <name val="ＭＳ ゴシック"/>
      <family val="3"/>
      <charset val="128"/>
    </font>
    <font>
      <sz val="14"/>
      <color rgb="FFC00000"/>
      <name val="ＭＳ ゴシック"/>
      <family val="3"/>
      <charset val="128"/>
    </font>
    <font>
      <sz val="14"/>
      <color theme="0" tint="-0.249977111117893"/>
      <name val="ＭＳ ゴシック"/>
      <family val="3"/>
      <charset val="128"/>
    </font>
    <font>
      <sz val="12"/>
      <color rgb="FF0070C0"/>
      <name val="ＭＳ ゴシック"/>
      <family val="3"/>
      <charset val="128"/>
    </font>
    <font>
      <sz val="11"/>
      <color indexed="81"/>
      <name val="MS P ゴシック"/>
      <family val="3"/>
      <charset val="128"/>
    </font>
    <font>
      <sz val="14"/>
      <color theme="8"/>
      <name val="ＭＳ ゴシック"/>
      <family val="3"/>
      <charset val="128"/>
    </font>
    <font>
      <b/>
      <sz val="14"/>
      <color rgb="FFC00000"/>
      <name val="ＭＳ ゴシック"/>
      <family val="3"/>
      <charset val="128"/>
    </font>
    <font>
      <b/>
      <sz val="18"/>
      <color rgb="FFC00000"/>
      <name val="ＭＳ ゴシック"/>
      <family val="3"/>
      <charset val="128"/>
    </font>
    <font>
      <sz val="14"/>
      <color theme="2"/>
      <name val="ＭＳ ゴシック"/>
      <family val="3"/>
      <charset val="128"/>
    </font>
    <font>
      <b/>
      <u/>
      <sz val="16"/>
      <color indexed="81"/>
      <name val="MS P ゴシック"/>
      <family val="3"/>
      <charset val="128"/>
    </font>
    <font>
      <b/>
      <sz val="9"/>
      <color indexed="81"/>
      <name val="MS P ゴシック"/>
      <family val="3"/>
      <charset val="128"/>
    </font>
    <font>
      <b/>
      <sz val="12"/>
      <color rgb="FFC00000"/>
      <name val="ＭＳ ゴシック"/>
      <family val="3"/>
      <charset val="128"/>
    </font>
    <font>
      <b/>
      <sz val="13"/>
      <color rgb="FFC00000"/>
      <name val="ＭＳ ゴシック"/>
      <family val="3"/>
      <charset val="128"/>
    </font>
    <font>
      <sz val="9"/>
      <color indexed="81"/>
      <name val="MS P ゴシック"/>
      <family val="3"/>
      <charset val="128"/>
    </font>
    <font>
      <u/>
      <sz val="12"/>
      <name val="ＭＳ ゴシック"/>
      <family val="3"/>
      <charset val="128"/>
    </font>
  </fonts>
  <fills count="18">
    <fill>
      <patternFill patternType="none"/>
    </fill>
    <fill>
      <patternFill patternType="gray125"/>
    </fill>
    <fill>
      <patternFill patternType="solid">
        <fgColor rgb="FFEAEAEA"/>
        <bgColor indexed="64"/>
      </patternFill>
    </fill>
    <fill>
      <patternFill patternType="solid">
        <fgColor theme="2"/>
        <bgColor indexed="64"/>
      </patternFill>
    </fill>
    <fill>
      <patternFill patternType="solid">
        <fgColor rgb="FFCCFFF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7E6E6"/>
        <bgColor rgb="FF000000"/>
      </patternFill>
    </fill>
    <fill>
      <patternFill patternType="solid">
        <fgColor rgb="FFCCFFFF"/>
        <bgColor rgb="FF000000"/>
      </patternFill>
    </fill>
    <fill>
      <patternFill patternType="solid">
        <fgColor rgb="FFDDDDDD"/>
        <bgColor indexed="64"/>
      </patternFill>
    </fill>
    <fill>
      <patternFill patternType="solid">
        <fgColor theme="8" tint="0.79998168889431442"/>
        <bgColor indexed="64"/>
      </patternFill>
    </fill>
    <fill>
      <patternFill patternType="solid">
        <fgColor theme="0" tint="-4.9989318521683403E-2"/>
        <bgColor indexed="64"/>
      </patternFill>
    </fill>
  </fills>
  <borders count="2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dott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hair">
        <color indexed="64"/>
      </top>
      <bottom/>
      <diagonal/>
    </border>
    <border>
      <left/>
      <right style="thick">
        <color indexed="64"/>
      </right>
      <top/>
      <bottom style="dotted">
        <color indexed="64"/>
      </bottom>
      <diagonal/>
    </border>
    <border>
      <left/>
      <right style="thick">
        <color indexed="64"/>
      </right>
      <top style="hair">
        <color indexed="64"/>
      </top>
      <bottom style="thin">
        <color indexed="64"/>
      </bottom>
      <diagonal/>
    </border>
    <border>
      <left/>
      <right style="thick">
        <color indexed="64"/>
      </right>
      <top style="thin">
        <color indexed="64"/>
      </top>
      <bottom style="hair">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ck">
        <color indexed="64"/>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double">
        <color indexed="64"/>
      </top>
      <bottom style="double">
        <color indexed="64"/>
      </bottom>
      <diagonal/>
    </border>
    <border>
      <left style="hair">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dotted">
        <color indexed="64"/>
      </bottom>
      <diagonal/>
    </border>
    <border>
      <left style="medium">
        <color indexed="64"/>
      </left>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hair">
        <color indexed="64"/>
      </bottom>
      <diagonal/>
    </border>
    <border>
      <left/>
      <right style="thick">
        <color indexed="64"/>
      </right>
      <top style="thin">
        <color indexed="64"/>
      </top>
      <bottom style="thin">
        <color indexed="64"/>
      </bottom>
      <diagonal/>
    </border>
    <border>
      <left style="thin">
        <color indexed="64"/>
      </left>
      <right/>
      <top/>
      <bottom style="hair">
        <color indexed="64"/>
      </bottom>
      <diagonal/>
    </border>
    <border>
      <left/>
      <right/>
      <top/>
      <bottom style="double">
        <color indexed="64"/>
      </bottom>
      <diagonal/>
    </border>
    <border>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ck">
        <color indexed="64"/>
      </right>
      <top/>
      <bottom style="hair">
        <color indexed="64"/>
      </bottom>
      <diagonal/>
    </border>
    <border>
      <left style="hair">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ck">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thin">
        <color indexed="64"/>
      </top>
      <bottom style="medium">
        <color indexed="64"/>
      </bottom>
      <diagonal/>
    </border>
  </borders>
  <cellStyleXfs count="17">
    <xf numFmtId="0" fontId="0" fillId="0" borderId="0"/>
    <xf numFmtId="38" fontId="5"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9" fontId="27" fillId="0" borderId="0" applyFont="0" applyFill="0" applyBorder="0" applyAlignment="0" applyProtection="0">
      <alignment vertical="center"/>
    </xf>
    <xf numFmtId="0" fontId="2" fillId="0" borderId="0">
      <alignment vertical="center"/>
    </xf>
    <xf numFmtId="0" fontId="5"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580">
    <xf numFmtId="0" fontId="0" fillId="0" borderId="0" xfId="0"/>
    <xf numFmtId="0" fontId="6" fillId="0" borderId="0" xfId="0" applyFont="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11"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center" vertical="top" wrapText="1"/>
    </xf>
    <xf numFmtId="0" fontId="15" fillId="0" borderId="0" xfId="0" applyFont="1" applyAlignment="1">
      <alignment vertical="center" wrapText="1"/>
    </xf>
    <xf numFmtId="0" fontId="6" fillId="0" borderId="0" xfId="0" applyFont="1" applyAlignment="1">
      <alignment vertical="top"/>
    </xf>
    <xf numFmtId="0" fontId="6" fillId="0" borderId="0" xfId="0" applyFont="1" applyAlignment="1">
      <alignment vertical="top" wrapText="1"/>
    </xf>
    <xf numFmtId="49" fontId="13" fillId="0" borderId="0" xfId="0" applyNumberFormat="1" applyFont="1" applyAlignment="1">
      <alignment vertical="center"/>
    </xf>
    <xf numFmtId="0" fontId="6" fillId="2" borderId="1" xfId="0" applyFont="1" applyFill="1" applyBorder="1" applyAlignment="1">
      <alignment horizontal="center" vertical="center"/>
    </xf>
    <xf numFmtId="49" fontId="9" fillId="0" borderId="0" xfId="0" applyNumberFormat="1" applyFont="1" applyAlignment="1">
      <alignment vertical="center"/>
    </xf>
    <xf numFmtId="0" fontId="16" fillId="2" borderId="1" xfId="0" applyFont="1" applyFill="1" applyBorder="1" applyAlignment="1">
      <alignment horizontal="center" vertical="center"/>
    </xf>
    <xf numFmtId="0" fontId="21" fillId="2" borderId="3" xfId="0" applyFont="1" applyFill="1" applyBorder="1" applyAlignment="1">
      <alignment horizontal="center" vertical="center" wrapText="1"/>
    </xf>
    <xf numFmtId="0" fontId="9" fillId="0" borderId="0" xfId="0" applyFont="1" applyAlignment="1">
      <alignment vertical="top"/>
    </xf>
    <xf numFmtId="0" fontId="22" fillId="0" borderId="0" xfId="0" applyFont="1" applyAlignment="1">
      <alignment vertical="center" wrapText="1"/>
    </xf>
    <xf numFmtId="0" fontId="9"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24" fillId="2" borderId="5" xfId="0" applyFont="1" applyFill="1" applyBorder="1" applyAlignment="1">
      <alignment horizontal="right" vertical="center"/>
    </xf>
    <xf numFmtId="0" fontId="24" fillId="2" borderId="6" xfId="0" applyFont="1" applyFill="1" applyBorder="1" applyAlignment="1">
      <alignment horizontal="left" vertical="center"/>
    </xf>
    <xf numFmtId="0" fontId="6" fillId="0" borderId="0" xfId="0" applyFont="1" applyAlignment="1">
      <alignment vertical="center"/>
    </xf>
    <xf numFmtId="0" fontId="23" fillId="0" borderId="0" xfId="0" applyFont="1" applyAlignment="1">
      <alignment vertical="center"/>
    </xf>
    <xf numFmtId="0" fontId="18" fillId="0" borderId="0" xfId="0" applyFont="1" applyAlignment="1">
      <alignment vertical="center"/>
    </xf>
    <xf numFmtId="0" fontId="30" fillId="0" borderId="0" xfId="0" applyFont="1" applyAlignment="1">
      <alignment vertical="center"/>
    </xf>
    <xf numFmtId="0" fontId="18" fillId="0" borderId="0" xfId="0" applyFont="1" applyAlignment="1">
      <alignment vertical="center" shrinkToFit="1"/>
    </xf>
    <xf numFmtId="180" fontId="18" fillId="0" borderId="0" xfId="0" applyNumberFormat="1" applyFont="1" applyAlignment="1">
      <alignment horizontal="right" vertical="center" shrinkToFit="1"/>
    </xf>
    <xf numFmtId="180" fontId="18" fillId="0" borderId="0" xfId="0" applyNumberFormat="1" applyFont="1" applyAlignment="1">
      <alignment vertical="center"/>
    </xf>
    <xf numFmtId="180" fontId="18" fillId="0" borderId="0" xfId="1" applyNumberFormat="1" applyFont="1" applyBorder="1" applyAlignment="1" applyProtection="1">
      <alignment vertical="center"/>
    </xf>
    <xf numFmtId="180" fontId="23" fillId="0" borderId="0" xfId="1" applyNumberFormat="1" applyFont="1" applyBorder="1" applyAlignment="1" applyProtection="1">
      <alignment horizontal="center" vertical="center"/>
    </xf>
    <xf numFmtId="0" fontId="6" fillId="0" borderId="0" xfId="0" applyFont="1" applyAlignment="1">
      <alignment horizontal="right" vertical="center" shrinkToFit="1"/>
    </xf>
    <xf numFmtId="0" fontId="6" fillId="0" borderId="0" xfId="0" applyFont="1" applyAlignment="1">
      <alignment vertical="center" shrinkToFit="1"/>
    </xf>
    <xf numFmtId="180" fontId="6" fillId="0" borderId="0" xfId="0" applyNumberFormat="1" applyFont="1" applyAlignment="1">
      <alignment horizontal="right" vertical="center" shrinkToFit="1"/>
    </xf>
    <xf numFmtId="180" fontId="6" fillId="0" borderId="0" xfId="0" applyNumberFormat="1" applyFont="1" applyAlignment="1">
      <alignment horizontal="right" shrinkToFit="1"/>
    </xf>
    <xf numFmtId="180" fontId="6" fillId="0" borderId="0" xfId="0" applyNumberFormat="1" applyFont="1" applyAlignment="1">
      <alignment vertical="center"/>
    </xf>
    <xf numFmtId="180" fontId="23" fillId="0" borderId="0" xfId="1" applyNumberFormat="1" applyFont="1" applyBorder="1" applyAlignment="1" applyProtection="1">
      <alignment vertical="center"/>
    </xf>
    <xf numFmtId="180" fontId="6" fillId="0" borderId="0" xfId="1" applyNumberFormat="1" applyFont="1" applyBorder="1" applyAlignment="1" applyProtection="1">
      <alignment horizontal="center" vertical="center"/>
    </xf>
    <xf numFmtId="180" fontId="23" fillId="0" borderId="0" xfId="0" applyNumberFormat="1" applyFont="1" applyAlignment="1">
      <alignment horizontal="right" shrinkToFit="1"/>
    </xf>
    <xf numFmtId="180" fontId="23" fillId="0" borderId="0" xfId="0" applyNumberFormat="1" applyFont="1" applyAlignment="1">
      <alignment vertical="center"/>
    </xf>
    <xf numFmtId="0" fontId="23" fillId="0" borderId="0" xfId="0" applyFont="1" applyAlignment="1">
      <alignment vertical="center" shrinkToFit="1"/>
    </xf>
    <xf numFmtId="0" fontId="6" fillId="0" borderId="0" xfId="2" applyFont="1">
      <alignment vertical="center"/>
    </xf>
    <xf numFmtId="0" fontId="23" fillId="5" borderId="57" xfId="2" applyFont="1" applyFill="1" applyBorder="1">
      <alignment vertical="center"/>
    </xf>
    <xf numFmtId="0" fontId="23" fillId="5" borderId="55" xfId="2" applyFont="1" applyFill="1" applyBorder="1">
      <alignment vertical="center"/>
    </xf>
    <xf numFmtId="0" fontId="23" fillId="5" borderId="58" xfId="2" applyFont="1" applyFill="1" applyBorder="1" applyAlignment="1">
      <alignment vertical="center" shrinkToFit="1"/>
    </xf>
    <xf numFmtId="0" fontId="23" fillId="5" borderId="27" xfId="2" applyFont="1" applyFill="1" applyBorder="1">
      <alignment vertical="center"/>
    </xf>
    <xf numFmtId="180" fontId="23" fillId="5" borderId="1" xfId="1" applyNumberFormat="1" applyFont="1" applyFill="1" applyBorder="1" applyAlignment="1" applyProtection="1">
      <alignment horizontal="center" vertical="center" shrinkToFit="1"/>
    </xf>
    <xf numFmtId="180" fontId="23" fillId="0" borderId="0" xfId="3" applyNumberFormat="1" applyFont="1" applyBorder="1" applyAlignment="1" applyProtection="1">
      <alignment vertical="center"/>
    </xf>
    <xf numFmtId="0" fontId="23" fillId="5" borderId="4" xfId="2" applyFont="1" applyFill="1" applyBorder="1">
      <alignment vertical="center"/>
    </xf>
    <xf numFmtId="0" fontId="23" fillId="3" borderId="17" xfId="2" applyFont="1" applyFill="1" applyBorder="1" applyAlignment="1">
      <alignment horizontal="left" vertical="center"/>
    </xf>
    <xf numFmtId="0" fontId="23" fillId="3" borderId="45" xfId="2" applyFont="1" applyFill="1" applyBorder="1">
      <alignment vertical="center"/>
    </xf>
    <xf numFmtId="0" fontId="23" fillId="3" borderId="59" xfId="0" applyFont="1" applyFill="1" applyBorder="1" applyAlignment="1">
      <alignment vertical="center" shrinkToFit="1"/>
    </xf>
    <xf numFmtId="0" fontId="23" fillId="3" borderId="16" xfId="2" applyFont="1" applyFill="1" applyBorder="1" applyAlignment="1">
      <alignment horizontal="left" vertical="center"/>
    </xf>
    <xf numFmtId="180" fontId="23" fillId="0" borderId="0" xfId="3" applyNumberFormat="1" applyFont="1" applyBorder="1" applyAlignment="1" applyProtection="1">
      <alignment horizontal="left" vertical="center"/>
    </xf>
    <xf numFmtId="0" fontId="23" fillId="3" borderId="21" xfId="2" applyFont="1" applyFill="1" applyBorder="1" applyAlignment="1">
      <alignment horizontal="left" vertical="center"/>
    </xf>
    <xf numFmtId="0" fontId="23" fillId="3" borderId="49" xfId="2" applyFont="1" applyFill="1" applyBorder="1">
      <alignment vertical="center"/>
    </xf>
    <xf numFmtId="0" fontId="23" fillId="3" borderId="56" xfId="0" applyFont="1" applyFill="1" applyBorder="1" applyAlignment="1">
      <alignment vertical="center" shrinkToFit="1"/>
    </xf>
    <xf numFmtId="0" fontId="23" fillId="3" borderId="19" xfId="2" applyFont="1" applyFill="1" applyBorder="1" applyAlignment="1">
      <alignment horizontal="left" vertical="center"/>
    </xf>
    <xf numFmtId="0" fontId="23" fillId="3" borderId="34" xfId="2" applyFont="1" applyFill="1" applyBorder="1" applyAlignment="1">
      <alignment horizontal="left" vertical="center"/>
    </xf>
    <xf numFmtId="0" fontId="23" fillId="3" borderId="60" xfId="2" applyFont="1" applyFill="1" applyBorder="1">
      <alignment vertical="center"/>
    </xf>
    <xf numFmtId="0" fontId="23" fillId="3" borderId="35" xfId="0" applyFont="1" applyFill="1" applyBorder="1" applyAlignment="1">
      <alignment vertical="center" shrinkToFit="1"/>
    </xf>
    <xf numFmtId="0" fontId="23" fillId="3" borderId="36" xfId="2" applyFont="1" applyFill="1" applyBorder="1" applyAlignment="1">
      <alignment horizontal="left" vertical="center"/>
    </xf>
    <xf numFmtId="0" fontId="23" fillId="3" borderId="57" xfId="2" applyFont="1" applyFill="1" applyBorder="1" applyAlignment="1">
      <alignment horizontal="left" vertical="center"/>
    </xf>
    <xf numFmtId="0" fontId="23" fillId="3" borderId="58" xfId="0" applyFont="1" applyFill="1" applyBorder="1" applyAlignment="1">
      <alignment vertical="center" shrinkToFit="1"/>
    </xf>
    <xf numFmtId="0" fontId="23" fillId="3" borderId="27" xfId="2" applyFont="1" applyFill="1" applyBorder="1" applyAlignment="1">
      <alignment horizontal="left" vertical="center"/>
    </xf>
    <xf numFmtId="0" fontId="23" fillId="3" borderId="37" xfId="2" applyFont="1" applyFill="1" applyBorder="1" applyAlignment="1">
      <alignment horizontal="left" vertical="center"/>
    </xf>
    <xf numFmtId="0" fontId="23" fillId="3" borderId="56" xfId="0" applyFont="1" applyFill="1" applyBorder="1" applyAlignment="1">
      <alignment vertical="center"/>
    </xf>
    <xf numFmtId="0" fontId="23" fillId="3" borderId="10" xfId="2" applyFont="1" applyFill="1" applyBorder="1" applyAlignment="1">
      <alignment vertical="center" shrinkToFit="1"/>
    </xf>
    <xf numFmtId="0" fontId="23" fillId="0" borderId="1" xfId="0" applyFont="1" applyBorder="1" applyAlignment="1">
      <alignment horizontal="center" vertical="center" shrinkToFit="1"/>
    </xf>
    <xf numFmtId="0" fontId="23" fillId="3" borderId="43" xfId="2" applyFont="1" applyFill="1" applyBorder="1" applyAlignment="1">
      <alignment horizontal="left" vertical="center"/>
    </xf>
    <xf numFmtId="0" fontId="23" fillId="3" borderId="32" xfId="0" applyFont="1" applyFill="1" applyBorder="1" applyAlignment="1">
      <alignment vertical="center"/>
    </xf>
    <xf numFmtId="0" fontId="23" fillId="3" borderId="29" xfId="2" applyFont="1" applyFill="1" applyBorder="1" applyAlignment="1">
      <alignment vertical="center" shrinkToFit="1"/>
    </xf>
    <xf numFmtId="0" fontId="23" fillId="3" borderId="30" xfId="2" applyFont="1" applyFill="1" applyBorder="1" applyAlignment="1">
      <alignment horizontal="left" vertical="center"/>
    </xf>
    <xf numFmtId="0" fontId="23" fillId="4" borderId="1" xfId="0" applyFont="1" applyFill="1" applyBorder="1" applyAlignment="1">
      <alignment horizontal="center" vertical="center"/>
    </xf>
    <xf numFmtId="0" fontId="23" fillId="3" borderId="50" xfId="2" applyFont="1" applyFill="1" applyBorder="1" applyAlignment="1">
      <alignment horizontal="left" vertical="center"/>
    </xf>
    <xf numFmtId="0" fontId="23" fillId="3" borderId="15" xfId="2" applyFont="1" applyFill="1" applyBorder="1">
      <alignment vertical="center"/>
    </xf>
    <xf numFmtId="0" fontId="23" fillId="3" borderId="51" xfId="0" applyFont="1" applyFill="1" applyBorder="1" applyAlignment="1">
      <alignment vertical="center" shrinkToFit="1"/>
    </xf>
    <xf numFmtId="0" fontId="23" fillId="3" borderId="6" xfId="2" applyFont="1" applyFill="1" applyBorder="1" applyAlignment="1">
      <alignment horizontal="left" vertical="center"/>
    </xf>
    <xf numFmtId="0" fontId="23" fillId="0" borderId="0" xfId="2" applyFont="1" applyAlignment="1">
      <alignment horizontal="left" vertical="center"/>
    </xf>
    <xf numFmtId="0" fontId="23" fillId="0" borderId="6" xfId="2" applyFont="1" applyBorder="1">
      <alignment vertical="center"/>
    </xf>
    <xf numFmtId="180" fontId="23" fillId="0" borderId="0" xfId="3" applyNumberFormat="1" applyFont="1" applyFill="1" applyBorder="1" applyAlignment="1" applyProtection="1">
      <alignment vertical="center"/>
    </xf>
    <xf numFmtId="185" fontId="23" fillId="0" borderId="0" xfId="3" applyNumberFormat="1" applyFont="1" applyBorder="1" applyAlignment="1" applyProtection="1">
      <alignment horizontal="left" vertical="center" wrapText="1"/>
    </xf>
    <xf numFmtId="180" fontId="23" fillId="0" borderId="0" xfId="3" applyNumberFormat="1" applyFont="1" applyBorder="1" applyAlignment="1" applyProtection="1">
      <alignment horizontal="left" vertical="center" shrinkToFit="1"/>
    </xf>
    <xf numFmtId="180" fontId="23" fillId="0" borderId="0" xfId="3" applyNumberFormat="1" applyFont="1" applyBorder="1" applyAlignment="1" applyProtection="1">
      <alignment horizontal="left" vertical="center" wrapText="1"/>
    </xf>
    <xf numFmtId="180" fontId="23" fillId="0" borderId="0" xfId="1" applyNumberFormat="1" applyFont="1" applyFill="1" applyBorder="1" applyAlignment="1" applyProtection="1">
      <alignment vertical="center"/>
    </xf>
    <xf numFmtId="0" fontId="23" fillId="5" borderId="1" xfId="0" applyFont="1" applyFill="1" applyBorder="1" applyAlignment="1">
      <alignment horizontal="center" vertical="center" shrinkToFit="1"/>
    </xf>
    <xf numFmtId="180" fontId="23" fillId="5" borderId="1" xfId="0" applyNumberFormat="1" applyFont="1" applyFill="1" applyBorder="1" applyAlignment="1">
      <alignment horizontal="center" vertical="center" shrinkToFit="1"/>
    </xf>
    <xf numFmtId="0" fontId="23" fillId="5" borderId="24" xfId="0" applyFont="1" applyFill="1" applyBorder="1" applyAlignment="1">
      <alignment vertical="center"/>
    </xf>
    <xf numFmtId="0" fontId="23" fillId="5" borderId="27" xfId="0" applyFont="1" applyFill="1" applyBorder="1" applyAlignment="1">
      <alignment horizontal="center" vertical="center" shrinkToFit="1"/>
    </xf>
    <xf numFmtId="180" fontId="23" fillId="5" borderId="27" xfId="0" applyNumberFormat="1" applyFont="1" applyFill="1" applyBorder="1" applyAlignment="1">
      <alignment horizontal="center" vertical="center" shrinkToFit="1"/>
    </xf>
    <xf numFmtId="180" fontId="23" fillId="5" borderId="27" xfId="0" applyNumberFormat="1" applyFont="1" applyFill="1" applyBorder="1" applyAlignment="1">
      <alignment horizontal="right" vertical="center" shrinkToFit="1"/>
    </xf>
    <xf numFmtId="180" fontId="23" fillId="5" borderId="27" xfId="1" applyNumberFormat="1" applyFont="1" applyFill="1" applyBorder="1" applyAlignment="1" applyProtection="1">
      <alignment horizontal="right" vertical="center" shrinkToFit="1"/>
    </xf>
    <xf numFmtId="0" fontId="23" fillId="5" borderId="25" xfId="0" applyFont="1" applyFill="1" applyBorder="1" applyAlignment="1">
      <alignment horizontal="center" vertical="center" shrinkToFit="1"/>
    </xf>
    <xf numFmtId="0" fontId="23" fillId="2" borderId="24" xfId="0" applyFont="1" applyFill="1" applyBorder="1" applyAlignment="1">
      <alignment vertical="center"/>
    </xf>
    <xf numFmtId="0" fontId="23" fillId="2" borderId="27" xfId="0" applyFont="1" applyFill="1" applyBorder="1" applyAlignment="1">
      <alignment vertical="center"/>
    </xf>
    <xf numFmtId="0" fontId="23" fillId="2" borderId="27" xfId="0" applyFont="1" applyFill="1" applyBorder="1" applyAlignment="1">
      <alignment vertical="center" shrinkToFit="1"/>
    </xf>
    <xf numFmtId="180" fontId="23" fillId="2" borderId="27" xfId="0" applyNumberFormat="1" applyFont="1" applyFill="1" applyBorder="1" applyAlignment="1">
      <alignment vertical="center" shrinkToFit="1"/>
    </xf>
    <xf numFmtId="180" fontId="23" fillId="2" borderId="27" xfId="0" applyNumberFormat="1" applyFont="1" applyFill="1" applyBorder="1" applyAlignment="1">
      <alignment vertical="center"/>
    </xf>
    <xf numFmtId="180" fontId="23" fillId="2" borderId="27" xfId="0" applyNumberFormat="1" applyFont="1" applyFill="1" applyBorder="1" applyAlignment="1">
      <alignment horizontal="right" vertical="center"/>
    </xf>
    <xf numFmtId="180" fontId="23" fillId="2" borderId="27" xfId="1" applyNumberFormat="1" applyFont="1" applyFill="1" applyBorder="1" applyAlignment="1" applyProtection="1">
      <alignment horizontal="right" vertical="center"/>
    </xf>
    <xf numFmtId="0" fontId="23" fillId="2" borderId="25" xfId="0" applyFont="1" applyFill="1" applyBorder="1" applyAlignment="1">
      <alignment vertical="center"/>
    </xf>
    <xf numFmtId="0" fontId="6" fillId="0" borderId="0" xfId="0" applyFont="1" applyAlignment="1">
      <alignment horizontal="center" vertical="center"/>
    </xf>
    <xf numFmtId="0" fontId="6" fillId="2" borderId="2" xfId="0" applyFont="1" applyFill="1" applyBorder="1" applyAlignment="1">
      <alignment vertical="center"/>
    </xf>
    <xf numFmtId="0" fontId="6" fillId="0" borderId="17" xfId="0" applyFont="1" applyBorder="1" applyAlignment="1" applyProtection="1">
      <alignment vertical="center" shrinkToFit="1"/>
      <protection locked="0"/>
    </xf>
    <xf numFmtId="0" fontId="6" fillId="0" borderId="45" xfId="0" applyFont="1" applyBorder="1" applyAlignment="1" applyProtection="1">
      <alignment vertical="center" shrinkToFit="1"/>
      <protection locked="0"/>
    </xf>
    <xf numFmtId="180" fontId="6" fillId="0" borderId="45" xfId="0" applyNumberFormat="1" applyFont="1" applyBorder="1" applyAlignment="1" applyProtection="1">
      <alignment horizontal="right" vertical="center" shrinkToFit="1"/>
      <protection locked="0"/>
    </xf>
    <xf numFmtId="186" fontId="6" fillId="0" borderId="45" xfId="1" applyNumberFormat="1" applyFont="1" applyBorder="1" applyAlignment="1" applyProtection="1">
      <alignment horizontal="right" vertical="center"/>
      <protection locked="0"/>
    </xf>
    <xf numFmtId="180" fontId="6" fillId="0" borderId="45" xfId="0" applyNumberFormat="1" applyFont="1" applyBorder="1" applyAlignment="1" applyProtection="1">
      <alignment vertical="center"/>
      <protection locked="0"/>
    </xf>
    <xf numFmtId="180" fontId="6" fillId="0" borderId="45" xfId="0" applyNumberFormat="1" applyFont="1" applyBorder="1" applyAlignment="1" applyProtection="1">
      <alignment horizontal="right" vertical="center"/>
      <protection locked="0"/>
    </xf>
    <xf numFmtId="180" fontId="6" fillId="4" borderId="59" xfId="0" applyNumberFormat="1" applyFont="1" applyFill="1" applyBorder="1" applyAlignment="1">
      <alignment horizontal="right" vertical="center" shrinkToFit="1"/>
    </xf>
    <xf numFmtId="180" fontId="23" fillId="4" borderId="3" xfId="1" applyNumberFormat="1" applyFont="1" applyFill="1" applyBorder="1" applyAlignment="1" applyProtection="1">
      <alignment horizontal="right" vertical="center"/>
    </xf>
    <xf numFmtId="0" fontId="6" fillId="0" borderId="11" xfId="0" applyFont="1" applyBorder="1" applyAlignment="1" applyProtection="1">
      <alignment horizontal="center" vertical="center" shrinkToFit="1"/>
      <protection locked="0"/>
    </xf>
    <xf numFmtId="180" fontId="6" fillId="4" borderId="1" xfId="0" applyNumberFormat="1" applyFont="1" applyFill="1" applyBorder="1" applyAlignment="1">
      <alignment vertical="center"/>
    </xf>
    <xf numFmtId="0" fontId="6" fillId="0" borderId="49" xfId="0" applyFont="1" applyBorder="1" applyAlignment="1" applyProtection="1">
      <alignment vertical="center" shrinkToFit="1"/>
      <protection locked="0"/>
    </xf>
    <xf numFmtId="180" fontId="6" fillId="0" borderId="49" xfId="0" applyNumberFormat="1" applyFont="1" applyBorder="1" applyAlignment="1" applyProtection="1">
      <alignment horizontal="right" vertical="center" shrinkToFit="1"/>
      <protection locked="0"/>
    </xf>
    <xf numFmtId="186" fontId="6" fillId="0" borderId="49" xfId="1" applyNumberFormat="1" applyFont="1" applyBorder="1" applyAlignment="1" applyProtection="1">
      <alignment horizontal="right" vertical="center"/>
      <protection locked="0"/>
    </xf>
    <xf numFmtId="180" fontId="6" fillId="0" borderId="49" xfId="0" applyNumberFormat="1" applyFont="1" applyBorder="1" applyAlignment="1" applyProtection="1">
      <alignment vertical="center"/>
      <protection locked="0"/>
    </xf>
    <xf numFmtId="180" fontId="6" fillId="0" borderId="49" xfId="0" applyNumberFormat="1" applyFont="1" applyBorder="1" applyAlignment="1" applyProtection="1">
      <alignment horizontal="right" vertical="center"/>
      <protection locked="0"/>
    </xf>
    <xf numFmtId="180" fontId="6" fillId="4" borderId="56" xfId="0" applyNumberFormat="1" applyFont="1" applyFill="1" applyBorder="1" applyAlignment="1">
      <alignment horizontal="right" vertical="center" shrinkToFit="1"/>
    </xf>
    <xf numFmtId="180" fontId="23" fillId="4" borderId="4" xfId="1" applyNumberFormat="1" applyFont="1" applyFill="1" applyBorder="1" applyAlignment="1" applyProtection="1">
      <alignment horizontal="right" vertical="center"/>
    </xf>
    <xf numFmtId="0" fontId="6" fillId="0" borderId="20" xfId="0" applyFont="1" applyBorder="1" applyAlignment="1" applyProtection="1">
      <alignment horizontal="center" vertical="center" shrinkToFit="1"/>
      <protection locked="0"/>
    </xf>
    <xf numFmtId="0" fontId="6" fillId="2" borderId="12" xfId="0" applyFont="1" applyFill="1" applyBorder="1" applyAlignment="1">
      <alignment vertical="center"/>
    </xf>
    <xf numFmtId="0" fontId="6" fillId="0" borderId="28" xfId="0" applyFont="1" applyBorder="1" applyAlignment="1">
      <alignment vertical="center" shrinkToFit="1"/>
    </xf>
    <xf numFmtId="0" fontId="6" fillId="0" borderId="33" xfId="0" applyFont="1" applyBorder="1" applyAlignment="1" applyProtection="1">
      <alignment vertical="center" shrinkToFit="1"/>
      <protection locked="0"/>
    </xf>
    <xf numFmtId="180" fontId="6" fillId="0" borderId="33" xfId="0" applyNumberFormat="1" applyFont="1" applyBorder="1" applyAlignment="1" applyProtection="1">
      <alignment horizontal="right" vertical="center" shrinkToFit="1"/>
      <protection locked="0"/>
    </xf>
    <xf numFmtId="186" fontId="6" fillId="0" borderId="33" xfId="1" applyNumberFormat="1" applyFont="1" applyBorder="1" applyAlignment="1" applyProtection="1">
      <alignment horizontal="right" vertical="center"/>
      <protection locked="0"/>
    </xf>
    <xf numFmtId="180" fontId="6" fillId="0" borderId="33" xfId="0" applyNumberFormat="1" applyFont="1" applyBorder="1" applyAlignment="1" applyProtection="1">
      <alignment vertical="center"/>
      <protection locked="0"/>
    </xf>
    <xf numFmtId="180" fontId="6" fillId="0" borderId="33" xfId="0" applyNumberFormat="1" applyFont="1" applyBorder="1" applyAlignment="1" applyProtection="1">
      <alignment horizontal="right" vertical="center"/>
      <protection locked="0"/>
    </xf>
    <xf numFmtId="180" fontId="6" fillId="4" borderId="32" xfId="0" applyNumberFormat="1" applyFont="1" applyFill="1" applyBorder="1" applyAlignment="1">
      <alignment horizontal="right" vertical="center" shrinkToFit="1"/>
    </xf>
    <xf numFmtId="180" fontId="23" fillId="4" borderId="9" xfId="1" applyNumberFormat="1" applyFont="1" applyFill="1" applyBorder="1" applyAlignment="1" applyProtection="1">
      <alignment horizontal="right" vertical="center"/>
    </xf>
    <xf numFmtId="0" fontId="6" fillId="0" borderId="23" xfId="0" applyFont="1" applyBorder="1" applyAlignment="1" applyProtection="1">
      <alignment horizontal="center" vertical="center" shrinkToFit="1"/>
      <protection locked="0"/>
    </xf>
    <xf numFmtId="0" fontId="6" fillId="2" borderId="27" xfId="0" applyFont="1" applyFill="1" applyBorder="1" applyAlignment="1">
      <alignment vertical="center"/>
    </xf>
    <xf numFmtId="0" fontId="6" fillId="2" borderId="27" xfId="0" applyFont="1" applyFill="1" applyBorder="1" applyAlignment="1">
      <alignment vertical="center" shrinkToFit="1"/>
    </xf>
    <xf numFmtId="180" fontId="6" fillId="2" borderId="27" xfId="0" applyNumberFormat="1" applyFont="1" applyFill="1" applyBorder="1" applyAlignment="1">
      <alignment horizontal="right" vertical="center" shrinkToFit="1"/>
    </xf>
    <xf numFmtId="186" fontId="6" fillId="2" borderId="27" xfId="1" applyNumberFormat="1" applyFont="1" applyFill="1" applyBorder="1" applyAlignment="1" applyProtection="1">
      <alignment horizontal="right" vertical="center"/>
    </xf>
    <xf numFmtId="180" fontId="6" fillId="2" borderId="27" xfId="0" applyNumberFormat="1" applyFont="1" applyFill="1" applyBorder="1" applyAlignment="1">
      <alignment vertical="center"/>
    </xf>
    <xf numFmtId="180" fontId="6" fillId="2" borderId="27" xfId="0" applyNumberFormat="1" applyFont="1" applyFill="1" applyBorder="1" applyAlignment="1">
      <alignment horizontal="right" vertical="center"/>
    </xf>
    <xf numFmtId="0" fontId="6" fillId="2" borderId="25" xfId="0" applyFont="1" applyFill="1" applyBorder="1" applyAlignment="1">
      <alignment vertical="center"/>
    </xf>
    <xf numFmtId="180" fontId="6" fillId="0" borderId="0" xfId="0" applyNumberFormat="1" applyFont="1" applyAlignment="1">
      <alignment horizontal="center" vertical="center"/>
    </xf>
    <xf numFmtId="0" fontId="6" fillId="2" borderId="25" xfId="0" applyFont="1" applyFill="1" applyBorder="1" applyAlignment="1">
      <alignment vertical="center" shrinkToFit="1"/>
    </xf>
    <xf numFmtId="0" fontId="6" fillId="2" borderId="2" xfId="0" applyFont="1" applyFill="1" applyBorder="1" applyAlignment="1">
      <alignment vertical="center" textRotation="255"/>
    </xf>
    <xf numFmtId="0" fontId="6" fillId="2" borderId="2" xfId="0" applyFont="1" applyFill="1" applyBorder="1" applyAlignment="1">
      <alignment vertical="center" wrapText="1" shrinkToFit="1"/>
    </xf>
    <xf numFmtId="0" fontId="6" fillId="2" borderId="12" xfId="0" applyFont="1" applyFill="1" applyBorder="1" applyAlignment="1">
      <alignment vertical="center" wrapText="1" shrinkToFit="1"/>
    </xf>
    <xf numFmtId="0" fontId="6" fillId="0" borderId="27" xfId="0" applyFont="1" applyBorder="1" applyAlignment="1">
      <alignment vertical="center" shrinkToFit="1"/>
    </xf>
    <xf numFmtId="0" fontId="23" fillId="7" borderId="16" xfId="0" applyFont="1" applyFill="1" applyBorder="1" applyAlignment="1">
      <alignment vertical="center"/>
    </xf>
    <xf numFmtId="0" fontId="23" fillId="3" borderId="6" xfId="0" applyFont="1" applyFill="1" applyBorder="1" applyAlignment="1">
      <alignment vertical="center" shrinkToFit="1"/>
    </xf>
    <xf numFmtId="0" fontId="23" fillId="3" borderId="6" xfId="0" applyFont="1" applyFill="1" applyBorder="1" applyAlignment="1">
      <alignment vertical="center"/>
    </xf>
    <xf numFmtId="180" fontId="6" fillId="3" borderId="6" xfId="0" applyNumberFormat="1" applyFont="1" applyFill="1" applyBorder="1" applyAlignment="1">
      <alignment horizontal="right" vertical="center" shrinkToFit="1"/>
    </xf>
    <xf numFmtId="186" fontId="6" fillId="3" borderId="6" xfId="1" applyNumberFormat="1" applyFont="1" applyFill="1" applyBorder="1" applyAlignment="1">
      <alignment horizontal="right" vertical="center"/>
    </xf>
    <xf numFmtId="180" fontId="6" fillId="3" borderId="6" xfId="0" applyNumberFormat="1" applyFont="1" applyFill="1" applyBorder="1" applyAlignment="1">
      <alignment vertical="center"/>
    </xf>
    <xf numFmtId="180" fontId="6" fillId="3" borderId="6" xfId="0" applyNumberFormat="1" applyFont="1" applyFill="1" applyBorder="1" applyAlignment="1">
      <alignment horizontal="right" vertical="center"/>
    </xf>
    <xf numFmtId="180" fontId="6" fillId="3" borderId="6" xfId="1" applyNumberFormat="1" applyFont="1" applyFill="1" applyBorder="1" applyAlignment="1">
      <alignment horizontal="right" vertical="center"/>
    </xf>
    <xf numFmtId="0" fontId="6" fillId="3" borderId="7" xfId="0" applyFont="1" applyFill="1" applyBorder="1" applyAlignment="1" applyProtection="1">
      <alignment vertical="center" shrinkToFit="1"/>
      <protection locked="0"/>
    </xf>
    <xf numFmtId="0" fontId="6" fillId="3" borderId="37" xfId="0" applyFont="1" applyFill="1" applyBorder="1" applyAlignment="1">
      <alignment vertical="center"/>
    </xf>
    <xf numFmtId="0" fontId="6" fillId="6" borderId="56" xfId="0" applyFont="1" applyFill="1" applyBorder="1" applyAlignment="1">
      <alignment vertical="center"/>
    </xf>
    <xf numFmtId="0" fontId="6" fillId="6" borderId="45" xfId="0" applyFont="1" applyFill="1" applyBorder="1" applyAlignment="1" applyProtection="1">
      <alignment vertical="center" shrinkToFit="1"/>
      <protection locked="0"/>
    </xf>
    <xf numFmtId="180" fontId="6" fillId="4" borderId="59" xfId="0" applyNumberFormat="1" applyFont="1" applyFill="1" applyBorder="1" applyAlignment="1">
      <alignment horizontal="right" vertical="center"/>
    </xf>
    <xf numFmtId="180" fontId="15" fillId="4" borderId="3" xfId="1" applyNumberFormat="1" applyFont="1" applyFill="1" applyBorder="1" applyAlignment="1">
      <alignment horizontal="right" vertical="center"/>
    </xf>
    <xf numFmtId="180" fontId="9" fillId="0" borderId="0" xfId="0" applyNumberFormat="1" applyFont="1" applyAlignment="1">
      <alignment vertical="center"/>
    </xf>
    <xf numFmtId="0" fontId="6" fillId="6" borderId="49" xfId="0" applyFont="1" applyFill="1" applyBorder="1" applyAlignment="1" applyProtection="1">
      <alignment vertical="center" shrinkToFit="1"/>
      <protection locked="0"/>
    </xf>
    <xf numFmtId="180" fontId="6" fillId="4" borderId="56" xfId="0" applyNumberFormat="1" applyFont="1" applyFill="1" applyBorder="1" applyAlignment="1">
      <alignment horizontal="right" vertical="center"/>
    </xf>
    <xf numFmtId="180" fontId="23" fillId="4" borderId="4" xfId="1" applyNumberFormat="1" applyFont="1" applyFill="1" applyBorder="1" applyAlignment="1">
      <alignment horizontal="right" vertical="center"/>
    </xf>
    <xf numFmtId="180" fontId="6" fillId="4" borderId="4" xfId="1" applyNumberFormat="1" applyFont="1" applyFill="1" applyBorder="1" applyAlignment="1">
      <alignment horizontal="right" vertical="center"/>
    </xf>
    <xf numFmtId="0" fontId="31" fillId="0" borderId="0" xfId="0" applyFont="1" applyAlignment="1">
      <alignment vertical="center" wrapText="1"/>
    </xf>
    <xf numFmtId="0" fontId="6" fillId="6" borderId="0" xfId="0" applyFont="1" applyFill="1" applyAlignment="1">
      <alignment vertical="center"/>
    </xf>
    <xf numFmtId="0" fontId="6" fillId="6" borderId="0" xfId="0" applyFont="1" applyFill="1" applyAlignment="1">
      <alignment vertical="center" shrinkToFit="1"/>
    </xf>
    <xf numFmtId="180" fontId="6" fillId="0" borderId="0" xfId="0" applyNumberFormat="1" applyFont="1" applyAlignment="1">
      <alignment vertical="center" shrinkToFit="1"/>
    </xf>
    <xf numFmtId="180" fontId="6" fillId="0" borderId="0" xfId="1" applyNumberFormat="1" applyFont="1" applyBorder="1" applyAlignment="1">
      <alignment vertical="center"/>
    </xf>
    <xf numFmtId="180" fontId="18" fillId="0" borderId="0" xfId="0" applyNumberFormat="1" applyFont="1" applyAlignment="1">
      <alignment vertical="center" shrinkToFit="1"/>
    </xf>
    <xf numFmtId="0" fontId="9" fillId="0" borderId="0" xfId="0" applyFont="1" applyAlignment="1">
      <alignment vertical="center" shrinkToFit="1"/>
    </xf>
    <xf numFmtId="0" fontId="20" fillId="0" borderId="0" xfId="0" applyFont="1" applyAlignment="1">
      <alignment horizontal="center" vertical="center"/>
    </xf>
    <xf numFmtId="0" fontId="33" fillId="0" borderId="0" xfId="0" applyFont="1"/>
    <xf numFmtId="0" fontId="24" fillId="0" borderId="0" xfId="0" applyFont="1"/>
    <xf numFmtId="0" fontId="33" fillId="0" borderId="0" xfId="0" applyFont="1" applyAlignment="1">
      <alignment shrinkToFit="1"/>
    </xf>
    <xf numFmtId="0" fontId="24" fillId="0" borderId="0" xfId="0" applyFont="1" applyAlignment="1">
      <alignment horizontal="center" vertical="center"/>
    </xf>
    <xf numFmtId="0" fontId="24" fillId="0" borderId="0" xfId="0" applyFont="1" applyAlignment="1">
      <alignment horizontal="center" vertical="center" shrinkToFit="1"/>
    </xf>
    <xf numFmtId="0" fontId="26" fillId="0" borderId="0" xfId="0" applyFont="1" applyAlignment="1">
      <alignment vertical="center"/>
    </xf>
    <xf numFmtId="0" fontId="26" fillId="2" borderId="3" xfId="0" applyFont="1" applyFill="1" applyBorder="1" applyAlignment="1">
      <alignment horizontal="center" vertical="center" shrinkToFit="1"/>
    </xf>
    <xf numFmtId="0" fontId="34" fillId="0" borderId="0" xfId="0" applyFont="1" applyAlignment="1" applyProtection="1">
      <alignment vertical="center"/>
      <protection locked="0"/>
    </xf>
    <xf numFmtId="38" fontId="26" fillId="4" borderId="3" xfId="3" applyFont="1" applyFill="1" applyBorder="1" applyAlignment="1">
      <alignment horizontal="right" vertical="center" shrinkToFit="1"/>
    </xf>
    <xf numFmtId="38" fontId="26" fillId="0" borderId="66" xfId="0" applyNumberFormat="1" applyFont="1" applyBorder="1" applyAlignment="1" applyProtection="1">
      <alignment horizontal="right" vertical="center" shrinkToFit="1"/>
      <protection locked="0"/>
    </xf>
    <xf numFmtId="38" fontId="26" fillId="4" borderId="4" xfId="3" applyFont="1" applyFill="1" applyBorder="1" applyAlignment="1">
      <alignment horizontal="right" vertical="center" shrinkToFit="1"/>
    </xf>
    <xf numFmtId="38" fontId="26" fillId="0" borderId="68" xfId="0" applyNumberFormat="1" applyFont="1" applyBorder="1" applyAlignment="1" applyProtection="1">
      <alignment horizontal="right" vertical="center" shrinkToFit="1"/>
      <protection locked="0"/>
    </xf>
    <xf numFmtId="0" fontId="26" fillId="2" borderId="59" xfId="0" applyFont="1" applyFill="1" applyBorder="1" applyAlignment="1">
      <alignment horizontal="center" vertical="center" shrinkToFit="1"/>
    </xf>
    <xf numFmtId="0" fontId="26" fillId="4" borderId="4" xfId="0" applyFont="1" applyFill="1" applyBorder="1" applyAlignment="1">
      <alignment horizontal="right" vertical="center" shrinkToFit="1"/>
    </xf>
    <xf numFmtId="38" fontId="26" fillId="0" borderId="68" xfId="3" applyFont="1" applyFill="1" applyBorder="1" applyAlignment="1" applyProtection="1">
      <alignment horizontal="right" vertical="center" shrinkToFit="1"/>
      <protection locked="0"/>
    </xf>
    <xf numFmtId="0" fontId="26" fillId="2" borderId="49" xfId="0" applyFont="1" applyFill="1" applyBorder="1" applyAlignment="1">
      <alignment horizontal="center" vertical="center"/>
    </xf>
    <xf numFmtId="38" fontId="26" fillId="0" borderId="74" xfId="3" applyFont="1" applyFill="1" applyBorder="1" applyAlignment="1" applyProtection="1">
      <alignment horizontal="right" vertical="center" shrinkToFit="1"/>
      <protection locked="0"/>
    </xf>
    <xf numFmtId="38" fontId="26" fillId="4" borderId="9" xfId="3" applyFont="1" applyFill="1" applyBorder="1" applyAlignment="1">
      <alignment horizontal="right" vertical="center" shrinkToFit="1"/>
    </xf>
    <xf numFmtId="0" fontId="26" fillId="2" borderId="49" xfId="0" applyFont="1" applyFill="1" applyBorder="1" applyAlignment="1">
      <alignment horizontal="center" vertical="center" shrinkToFit="1"/>
    </xf>
    <xf numFmtId="188" fontId="26" fillId="4" borderId="72" xfId="0" applyNumberFormat="1" applyFont="1" applyFill="1" applyBorder="1" applyAlignment="1">
      <alignment horizontal="right" vertical="center"/>
    </xf>
    <xf numFmtId="38" fontId="26" fillId="0" borderId="66" xfId="3" applyFont="1" applyFill="1" applyBorder="1" applyAlignment="1" applyProtection="1">
      <alignment horizontal="right" vertical="center" shrinkToFit="1"/>
      <protection locked="0"/>
    </xf>
    <xf numFmtId="0" fontId="26" fillId="2" borderId="33" xfId="0" applyFont="1" applyFill="1" applyBorder="1" applyAlignment="1">
      <alignment horizontal="center" vertical="center" shrinkToFit="1"/>
    </xf>
    <xf numFmtId="188" fontId="26" fillId="4" borderId="69" xfId="3" applyNumberFormat="1" applyFont="1" applyFill="1" applyBorder="1" applyAlignment="1" applyProtection="1">
      <alignment horizontal="right" vertical="center"/>
    </xf>
    <xf numFmtId="38" fontId="26" fillId="2" borderId="72" xfId="3" applyFont="1" applyFill="1" applyBorder="1" applyAlignment="1" applyProtection="1">
      <alignment horizontal="center" vertical="center" wrapText="1"/>
    </xf>
    <xf numFmtId="187" fontId="26" fillId="0" borderId="49" xfId="3" applyNumberFormat="1" applyFont="1" applyFill="1" applyBorder="1" applyAlignment="1" applyProtection="1">
      <alignment horizontal="right" vertical="center"/>
      <protection locked="0"/>
    </xf>
    <xf numFmtId="38" fontId="26" fillId="2" borderId="49" xfId="3" applyFont="1" applyFill="1" applyBorder="1" applyAlignment="1" applyProtection="1">
      <alignment horizontal="center" vertical="center"/>
    </xf>
    <xf numFmtId="187" fontId="26" fillId="4" borderId="72" xfId="3" applyNumberFormat="1" applyFont="1" applyFill="1" applyBorder="1" applyAlignment="1" applyProtection="1">
      <alignment horizontal="right" vertical="center"/>
    </xf>
    <xf numFmtId="38" fontId="26" fillId="4" borderId="4" xfId="0" applyNumberFormat="1" applyFont="1" applyFill="1" applyBorder="1" applyAlignment="1">
      <alignment horizontal="right" vertical="center" shrinkToFit="1"/>
    </xf>
    <xf numFmtId="0" fontId="26" fillId="4" borderId="2" xfId="0" applyFont="1" applyFill="1" applyBorder="1" applyAlignment="1">
      <alignment horizontal="right" vertical="center" shrinkToFit="1"/>
    </xf>
    <xf numFmtId="38" fontId="26" fillId="0" borderId="72" xfId="3" applyFont="1" applyFill="1" applyBorder="1" applyAlignment="1" applyProtection="1">
      <alignment horizontal="right" vertical="center"/>
      <protection locked="0"/>
    </xf>
    <xf numFmtId="38" fontId="26" fillId="4" borderId="1" xfId="3" applyFont="1" applyFill="1" applyBorder="1" applyAlignment="1">
      <alignment horizontal="right" vertical="center" shrinkToFit="1"/>
    </xf>
    <xf numFmtId="187" fontId="26" fillId="4" borderId="33" xfId="3" applyNumberFormat="1" applyFont="1" applyFill="1" applyBorder="1" applyAlignment="1" applyProtection="1">
      <alignment horizontal="right" vertical="center"/>
    </xf>
    <xf numFmtId="187" fontId="26" fillId="4" borderId="69" xfId="3" applyNumberFormat="1" applyFont="1" applyFill="1" applyBorder="1" applyAlignment="1" applyProtection="1">
      <alignment horizontal="right" vertical="center"/>
    </xf>
    <xf numFmtId="0" fontId="26" fillId="0" borderId="0" xfId="0" applyFont="1" applyAlignment="1">
      <alignment vertical="center" shrinkToFit="1"/>
    </xf>
    <xf numFmtId="38" fontId="26" fillId="4" borderId="26" xfId="3" applyFont="1" applyFill="1" applyBorder="1" applyAlignment="1">
      <alignment horizontal="right" vertical="center" shrinkToFit="1"/>
    </xf>
    <xf numFmtId="38" fontId="26" fillId="4" borderId="0" xfId="3" applyFont="1" applyFill="1" applyBorder="1" applyAlignment="1">
      <alignment horizontal="right" vertical="center" shrinkToFit="1"/>
    </xf>
    <xf numFmtId="38" fontId="26" fillId="4" borderId="28" xfId="3" applyFont="1" applyFill="1" applyBorder="1" applyAlignment="1">
      <alignment horizontal="right" vertical="center" shrinkToFit="1"/>
    </xf>
    <xf numFmtId="0" fontId="24" fillId="0" borderId="27" xfId="0" applyFont="1" applyBorder="1" applyAlignment="1">
      <alignment horizontal="center" vertical="center" wrapText="1"/>
    </xf>
    <xf numFmtId="0" fontId="24" fillId="0" borderId="27" xfId="0" applyFont="1" applyBorder="1" applyAlignment="1">
      <alignment horizontal="center" vertical="center" shrinkToFit="1"/>
    </xf>
    <xf numFmtId="0" fontId="36" fillId="0" borderId="0" xfId="4" applyFont="1" applyAlignment="1">
      <alignment vertical="center"/>
    </xf>
    <xf numFmtId="0" fontId="25" fillId="0" borderId="0" xfId="4" applyFont="1" applyAlignment="1">
      <alignment vertical="center"/>
    </xf>
    <xf numFmtId="0" fontId="25" fillId="0" borderId="0" xfId="4" applyFont="1"/>
    <xf numFmtId="0" fontId="20" fillId="0" borderId="0" xfId="4" applyFont="1" applyAlignment="1">
      <alignment horizontal="center" vertical="center"/>
    </xf>
    <xf numFmtId="38" fontId="20" fillId="0" borderId="0" xfId="5" applyFont="1" applyFill="1" applyBorder="1" applyAlignment="1">
      <alignment horizontal="center" vertical="center"/>
    </xf>
    <xf numFmtId="0" fontId="25" fillId="0" borderId="0" xfId="4" applyFont="1" applyAlignment="1">
      <alignment horizontal="center"/>
    </xf>
    <xf numFmtId="0" fontId="17" fillId="2" borderId="15" xfId="4" applyFont="1" applyFill="1" applyBorder="1" applyAlignment="1">
      <alignment horizontal="center" vertical="center" shrinkToFit="1"/>
    </xf>
    <xf numFmtId="38" fontId="17" fillId="0" borderId="0" xfId="4" applyNumberFormat="1" applyFont="1" applyAlignment="1">
      <alignment vertical="center"/>
    </xf>
    <xf numFmtId="0" fontId="26" fillId="0" borderId="0" xfId="4" applyFont="1" applyAlignment="1">
      <alignment horizontal="center" vertical="center"/>
    </xf>
    <xf numFmtId="0" fontId="26" fillId="0" borderId="0" xfId="4" applyFont="1" applyAlignment="1">
      <alignment horizontal="right" vertical="center"/>
    </xf>
    <xf numFmtId="38" fontId="26" fillId="0" borderId="0" xfId="4" applyNumberFormat="1" applyFont="1" applyAlignment="1">
      <alignment vertical="center"/>
    </xf>
    <xf numFmtId="0" fontId="17" fillId="0" borderId="0" xfId="4" applyFont="1" applyAlignment="1">
      <alignment vertical="center"/>
    </xf>
    <xf numFmtId="0" fontId="17" fillId="0" borderId="0" xfId="4" applyFont="1"/>
    <xf numFmtId="190" fontId="17" fillId="0" borderId="0" xfId="4" applyNumberFormat="1" applyFont="1" applyAlignment="1">
      <alignment vertical="center"/>
    </xf>
    <xf numFmtId="188" fontId="17" fillId="0" borderId="0" xfId="4" applyNumberFormat="1" applyFont="1" applyAlignment="1">
      <alignment vertical="center"/>
    </xf>
    <xf numFmtId="0" fontId="26" fillId="0" borderId="0" xfId="4" applyFont="1" applyAlignment="1">
      <alignment vertical="center"/>
    </xf>
    <xf numFmtId="0" fontId="26" fillId="0" borderId="0" xfId="2" applyFont="1" applyAlignment="1">
      <alignment horizontal="left" vertical="top" wrapText="1"/>
    </xf>
    <xf numFmtId="0" fontId="17" fillId="2" borderId="15" xfId="4" applyFont="1" applyFill="1" applyBorder="1" applyAlignment="1">
      <alignment horizontal="center" vertical="center"/>
    </xf>
    <xf numFmtId="188" fontId="17" fillId="4" borderId="64" xfId="3" applyNumberFormat="1" applyFont="1" applyFill="1" applyBorder="1" applyAlignment="1">
      <alignment vertical="center"/>
    </xf>
    <xf numFmtId="188" fontId="17" fillId="4" borderId="74" xfId="3" applyNumberFormat="1" applyFont="1" applyFill="1" applyBorder="1" applyAlignment="1">
      <alignment vertical="center"/>
    </xf>
    <xf numFmtId="38" fontId="17" fillId="2" borderId="64" xfId="5" applyFont="1" applyFill="1" applyBorder="1" applyAlignment="1" applyProtection="1">
      <alignment horizontal="center" vertical="center" wrapText="1"/>
    </xf>
    <xf numFmtId="38" fontId="17" fillId="0" borderId="47" xfId="3" applyFont="1" applyBorder="1" applyAlignment="1" applyProtection="1">
      <alignment horizontal="right" vertical="center"/>
      <protection locked="0"/>
    </xf>
    <xf numFmtId="38" fontId="17" fillId="2" borderId="47" xfId="5" applyFont="1" applyFill="1" applyBorder="1" applyAlignment="1" applyProtection="1">
      <alignment horizontal="center" vertical="center"/>
    </xf>
    <xf numFmtId="38" fontId="17" fillId="0" borderId="47" xfId="3" applyFont="1" applyFill="1" applyBorder="1" applyAlignment="1" applyProtection="1">
      <alignment horizontal="right" vertical="center"/>
      <protection locked="0"/>
    </xf>
    <xf numFmtId="38" fontId="17" fillId="4" borderId="77" xfId="5" applyFont="1" applyFill="1" applyBorder="1" applyAlignment="1" applyProtection="1">
      <alignment horizontal="right" vertical="center"/>
    </xf>
    <xf numFmtId="38" fontId="17" fillId="0" borderId="49" xfId="3" applyFont="1" applyBorder="1" applyAlignment="1" applyProtection="1">
      <alignment horizontal="right" vertical="center"/>
      <protection locked="0"/>
    </xf>
    <xf numFmtId="38" fontId="17" fillId="2" borderId="49" xfId="5" applyFont="1" applyFill="1" applyBorder="1" applyAlignment="1" applyProtection="1">
      <alignment horizontal="center" vertical="center"/>
    </xf>
    <xf numFmtId="38" fontId="17" fillId="4" borderId="72" xfId="5" applyFont="1" applyFill="1" applyBorder="1" applyAlignment="1" applyProtection="1">
      <alignment horizontal="right" vertical="center"/>
    </xf>
    <xf numFmtId="0" fontId="17" fillId="2" borderId="31" xfId="4" applyFont="1" applyFill="1" applyBorder="1" applyAlignment="1">
      <alignment vertical="center"/>
    </xf>
    <xf numFmtId="38" fontId="17" fillId="2" borderId="60" xfId="5" applyFont="1" applyFill="1" applyBorder="1" applyAlignment="1" applyProtection="1">
      <alignment horizontal="center" vertical="center"/>
    </xf>
    <xf numFmtId="38" fontId="17" fillId="0" borderId="60" xfId="3" applyFont="1" applyBorder="1" applyAlignment="1" applyProtection="1">
      <alignment horizontal="right" vertical="center"/>
      <protection locked="0"/>
    </xf>
    <xf numFmtId="38" fontId="17" fillId="4" borderId="78" xfId="5" applyFont="1" applyFill="1" applyBorder="1" applyAlignment="1" applyProtection="1">
      <alignment horizontal="right" vertical="center"/>
    </xf>
    <xf numFmtId="38" fontId="17" fillId="4" borderId="64" xfId="5" applyFont="1" applyFill="1" applyBorder="1" applyAlignment="1" applyProtection="1">
      <alignment horizontal="right" vertical="center"/>
    </xf>
    <xf numFmtId="38" fontId="17" fillId="0" borderId="68" xfId="5" applyFont="1" applyFill="1" applyBorder="1" applyAlignment="1" applyProtection="1">
      <alignment horizontal="right" vertical="center"/>
      <protection locked="0"/>
    </xf>
    <xf numFmtId="0" fontId="26" fillId="0" borderId="0" xfId="2" applyFont="1" applyAlignment="1">
      <alignment vertical="top" wrapText="1"/>
    </xf>
    <xf numFmtId="0" fontId="10" fillId="0" borderId="0" xfId="0" applyFont="1" applyAlignment="1">
      <alignment vertical="center"/>
    </xf>
    <xf numFmtId="180" fontId="26" fillId="0" borderId="0" xfId="0" applyNumberFormat="1" applyFont="1" applyAlignment="1">
      <alignment vertical="center"/>
    </xf>
    <xf numFmtId="180" fontId="39" fillId="0" borderId="0" xfId="0" applyNumberFormat="1" applyFont="1" applyAlignment="1">
      <alignment vertical="center"/>
    </xf>
    <xf numFmtId="180" fontId="40" fillId="0" borderId="0" xfId="0" applyNumberFormat="1" applyFont="1" applyAlignment="1">
      <alignment vertical="center"/>
    </xf>
    <xf numFmtId="0" fontId="40" fillId="0" borderId="0" xfId="0" applyFont="1" applyAlignment="1">
      <alignment vertical="center"/>
    </xf>
    <xf numFmtId="0" fontId="9" fillId="2" borderId="83" xfId="0" applyFont="1" applyFill="1" applyBorder="1" applyAlignment="1">
      <alignment horizontal="center" vertical="center"/>
    </xf>
    <xf numFmtId="180" fontId="20" fillId="2" borderId="84" xfId="0" applyNumberFormat="1" applyFont="1" applyFill="1" applyBorder="1" applyAlignment="1">
      <alignment horizontal="center" vertical="center"/>
    </xf>
    <xf numFmtId="180" fontId="9" fillId="2" borderId="5" xfId="0" applyNumberFormat="1" applyFont="1" applyFill="1" applyBorder="1" applyAlignment="1">
      <alignment horizontal="center" vertical="center"/>
    </xf>
    <xf numFmtId="180" fontId="41" fillId="2" borderId="5" xfId="0" applyNumberFormat="1" applyFont="1" applyFill="1" applyBorder="1" applyAlignment="1">
      <alignment horizontal="center" vertical="center" wrapText="1"/>
    </xf>
    <xf numFmtId="180" fontId="9" fillId="2" borderId="85" xfId="0" applyNumberFormat="1" applyFont="1" applyFill="1" applyBorder="1" applyAlignment="1">
      <alignment horizontal="center" vertical="center"/>
    </xf>
    <xf numFmtId="0" fontId="26" fillId="0" borderId="83" xfId="0" applyFont="1" applyBorder="1" applyAlignment="1">
      <alignment horizontal="center" vertical="center" shrinkToFit="1"/>
    </xf>
    <xf numFmtId="180" fontId="26" fillId="0" borderId="84" xfId="0" applyNumberFormat="1" applyFont="1" applyBorder="1" applyAlignment="1">
      <alignment horizontal="right" vertical="center"/>
    </xf>
    <xf numFmtId="180" fontId="41" fillId="2" borderId="5" xfId="0" applyNumberFormat="1" applyFont="1" applyFill="1" applyBorder="1" applyAlignment="1">
      <alignment horizontal="center" vertical="center"/>
    </xf>
    <xf numFmtId="180" fontId="26" fillId="4" borderId="85" xfId="0" applyNumberFormat="1" applyFont="1" applyFill="1" applyBorder="1" applyAlignment="1">
      <alignment horizontal="right" vertical="center"/>
    </xf>
    <xf numFmtId="180" fontId="26" fillId="0" borderId="6" xfId="0" applyNumberFormat="1" applyFont="1" applyBorder="1" applyAlignment="1">
      <alignment horizontal="right" vertical="center"/>
    </xf>
    <xf numFmtId="180" fontId="26" fillId="4" borderId="5" xfId="0" applyNumberFormat="1" applyFont="1" applyFill="1" applyBorder="1" applyAlignment="1">
      <alignment horizontal="right" vertical="center"/>
    </xf>
    <xf numFmtId="180" fontId="26" fillId="2" borderId="87" xfId="0" applyNumberFormat="1" applyFont="1" applyFill="1" applyBorder="1" applyAlignment="1">
      <alignment vertical="center"/>
    </xf>
    <xf numFmtId="0" fontId="9" fillId="0" borderId="86" xfId="0" applyFont="1" applyBorder="1" applyAlignment="1">
      <alignment horizontal="left" vertical="center" wrapText="1"/>
    </xf>
    <xf numFmtId="0" fontId="9" fillId="0" borderId="87" xfId="0" applyFont="1" applyBorder="1" applyAlignment="1">
      <alignment horizontal="left" vertical="center" wrapText="1"/>
    </xf>
    <xf numFmtId="0" fontId="26" fillId="0" borderId="88" xfId="0" applyFont="1" applyBorder="1" applyAlignment="1">
      <alignment horizontal="center" vertical="center" shrinkToFit="1"/>
    </xf>
    <xf numFmtId="180" fontId="26" fillId="0" borderId="91" xfId="0" applyNumberFormat="1" applyFont="1" applyBorder="1" applyAlignment="1">
      <alignment horizontal="right" vertical="center"/>
    </xf>
    <xf numFmtId="180" fontId="41" fillId="2" borderId="89" xfId="0" applyNumberFormat="1" applyFont="1" applyFill="1" applyBorder="1" applyAlignment="1">
      <alignment horizontal="center" vertical="center"/>
    </xf>
    <xf numFmtId="180" fontId="26" fillId="4" borderId="92" xfId="0" applyNumberFormat="1" applyFont="1" applyFill="1" applyBorder="1" applyAlignment="1">
      <alignment horizontal="right" vertical="center"/>
    </xf>
    <xf numFmtId="180" fontId="26" fillId="0" borderId="90" xfId="0" applyNumberFormat="1" applyFont="1" applyBorder="1" applyAlignment="1">
      <alignment horizontal="right" vertical="center"/>
    </xf>
    <xf numFmtId="180" fontId="26" fillId="4" borderId="89" xfId="0" applyNumberFormat="1" applyFont="1" applyFill="1" applyBorder="1" applyAlignment="1">
      <alignment horizontal="right" vertical="center"/>
    </xf>
    <xf numFmtId="180" fontId="26" fillId="2" borderId="93" xfId="0" applyNumberFormat="1" applyFont="1" applyFill="1" applyBorder="1" applyAlignment="1">
      <alignment vertical="center"/>
    </xf>
    <xf numFmtId="0" fontId="9" fillId="0" borderId="93" xfId="0" applyFont="1" applyBorder="1" applyAlignment="1">
      <alignment horizontal="left" vertical="center" wrapText="1"/>
    </xf>
    <xf numFmtId="0" fontId="9" fillId="0" borderId="0" xfId="0" applyFont="1" applyAlignment="1">
      <alignment horizontal="center" vertical="center"/>
    </xf>
    <xf numFmtId="180" fontId="9" fillId="0" borderId="0" xfId="0" applyNumberFormat="1" applyFont="1" applyAlignment="1">
      <alignment horizontal="right" vertical="center"/>
    </xf>
    <xf numFmtId="0" fontId="20" fillId="0" borderId="0" xfId="0" applyFont="1" applyAlignment="1">
      <alignment vertical="center" wrapText="1"/>
    </xf>
    <xf numFmtId="180" fontId="26" fillId="2" borderId="100" xfId="0" applyNumberFormat="1" applyFont="1" applyFill="1" applyBorder="1" applyAlignment="1">
      <alignment horizontal="right" vertical="center"/>
    </xf>
    <xf numFmtId="180" fontId="26" fillId="2" borderId="96" xfId="0" applyNumberFormat="1" applyFont="1" applyFill="1" applyBorder="1" applyAlignment="1">
      <alignment horizontal="right" vertical="center"/>
    </xf>
    <xf numFmtId="180" fontId="26" fillId="2" borderId="101" xfId="0" applyNumberFormat="1" applyFont="1" applyFill="1" applyBorder="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7" xfId="0" applyFont="1" applyBorder="1" applyAlignment="1">
      <alignment horizontal="justify" vertical="center" wrapText="1"/>
    </xf>
    <xf numFmtId="0" fontId="22" fillId="0" borderId="0" xfId="2" applyFont="1" applyAlignment="1">
      <alignment horizontal="left" vertical="center" shrinkToFit="1"/>
    </xf>
    <xf numFmtId="0" fontId="37" fillId="0" borderId="0" xfId="4" applyFont="1" applyAlignment="1">
      <alignment vertical="center"/>
    </xf>
    <xf numFmtId="38" fontId="26" fillId="4" borderId="9" xfId="0" applyNumberFormat="1" applyFont="1" applyFill="1" applyBorder="1" applyAlignment="1">
      <alignment horizontal="right" vertical="center" shrinkToFit="1"/>
    </xf>
    <xf numFmtId="0" fontId="16" fillId="0" borderId="0" xfId="0" applyFont="1" applyAlignment="1">
      <alignment vertical="center"/>
    </xf>
    <xf numFmtId="0" fontId="43" fillId="0" borderId="0" xfId="0" applyFont="1" applyAlignment="1">
      <alignment horizontal="left" vertical="center"/>
    </xf>
    <xf numFmtId="0" fontId="21" fillId="0" borderId="0" xfId="0" applyFont="1" applyAlignment="1">
      <alignment vertical="center"/>
    </xf>
    <xf numFmtId="0" fontId="45" fillId="0" borderId="0" xfId="0" applyFont="1" applyAlignment="1">
      <alignment vertical="center"/>
    </xf>
    <xf numFmtId="0" fontId="16" fillId="2" borderId="33" xfId="0" applyFont="1" applyFill="1" applyBorder="1" applyAlignment="1">
      <alignment horizontal="center" vertical="center"/>
    </xf>
    <xf numFmtId="182" fontId="16" fillId="0" borderId="47" xfId="0" applyNumberFormat="1" applyFont="1" applyBorder="1" applyAlignment="1" applyProtection="1">
      <alignment horizontal="center" vertical="center" shrinkToFit="1"/>
      <protection locked="0"/>
    </xf>
    <xf numFmtId="181" fontId="16" fillId="0" borderId="49" xfId="0" applyNumberFormat="1" applyFont="1" applyBorder="1" applyAlignment="1" applyProtection="1">
      <alignment horizontal="center" vertical="center" shrinkToFit="1"/>
      <protection locked="0"/>
    </xf>
    <xf numFmtId="182" fontId="16" fillId="0" borderId="49" xfId="0" applyNumberFormat="1" applyFont="1" applyBorder="1" applyAlignment="1" applyProtection="1">
      <alignment horizontal="center" vertical="center" shrinkToFit="1"/>
      <protection locked="0"/>
    </xf>
    <xf numFmtId="0" fontId="15" fillId="0" borderId="0" xfId="0" applyFont="1" applyAlignment="1">
      <alignment vertical="top" wrapText="1"/>
    </xf>
    <xf numFmtId="0" fontId="6" fillId="3" borderId="43" xfId="0" applyFont="1" applyFill="1" applyBorder="1" applyAlignment="1">
      <alignment vertical="center"/>
    </xf>
    <xf numFmtId="0" fontId="6" fillId="6" borderId="32" xfId="0" applyFont="1" applyFill="1" applyBorder="1" applyAlignment="1">
      <alignment vertical="center"/>
    </xf>
    <xf numFmtId="0" fontId="6" fillId="6" borderId="33" xfId="0" applyFont="1" applyFill="1" applyBorder="1" applyAlignment="1" applyProtection="1">
      <alignment vertical="center" shrinkToFit="1"/>
      <protection locked="0"/>
    </xf>
    <xf numFmtId="180" fontId="6" fillId="4" borderId="32" xfId="0" applyNumberFormat="1" applyFont="1" applyFill="1" applyBorder="1" applyAlignment="1">
      <alignment horizontal="right" vertical="center"/>
    </xf>
    <xf numFmtId="180" fontId="6" fillId="4" borderId="9" xfId="1" applyNumberFormat="1" applyFont="1" applyFill="1" applyBorder="1" applyAlignment="1">
      <alignment horizontal="right" vertical="center"/>
    </xf>
    <xf numFmtId="38" fontId="26" fillId="0" borderId="74" xfId="0" applyNumberFormat="1" applyFont="1" applyBorder="1" applyAlignment="1" applyProtection="1">
      <alignment horizontal="right" vertical="center" shrinkToFit="1"/>
      <protection locked="0"/>
    </xf>
    <xf numFmtId="38" fontId="26" fillId="4" borderId="3" xfId="0" applyNumberFormat="1" applyFont="1" applyFill="1" applyBorder="1" applyAlignment="1">
      <alignment horizontal="right" vertical="center" shrinkToFit="1"/>
    </xf>
    <xf numFmtId="0" fontId="23" fillId="0" borderId="0" xfId="0" applyFont="1" applyAlignment="1">
      <alignment vertical="center" wrapText="1"/>
    </xf>
    <xf numFmtId="0" fontId="16" fillId="0" borderId="119" xfId="2" applyFont="1" applyBorder="1" applyAlignment="1">
      <alignment horizontal="center" vertical="center"/>
    </xf>
    <xf numFmtId="0" fontId="44" fillId="0" borderId="119" xfId="0" applyFont="1" applyBorder="1" applyAlignment="1">
      <alignment vertical="center"/>
    </xf>
    <xf numFmtId="0" fontId="6" fillId="0" borderId="0" xfId="0" applyFont="1" applyAlignment="1">
      <alignment horizontal="center" vertical="center" shrinkToFit="1"/>
    </xf>
    <xf numFmtId="0" fontId="0" fillId="0" borderId="0" xfId="0" applyAlignment="1">
      <alignment vertical="center"/>
    </xf>
    <xf numFmtId="0" fontId="27" fillId="0" borderId="0" xfId="2">
      <alignment vertical="center"/>
    </xf>
    <xf numFmtId="0" fontId="27" fillId="0" borderId="0" xfId="2" applyAlignment="1">
      <alignment vertical="center" shrinkToFit="1"/>
    </xf>
    <xf numFmtId="0" fontId="27" fillId="0" borderId="1" xfId="2" applyBorder="1">
      <alignment vertical="center"/>
    </xf>
    <xf numFmtId="0" fontId="0" fillId="0" borderId="1" xfId="2" applyFont="1" applyBorder="1" applyAlignment="1">
      <alignment vertical="center" shrinkToFit="1"/>
    </xf>
    <xf numFmtId="0" fontId="0" fillId="0" borderId="1" xfId="2" applyFont="1" applyBorder="1" applyAlignment="1">
      <alignment vertical="top"/>
    </xf>
    <xf numFmtId="0" fontId="0" fillId="0" borderId="1" xfId="2" applyFont="1" applyBorder="1" applyAlignment="1">
      <alignment vertical="top" shrinkToFit="1"/>
    </xf>
    <xf numFmtId="0" fontId="27" fillId="0" borderId="1" xfId="2" applyBorder="1" applyAlignment="1">
      <alignment vertical="top"/>
    </xf>
    <xf numFmtId="0" fontId="0" fillId="0" borderId="1" xfId="2" applyFont="1" applyBorder="1" applyAlignment="1">
      <alignment horizontal="left" vertical="top" shrinkToFit="1"/>
    </xf>
    <xf numFmtId="0" fontId="0" fillId="9" borderId="1" xfId="2" applyFont="1" applyFill="1" applyBorder="1" applyAlignment="1">
      <alignment vertical="top"/>
    </xf>
    <xf numFmtId="0" fontId="0" fillId="10" borderId="1" xfId="2" applyFont="1" applyFill="1" applyBorder="1" applyAlignment="1">
      <alignment vertical="top"/>
    </xf>
    <xf numFmtId="0" fontId="0" fillId="11" borderId="1" xfId="2" applyFont="1" applyFill="1" applyBorder="1" applyAlignment="1">
      <alignment vertical="top"/>
    </xf>
    <xf numFmtId="0" fontId="0" fillId="0" borderId="1" xfId="2" applyFont="1" applyBorder="1">
      <alignment vertical="center"/>
    </xf>
    <xf numFmtId="0" fontId="27" fillId="0" borderId="1" xfId="2" applyBorder="1" applyAlignment="1">
      <alignment horizontal="center" vertical="center"/>
    </xf>
    <xf numFmtId="0" fontId="48" fillId="0" borderId="1" xfId="2" applyFont="1" applyBorder="1" applyAlignment="1">
      <alignment horizontal="center" vertical="center" shrinkToFit="1"/>
    </xf>
    <xf numFmtId="0" fontId="48" fillId="0" borderId="1" xfId="2" applyFont="1" applyBorder="1" applyAlignment="1">
      <alignment horizontal="center" vertical="center"/>
    </xf>
    <xf numFmtId="180" fontId="11" fillId="0" borderId="0" xfId="0" applyNumberFormat="1" applyFont="1" applyAlignment="1">
      <alignment horizontal="center" vertical="center"/>
    </xf>
    <xf numFmtId="0" fontId="23" fillId="5" borderId="6" xfId="0" applyFont="1" applyFill="1" applyBorder="1" applyAlignment="1">
      <alignment vertical="center" wrapText="1"/>
    </xf>
    <xf numFmtId="183" fontId="49" fillId="2" borderId="30" xfId="0" applyNumberFormat="1" applyFont="1" applyFill="1" applyBorder="1" applyAlignment="1">
      <alignment horizontal="left" vertical="center"/>
    </xf>
    <xf numFmtId="183" fontId="49" fillId="2" borderId="114" xfId="0" applyNumberFormat="1" applyFont="1" applyFill="1" applyBorder="1" applyAlignment="1">
      <alignment horizontal="left" vertical="center"/>
    </xf>
    <xf numFmtId="181" fontId="6" fillId="0" borderId="16" xfId="0" applyNumberFormat="1" applyFont="1" applyBorder="1" applyAlignment="1" applyProtection="1">
      <alignment horizontal="right" vertical="center" shrinkToFit="1"/>
      <protection locked="0"/>
    </xf>
    <xf numFmtId="0" fontId="6" fillId="0" borderId="45" xfId="0" applyFont="1" applyBorder="1" applyAlignment="1" applyProtection="1">
      <alignment vertical="center" wrapText="1" shrinkToFit="1"/>
      <protection locked="0"/>
    </xf>
    <xf numFmtId="0" fontId="6" fillId="0" borderId="49" xfId="0" applyFont="1" applyBorder="1" applyAlignment="1" applyProtection="1">
      <alignment vertical="center" wrapText="1" shrinkToFit="1"/>
      <protection locked="0"/>
    </xf>
    <xf numFmtId="0" fontId="6" fillId="0" borderId="33" xfId="0" applyFont="1" applyBorder="1" applyAlignment="1" applyProtection="1">
      <alignment vertical="center" wrapText="1" shrinkToFit="1"/>
      <protection locked="0"/>
    </xf>
    <xf numFmtId="0" fontId="6" fillId="0" borderId="70" xfId="0" applyFont="1" applyBorder="1" applyAlignment="1" applyProtection="1">
      <alignment vertical="center" wrapText="1" shrinkToFit="1"/>
      <protection locked="0"/>
    </xf>
    <xf numFmtId="0" fontId="6" fillId="2" borderId="27" xfId="0" applyFont="1" applyFill="1" applyBorder="1" applyAlignment="1">
      <alignment vertical="center" wrapText="1"/>
    </xf>
    <xf numFmtId="0" fontId="6" fillId="2" borderId="27" xfId="0" applyFont="1" applyFill="1" applyBorder="1" applyAlignment="1">
      <alignment vertical="center" wrapText="1" shrinkToFit="1"/>
    </xf>
    <xf numFmtId="0" fontId="23" fillId="3" borderId="6" xfId="0" applyFont="1" applyFill="1" applyBorder="1" applyAlignment="1">
      <alignment vertical="center" wrapText="1"/>
    </xf>
    <xf numFmtId="0" fontId="23" fillId="3" borderId="6" xfId="0" applyFont="1" applyFill="1" applyBorder="1" applyAlignment="1">
      <alignment vertical="center" wrapText="1" shrinkToFit="1"/>
    </xf>
    <xf numFmtId="0" fontId="27" fillId="9" borderId="1" xfId="2" applyFill="1" applyBorder="1" applyAlignment="1">
      <alignment vertical="top"/>
    </xf>
    <xf numFmtId="0" fontId="0" fillId="12" borderId="1" xfId="2" applyFont="1" applyFill="1" applyBorder="1" applyAlignment="1">
      <alignment vertical="top"/>
    </xf>
    <xf numFmtId="0" fontId="6" fillId="4" borderId="1" xfId="0" applyFont="1" applyFill="1" applyBorder="1" applyAlignment="1">
      <alignment horizontal="left" vertical="center" wrapText="1"/>
    </xf>
    <xf numFmtId="0" fontId="6" fillId="4" borderId="6" xfId="0" applyFont="1" applyFill="1" applyBorder="1" applyAlignment="1">
      <alignment horizontal="center" vertical="center" wrapText="1" shrinkToFit="1"/>
    </xf>
    <xf numFmtId="0" fontId="16"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15" xfId="0" applyFont="1" applyFill="1" applyBorder="1" applyAlignment="1">
      <alignment horizontal="center" vertical="center"/>
    </xf>
    <xf numFmtId="49" fontId="6" fillId="0" borderId="7" xfId="0" applyNumberFormat="1" applyFont="1" applyBorder="1" applyAlignment="1" applyProtection="1">
      <alignment horizontal="center" vertical="center"/>
      <protection locked="0"/>
    </xf>
    <xf numFmtId="0" fontId="21" fillId="2" borderId="33" xfId="0" applyFont="1" applyFill="1" applyBorder="1" applyAlignment="1">
      <alignment horizontal="right" vertical="center"/>
    </xf>
    <xf numFmtId="0" fontId="21" fillId="2" borderId="129"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30" xfId="0" applyFont="1" applyFill="1" applyBorder="1" applyAlignment="1">
      <alignment horizontal="center" vertical="center" wrapText="1"/>
    </xf>
    <xf numFmtId="0" fontId="16" fillId="2" borderId="104" xfId="0" applyFont="1" applyFill="1" applyBorder="1" applyAlignment="1">
      <alignment horizontal="center" vertical="center" wrapText="1"/>
    </xf>
    <xf numFmtId="0" fontId="16" fillId="2" borderId="133" xfId="0" applyFont="1" applyFill="1" applyBorder="1" applyAlignment="1">
      <alignment horizontal="center" vertical="center"/>
    </xf>
    <xf numFmtId="0" fontId="16" fillId="2" borderId="137" xfId="0" applyFont="1" applyFill="1" applyBorder="1" applyAlignment="1">
      <alignment horizontal="center" vertical="center" wrapText="1"/>
    </xf>
    <xf numFmtId="180" fontId="39" fillId="0" borderId="0" xfId="0" applyNumberFormat="1" applyFont="1" applyAlignment="1">
      <alignment horizontal="center" vertical="center"/>
    </xf>
    <xf numFmtId="180" fontId="26" fillId="0" borderId="5" xfId="0" applyNumberFormat="1" applyFont="1" applyBorder="1" applyAlignment="1">
      <alignment horizontal="center" vertical="center"/>
    </xf>
    <xf numFmtId="180" fontId="26" fillId="0" borderId="89" xfId="0" applyNumberFormat="1" applyFont="1" applyBorder="1" applyAlignment="1">
      <alignment horizontal="center" vertical="center"/>
    </xf>
    <xf numFmtId="180" fontId="9" fillId="0" borderId="0" xfId="0" applyNumberFormat="1" applyFont="1" applyAlignment="1">
      <alignment horizontal="center" vertical="center"/>
    </xf>
    <xf numFmtId="0" fontId="26" fillId="0" borderId="0" xfId="0" applyFont="1" applyAlignment="1">
      <alignment horizontal="center" vertical="center" wrapText="1"/>
    </xf>
    <xf numFmtId="180" fontId="40" fillId="0" borderId="0" xfId="0" applyNumberFormat="1" applyFont="1" applyAlignment="1">
      <alignment horizontal="center" vertical="center"/>
    </xf>
    <xf numFmtId="180" fontId="26" fillId="0" borderId="0" xfId="0" applyNumberFormat="1" applyFont="1" applyAlignment="1">
      <alignment horizontal="center" vertical="center"/>
    </xf>
    <xf numFmtId="38" fontId="16" fillId="4" borderId="105" xfId="1" applyFont="1" applyFill="1" applyBorder="1" applyAlignment="1">
      <alignment horizontal="right" vertical="center"/>
    </xf>
    <xf numFmtId="193" fontId="17" fillId="4" borderId="105" xfId="8" applyNumberFormat="1" applyFont="1" applyFill="1" applyBorder="1" applyAlignment="1">
      <alignment horizontal="center" vertical="center"/>
    </xf>
    <xf numFmtId="38" fontId="16" fillId="4" borderId="19" xfId="1" applyFont="1" applyFill="1" applyBorder="1" applyAlignment="1">
      <alignment horizontal="right" vertical="center"/>
    </xf>
    <xf numFmtId="193" fontId="17" fillId="4" borderId="19" xfId="8" applyNumberFormat="1" applyFont="1" applyFill="1" applyBorder="1" applyAlignment="1">
      <alignment horizontal="center" vertical="center"/>
    </xf>
    <xf numFmtId="38" fontId="16" fillId="4" borderId="36" xfId="1" applyFont="1" applyFill="1" applyBorder="1" applyAlignment="1">
      <alignment horizontal="right" vertical="center"/>
    </xf>
    <xf numFmtId="193" fontId="17" fillId="4" borderId="36" xfId="8" applyNumberFormat="1" applyFont="1" applyFill="1" applyBorder="1" applyAlignment="1">
      <alignment horizontal="center" vertical="center"/>
    </xf>
    <xf numFmtId="38" fontId="16" fillId="4" borderId="123" xfId="1" applyFont="1" applyFill="1" applyBorder="1" applyAlignment="1">
      <alignment horizontal="right" vertical="center"/>
    </xf>
    <xf numFmtId="0" fontId="17" fillId="4" borderId="63" xfId="0" applyFont="1" applyFill="1" applyBorder="1" applyAlignment="1">
      <alignment horizontal="center" vertical="center"/>
    </xf>
    <xf numFmtId="181" fontId="16" fillId="0" borderId="47" xfId="0" applyNumberFormat="1" applyFont="1" applyBorder="1" applyAlignment="1" applyProtection="1">
      <alignment horizontal="center" vertical="center" shrinkToFit="1"/>
      <protection locked="0"/>
    </xf>
    <xf numFmtId="181" fontId="16" fillId="0" borderId="54" xfId="0" applyNumberFormat="1" applyFont="1" applyBorder="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181" fontId="16" fillId="0" borderId="56" xfId="0" applyNumberFormat="1" applyFont="1" applyBorder="1" applyAlignment="1" applyProtection="1">
      <alignment horizontal="center" vertical="center" shrinkToFit="1"/>
      <protection locked="0"/>
    </xf>
    <xf numFmtId="49" fontId="16" fillId="0" borderId="48" xfId="0" applyNumberFormat="1" applyFont="1" applyBorder="1" applyAlignment="1" applyProtection="1">
      <alignment horizontal="center" vertical="center" shrinkToFit="1"/>
      <protection locked="0"/>
    </xf>
    <xf numFmtId="0" fontId="15" fillId="2" borderId="106" xfId="0" applyFont="1" applyFill="1" applyBorder="1" applyAlignment="1">
      <alignment vertical="top" textRotation="255"/>
    </xf>
    <xf numFmtId="183" fontId="6" fillId="0" borderId="115" xfId="0" applyNumberFormat="1" applyFont="1" applyBorder="1" applyAlignment="1">
      <alignment horizontal="left" vertical="center"/>
    </xf>
    <xf numFmtId="49" fontId="6" fillId="2" borderId="1" xfId="0" applyNumberFormat="1" applyFont="1" applyFill="1" applyBorder="1" applyAlignment="1">
      <alignment horizontal="center" vertical="center"/>
    </xf>
    <xf numFmtId="14" fontId="16" fillId="0" borderId="53" xfId="0" applyNumberFormat="1" applyFont="1" applyBorder="1" applyAlignment="1" applyProtection="1">
      <alignment horizontal="center" vertical="center" shrinkToFit="1"/>
      <protection locked="0"/>
    </xf>
    <xf numFmtId="14" fontId="16" fillId="0" borderId="47" xfId="0" applyNumberFormat="1" applyFont="1" applyBorder="1" applyAlignment="1" applyProtection="1">
      <alignment horizontal="center" vertical="center" shrinkToFit="1"/>
      <protection locked="0"/>
    </xf>
    <xf numFmtId="183" fontId="16" fillId="0" borderId="47" xfId="0" applyNumberFormat="1" applyFont="1" applyBorder="1" applyAlignment="1" applyProtection="1">
      <alignment vertical="center" shrinkToFit="1"/>
      <protection locked="0"/>
    </xf>
    <xf numFmtId="14" fontId="16" fillId="0" borderId="43" xfId="0" applyNumberFormat="1" applyFont="1" applyBorder="1" applyAlignment="1" applyProtection="1">
      <alignment horizontal="center" vertical="center" shrinkToFit="1"/>
      <protection locked="0"/>
    </xf>
    <xf numFmtId="14" fontId="16" fillId="0" borderId="76" xfId="0" applyNumberFormat="1" applyFont="1" applyBorder="1" applyAlignment="1" applyProtection="1">
      <alignment horizontal="center" vertical="center" shrinkToFit="1"/>
      <protection locked="0"/>
    </xf>
    <xf numFmtId="181" fontId="16" fillId="2" borderId="33" xfId="0" applyNumberFormat="1" applyFont="1" applyFill="1" applyBorder="1" applyAlignment="1">
      <alignment horizontal="center" vertical="center" shrinkToFit="1"/>
    </xf>
    <xf numFmtId="182" fontId="16" fillId="4" borderId="33" xfId="0" applyNumberFormat="1" applyFont="1" applyFill="1" applyBorder="1" applyAlignment="1" applyProtection="1">
      <alignment horizontal="center" vertical="center" shrinkToFit="1"/>
      <protection locked="0"/>
    </xf>
    <xf numFmtId="184" fontId="16" fillId="4" borderId="32" xfId="0" applyNumberFormat="1" applyFont="1" applyFill="1" applyBorder="1" applyAlignment="1" applyProtection="1">
      <alignment horizontal="center" vertical="center" shrinkToFit="1"/>
      <protection locked="0"/>
    </xf>
    <xf numFmtId="184" fontId="49" fillId="2" borderId="32" xfId="0" applyNumberFormat="1" applyFont="1" applyFill="1" applyBorder="1" applyAlignment="1">
      <alignment horizontal="center" vertical="center"/>
    </xf>
    <xf numFmtId="181" fontId="15" fillId="2" borderId="17" xfId="0" applyNumberFormat="1" applyFont="1" applyFill="1" applyBorder="1" applyAlignment="1">
      <alignment horizontal="center" vertical="center" shrinkToFit="1"/>
    </xf>
    <xf numFmtId="38" fontId="26" fillId="0" borderId="68" xfId="0" applyNumberFormat="1" applyFont="1" applyBorder="1" applyAlignment="1" applyProtection="1">
      <alignment horizontal="right" vertical="center"/>
      <protection locked="0"/>
    </xf>
    <xf numFmtId="38" fontId="26" fillId="0" borderId="68" xfId="3" applyFont="1" applyFill="1" applyBorder="1" applyAlignment="1" applyProtection="1">
      <alignment horizontal="right" vertical="center"/>
      <protection locked="0"/>
    </xf>
    <xf numFmtId="38" fontId="26" fillId="0" borderId="74" xfId="3" applyFont="1" applyFill="1" applyBorder="1" applyAlignment="1" applyProtection="1">
      <alignment horizontal="right" vertical="center"/>
      <protection locked="0"/>
    </xf>
    <xf numFmtId="49" fontId="6" fillId="0" borderId="6" xfId="0" applyNumberFormat="1" applyFont="1" applyBorder="1" applyAlignment="1" applyProtection="1">
      <alignment horizontal="center" vertical="center"/>
      <protection locked="0"/>
    </xf>
    <xf numFmtId="49" fontId="16" fillId="0" borderId="47" xfId="0" applyNumberFormat="1" applyFont="1" applyBorder="1" applyAlignment="1" applyProtection="1">
      <alignment horizontal="left" vertical="center" wrapText="1" shrinkToFit="1"/>
      <protection locked="0"/>
    </xf>
    <xf numFmtId="180" fontId="9" fillId="2" borderId="5" xfId="0" applyNumberFormat="1" applyFont="1" applyFill="1" applyBorder="1" applyAlignment="1">
      <alignment horizontal="center" vertical="center" wrapText="1"/>
    </xf>
    <xf numFmtId="190" fontId="26" fillId="0" borderId="74" xfId="0" applyNumberFormat="1" applyFont="1" applyBorder="1" applyAlignment="1" applyProtection="1">
      <alignment horizontal="center" vertical="center"/>
      <protection locked="0"/>
    </xf>
    <xf numFmtId="190" fontId="26" fillId="4" borderId="72" xfId="3" applyNumberFormat="1" applyFont="1" applyFill="1" applyBorder="1" applyAlignment="1" applyProtection="1">
      <alignment horizontal="center" vertical="center"/>
    </xf>
    <xf numFmtId="191" fontId="26" fillId="0" borderId="76" xfId="0" applyNumberFormat="1" applyFont="1" applyBorder="1" applyAlignment="1" applyProtection="1">
      <alignment horizontal="center" vertical="center" shrinkToFit="1"/>
      <protection locked="0"/>
    </xf>
    <xf numFmtId="195" fontId="11" fillId="0" borderId="0" xfId="0" applyNumberFormat="1" applyFont="1" applyAlignment="1">
      <alignment vertical="center"/>
    </xf>
    <xf numFmtId="0" fontId="15" fillId="0" borderId="0" xfId="0" applyFont="1" applyAlignment="1">
      <alignment vertical="center"/>
    </xf>
    <xf numFmtId="38" fontId="26" fillId="4" borderId="1" xfId="3" applyFont="1" applyFill="1" applyBorder="1" applyAlignment="1">
      <alignment vertical="center" shrinkToFit="1"/>
    </xf>
    <xf numFmtId="0" fontId="10" fillId="0" borderId="1" xfId="0" applyFont="1" applyBorder="1" applyAlignment="1">
      <alignment horizontal="center" vertical="center" shrinkToFit="1"/>
    </xf>
    <xf numFmtId="180" fontId="10" fillId="0" borderId="1" xfId="0" applyNumberFormat="1" applyFont="1" applyBorder="1" applyAlignment="1">
      <alignment horizontal="center" vertical="center"/>
    </xf>
    <xf numFmtId="180" fontId="23" fillId="0" borderId="1" xfId="3" applyNumberFormat="1" applyFont="1" applyBorder="1" applyAlignment="1">
      <alignment horizontal="center" vertical="center" shrinkToFit="1"/>
    </xf>
    <xf numFmtId="0" fontId="26" fillId="0" borderId="0" xfId="0" applyFont="1" applyAlignment="1">
      <alignment horizontal="center" vertical="center"/>
    </xf>
    <xf numFmtId="0" fontId="6" fillId="4" borderId="5" xfId="0" applyFont="1" applyFill="1" applyBorder="1" applyAlignment="1">
      <alignment horizontal="center" vertical="center" shrinkToFit="1"/>
    </xf>
    <xf numFmtId="49" fontId="6" fillId="0" borderId="1" xfId="0" applyNumberFormat="1" applyFont="1" applyBorder="1" applyAlignment="1">
      <alignment horizontal="center" vertical="center"/>
    </xf>
    <xf numFmtId="0" fontId="6" fillId="2" borderId="61" xfId="0" applyFont="1" applyFill="1" applyBorder="1" applyAlignment="1">
      <alignment vertical="center"/>
    </xf>
    <xf numFmtId="178" fontId="6" fillId="4" borderId="61" xfId="0" applyNumberFormat="1" applyFont="1" applyFill="1" applyBorder="1" applyAlignment="1">
      <alignment horizontal="center" vertical="center" shrinkToFit="1"/>
    </xf>
    <xf numFmtId="179" fontId="25" fillId="3" borderId="159" xfId="0" applyNumberFormat="1" applyFont="1" applyFill="1" applyBorder="1" applyAlignment="1">
      <alignment horizontal="center" vertical="center"/>
    </xf>
    <xf numFmtId="179" fontId="25" fillId="3" borderId="163" xfId="0" applyNumberFormat="1" applyFont="1" applyFill="1" applyBorder="1" applyAlignment="1">
      <alignment horizontal="center" vertical="center"/>
    </xf>
    <xf numFmtId="179" fontId="25" fillId="3" borderId="158" xfId="0" applyNumberFormat="1" applyFont="1" applyFill="1" applyBorder="1" applyAlignment="1">
      <alignment horizontal="center" vertical="center"/>
    </xf>
    <xf numFmtId="38" fontId="16" fillId="4" borderId="164" xfId="1" applyFont="1" applyFill="1" applyBorder="1" applyAlignment="1">
      <alignment horizontal="right" vertical="center"/>
    </xf>
    <xf numFmtId="38" fontId="16" fillId="4" borderId="159" xfId="1" applyFont="1" applyFill="1" applyBorder="1" applyAlignment="1">
      <alignment horizontal="right" vertical="center"/>
    </xf>
    <xf numFmtId="38" fontId="16" fillId="4" borderId="163" xfId="1" applyFont="1" applyFill="1" applyBorder="1" applyAlignment="1">
      <alignment horizontal="right" vertical="center"/>
    </xf>
    <xf numFmtId="38" fontId="16" fillId="4" borderId="63" xfId="1" applyFont="1" applyFill="1" applyBorder="1" applyAlignment="1">
      <alignment horizontal="right" vertical="center"/>
    </xf>
    <xf numFmtId="180" fontId="23" fillId="0" borderId="0" xfId="3" applyNumberFormat="1" applyFont="1" applyBorder="1" applyAlignment="1">
      <alignment horizontal="center" vertical="center" shrinkToFit="1"/>
    </xf>
    <xf numFmtId="0" fontId="26" fillId="5" borderId="24" xfId="0" applyFont="1" applyFill="1" applyBorder="1" applyAlignment="1">
      <alignment vertical="center"/>
    </xf>
    <xf numFmtId="0" fontId="26" fillId="5" borderId="6" xfId="0" applyFont="1" applyFill="1" applyBorder="1" applyAlignment="1">
      <alignment vertical="center"/>
    </xf>
    <xf numFmtId="38" fontId="26" fillId="5" borderId="7" xfId="0" applyNumberFormat="1" applyFont="1" applyFill="1" applyBorder="1" applyAlignment="1">
      <alignment vertical="center"/>
    </xf>
    <xf numFmtId="0" fontId="26" fillId="5" borderId="4" xfId="0" applyFont="1" applyFill="1" applyBorder="1" applyAlignment="1">
      <alignment vertical="center"/>
    </xf>
    <xf numFmtId="0" fontId="26" fillId="3" borderId="10" xfId="0" applyFont="1" applyFill="1" applyBorder="1" applyAlignment="1">
      <alignment vertical="center"/>
    </xf>
    <xf numFmtId="0" fontId="26" fillId="3" borderId="16" xfId="0" applyFont="1" applyFill="1" applyBorder="1" applyAlignment="1">
      <alignment vertical="center"/>
    </xf>
    <xf numFmtId="0" fontId="26" fillId="3" borderId="11" xfId="0" applyFont="1" applyFill="1" applyBorder="1" applyAlignment="1">
      <alignment vertical="center"/>
    </xf>
    <xf numFmtId="38" fontId="26" fillId="4" borderId="14" xfId="0" applyNumberFormat="1" applyFont="1" applyFill="1" applyBorder="1" applyAlignment="1">
      <alignment vertical="center"/>
    </xf>
    <xf numFmtId="0" fontId="26" fillId="3" borderId="18" xfId="0" applyFont="1" applyFill="1" applyBorder="1" applyAlignment="1">
      <alignment vertical="center"/>
    </xf>
    <xf numFmtId="0" fontId="26" fillId="3" borderId="19" xfId="0" applyFont="1" applyFill="1" applyBorder="1" applyAlignment="1">
      <alignment vertical="center"/>
    </xf>
    <xf numFmtId="38" fontId="26" fillId="4" borderId="103" xfId="0" applyNumberFormat="1" applyFont="1" applyFill="1" applyBorder="1" applyAlignment="1">
      <alignment vertical="center"/>
    </xf>
    <xf numFmtId="0" fontId="26" fillId="3" borderId="20" xfId="0" applyFont="1" applyFill="1" applyBorder="1" applyAlignment="1">
      <alignment vertical="center"/>
    </xf>
    <xf numFmtId="0" fontId="26" fillId="5" borderId="9" xfId="0" applyFont="1" applyFill="1" applyBorder="1" applyAlignment="1">
      <alignment vertical="center"/>
    </xf>
    <xf numFmtId="0" fontId="26" fillId="3" borderId="29" xfId="0" applyFont="1" applyFill="1" applyBorder="1" applyAlignment="1">
      <alignment vertical="center"/>
    </xf>
    <xf numFmtId="0" fontId="26" fillId="3" borderId="30" xfId="0" applyFont="1" applyFill="1" applyBorder="1" applyAlignment="1">
      <alignment vertical="center"/>
    </xf>
    <xf numFmtId="38" fontId="26" fillId="4" borderId="8" xfId="0" applyNumberFormat="1" applyFont="1" applyFill="1" applyBorder="1" applyAlignment="1">
      <alignment vertical="center"/>
    </xf>
    <xf numFmtId="0" fontId="26" fillId="3" borderId="23" xfId="0" applyFont="1" applyFill="1" applyBorder="1" applyAlignment="1">
      <alignment vertical="center"/>
    </xf>
    <xf numFmtId="0" fontId="26" fillId="3" borderId="28" xfId="0" applyFont="1" applyFill="1" applyBorder="1" applyAlignment="1">
      <alignment vertical="center"/>
    </xf>
    <xf numFmtId="0" fontId="26" fillId="3" borderId="13" xfId="0" applyFont="1" applyFill="1" applyBorder="1" applyAlignment="1">
      <alignment vertical="center"/>
    </xf>
    <xf numFmtId="38" fontId="26" fillId="4" borderId="9" xfId="0" applyNumberFormat="1" applyFont="1" applyFill="1" applyBorder="1" applyAlignment="1">
      <alignment vertical="center"/>
    </xf>
    <xf numFmtId="0" fontId="26" fillId="0" borderId="26" xfId="0" applyFont="1" applyBorder="1" applyAlignment="1">
      <alignment vertical="center"/>
    </xf>
    <xf numFmtId="0" fontId="37" fillId="0" borderId="0" xfId="0" applyFont="1" applyAlignment="1">
      <alignment vertical="center"/>
    </xf>
    <xf numFmtId="0" fontId="46" fillId="0" borderId="0" xfId="0" applyFont="1" applyAlignment="1">
      <alignment vertical="center"/>
    </xf>
    <xf numFmtId="0" fontId="53" fillId="13" borderId="24" xfId="4" applyFont="1" applyFill="1" applyBorder="1" applyAlignment="1">
      <alignment vertical="center"/>
    </xf>
    <xf numFmtId="0" fontId="54" fillId="0" borderId="2" xfId="4" applyFont="1" applyBorder="1" applyAlignment="1">
      <alignment vertical="center"/>
    </xf>
    <xf numFmtId="0" fontId="54" fillId="0" borderId="0" xfId="4" applyFont="1" applyAlignment="1">
      <alignment horizontal="center" vertical="center"/>
    </xf>
    <xf numFmtId="38" fontId="46" fillId="0" borderId="0" xfId="5" applyFont="1" applyFill="1" applyBorder="1" applyAlignment="1">
      <alignment vertical="center"/>
    </xf>
    <xf numFmtId="0" fontId="53" fillId="13" borderId="12" xfId="4" applyFont="1" applyFill="1" applyBorder="1" applyAlignment="1">
      <alignment vertical="center"/>
    </xf>
    <xf numFmtId="0" fontId="26" fillId="0" borderId="0" xfId="4" applyFont="1" applyAlignment="1">
      <alignment vertical="center" shrinkToFit="1"/>
    </xf>
    <xf numFmtId="0" fontId="17" fillId="0" borderId="0" xfId="4" applyFont="1" applyAlignment="1">
      <alignment shrinkToFit="1"/>
    </xf>
    <xf numFmtId="179" fontId="17" fillId="2" borderId="7" xfId="3" applyNumberFormat="1" applyFont="1" applyFill="1" applyBorder="1" applyAlignment="1">
      <alignment vertical="center" shrinkToFit="1"/>
    </xf>
    <xf numFmtId="0" fontId="26" fillId="3" borderId="18" xfId="4" applyFont="1" applyFill="1" applyBorder="1" applyAlignment="1">
      <alignment vertical="center"/>
    </xf>
    <xf numFmtId="0" fontId="26" fillId="0" borderId="27" xfId="0" applyFont="1" applyBorder="1" applyAlignment="1">
      <alignment vertical="center"/>
    </xf>
    <xf numFmtId="0" fontId="26" fillId="0" borderId="36" xfId="0" applyFont="1" applyBorder="1" applyAlignment="1">
      <alignment vertical="center"/>
    </xf>
    <xf numFmtId="38" fontId="26" fillId="0" borderId="36" xfId="0" applyNumberFormat="1" applyFont="1" applyBorder="1" applyAlignment="1">
      <alignment vertical="center"/>
    </xf>
    <xf numFmtId="0" fontId="53" fillId="13" borderId="27" xfId="4" applyFont="1" applyFill="1" applyBorder="1" applyAlignment="1">
      <alignment horizontal="center" vertical="center"/>
    </xf>
    <xf numFmtId="0" fontId="53" fillId="13" borderId="25" xfId="4" applyFont="1" applyFill="1" applyBorder="1" applyAlignment="1">
      <alignment horizontal="center" vertical="center"/>
    </xf>
    <xf numFmtId="0" fontId="26" fillId="3" borderId="19" xfId="4" applyFont="1" applyFill="1" applyBorder="1" applyAlignment="1">
      <alignment horizontal="center" vertical="center"/>
    </xf>
    <xf numFmtId="0" fontId="26" fillId="3" borderId="20" xfId="4" applyFont="1" applyFill="1" applyBorder="1" applyAlignment="1">
      <alignment horizontal="center" vertical="center"/>
    </xf>
    <xf numFmtId="0" fontId="53" fillId="13" borderId="28" xfId="4" applyFont="1" applyFill="1" applyBorder="1" applyAlignment="1">
      <alignment horizontal="center" vertical="center"/>
    </xf>
    <xf numFmtId="0" fontId="53" fillId="13" borderId="13" xfId="4" applyFont="1" applyFill="1" applyBorder="1" applyAlignment="1">
      <alignment horizontal="center" vertical="center"/>
    </xf>
    <xf numFmtId="0" fontId="15" fillId="0" borderId="0" xfId="4" applyFont="1" applyAlignment="1">
      <alignment vertical="center"/>
    </xf>
    <xf numFmtId="0" fontId="24" fillId="3" borderId="155" xfId="0" applyFont="1" applyFill="1" applyBorder="1" applyAlignment="1">
      <alignment vertical="top" textRotation="255" wrapText="1"/>
    </xf>
    <xf numFmtId="180" fontId="15" fillId="0" borderId="0" xfId="0" applyNumberFormat="1" applyFont="1" applyAlignment="1">
      <alignment vertical="center"/>
    </xf>
    <xf numFmtId="194" fontId="16" fillId="4" borderId="170" xfId="1" applyNumberFormat="1" applyFont="1" applyFill="1" applyBorder="1" applyAlignment="1">
      <alignment horizontal="right" vertical="center"/>
    </xf>
    <xf numFmtId="0" fontId="17" fillId="4" borderId="171" xfId="0" applyFont="1" applyFill="1" applyBorder="1" applyAlignment="1">
      <alignment horizontal="center" vertical="center"/>
    </xf>
    <xf numFmtId="188" fontId="16" fillId="4" borderId="169" xfId="8" applyNumberFormat="1" applyFont="1" applyFill="1" applyBorder="1" applyAlignment="1">
      <alignment horizontal="right" vertical="center"/>
    </xf>
    <xf numFmtId="0" fontId="24" fillId="3" borderId="166" xfId="0" applyFont="1" applyFill="1" applyBorder="1" applyAlignment="1">
      <alignment vertical="top" textRotation="255" wrapText="1"/>
    </xf>
    <xf numFmtId="180" fontId="23" fillId="4" borderId="18" xfId="1" applyNumberFormat="1" applyFont="1" applyFill="1" applyBorder="1" applyAlignment="1" applyProtection="1">
      <alignment vertical="center" shrinkToFit="1"/>
    </xf>
    <xf numFmtId="180" fontId="23" fillId="4" borderId="29" xfId="1" applyNumberFormat="1" applyFont="1" applyFill="1" applyBorder="1" applyAlignment="1" applyProtection="1">
      <alignment vertical="center" shrinkToFit="1"/>
    </xf>
    <xf numFmtId="180" fontId="23" fillId="4" borderId="24" xfId="1" applyNumberFormat="1" applyFont="1" applyFill="1" applyBorder="1" applyAlignment="1" applyProtection="1">
      <alignment vertical="center" shrinkToFit="1"/>
    </xf>
    <xf numFmtId="180" fontId="23" fillId="4" borderId="5" xfId="1" applyNumberFormat="1" applyFont="1" applyFill="1" applyBorder="1" applyAlignment="1" applyProtection="1">
      <alignment vertical="center" shrinkToFit="1"/>
    </xf>
    <xf numFmtId="180" fontId="23" fillId="4" borderId="10" xfId="1" applyNumberFormat="1" applyFont="1" applyFill="1" applyBorder="1" applyAlignment="1" applyProtection="1">
      <alignment vertical="center" shrinkToFit="1"/>
    </xf>
    <xf numFmtId="180" fontId="23" fillId="4" borderId="62" xfId="1" applyNumberFormat="1" applyFont="1" applyFill="1" applyBorder="1" applyAlignment="1" applyProtection="1">
      <alignment vertical="center" shrinkToFit="1"/>
    </xf>
    <xf numFmtId="0" fontId="27" fillId="0" borderId="0" xfId="2" applyAlignment="1">
      <alignment vertical="top"/>
    </xf>
    <xf numFmtId="0" fontId="48" fillId="15" borderId="1" xfId="2" applyFont="1" applyFill="1" applyBorder="1" applyAlignment="1">
      <alignment horizontal="center" vertical="center"/>
    </xf>
    <xf numFmtId="0" fontId="11" fillId="0" borderId="0" xfId="0" applyFont="1" applyAlignment="1">
      <alignment vertical="top"/>
    </xf>
    <xf numFmtId="38" fontId="16" fillId="4" borderId="59" xfId="1" applyFont="1" applyFill="1" applyBorder="1" applyAlignment="1">
      <alignment horizontal="right" vertical="center"/>
    </xf>
    <xf numFmtId="38" fontId="16" fillId="4" borderId="38" xfId="1" applyFont="1" applyFill="1" applyBorder="1" applyAlignment="1">
      <alignment horizontal="right" vertical="center"/>
    </xf>
    <xf numFmtId="38" fontId="16" fillId="4" borderId="170" xfId="1" applyFont="1" applyFill="1" applyBorder="1" applyAlignment="1">
      <alignment horizontal="right" vertical="center"/>
    </xf>
    <xf numFmtId="38" fontId="15" fillId="4" borderId="176" xfId="1" applyFont="1" applyFill="1" applyBorder="1" applyAlignment="1">
      <alignment horizontal="right" vertical="center"/>
    </xf>
    <xf numFmtId="0" fontId="65" fillId="0" borderId="0" xfId="2" applyFont="1">
      <alignment vertical="center"/>
    </xf>
    <xf numFmtId="0" fontId="9" fillId="0" borderId="0" xfId="2" applyFont="1">
      <alignment vertical="center"/>
    </xf>
    <xf numFmtId="0" fontId="18" fillId="0" borderId="0" xfId="2" applyFont="1">
      <alignment vertical="center"/>
    </xf>
    <xf numFmtId="0" fontId="6" fillId="0" borderId="163" xfId="2" applyFont="1" applyBorder="1">
      <alignment vertical="center"/>
    </xf>
    <xf numFmtId="0" fontId="66" fillId="0" borderId="0" xfId="2" applyFont="1">
      <alignment vertical="center"/>
    </xf>
    <xf numFmtId="0" fontId="15" fillId="0" borderId="128" xfId="2" applyFont="1" applyBorder="1" applyAlignment="1">
      <alignment vertical="top" wrapText="1"/>
    </xf>
    <xf numFmtId="0" fontId="22" fillId="0" borderId="0" xfId="2" applyFont="1" applyAlignment="1">
      <alignment horizontal="left" vertical="top" wrapText="1"/>
    </xf>
    <xf numFmtId="0" fontId="15" fillId="0" borderId="128" xfId="2" applyFont="1" applyBorder="1" applyAlignment="1">
      <alignment horizontal="left" vertical="top" wrapText="1"/>
    </xf>
    <xf numFmtId="0" fontId="18" fillId="0" borderId="0" xfId="2" applyFont="1" applyAlignment="1">
      <alignment vertical="top" wrapText="1"/>
    </xf>
    <xf numFmtId="189" fontId="21" fillId="3" borderId="59" xfId="0" applyNumberFormat="1" applyFont="1" applyFill="1" applyBorder="1" applyAlignment="1" applyProtection="1">
      <alignment horizontal="center" vertical="center" shrinkToFit="1"/>
      <protection locked="0"/>
    </xf>
    <xf numFmtId="187" fontId="21" fillId="3" borderId="71" xfId="3" applyNumberFormat="1" applyFont="1" applyFill="1" applyBorder="1" applyAlignment="1" applyProtection="1">
      <alignment horizontal="center" vertical="center"/>
      <protection locked="0"/>
    </xf>
    <xf numFmtId="192" fontId="21" fillId="0" borderId="32" xfId="0" applyNumberFormat="1" applyFont="1" applyBorder="1" applyAlignment="1">
      <alignment horizontal="center" vertical="center"/>
    </xf>
    <xf numFmtId="192" fontId="21" fillId="0" borderId="74" xfId="3" applyNumberFormat="1" applyFont="1" applyFill="1" applyBorder="1" applyAlignment="1" applyProtection="1">
      <alignment horizontal="center" vertical="center"/>
    </xf>
    <xf numFmtId="0" fontId="6" fillId="0" borderId="24" xfId="0" applyFont="1" applyBorder="1" applyAlignment="1">
      <alignment vertical="center"/>
    </xf>
    <xf numFmtId="0" fontId="6" fillId="0" borderId="27" xfId="0" applyFont="1" applyBorder="1" applyAlignment="1">
      <alignment vertical="center"/>
    </xf>
    <xf numFmtId="0" fontId="6" fillId="0" borderId="12" xfId="0" applyFont="1" applyBorder="1" applyAlignment="1">
      <alignment vertical="center"/>
    </xf>
    <xf numFmtId="0" fontId="6" fillId="0" borderId="28" xfId="0" applyFont="1" applyBorder="1" applyAlignment="1">
      <alignment vertical="center"/>
    </xf>
    <xf numFmtId="180" fontId="6" fillId="0" borderId="13" xfId="0" applyNumberFormat="1" applyFont="1" applyBorder="1" applyAlignment="1">
      <alignment vertical="center"/>
    </xf>
    <xf numFmtId="0" fontId="17" fillId="8" borderId="4" xfId="4" applyFont="1" applyFill="1" applyBorder="1" applyAlignment="1" applyProtection="1">
      <alignment vertical="center"/>
      <protection locked="0"/>
    </xf>
    <xf numFmtId="0" fontId="17" fillId="8" borderId="0" xfId="4" applyFont="1" applyFill="1" applyAlignment="1" applyProtection="1">
      <alignment vertical="center"/>
      <protection locked="0"/>
    </xf>
    <xf numFmtId="180" fontId="17" fillId="0" borderId="26" xfId="4" applyNumberFormat="1" applyFont="1" applyBorder="1" applyAlignment="1" applyProtection="1">
      <alignment vertical="center"/>
      <protection locked="0"/>
    </xf>
    <xf numFmtId="0" fontId="26" fillId="0" borderId="4" xfId="4" applyFont="1" applyBorder="1" applyAlignment="1">
      <alignment vertical="center"/>
    </xf>
    <xf numFmtId="0" fontId="17" fillId="8" borderId="26" xfId="4" applyFont="1" applyFill="1" applyBorder="1" applyAlignment="1" applyProtection="1">
      <alignment vertical="center"/>
      <protection locked="0"/>
    </xf>
    <xf numFmtId="0" fontId="17" fillId="0" borderId="2" xfId="4" applyFont="1" applyBorder="1" applyAlignment="1">
      <alignment vertical="center"/>
    </xf>
    <xf numFmtId="0" fontId="6" fillId="0" borderId="0" xfId="2" applyFont="1" applyAlignment="1">
      <alignment horizontal="left" vertical="top" wrapText="1"/>
    </xf>
    <xf numFmtId="0" fontId="15" fillId="0" borderId="0" xfId="2" applyFont="1" applyAlignment="1">
      <alignment vertical="top" wrapText="1"/>
    </xf>
    <xf numFmtId="0" fontId="15" fillId="0" borderId="0" xfId="2" applyFont="1" applyAlignment="1">
      <alignment horizontal="left" vertical="top" wrapText="1"/>
    </xf>
    <xf numFmtId="0" fontId="23" fillId="3" borderId="95" xfId="2" applyFont="1" applyFill="1" applyBorder="1" applyAlignment="1">
      <alignment horizontal="center" vertical="center"/>
    </xf>
    <xf numFmtId="0" fontId="68"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1" fillId="0" borderId="0" xfId="2" applyFont="1" applyAlignment="1">
      <alignment horizontal="right" vertical="center"/>
    </xf>
    <xf numFmtId="0" fontId="6" fillId="0" borderId="0" xfId="2" applyFont="1" applyAlignment="1">
      <alignment horizontal="center" vertical="center"/>
    </xf>
    <xf numFmtId="195" fontId="11" fillId="0" borderId="0" xfId="2" applyNumberFormat="1" applyFont="1" applyAlignment="1">
      <alignment horizontal="right" vertical="center"/>
    </xf>
    <xf numFmtId="0" fontId="11" fillId="0" borderId="0" xfId="2" applyFont="1" applyAlignment="1">
      <alignment horizontal="left" vertical="center"/>
    </xf>
    <xf numFmtId="0" fontId="11" fillId="0" borderId="0" xfId="2" applyFont="1">
      <alignment vertical="center"/>
    </xf>
    <xf numFmtId="186" fontId="11" fillId="4" borderId="0" xfId="2" applyNumberFormat="1" applyFont="1" applyFill="1" applyAlignment="1">
      <alignment horizontal="center" vertical="center"/>
    </xf>
    <xf numFmtId="0" fontId="11" fillId="0" borderId="0" xfId="2" applyFont="1" applyAlignment="1">
      <alignment horizontal="center" vertical="center"/>
    </xf>
    <xf numFmtId="0" fontId="11" fillId="0" borderId="0" xfId="2" applyFont="1" applyAlignment="1">
      <alignment horizontal="center" vertical="center" wrapText="1" shrinkToFit="1"/>
    </xf>
    <xf numFmtId="0" fontId="11" fillId="0" borderId="0" xfId="2" applyFont="1" applyAlignment="1">
      <alignment horizontal="center" vertical="center" shrinkToFit="1"/>
    </xf>
    <xf numFmtId="0" fontId="11" fillId="0" borderId="0" xfId="2" applyFont="1" applyAlignment="1">
      <alignment vertical="center" wrapText="1"/>
    </xf>
    <xf numFmtId="0" fontId="11" fillId="0" borderId="0" xfId="2" applyFont="1" applyAlignment="1">
      <alignment horizontal="left" vertical="center" wrapText="1"/>
    </xf>
    <xf numFmtId="0" fontId="13" fillId="0" borderId="0" xfId="2" applyFont="1" applyAlignment="1">
      <alignment horizontal="center" vertical="center" wrapText="1"/>
    </xf>
    <xf numFmtId="0" fontId="39" fillId="0" borderId="0" xfId="2" applyFont="1">
      <alignment vertical="center"/>
    </xf>
    <xf numFmtId="38" fontId="15" fillId="4" borderId="38" xfId="1" applyFont="1" applyFill="1" applyBorder="1" applyAlignment="1">
      <alignment horizontal="right" vertical="center"/>
    </xf>
    <xf numFmtId="38" fontId="16" fillId="4" borderId="51" xfId="1" applyFont="1" applyFill="1" applyBorder="1" applyAlignment="1">
      <alignment horizontal="right" vertical="center"/>
    </xf>
    <xf numFmtId="0" fontId="72" fillId="0" borderId="0" xfId="2" applyFont="1">
      <alignment vertical="center"/>
    </xf>
    <xf numFmtId="197" fontId="14" fillId="0" borderId="0" xfId="0" applyNumberFormat="1" applyFont="1" applyAlignment="1">
      <alignment horizontal="left" vertical="center"/>
    </xf>
    <xf numFmtId="197" fontId="69" fillId="0" borderId="0" xfId="0" applyNumberFormat="1" applyFont="1" applyAlignment="1">
      <alignment horizontal="left" vertical="center"/>
    </xf>
    <xf numFmtId="197" fontId="13" fillId="0" borderId="0" xfId="0" applyNumberFormat="1" applyFont="1" applyAlignment="1">
      <alignment horizontal="left" vertical="center"/>
    </xf>
    <xf numFmtId="197" fontId="13" fillId="0" borderId="0" xfId="0" applyNumberFormat="1" applyFont="1" applyAlignment="1">
      <alignment vertical="center"/>
    </xf>
    <xf numFmtId="38" fontId="26" fillId="4" borderId="2" xfId="3" applyFont="1" applyFill="1" applyBorder="1" applyAlignment="1">
      <alignment horizontal="right" vertical="center" shrinkToFit="1"/>
    </xf>
    <xf numFmtId="0" fontId="6" fillId="0" borderId="17" xfId="0" applyFont="1" applyBorder="1" applyAlignment="1" applyProtection="1">
      <alignment vertical="center" wrapText="1" shrinkToFit="1"/>
      <protection locked="0"/>
    </xf>
    <xf numFmtId="0" fontId="6" fillId="0" borderId="21" xfId="0" applyFont="1" applyBorder="1" applyAlignment="1" applyProtection="1">
      <alignment vertical="center" wrapText="1" shrinkToFit="1"/>
      <protection locked="0"/>
    </xf>
    <xf numFmtId="0" fontId="6" fillId="0" borderId="22" xfId="0" applyFont="1" applyBorder="1" applyAlignment="1" applyProtection="1">
      <alignment vertical="center" wrapText="1" shrinkToFit="1"/>
      <protection locked="0"/>
    </xf>
    <xf numFmtId="187" fontId="26" fillId="4" borderId="48" xfId="0" applyNumberFormat="1" applyFont="1" applyFill="1" applyBorder="1" applyAlignment="1">
      <alignment vertical="center"/>
    </xf>
    <xf numFmtId="0" fontId="10" fillId="0" borderId="0" xfId="2" applyFont="1" applyAlignment="1">
      <alignment horizontal="center" vertical="center"/>
    </xf>
    <xf numFmtId="0" fontId="9" fillId="0" borderId="26" xfId="2" applyFont="1" applyBorder="1">
      <alignment vertical="center"/>
    </xf>
    <xf numFmtId="0" fontId="9" fillId="0" borderId="1" xfId="2" applyFont="1" applyBorder="1" applyAlignment="1">
      <alignment horizontal="center" vertical="center"/>
    </xf>
    <xf numFmtId="0" fontId="20" fillId="0" borderId="0" xfId="2" applyFont="1">
      <alignment vertical="center"/>
    </xf>
    <xf numFmtId="0" fontId="18" fillId="0" borderId="0" xfId="2" applyFont="1" applyAlignment="1">
      <alignment horizontal="left" vertical="center"/>
    </xf>
    <xf numFmtId="0" fontId="20" fillId="0" borderId="26" xfId="2" applyFont="1" applyBorder="1">
      <alignment vertical="center"/>
    </xf>
    <xf numFmtId="0" fontId="73" fillId="7" borderId="1" xfId="2" applyFont="1" applyFill="1" applyBorder="1" applyAlignment="1">
      <alignment horizontal="center" vertical="center" shrinkToFit="1"/>
    </xf>
    <xf numFmtId="38" fontId="74" fillId="4" borderId="1" xfId="3" applyFont="1" applyFill="1" applyBorder="1" applyAlignment="1">
      <alignment horizontal="center" vertical="center"/>
    </xf>
    <xf numFmtId="188" fontId="74" fillId="4" borderId="1" xfId="10" applyNumberFormat="1" applyFont="1" applyFill="1" applyBorder="1" applyAlignment="1">
      <alignment horizontal="center" vertical="center"/>
    </xf>
    <xf numFmtId="0" fontId="46" fillId="0" borderId="0" xfId="2" applyFont="1">
      <alignment vertical="center"/>
    </xf>
    <xf numFmtId="0" fontId="73" fillId="0" borderId="0" xfId="2" applyFont="1" applyAlignment="1">
      <alignment horizontal="center" vertical="center"/>
    </xf>
    <xf numFmtId="0" fontId="73" fillId="0" borderId="0" xfId="2" applyFont="1">
      <alignment vertical="center"/>
    </xf>
    <xf numFmtId="0" fontId="24" fillId="0" borderId="0" xfId="2" applyFont="1">
      <alignment vertical="center"/>
    </xf>
    <xf numFmtId="0" fontId="41" fillId="0" borderId="0" xfId="2" applyFont="1">
      <alignment vertical="center"/>
    </xf>
    <xf numFmtId="0" fontId="73" fillId="7" borderId="50" xfId="2" applyFont="1" applyFill="1" applyBorder="1" applyAlignment="1">
      <alignment horizontal="center" vertical="center"/>
    </xf>
    <xf numFmtId="0" fontId="73" fillId="7" borderId="15" xfId="2" applyFont="1" applyFill="1" applyBorder="1" applyAlignment="1">
      <alignment horizontal="center" vertical="center"/>
    </xf>
    <xf numFmtId="0" fontId="73" fillId="7" borderId="51" xfId="2" applyFont="1" applyFill="1" applyBorder="1" applyAlignment="1">
      <alignment horizontal="center" vertical="center"/>
    </xf>
    <xf numFmtId="0" fontId="73" fillId="7" borderId="64" xfId="2" applyFont="1" applyFill="1" applyBorder="1" applyAlignment="1">
      <alignment horizontal="center" vertical="center"/>
    </xf>
    <xf numFmtId="38" fontId="41" fillId="16" borderId="15" xfId="3" applyFont="1" applyFill="1" applyBorder="1" applyAlignment="1">
      <alignment horizontal="center" vertical="center"/>
    </xf>
    <xf numFmtId="38" fontId="74" fillId="4" borderId="64" xfId="3" applyFont="1" applyFill="1" applyBorder="1" applyAlignment="1">
      <alignment horizontal="center" vertical="center"/>
    </xf>
    <xf numFmtId="0" fontId="73" fillId="7" borderId="50" xfId="2" applyFont="1" applyFill="1" applyBorder="1" applyAlignment="1">
      <alignment horizontal="center" vertical="center" shrinkToFit="1"/>
    </xf>
    <xf numFmtId="0" fontId="73" fillId="7" borderId="15" xfId="2" applyFont="1" applyFill="1" applyBorder="1" applyAlignment="1">
      <alignment horizontal="center" vertical="center" shrinkToFit="1"/>
    </xf>
    <xf numFmtId="0" fontId="73" fillId="7" borderId="64" xfId="2" applyFont="1" applyFill="1" applyBorder="1" applyAlignment="1">
      <alignment horizontal="center" vertical="center" shrinkToFit="1"/>
    </xf>
    <xf numFmtId="188" fontId="73" fillId="7" borderId="50" xfId="2" applyNumberFormat="1" applyFont="1" applyFill="1" applyBorder="1" applyAlignment="1">
      <alignment horizontal="center" vertical="center" shrinkToFit="1"/>
    </xf>
    <xf numFmtId="188" fontId="75" fillId="7" borderId="15" xfId="2" applyNumberFormat="1" applyFont="1" applyFill="1" applyBorder="1" applyAlignment="1">
      <alignment horizontal="center" vertical="center" shrinkToFit="1"/>
    </xf>
    <xf numFmtId="0" fontId="75" fillId="7" borderId="64" xfId="2" applyFont="1" applyFill="1" applyBorder="1" applyAlignment="1">
      <alignment horizontal="center" vertical="center" shrinkToFit="1"/>
    </xf>
    <xf numFmtId="31" fontId="76" fillId="16" borderId="199" xfId="2" applyNumberFormat="1" applyFont="1" applyFill="1" applyBorder="1" applyAlignment="1">
      <alignment horizontal="center" vertical="center"/>
    </xf>
    <xf numFmtId="200" fontId="76" fillId="16" borderId="200" xfId="2" applyNumberFormat="1" applyFont="1" applyFill="1" applyBorder="1" applyAlignment="1">
      <alignment horizontal="center" vertical="center"/>
    </xf>
    <xf numFmtId="20" fontId="76" fillId="16" borderId="201" xfId="2" applyNumberFormat="1" applyFont="1" applyFill="1" applyBorder="1" applyAlignment="1">
      <alignment horizontal="center" vertical="center"/>
    </xf>
    <xf numFmtId="0" fontId="76" fillId="16" borderId="199" xfId="2" quotePrefix="1" applyFont="1" applyFill="1" applyBorder="1" applyAlignment="1">
      <alignment horizontal="center" vertical="center"/>
    </xf>
    <xf numFmtId="0" fontId="77" fillId="16" borderId="200" xfId="2" applyFont="1" applyFill="1" applyBorder="1" applyAlignment="1">
      <alignment horizontal="center" vertical="center"/>
    </xf>
    <xf numFmtId="0" fontId="76" fillId="16" borderId="200" xfId="2" quotePrefix="1" applyFont="1" applyFill="1" applyBorder="1" applyAlignment="1">
      <alignment horizontal="center" vertical="center"/>
    </xf>
    <xf numFmtId="0" fontId="76" fillId="16" borderId="201" xfId="2" applyFont="1" applyFill="1" applyBorder="1" applyAlignment="1">
      <alignment horizontal="center" vertical="center"/>
    </xf>
    <xf numFmtId="188" fontId="76" fillId="16" borderId="199" xfId="2" applyNumberFormat="1" applyFont="1" applyFill="1" applyBorder="1" applyAlignment="1">
      <alignment horizontal="center" vertical="center"/>
    </xf>
    <xf numFmtId="188" fontId="76" fillId="16" borderId="201" xfId="2" applyNumberFormat="1" applyFont="1" applyFill="1" applyBorder="1" applyAlignment="1">
      <alignment horizontal="center" vertical="center"/>
    </xf>
    <xf numFmtId="31" fontId="20" fillId="0" borderId="37" xfId="2" applyNumberFormat="1" applyFont="1" applyBorder="1" applyAlignment="1">
      <alignment horizontal="center" vertical="center"/>
    </xf>
    <xf numFmtId="200" fontId="20" fillId="4" borderId="75" xfId="2" applyNumberFormat="1" applyFont="1" applyFill="1" applyBorder="1" applyAlignment="1">
      <alignment horizontal="center" vertical="center"/>
    </xf>
    <xf numFmtId="20" fontId="20" fillId="0" borderId="68" xfId="2" applyNumberFormat="1" applyFont="1" applyBorder="1" applyAlignment="1">
      <alignment horizontal="center" vertical="center"/>
    </xf>
    <xf numFmtId="38" fontId="20" fillId="0" borderId="37" xfId="3" applyFont="1" applyFill="1" applyBorder="1" applyAlignment="1">
      <alignment horizontal="center" vertical="center"/>
    </xf>
    <xf numFmtId="0" fontId="41" fillId="16" borderId="75" xfId="2" applyFont="1" applyFill="1" applyBorder="1" applyAlignment="1">
      <alignment horizontal="center" vertical="center"/>
    </xf>
    <xf numFmtId="38" fontId="20" fillId="0" borderId="75" xfId="3" applyFont="1" applyFill="1" applyBorder="1" applyAlignment="1">
      <alignment horizontal="center" vertical="center"/>
    </xf>
    <xf numFmtId="38" fontId="74" fillId="4" borderId="68" xfId="3" applyFont="1" applyFill="1" applyBorder="1" applyAlignment="1">
      <alignment horizontal="center" vertical="center"/>
    </xf>
    <xf numFmtId="188" fontId="73" fillId="4" borderId="37" xfId="2" applyNumberFormat="1" applyFont="1" applyFill="1" applyBorder="1" applyAlignment="1">
      <alignment horizontal="center" vertical="center"/>
    </xf>
    <xf numFmtId="188" fontId="73" fillId="4" borderId="68" xfId="2" applyNumberFormat="1" applyFont="1" applyFill="1" applyBorder="1" applyAlignment="1">
      <alignment horizontal="center" vertical="center"/>
    </xf>
    <xf numFmtId="31" fontId="20" fillId="0" borderId="21" xfId="2" applyNumberFormat="1" applyFont="1" applyBorder="1" applyAlignment="1">
      <alignment horizontal="center" vertical="center"/>
    </xf>
    <xf numFmtId="20" fontId="20" fillId="4" borderId="49" xfId="2" applyNumberFormat="1" applyFont="1" applyFill="1" applyBorder="1" applyAlignment="1">
      <alignment horizontal="center" vertical="center"/>
    </xf>
    <xf numFmtId="20" fontId="20" fillId="0" borderId="72" xfId="2" applyNumberFormat="1" applyFont="1" applyBorder="1" applyAlignment="1">
      <alignment horizontal="center" vertical="center"/>
    </xf>
    <xf numFmtId="38" fontId="20" fillId="0" borderId="21" xfId="3" applyFont="1" applyFill="1" applyBorder="1" applyAlignment="1">
      <alignment horizontal="center" vertical="center"/>
    </xf>
    <xf numFmtId="0" fontId="41" fillId="16" borderId="49" xfId="2" applyFont="1" applyFill="1" applyBorder="1" applyAlignment="1">
      <alignment horizontal="center" vertical="center"/>
    </xf>
    <xf numFmtId="38" fontId="20" fillId="0" borderId="49" xfId="3" applyFont="1" applyFill="1" applyBorder="1" applyAlignment="1">
      <alignment horizontal="center" vertical="center"/>
    </xf>
    <xf numFmtId="38" fontId="74" fillId="4" borderId="72" xfId="3" applyFont="1" applyFill="1" applyBorder="1" applyAlignment="1">
      <alignment horizontal="center" vertical="center"/>
    </xf>
    <xf numFmtId="188" fontId="73" fillId="4" borderId="21" xfId="2" applyNumberFormat="1" applyFont="1" applyFill="1" applyBorder="1" applyAlignment="1">
      <alignment horizontal="center" vertical="center"/>
    </xf>
    <xf numFmtId="188" fontId="73" fillId="4" borderId="72" xfId="2" applyNumberFormat="1" applyFont="1" applyFill="1" applyBorder="1" applyAlignment="1">
      <alignment horizontal="center" vertical="center"/>
    </xf>
    <xf numFmtId="56" fontId="20" fillId="4" borderId="49" xfId="2" applyNumberFormat="1" applyFont="1" applyFill="1" applyBorder="1" applyAlignment="1">
      <alignment horizontal="center" vertical="center"/>
    </xf>
    <xf numFmtId="31" fontId="20" fillId="0" borderId="43" xfId="2" applyNumberFormat="1" applyFont="1" applyBorder="1" applyAlignment="1">
      <alignment horizontal="center" vertical="center"/>
    </xf>
    <xf numFmtId="20" fontId="20" fillId="4" borderId="76" xfId="2" applyNumberFormat="1" applyFont="1" applyFill="1" applyBorder="1" applyAlignment="1">
      <alignment horizontal="center" vertical="center"/>
    </xf>
    <xf numFmtId="20" fontId="20" fillId="0" borderId="74" xfId="2" applyNumberFormat="1" applyFont="1" applyBorder="1" applyAlignment="1">
      <alignment horizontal="center" vertical="center"/>
    </xf>
    <xf numFmtId="38" fontId="20" fillId="0" borderId="43" xfId="3" applyFont="1" applyFill="1" applyBorder="1" applyAlignment="1">
      <alignment horizontal="center" vertical="center"/>
    </xf>
    <xf numFmtId="0" fontId="41" fillId="16" borderId="76" xfId="2" applyFont="1" applyFill="1" applyBorder="1" applyAlignment="1">
      <alignment horizontal="center" vertical="center"/>
    </xf>
    <xf numFmtId="38" fontId="20" fillId="0" borderId="76" xfId="3" applyFont="1" applyFill="1" applyBorder="1" applyAlignment="1">
      <alignment horizontal="center" vertical="center"/>
    </xf>
    <xf numFmtId="38" fontId="74" fillId="4" borderId="74" xfId="3" applyFont="1" applyFill="1" applyBorder="1" applyAlignment="1">
      <alignment horizontal="center" vertical="center"/>
    </xf>
    <xf numFmtId="188" fontId="73" fillId="4" borderId="43" xfId="2" applyNumberFormat="1" applyFont="1" applyFill="1" applyBorder="1" applyAlignment="1">
      <alignment horizontal="center" vertical="center"/>
    </xf>
    <xf numFmtId="188" fontId="73" fillId="4" borderId="74" xfId="2" applyNumberFormat="1" applyFont="1" applyFill="1" applyBorder="1" applyAlignment="1">
      <alignment horizontal="center" vertical="center"/>
    </xf>
    <xf numFmtId="38" fontId="74" fillId="4" borderId="50" xfId="3" applyFont="1" applyFill="1" applyBorder="1" applyAlignment="1">
      <alignment horizontal="center" vertical="center"/>
    </xf>
    <xf numFmtId="0" fontId="41" fillId="16" borderId="15" xfId="2" applyFont="1" applyFill="1" applyBorder="1" applyAlignment="1">
      <alignment horizontal="center" vertical="center"/>
    </xf>
    <xf numFmtId="38" fontId="74" fillId="4" borderId="15" xfId="3" applyFont="1" applyFill="1" applyBorder="1" applyAlignment="1">
      <alignment horizontal="center" vertical="center"/>
    </xf>
    <xf numFmtId="0" fontId="41" fillId="16" borderId="6" xfId="2" applyFont="1" applyFill="1" applyBorder="1" applyAlignment="1">
      <alignment horizontal="center" vertical="center"/>
    </xf>
    <xf numFmtId="56" fontId="9" fillId="0" borderId="0" xfId="2" applyNumberFormat="1" applyFont="1" applyAlignment="1">
      <alignment horizontal="center" vertical="center"/>
    </xf>
    <xf numFmtId="0" fontId="9" fillId="0" borderId="0" xfId="2" applyFont="1" applyAlignment="1">
      <alignment horizontal="center" vertical="center"/>
    </xf>
    <xf numFmtId="0" fontId="41" fillId="0" borderId="0" xfId="2" applyFont="1" applyAlignment="1">
      <alignment horizontal="center" vertical="center"/>
    </xf>
    <xf numFmtId="188" fontId="73" fillId="4" borderId="50" xfId="2" applyNumberFormat="1" applyFont="1" applyFill="1" applyBorder="1" applyAlignment="1">
      <alignment horizontal="center" vertical="center"/>
    </xf>
    <xf numFmtId="188" fontId="73" fillId="4" borderId="64" xfId="2" applyNumberFormat="1" applyFont="1" applyFill="1" applyBorder="1" applyAlignment="1">
      <alignment horizontal="center" vertical="center"/>
    </xf>
    <xf numFmtId="56" fontId="20" fillId="0" borderId="0" xfId="2" applyNumberFormat="1" applyFont="1" applyAlignment="1">
      <alignment horizontal="center" vertical="center"/>
    </xf>
    <xf numFmtId="38" fontId="74" fillId="0" borderId="0" xfId="3" applyFont="1" applyFill="1" applyBorder="1" applyAlignment="1">
      <alignment horizontal="center" vertical="center"/>
    </xf>
    <xf numFmtId="188" fontId="73" fillId="0" borderId="0" xfId="2" applyNumberFormat="1" applyFont="1" applyAlignment="1">
      <alignment horizontal="center" vertical="center"/>
    </xf>
    <xf numFmtId="0" fontId="16" fillId="0" borderId="0" xfId="0" applyFont="1" applyAlignment="1">
      <alignment vertical="center" wrapText="1"/>
    </xf>
    <xf numFmtId="0" fontId="23" fillId="0" borderId="0" xfId="2" applyFont="1" applyAlignment="1">
      <alignment horizontal="center" vertical="center" wrapText="1"/>
    </xf>
    <xf numFmtId="0" fontId="79" fillId="0" borderId="0" xfId="2" applyFont="1">
      <alignment vertical="center"/>
    </xf>
    <xf numFmtId="38" fontId="26" fillId="0" borderId="66" xfId="0" applyNumberFormat="1" applyFont="1" applyBorder="1" applyAlignment="1" applyProtection="1">
      <alignment horizontal="right" vertical="center"/>
      <protection locked="0"/>
    </xf>
    <xf numFmtId="38" fontId="20" fillId="0" borderId="50" xfId="3" applyFont="1" applyFill="1" applyBorder="1" applyAlignment="1">
      <alignment horizontal="center" vertical="center"/>
    </xf>
    <xf numFmtId="38" fontId="20" fillId="0" borderId="51" xfId="3" applyFont="1" applyFill="1" applyBorder="1" applyAlignment="1">
      <alignment horizontal="center" vertical="center"/>
    </xf>
    <xf numFmtId="0" fontId="21" fillId="13" borderId="59" xfId="0" applyFont="1" applyFill="1" applyBorder="1" applyAlignment="1">
      <alignment horizontal="center" vertical="center"/>
    </xf>
    <xf numFmtId="0" fontId="21" fillId="13" borderId="71" xfId="0" applyFont="1" applyFill="1" applyBorder="1" applyAlignment="1">
      <alignment horizontal="center" vertical="center"/>
    </xf>
    <xf numFmtId="199" fontId="17" fillId="4" borderId="105" xfId="8" applyNumberFormat="1" applyFont="1" applyFill="1" applyBorder="1" applyAlignment="1">
      <alignment horizontal="right" vertical="center"/>
    </xf>
    <xf numFmtId="199" fontId="17" fillId="4" borderId="20" xfId="8" applyNumberFormat="1" applyFont="1" applyFill="1" applyBorder="1" applyAlignment="1">
      <alignment horizontal="right" vertical="center"/>
    </xf>
    <xf numFmtId="199" fontId="17" fillId="4" borderId="36" xfId="8" applyNumberFormat="1" applyFont="1" applyFill="1" applyBorder="1" applyAlignment="1">
      <alignment horizontal="right" vertical="center"/>
    </xf>
    <xf numFmtId="199" fontId="17" fillId="4" borderId="63" xfId="0" applyNumberFormat="1" applyFont="1" applyFill="1" applyBorder="1" applyAlignment="1">
      <alignment horizontal="right" vertical="center"/>
    </xf>
    <xf numFmtId="199" fontId="17" fillId="4" borderId="164" xfId="1" applyNumberFormat="1" applyFont="1" applyFill="1" applyBorder="1" applyAlignment="1">
      <alignment horizontal="right" vertical="center"/>
    </xf>
    <xf numFmtId="199" fontId="17" fillId="4" borderId="61" xfId="1" applyNumberFormat="1" applyFont="1" applyFill="1" applyBorder="1" applyAlignment="1">
      <alignment horizontal="right" vertical="center"/>
    </xf>
    <xf numFmtId="199" fontId="17" fillId="4" borderId="157" xfId="1" applyNumberFormat="1" applyFont="1" applyFill="1" applyBorder="1" applyAlignment="1">
      <alignment horizontal="right" vertical="center"/>
    </xf>
    <xf numFmtId="199" fontId="17" fillId="4" borderId="165" xfId="1" applyNumberFormat="1" applyFont="1" applyFill="1" applyBorder="1" applyAlignment="1">
      <alignment horizontal="right" vertical="center"/>
    </xf>
    <xf numFmtId="199" fontId="17" fillId="4" borderId="163" xfId="1" applyNumberFormat="1" applyFont="1" applyFill="1" applyBorder="1" applyAlignment="1">
      <alignment horizontal="right" vertical="center"/>
    </xf>
    <xf numFmtId="199" fontId="17" fillId="4" borderId="63" xfId="1" applyNumberFormat="1" applyFont="1" applyFill="1" applyBorder="1" applyAlignment="1">
      <alignment horizontal="right" vertical="center"/>
    </xf>
    <xf numFmtId="0" fontId="16" fillId="0" borderId="0" xfId="0" applyFont="1" applyAlignment="1">
      <alignment vertical="top" wrapText="1"/>
    </xf>
    <xf numFmtId="0" fontId="16" fillId="0" borderId="108" xfId="0" applyFont="1" applyBorder="1" applyAlignment="1">
      <alignment vertical="center"/>
    </xf>
    <xf numFmtId="0" fontId="81" fillId="0" borderId="0" xfId="0" applyFont="1" applyAlignment="1">
      <alignment vertical="center" wrapText="1"/>
    </xf>
    <xf numFmtId="0" fontId="16" fillId="0" borderId="128" xfId="2" applyFont="1" applyBorder="1" applyAlignment="1">
      <alignment horizontal="left" vertical="top" wrapText="1"/>
    </xf>
    <xf numFmtId="0" fontId="9" fillId="0" borderId="0" xfId="15" applyFont="1">
      <alignment vertical="center"/>
    </xf>
    <xf numFmtId="0" fontId="11" fillId="0" borderId="0" xfId="15" applyFont="1" applyAlignment="1">
      <alignment horizontal="center" vertical="center"/>
    </xf>
    <xf numFmtId="0" fontId="41" fillId="0" borderId="0" xfId="15" applyFont="1" applyAlignment="1">
      <alignment vertical="top"/>
    </xf>
    <xf numFmtId="0" fontId="13" fillId="0" borderId="0" xfId="15" applyFont="1" applyAlignment="1">
      <alignment horizontal="center" vertical="center"/>
    </xf>
    <xf numFmtId="0" fontId="72" fillId="0" borderId="0" xfId="15" applyFont="1">
      <alignment vertical="center"/>
    </xf>
    <xf numFmtId="0" fontId="26" fillId="0" borderId="0" xfId="16" applyFont="1">
      <alignment vertical="center"/>
    </xf>
    <xf numFmtId="0" fontId="26" fillId="0" borderId="0" xfId="15" applyFont="1">
      <alignment vertical="center"/>
    </xf>
    <xf numFmtId="0" fontId="26" fillId="0" borderId="0" xfId="15" applyFont="1" applyAlignment="1">
      <alignment horizontal="right" vertical="center"/>
    </xf>
    <xf numFmtId="0" fontId="45" fillId="0" borderId="0" xfId="16" applyFont="1">
      <alignment vertical="center"/>
    </xf>
    <xf numFmtId="0" fontId="26" fillId="0" borderId="0" xfId="15" applyFont="1" applyAlignment="1">
      <alignment horizontal="center" vertical="center"/>
    </xf>
    <xf numFmtId="0" fontId="26" fillId="0" borderId="0" xfId="16" applyFont="1" applyAlignment="1">
      <alignment horizontal="center" vertical="center"/>
    </xf>
    <xf numFmtId="0" fontId="37" fillId="0" borderId="0" xfId="16" applyFont="1">
      <alignment vertical="center"/>
    </xf>
    <xf numFmtId="0" fontId="26" fillId="0" borderId="0" xfId="15" applyFont="1" applyAlignment="1">
      <alignment vertical="center" wrapText="1"/>
    </xf>
    <xf numFmtId="0" fontId="21" fillId="0" borderId="0" xfId="2" applyFont="1">
      <alignment vertical="center"/>
    </xf>
    <xf numFmtId="197" fontId="6" fillId="0" borderId="0" xfId="0" applyNumberFormat="1" applyFont="1" applyAlignment="1">
      <alignment vertical="center"/>
    </xf>
    <xf numFmtId="0" fontId="22" fillId="0" borderId="0" xfId="0" applyFont="1" applyAlignment="1">
      <alignment vertical="center"/>
    </xf>
    <xf numFmtId="0" fontId="26" fillId="0" borderId="2" xfId="0" applyFont="1" applyBorder="1" applyAlignment="1">
      <alignment vertical="top" wrapText="1"/>
    </xf>
    <xf numFmtId="0" fontId="23" fillId="5" borderId="27" xfId="0" applyFont="1" applyFill="1" applyBorder="1" applyAlignment="1">
      <alignment horizontal="left" vertical="center"/>
    </xf>
    <xf numFmtId="0" fontId="84" fillId="5" borderId="2" xfId="0" applyFont="1" applyFill="1" applyBorder="1" applyAlignment="1">
      <alignment vertical="center"/>
    </xf>
    <xf numFmtId="0" fontId="84" fillId="5" borderId="9" xfId="0" applyFont="1" applyFill="1" applyBorder="1" applyAlignment="1">
      <alignment vertical="center"/>
    </xf>
    <xf numFmtId="0" fontId="23" fillId="8" borderId="0" xfId="2" applyFont="1" applyFill="1" applyAlignment="1">
      <alignment horizontal="center" vertical="center" wrapText="1"/>
    </xf>
    <xf numFmtId="0" fontId="83" fillId="0" borderId="0" xfId="0" applyFont="1" applyAlignment="1">
      <alignment vertical="center" wrapText="1"/>
    </xf>
    <xf numFmtId="0" fontId="17" fillId="0" borderId="2" xfId="0" applyFont="1" applyBorder="1" applyAlignment="1">
      <alignment vertical="top" wrapText="1"/>
    </xf>
    <xf numFmtId="0" fontId="12" fillId="0" borderId="0" xfId="0" applyFont="1" applyAlignment="1">
      <alignment horizontal="center" vertical="top" wrapText="1"/>
    </xf>
    <xf numFmtId="0" fontId="11" fillId="0" borderId="0" xfId="0" applyFont="1" applyAlignment="1">
      <alignment vertical="center" wrapText="1"/>
    </xf>
    <xf numFmtId="0" fontId="14" fillId="0" borderId="0" xfId="0" applyFont="1" applyAlignment="1">
      <alignment vertical="top" shrinkToFit="1"/>
    </xf>
    <xf numFmtId="49" fontId="6" fillId="0" borderId="0" xfId="0" applyNumberFormat="1" applyFont="1" applyAlignment="1" applyProtection="1">
      <alignment horizontal="right" vertical="center"/>
      <protection locked="0"/>
    </xf>
    <xf numFmtId="0" fontId="84" fillId="5" borderId="4" xfId="0" applyFont="1" applyFill="1" applyBorder="1" applyAlignment="1">
      <alignment vertical="center"/>
    </xf>
    <xf numFmtId="0" fontId="83" fillId="0" borderId="0" xfId="0" applyFont="1" applyAlignment="1">
      <alignment vertical="top" wrapText="1"/>
    </xf>
    <xf numFmtId="0" fontId="23" fillId="3" borderId="24" xfId="0" applyFont="1" applyFill="1" applyBorder="1" applyAlignment="1">
      <alignment vertical="center"/>
    </xf>
    <xf numFmtId="191" fontId="17" fillId="8" borderId="64" xfId="4" applyNumberFormat="1" applyFont="1" applyFill="1" applyBorder="1" applyAlignment="1" applyProtection="1">
      <alignment vertical="center"/>
      <protection locked="0"/>
    </xf>
    <xf numFmtId="201" fontId="17" fillId="4" borderId="64" xfId="4" applyNumberFormat="1" applyFont="1" applyFill="1" applyBorder="1" applyAlignment="1" applyProtection="1">
      <alignment vertical="center"/>
      <protection locked="0"/>
    </xf>
    <xf numFmtId="201" fontId="17" fillId="0" borderId="64" xfId="4" applyNumberFormat="1" applyFont="1" applyBorder="1" applyAlignment="1" applyProtection="1">
      <alignment vertical="center"/>
      <protection locked="0"/>
    </xf>
    <xf numFmtId="201" fontId="26" fillId="0" borderId="71" xfId="0" applyNumberFormat="1" applyFont="1" applyBorder="1" applyAlignment="1" applyProtection="1">
      <alignment horizontal="center" vertical="center"/>
      <protection locked="0"/>
    </xf>
    <xf numFmtId="190" fontId="17" fillId="4" borderId="68" xfId="4" applyNumberFormat="1" applyFont="1" applyFill="1" applyBorder="1" applyAlignment="1">
      <alignment vertical="center" shrinkToFit="1"/>
    </xf>
    <xf numFmtId="0" fontId="85" fillId="0" borderId="2" xfId="0" applyFont="1" applyBorder="1" applyAlignment="1">
      <alignment vertical="center" wrapText="1"/>
    </xf>
    <xf numFmtId="0" fontId="17" fillId="0" borderId="2" xfId="0" applyFont="1" applyBorder="1" applyAlignment="1">
      <alignment vertical="center" wrapText="1"/>
    </xf>
    <xf numFmtId="0" fontId="26" fillId="0" borderId="0" xfId="0" applyFont="1" applyAlignment="1">
      <alignment vertical="center" wrapText="1"/>
    </xf>
    <xf numFmtId="0" fontId="87" fillId="0" borderId="0" xfId="0" applyFont="1" applyAlignment="1">
      <alignment vertical="center" wrapText="1"/>
    </xf>
    <xf numFmtId="202" fontId="17" fillId="4" borderId="171" xfId="0" applyNumberFormat="1" applyFont="1" applyFill="1" applyBorder="1" applyAlignment="1">
      <alignment horizontal="right" vertical="center"/>
    </xf>
    <xf numFmtId="188" fontId="16" fillId="4" borderId="177" xfId="8" applyNumberFormat="1" applyFont="1" applyFill="1" applyBorder="1" applyAlignment="1">
      <alignment horizontal="right" vertical="center"/>
    </xf>
    <xf numFmtId="188" fontId="17" fillId="4" borderId="169" xfId="8" applyNumberFormat="1" applyFont="1" applyFill="1" applyBorder="1" applyAlignment="1">
      <alignment horizontal="right" vertical="center"/>
    </xf>
    <xf numFmtId="0" fontId="6" fillId="0" borderId="0" xfId="0" applyFont="1" applyAlignment="1">
      <alignment horizontal="left" vertical="center" wrapText="1"/>
    </xf>
    <xf numFmtId="181" fontId="16" fillId="0" borderId="48" xfId="0" applyNumberFormat="1" applyFont="1" applyBorder="1" applyAlignment="1" applyProtection="1">
      <alignment horizontal="center" vertical="center" shrinkToFit="1"/>
      <protection locked="0"/>
    </xf>
    <xf numFmtId="181" fontId="16" fillId="0" borderId="46" xfId="0" applyNumberFormat="1" applyFont="1" applyBorder="1" applyAlignment="1" applyProtection="1">
      <alignment horizontal="center" vertical="center" shrinkToFit="1"/>
      <protection locked="0"/>
    </xf>
    <xf numFmtId="0" fontId="9" fillId="0" borderId="0" xfId="6" applyFont="1" applyAlignment="1" applyProtection="1">
      <protection locked="0"/>
    </xf>
    <xf numFmtId="0" fontId="10" fillId="0" borderId="0" xfId="6" applyFont="1" applyAlignment="1">
      <alignment horizontal="left" vertical="center"/>
    </xf>
    <xf numFmtId="0" fontId="9" fillId="0" borderId="0" xfId="6" applyFont="1">
      <alignment vertical="center"/>
    </xf>
    <xf numFmtId="0" fontId="26" fillId="0" borderId="0" xfId="6" applyFont="1">
      <alignment vertical="center"/>
    </xf>
    <xf numFmtId="0" fontId="20" fillId="0" borderId="0" xfId="6" applyFont="1">
      <alignment vertical="center"/>
    </xf>
    <xf numFmtId="0" fontId="9" fillId="0" borderId="0" xfId="6" applyFont="1" applyAlignment="1"/>
    <xf numFmtId="0" fontId="10" fillId="0" borderId="0" xfId="6" applyFont="1">
      <alignment vertical="center"/>
    </xf>
    <xf numFmtId="0" fontId="23" fillId="2" borderId="101" xfId="6" applyFont="1" applyFill="1" applyBorder="1" applyAlignment="1">
      <alignment horizontal="center" vertical="center"/>
    </xf>
    <xf numFmtId="0" fontId="23" fillId="0" borderId="0" xfId="6" applyFont="1" applyAlignment="1" applyProtection="1">
      <alignment vertical="top" wrapText="1"/>
      <protection locked="0"/>
    </xf>
    <xf numFmtId="0" fontId="88" fillId="0" borderId="0" xfId="6" applyFont="1" applyAlignment="1" applyProtection="1">
      <alignment vertical="top" wrapText="1"/>
      <protection locked="0"/>
    </xf>
    <xf numFmtId="0" fontId="6" fillId="0" borderId="0" xfId="6" applyFont="1" applyAlignment="1" applyProtection="1">
      <alignment vertical="top"/>
      <protection locked="0"/>
    </xf>
    <xf numFmtId="0" fontId="23" fillId="0" borderId="0" xfId="13" applyFont="1" applyAlignment="1">
      <alignment horizontal="left" vertical="center" indent="1"/>
    </xf>
    <xf numFmtId="0" fontId="28" fillId="0" borderId="0" xfId="13" applyFont="1" applyAlignment="1">
      <alignment horizontal="left" vertical="center" indent="1"/>
    </xf>
    <xf numFmtId="0" fontId="26" fillId="0" borderId="0" xfId="13" applyFont="1" applyAlignment="1">
      <alignment vertical="center" wrapText="1"/>
    </xf>
    <xf numFmtId="0" fontId="15" fillId="3" borderId="219" xfId="0" applyFont="1" applyFill="1" applyBorder="1" applyAlignment="1">
      <alignment horizontal="center" vertical="center"/>
    </xf>
    <xf numFmtId="0" fontId="16" fillId="2" borderId="8" xfId="0" applyFont="1" applyFill="1" applyBorder="1" applyAlignment="1">
      <alignment horizontal="center" vertical="center" wrapText="1"/>
    </xf>
    <xf numFmtId="0" fontId="90" fillId="2" borderId="2" xfId="0" applyFont="1" applyFill="1" applyBorder="1" applyAlignment="1">
      <alignment horizontal="center" vertical="center" wrapText="1"/>
    </xf>
    <xf numFmtId="0" fontId="6" fillId="3" borderId="135" xfId="0" applyFont="1" applyFill="1" applyBorder="1" applyAlignment="1" applyProtection="1">
      <alignment horizontal="center" vertical="center" wrapText="1"/>
      <protection locked="0"/>
    </xf>
    <xf numFmtId="0" fontId="6" fillId="4" borderId="5" xfId="0" applyFont="1" applyFill="1" applyBorder="1" applyAlignment="1">
      <alignment horizontal="center" vertical="center" wrapText="1" shrinkToFit="1"/>
    </xf>
    <xf numFmtId="178" fontId="6" fillId="4" borderId="61" xfId="0" applyNumberFormat="1" applyFont="1" applyFill="1" applyBorder="1" applyAlignment="1" applyProtection="1">
      <alignment horizontal="center" vertical="center" shrinkToFit="1"/>
      <protection locked="0"/>
    </xf>
    <xf numFmtId="0" fontId="49" fillId="0" borderId="0" xfId="0" applyFont="1" applyAlignment="1">
      <alignment vertical="center" wrapText="1"/>
    </xf>
    <xf numFmtId="38" fontId="47" fillId="4" borderId="165" xfId="1" applyFont="1" applyFill="1" applyBorder="1" applyAlignment="1">
      <alignment horizontal="right" vertical="center"/>
    </xf>
    <xf numFmtId="38" fontId="16" fillId="8" borderId="165" xfId="1" applyFont="1" applyFill="1" applyBorder="1" applyAlignment="1">
      <alignment horizontal="right" vertical="center"/>
    </xf>
    <xf numFmtId="0" fontId="24" fillId="0" borderId="0" xfId="0" applyFont="1" applyAlignment="1">
      <alignment vertical="center"/>
    </xf>
    <xf numFmtId="0" fontId="90" fillId="2" borderId="134" xfId="0" applyFont="1" applyFill="1" applyBorder="1" applyAlignment="1">
      <alignment horizontal="center" vertical="center" wrapText="1"/>
    </xf>
    <xf numFmtId="203" fontId="6" fillId="3" borderId="135" xfId="0" applyNumberFormat="1" applyFont="1" applyFill="1" applyBorder="1" applyAlignment="1" applyProtection="1">
      <alignment horizontal="center" vertical="center" wrapText="1"/>
      <protection locked="0"/>
    </xf>
    <xf numFmtId="0" fontId="16" fillId="2" borderId="22" xfId="0" applyFont="1" applyFill="1" applyBorder="1" applyAlignment="1">
      <alignment vertical="center"/>
    </xf>
    <xf numFmtId="14" fontId="16" fillId="0" borderId="54" xfId="0" applyNumberFormat="1" applyFont="1" applyBorder="1" applyAlignment="1" applyProtection="1">
      <alignment horizontal="center" vertical="center" shrinkToFit="1"/>
      <protection locked="0"/>
    </xf>
    <xf numFmtId="14" fontId="16" fillId="0" borderId="102" xfId="0" applyNumberFormat="1" applyFont="1" applyBorder="1" applyAlignment="1" applyProtection="1">
      <alignment horizontal="center" vertical="center" shrinkToFit="1"/>
      <protection locked="0"/>
    </xf>
    <xf numFmtId="14" fontId="16" fillId="0" borderId="10" xfId="0" applyNumberFormat="1" applyFont="1" applyBorder="1" applyAlignment="1" applyProtection="1">
      <alignment horizontal="center" vertical="center" shrinkToFit="1"/>
      <protection locked="0"/>
    </xf>
    <xf numFmtId="0" fontId="15" fillId="2" borderId="5" xfId="0" applyFont="1" applyFill="1" applyBorder="1" applyAlignment="1">
      <alignment horizontal="center" vertical="center"/>
    </xf>
    <xf numFmtId="0" fontId="17" fillId="2" borderId="15" xfId="0" applyFont="1" applyFill="1" applyBorder="1" applyAlignment="1">
      <alignment horizontal="center" vertical="center"/>
    </xf>
    <xf numFmtId="0" fontId="15" fillId="2" borderId="51" xfId="0" applyFont="1" applyFill="1" applyBorder="1" applyAlignment="1">
      <alignment horizontal="center" vertical="center"/>
    </xf>
    <xf numFmtId="0" fontId="17" fillId="2" borderId="64" xfId="0" applyFont="1" applyFill="1" applyBorder="1" applyAlignment="1">
      <alignment horizontal="center" vertical="center"/>
    </xf>
    <xf numFmtId="49" fontId="16" fillId="4" borderId="45" xfId="0" applyNumberFormat="1" applyFont="1" applyFill="1" applyBorder="1" applyAlignment="1" applyProtection="1">
      <alignment horizontal="center" vertical="center" shrinkToFit="1"/>
      <protection locked="0"/>
    </xf>
    <xf numFmtId="49" fontId="16" fillId="4" borderId="47" xfId="0" applyNumberFormat="1" applyFont="1" applyFill="1" applyBorder="1" applyAlignment="1" applyProtection="1">
      <alignment horizontal="center" vertical="center" shrinkToFit="1"/>
      <protection locked="0"/>
    </xf>
    <xf numFmtId="49" fontId="16" fillId="4" borderId="76" xfId="0" applyNumberFormat="1" applyFont="1" applyFill="1" applyBorder="1" applyAlignment="1" applyProtection="1">
      <alignment horizontal="center" vertical="center" shrinkToFit="1"/>
      <protection locked="0"/>
    </xf>
    <xf numFmtId="0" fontId="45" fillId="0" borderId="0" xfId="0" applyFont="1" applyAlignment="1">
      <alignment horizontal="center" vertical="center"/>
    </xf>
    <xf numFmtId="188" fontId="17" fillId="4" borderId="64" xfId="4" applyNumberFormat="1" applyFont="1" applyFill="1" applyBorder="1" applyAlignment="1">
      <alignment vertical="center" shrinkToFit="1"/>
    </xf>
    <xf numFmtId="188" fontId="17" fillId="4" borderId="74" xfId="4" applyNumberFormat="1" applyFont="1" applyFill="1" applyBorder="1" applyAlignment="1">
      <alignment vertical="center" shrinkToFit="1"/>
    </xf>
    <xf numFmtId="0" fontId="6" fillId="0" borderId="128" xfId="6" applyFont="1" applyBorder="1" applyAlignment="1" applyProtection="1">
      <alignment vertical="top"/>
      <protection locked="0"/>
    </xf>
    <xf numFmtId="0" fontId="6" fillId="0" borderId="163" xfId="6" applyFont="1" applyBorder="1" applyAlignment="1" applyProtection="1">
      <alignment vertical="top"/>
      <protection locked="0"/>
    </xf>
    <xf numFmtId="0" fontId="6" fillId="0" borderId="192" xfId="6" applyFont="1" applyBorder="1" applyAlignment="1" applyProtection="1">
      <alignment vertical="top"/>
      <protection locked="0"/>
    </xf>
    <xf numFmtId="0" fontId="6" fillId="0" borderId="193" xfId="6" applyFont="1" applyBorder="1" applyAlignment="1" applyProtection="1">
      <alignment vertical="top"/>
      <protection locked="0"/>
    </xf>
    <xf numFmtId="0" fontId="6" fillId="0" borderId="169" xfId="6" applyFont="1" applyBorder="1" applyAlignment="1" applyProtection="1">
      <alignment vertical="top"/>
      <protection locked="0"/>
    </xf>
    <xf numFmtId="49" fontId="16" fillId="4" borderId="71" xfId="0" applyNumberFormat="1" applyFont="1" applyFill="1" applyBorder="1" applyAlignment="1" applyProtection="1">
      <alignment horizontal="center" vertical="center" shrinkToFit="1"/>
      <protection locked="0"/>
    </xf>
    <xf numFmtId="49" fontId="16" fillId="4" borderId="77" xfId="0" applyNumberFormat="1" applyFont="1" applyFill="1" applyBorder="1" applyAlignment="1" applyProtection="1">
      <alignment horizontal="center" vertical="center" shrinkToFit="1"/>
      <protection locked="0"/>
    </xf>
    <xf numFmtId="49" fontId="16" fillId="4" borderId="74" xfId="0" applyNumberFormat="1" applyFont="1" applyFill="1" applyBorder="1" applyAlignment="1" applyProtection="1">
      <alignment horizontal="center" vertical="center" shrinkToFit="1"/>
      <protection locked="0"/>
    </xf>
    <xf numFmtId="180" fontId="26" fillId="0" borderId="64" xfId="0" applyNumberFormat="1" applyFont="1" applyBorder="1" applyAlignment="1">
      <alignment horizontal="center" vertical="center"/>
    </xf>
    <xf numFmtId="180" fontId="26" fillId="0" borderId="233" xfId="0" applyNumberFormat="1" applyFont="1" applyBorder="1" applyAlignment="1">
      <alignment horizontal="center" vertical="center"/>
    </xf>
    <xf numFmtId="0" fontId="87" fillId="0" borderId="0" xfId="0" applyFont="1" applyAlignment="1">
      <alignment vertical="top" wrapText="1"/>
    </xf>
    <xf numFmtId="10" fontId="6" fillId="0" borderId="25" xfId="10" applyNumberFormat="1" applyFont="1" applyFill="1" applyBorder="1" applyProtection="1">
      <alignment vertical="center"/>
    </xf>
    <xf numFmtId="0" fontId="27" fillId="0" borderId="5" xfId="2" applyBorder="1" applyAlignment="1">
      <alignment vertical="top"/>
    </xf>
    <xf numFmtId="0" fontId="27" fillId="0" borderId="6" xfId="2" applyBorder="1" applyAlignment="1">
      <alignment vertical="top"/>
    </xf>
    <xf numFmtId="0" fontId="27" fillId="0" borderId="1" xfId="2" applyBorder="1" applyAlignment="1">
      <alignment horizontal="left" vertical="top"/>
    </xf>
    <xf numFmtId="0" fontId="0" fillId="0" borderId="5" xfId="2" applyFont="1" applyBorder="1" applyAlignment="1">
      <alignment vertical="top"/>
    </xf>
    <xf numFmtId="0" fontId="62" fillId="0" borderId="1" xfId="2" applyFont="1" applyBorder="1" applyAlignment="1">
      <alignment horizontal="left" vertical="center"/>
    </xf>
    <xf numFmtId="0" fontId="0" fillId="0" borderId="24" xfId="2" applyFont="1" applyBorder="1" applyAlignment="1">
      <alignment horizontal="left" vertical="top" wrapText="1"/>
    </xf>
    <xf numFmtId="0" fontId="0" fillId="0" borderId="27" xfId="2" applyFont="1" applyBorder="1" applyAlignment="1">
      <alignment horizontal="left" vertical="top" wrapText="1"/>
    </xf>
    <xf numFmtId="0" fontId="0" fillId="0" borderId="25" xfId="2" applyFont="1" applyBorder="1" applyAlignment="1">
      <alignment horizontal="left" vertical="top" wrapText="1"/>
    </xf>
    <xf numFmtId="0" fontId="0" fillId="0" borderId="2" xfId="2" applyFont="1" applyBorder="1" applyAlignment="1">
      <alignment horizontal="left" vertical="top" wrapText="1"/>
    </xf>
    <xf numFmtId="0" fontId="0" fillId="0" borderId="0" xfId="2" applyFont="1" applyAlignment="1">
      <alignment horizontal="left" vertical="top" wrapText="1"/>
    </xf>
    <xf numFmtId="0" fontId="0" fillId="0" borderId="26" xfId="2" applyFont="1" applyBorder="1" applyAlignment="1">
      <alignment horizontal="left" vertical="top" wrapText="1"/>
    </xf>
    <xf numFmtId="0" fontId="0" fillId="0" borderId="12" xfId="2" applyFont="1" applyBorder="1" applyAlignment="1">
      <alignment horizontal="left" vertical="top" wrapText="1"/>
    </xf>
    <xf numFmtId="0" fontId="0" fillId="0" borderId="28" xfId="2" applyFont="1" applyBorder="1" applyAlignment="1">
      <alignment horizontal="left" vertical="top" wrapText="1"/>
    </xf>
    <xf numFmtId="0" fontId="0" fillId="0" borderId="13" xfId="2" applyFont="1" applyBorder="1" applyAlignment="1">
      <alignment horizontal="left" vertical="top" wrapText="1"/>
    </xf>
    <xf numFmtId="0" fontId="27" fillId="0" borderId="27" xfId="2" applyBorder="1" applyAlignment="1">
      <alignment horizontal="left" vertical="top"/>
    </xf>
    <xf numFmtId="0" fontId="27" fillId="0" borderId="25" xfId="2" applyBorder="1" applyAlignment="1">
      <alignment horizontal="left" vertical="top"/>
    </xf>
    <xf numFmtId="0" fontId="27" fillId="0" borderId="2" xfId="2" applyBorder="1" applyAlignment="1">
      <alignment horizontal="left" vertical="top"/>
    </xf>
    <xf numFmtId="0" fontId="27" fillId="0" borderId="0" xfId="2" applyAlignment="1">
      <alignment horizontal="left" vertical="top"/>
    </xf>
    <xf numFmtId="0" fontId="27" fillId="0" borderId="26" xfId="2" applyBorder="1" applyAlignment="1">
      <alignment horizontal="left" vertical="top"/>
    </xf>
    <xf numFmtId="0" fontId="27" fillId="0" borderId="12" xfId="2" applyBorder="1" applyAlignment="1">
      <alignment horizontal="left" vertical="top"/>
    </xf>
    <xf numFmtId="0" fontId="27" fillId="0" borderId="28" xfId="2" applyBorder="1" applyAlignment="1">
      <alignment horizontal="left" vertical="top"/>
    </xf>
    <xf numFmtId="0" fontId="27" fillId="0" borderId="13" xfId="2" applyBorder="1" applyAlignment="1">
      <alignment horizontal="left" vertical="top"/>
    </xf>
    <xf numFmtId="0" fontId="48" fillId="15" borderId="5" xfId="2" applyFont="1" applyFill="1" applyBorder="1" applyAlignment="1">
      <alignment horizontal="left" vertical="center" wrapText="1"/>
    </xf>
    <xf numFmtId="0" fontId="27" fillId="15" borderId="6" xfId="2" applyFill="1" applyBorder="1" applyAlignment="1">
      <alignment horizontal="left" vertical="center" wrapText="1"/>
    </xf>
    <xf numFmtId="0" fontId="48" fillId="15" borderId="1" xfId="2" applyFont="1" applyFill="1" applyBorder="1" applyAlignment="1">
      <alignment horizontal="left" vertical="center"/>
    </xf>
    <xf numFmtId="0" fontId="6" fillId="2" borderId="225" xfId="0" applyFont="1" applyFill="1" applyBorder="1" applyAlignment="1">
      <alignment horizontal="center" vertical="center"/>
    </xf>
    <xf numFmtId="0" fontId="6" fillId="2" borderId="3" xfId="0" applyFont="1" applyFill="1" applyBorder="1" applyAlignment="1">
      <alignment horizontal="center" vertical="center"/>
    </xf>
    <xf numFmtId="0" fontId="11" fillId="0" borderId="24"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0" borderId="226" xfId="0" applyFont="1" applyBorder="1" applyAlignment="1" applyProtection="1">
      <alignment horizontal="center" vertical="center" wrapText="1"/>
      <protection locked="0"/>
    </xf>
    <xf numFmtId="0" fontId="6" fillId="0" borderId="0" xfId="0" applyFont="1" applyAlignment="1">
      <alignment vertical="center" wrapText="1"/>
    </xf>
    <xf numFmtId="0" fontId="23" fillId="0" borderId="0" xfId="0" applyFont="1" applyAlignment="1">
      <alignment horizontal="left" vertical="center" wrapText="1"/>
    </xf>
    <xf numFmtId="0" fontId="12" fillId="0" borderId="0" xfId="0" applyFont="1" applyAlignment="1">
      <alignment horizontal="center" vertical="top" wrapText="1"/>
    </xf>
    <xf numFmtId="58" fontId="11" fillId="0" borderId="0" xfId="0" applyNumberFormat="1" applyFont="1" applyAlignment="1">
      <alignment horizontal="center" vertical="center" wrapText="1"/>
    </xf>
    <xf numFmtId="0" fontId="11" fillId="0" borderId="0" xfId="0" applyFont="1" applyAlignment="1">
      <alignment horizontal="center" vertical="center" wrapText="1"/>
    </xf>
    <xf numFmtId="49" fontId="6" fillId="0" borderId="0" xfId="0" applyNumberFormat="1" applyFont="1" applyAlignment="1" applyProtection="1">
      <alignment horizontal="right" vertical="center"/>
      <protection locked="0"/>
    </xf>
    <xf numFmtId="0" fontId="6" fillId="0" borderId="0" xfId="0" applyFont="1" applyAlignment="1">
      <alignment horizontal="left" vertical="center" wrapText="1"/>
    </xf>
    <xf numFmtId="0" fontId="13" fillId="0" borderId="0" xfId="0" applyFont="1" applyAlignment="1">
      <alignment vertical="center"/>
    </xf>
    <xf numFmtId="0" fontId="6" fillId="2" borderId="146" xfId="0" applyFont="1" applyFill="1" applyBorder="1" applyAlignment="1">
      <alignment horizontal="center" vertical="center"/>
    </xf>
    <xf numFmtId="0" fontId="6" fillId="2" borderId="147" xfId="0" applyFont="1" applyFill="1" applyBorder="1" applyAlignment="1">
      <alignment horizontal="center" vertical="center"/>
    </xf>
    <xf numFmtId="0" fontId="11" fillId="0" borderId="148" xfId="0" applyFont="1" applyBorder="1" applyAlignment="1" applyProtection="1">
      <alignment horizontal="center" vertical="center"/>
      <protection locked="0"/>
    </xf>
    <xf numFmtId="0" fontId="11" fillId="0" borderId="80" xfId="0" applyFont="1" applyBorder="1" applyAlignment="1" applyProtection="1">
      <alignment horizontal="center" vertical="center"/>
      <protection locked="0"/>
    </xf>
    <xf numFmtId="0" fontId="11" fillId="0" borderId="149" xfId="0" applyFont="1" applyBorder="1" applyAlignment="1" applyProtection="1">
      <alignment horizontal="center" vertical="center"/>
      <protection locked="0"/>
    </xf>
    <xf numFmtId="0" fontId="6" fillId="2" borderId="148" xfId="0" applyFont="1" applyFill="1" applyBorder="1" applyAlignment="1">
      <alignment horizontal="center" vertical="center"/>
    </xf>
    <xf numFmtId="0" fontId="6" fillId="2" borderId="149" xfId="0" applyFont="1" applyFill="1" applyBorder="1" applyAlignment="1">
      <alignment horizontal="center" vertical="center"/>
    </xf>
    <xf numFmtId="0" fontId="11" fillId="0" borderId="147" xfId="0" applyFont="1" applyBorder="1" applyAlignment="1" applyProtection="1">
      <alignment horizontal="center" vertical="center" wrapText="1"/>
      <protection locked="0"/>
    </xf>
    <xf numFmtId="0" fontId="11" fillId="0" borderId="150" xfId="0" applyFont="1" applyBorder="1" applyAlignment="1" applyProtection="1">
      <alignment horizontal="center" vertical="center" wrapText="1"/>
      <protection locked="0"/>
    </xf>
    <xf numFmtId="0" fontId="16" fillId="2" borderId="153" xfId="0" applyFont="1" applyFill="1" applyBorder="1" applyAlignment="1">
      <alignment horizontal="center" vertical="center" textRotation="255"/>
    </xf>
    <xf numFmtId="0" fontId="16" fillId="2" borderId="155" xfId="0" applyFont="1" applyFill="1" applyBorder="1" applyAlignment="1">
      <alignment horizontal="center" vertical="center" textRotation="255"/>
    </xf>
    <xf numFmtId="0" fontId="6" fillId="0" borderId="129" xfId="0" applyFont="1" applyBorder="1" applyAlignment="1" applyProtection="1">
      <alignment horizontal="left" vertical="center" wrapText="1"/>
      <protection locked="0"/>
    </xf>
    <xf numFmtId="0" fontId="6" fillId="0" borderId="15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56" xfId="0" applyFont="1" applyBorder="1" applyAlignment="1" applyProtection="1">
      <alignment horizontal="left" vertical="center" wrapText="1"/>
      <protection locked="0"/>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61"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6" fontId="20" fillId="2" borderId="7" xfId="0" applyNumberFormat="1"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61" xfId="0" applyFont="1" applyFill="1" applyBorder="1" applyAlignment="1">
      <alignment horizontal="center" vertical="center"/>
    </xf>
    <xf numFmtId="0" fontId="16" fillId="0" borderId="5"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6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6" fillId="2" borderId="1" xfId="0" applyFont="1" applyFill="1" applyBorder="1" applyAlignment="1">
      <alignment horizontal="center" vertical="center"/>
    </xf>
    <xf numFmtId="49" fontId="16" fillId="0" borderId="5" xfId="0" applyNumberFormat="1" applyFont="1" applyBorder="1" applyAlignment="1" applyProtection="1">
      <alignment horizontal="left" vertical="center" wrapText="1"/>
      <protection locked="0"/>
    </xf>
    <xf numFmtId="49" fontId="16" fillId="0" borderId="6" xfId="0" applyNumberFormat="1" applyFont="1" applyBorder="1" applyAlignment="1" applyProtection="1">
      <alignment horizontal="left" vertical="center" wrapText="1"/>
      <protection locked="0"/>
    </xf>
    <xf numFmtId="49" fontId="16" fillId="0" borderId="61" xfId="0" applyNumberFormat="1"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16" fillId="3" borderId="131" xfId="0" applyFont="1" applyFill="1" applyBorder="1" applyAlignment="1">
      <alignment horizontal="center" vertical="center"/>
    </xf>
    <xf numFmtId="0" fontId="16" fillId="3" borderId="132" xfId="0" applyFont="1" applyFill="1" applyBorder="1" applyAlignment="1">
      <alignment horizontal="center" vertical="center"/>
    </xf>
    <xf numFmtId="49" fontId="16" fillId="3" borderId="132" xfId="0" applyNumberFormat="1" applyFont="1" applyFill="1" applyBorder="1" applyAlignment="1" applyProtection="1">
      <alignment horizontal="left" vertical="center" wrapText="1"/>
      <protection locked="0"/>
    </xf>
    <xf numFmtId="49" fontId="16" fillId="3" borderId="157" xfId="0" applyNumberFormat="1" applyFont="1" applyFill="1" applyBorder="1" applyAlignment="1" applyProtection="1">
      <alignment horizontal="left" vertical="center" wrapText="1"/>
      <protection locked="0"/>
    </xf>
    <xf numFmtId="0" fontId="19" fillId="0" borderId="155" xfId="0" applyFont="1" applyBorder="1" applyAlignment="1">
      <alignment horizontal="center" vertical="center" textRotation="255"/>
    </xf>
    <xf numFmtId="0" fontId="16" fillId="0" borderId="134" xfId="0" applyFont="1" applyBorder="1" applyAlignment="1" applyProtection="1">
      <alignment horizontal="left" vertical="center" wrapText="1"/>
      <protection locked="0"/>
    </xf>
    <xf numFmtId="0" fontId="16" fillId="0" borderId="135" xfId="0" applyFont="1" applyBorder="1" applyAlignment="1" applyProtection="1">
      <alignment horizontal="left" vertical="center" wrapText="1"/>
      <protection locked="0"/>
    </xf>
    <xf numFmtId="0" fontId="16" fillId="0" borderId="136" xfId="0" applyFont="1" applyBorder="1" applyAlignment="1" applyProtection="1">
      <alignment horizontal="left" vertical="center" wrapText="1"/>
      <protection locked="0"/>
    </xf>
    <xf numFmtId="0" fontId="16" fillId="2" borderId="133" xfId="0" applyFont="1" applyFill="1" applyBorder="1" applyAlignment="1">
      <alignment horizontal="center" vertical="center" wrapText="1"/>
    </xf>
    <xf numFmtId="49" fontId="16" fillId="0" borderId="12" xfId="0" applyNumberFormat="1" applyFont="1" applyBorder="1" applyAlignment="1" applyProtection="1">
      <alignment horizontal="left" vertical="center" wrapText="1"/>
      <protection locked="0"/>
    </xf>
    <xf numFmtId="49" fontId="16" fillId="0" borderId="28" xfId="0" applyNumberFormat="1" applyFont="1" applyBorder="1" applyAlignment="1" applyProtection="1">
      <alignment horizontal="left" vertical="center" wrapText="1"/>
      <protection locked="0"/>
    </xf>
    <xf numFmtId="49" fontId="16" fillId="0" borderId="158" xfId="0" applyNumberFormat="1"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0" borderId="24"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0" borderId="159" xfId="0" applyFont="1" applyBorder="1" applyAlignment="1" applyProtection="1">
      <alignment horizontal="left" vertical="center" wrapText="1"/>
      <protection locked="0"/>
    </xf>
    <xf numFmtId="179" fontId="42" fillId="3" borderId="2" xfId="0" applyNumberFormat="1" applyFont="1" applyFill="1" applyBorder="1" applyAlignment="1">
      <alignment horizontal="center" vertical="center"/>
    </xf>
    <xf numFmtId="179" fontId="42" fillId="3" borderId="0" xfId="0" applyNumberFormat="1" applyFont="1" applyFill="1" applyAlignment="1">
      <alignment horizontal="center" vertical="center"/>
    </xf>
    <xf numFmtId="0" fontId="19" fillId="0" borderId="161" xfId="0" applyFont="1" applyBorder="1" applyAlignment="1">
      <alignment horizontal="center" vertical="center" textRotation="255"/>
    </xf>
    <xf numFmtId="0" fontId="16" fillId="2" borderId="9" xfId="0" applyFont="1" applyFill="1" applyBorder="1" applyAlignment="1">
      <alignment horizontal="center" vertical="center" wrapText="1"/>
    </xf>
    <xf numFmtId="49" fontId="16" fillId="0" borderId="134" xfId="0" applyNumberFormat="1" applyFont="1" applyBorder="1" applyAlignment="1" applyProtection="1">
      <alignment horizontal="left" vertical="center" wrapText="1"/>
      <protection locked="0"/>
    </xf>
    <xf numFmtId="49" fontId="16" fillId="0" borderId="135" xfId="0" applyNumberFormat="1" applyFont="1" applyBorder="1" applyAlignment="1" applyProtection="1">
      <alignment horizontal="left" vertical="center" wrapText="1"/>
      <protection locked="0"/>
    </xf>
    <xf numFmtId="49" fontId="16" fillId="0" borderId="160" xfId="0" applyNumberFormat="1" applyFont="1" applyBorder="1" applyAlignment="1" applyProtection="1">
      <alignment horizontal="left" vertical="center" wrapText="1"/>
      <protection locked="0"/>
    </xf>
    <xf numFmtId="0" fontId="16" fillId="0" borderId="138" xfId="0" applyFont="1" applyBorder="1" applyAlignment="1" applyProtection="1">
      <alignment horizontal="left" vertical="center" wrapText="1"/>
      <protection locked="0"/>
    </xf>
    <xf numFmtId="0" fontId="16" fillId="0" borderId="144" xfId="0" applyFont="1" applyBorder="1" applyAlignment="1" applyProtection="1">
      <alignment horizontal="left" vertical="center" wrapText="1"/>
      <protection locked="0"/>
    </xf>
    <xf numFmtId="0" fontId="16" fillId="0" borderId="145" xfId="0" applyFont="1" applyBorder="1" applyAlignment="1" applyProtection="1">
      <alignment horizontal="left" vertical="center" wrapText="1"/>
      <protection locked="0"/>
    </xf>
    <xf numFmtId="0" fontId="15" fillId="2" borderId="215" xfId="0" applyFont="1" applyFill="1" applyBorder="1" applyAlignment="1">
      <alignment horizontal="center" vertical="center" wrapText="1"/>
    </xf>
    <xf numFmtId="0" fontId="15" fillId="2" borderId="216" xfId="0" applyFont="1" applyFill="1" applyBorder="1" applyAlignment="1">
      <alignment horizontal="center" vertical="center" wrapText="1"/>
    </xf>
    <xf numFmtId="0" fontId="16" fillId="0" borderId="227" xfId="0" applyFont="1" applyBorder="1" applyAlignment="1" applyProtection="1">
      <alignment horizontal="left" vertical="center" wrapText="1"/>
      <protection locked="0"/>
    </xf>
    <xf numFmtId="0" fontId="16" fillId="0" borderId="228" xfId="0" applyFont="1" applyBorder="1" applyAlignment="1" applyProtection="1">
      <alignment horizontal="left" vertical="center" wrapText="1"/>
      <protection locked="0"/>
    </xf>
    <xf numFmtId="0" fontId="16" fillId="0" borderId="229" xfId="0" applyFont="1" applyBorder="1" applyAlignment="1" applyProtection="1">
      <alignment horizontal="left" vertical="center" wrapText="1"/>
      <protection locked="0"/>
    </xf>
    <xf numFmtId="179" fontId="16" fillId="3" borderId="94" xfId="0" applyNumberFormat="1" applyFont="1" applyFill="1" applyBorder="1" applyAlignment="1">
      <alignment horizontal="left" vertical="center"/>
    </xf>
    <xf numFmtId="179" fontId="16" fillId="3" borderId="95" xfId="0" applyNumberFormat="1" applyFont="1" applyFill="1" applyBorder="1" applyAlignment="1">
      <alignment horizontal="left" vertical="center"/>
    </xf>
    <xf numFmtId="179" fontId="16" fillId="3" borderId="127" xfId="0" applyNumberFormat="1" applyFont="1" applyFill="1" applyBorder="1" applyAlignment="1">
      <alignment horizontal="left" vertical="center"/>
    </xf>
    <xf numFmtId="0" fontId="6" fillId="2" borderId="153" xfId="0" applyFont="1" applyFill="1" applyBorder="1" applyAlignment="1">
      <alignment horizontal="center" vertical="center" textRotation="255"/>
    </xf>
    <xf numFmtId="0" fontId="6" fillId="2" borderId="155" xfId="0" applyFont="1" applyFill="1" applyBorder="1" applyAlignment="1">
      <alignment horizontal="center" vertical="center" textRotation="255"/>
    </xf>
    <xf numFmtId="0" fontId="6" fillId="2" borderId="166" xfId="0" applyFont="1" applyFill="1" applyBorder="1" applyAlignment="1">
      <alignment horizontal="center" vertical="center" textRotation="255"/>
    </xf>
    <xf numFmtId="0" fontId="6" fillId="3" borderId="135" xfId="0" applyFont="1" applyFill="1" applyBorder="1" applyAlignment="1">
      <alignment horizontal="center" vertical="center" wrapText="1"/>
    </xf>
    <xf numFmtId="0" fontId="6" fillId="3" borderId="160" xfId="0" applyFont="1" applyFill="1" applyBorder="1" applyAlignment="1">
      <alignment horizontal="center" vertical="center" wrapText="1"/>
    </xf>
    <xf numFmtId="0" fontId="6" fillId="0" borderId="14" xfId="0" applyFont="1" applyBorder="1" applyAlignment="1" applyProtection="1">
      <alignment horizontal="left" vertical="center" shrinkToFit="1"/>
      <protection locked="0"/>
    </xf>
    <xf numFmtId="0" fontId="6" fillId="0" borderId="162" xfId="0" applyFont="1" applyBorder="1" applyAlignment="1" applyProtection="1">
      <alignment horizontal="left" vertical="center" shrinkToFit="1"/>
      <protection locked="0"/>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177" fontId="6" fillId="4" borderId="5" xfId="0" applyNumberFormat="1" applyFont="1" applyFill="1" applyBorder="1" applyAlignment="1">
      <alignment horizontal="center" vertical="center"/>
    </xf>
    <xf numFmtId="177" fontId="6" fillId="4" borderId="6" xfId="0" applyNumberFormat="1" applyFont="1" applyFill="1" applyBorder="1" applyAlignment="1">
      <alignment horizontal="center" vertical="center"/>
    </xf>
    <xf numFmtId="177" fontId="6" fillId="4" borderId="51" xfId="0" applyNumberFormat="1" applyFont="1" applyFill="1" applyBorder="1" applyAlignment="1">
      <alignment horizontal="center" vertical="center"/>
    </xf>
    <xf numFmtId="177" fontId="6" fillId="4" borderId="7" xfId="0" applyNumberFormat="1"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7" fillId="3" borderId="24"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5" xfId="0" applyFont="1" applyFill="1" applyBorder="1" applyAlignment="1">
      <alignment horizontal="center" vertical="center"/>
    </xf>
    <xf numFmtId="179" fontId="42" fillId="3" borderId="24" xfId="0" applyNumberFormat="1" applyFont="1" applyFill="1" applyBorder="1" applyAlignment="1">
      <alignment horizontal="center" vertical="center"/>
    </xf>
    <xf numFmtId="179" fontId="42" fillId="3" borderId="27"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7" fillId="3" borderId="0" xfId="0" applyFont="1" applyFill="1" applyAlignment="1">
      <alignment horizontal="center" vertical="center"/>
    </xf>
    <xf numFmtId="0" fontId="17" fillId="3" borderId="26"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13" xfId="0" applyFont="1" applyFill="1" applyBorder="1" applyAlignment="1">
      <alignment horizontal="center" vertical="center"/>
    </xf>
    <xf numFmtId="179" fontId="42" fillId="3" borderId="12" xfId="0" applyNumberFormat="1" applyFont="1" applyFill="1" applyBorder="1" applyAlignment="1">
      <alignment horizontal="center" vertical="center"/>
    </xf>
    <xf numFmtId="179" fontId="42" fillId="3" borderId="28" xfId="0" applyNumberFormat="1" applyFont="1" applyFill="1" applyBorder="1" applyAlignment="1">
      <alignment horizontal="center" vertical="center"/>
    </xf>
    <xf numFmtId="49" fontId="16" fillId="3" borderId="96" xfId="0" applyNumberFormat="1" applyFont="1" applyFill="1" applyBorder="1" applyAlignment="1">
      <alignment horizontal="left" vertical="center" shrinkToFit="1"/>
    </xf>
    <xf numFmtId="49" fontId="16" fillId="3" borderId="123" xfId="0" applyNumberFormat="1" applyFont="1" applyFill="1" applyBorder="1" applyAlignment="1">
      <alignment horizontal="left" vertical="center" shrinkToFit="1"/>
    </xf>
    <xf numFmtId="49" fontId="16" fillId="3" borderId="175" xfId="0" applyNumberFormat="1" applyFont="1" applyFill="1" applyBorder="1" applyAlignment="1">
      <alignment horizontal="left" vertical="center" shrinkToFit="1"/>
    </xf>
    <xf numFmtId="179" fontId="16" fillId="2" borderId="96" xfId="0" applyNumberFormat="1" applyFont="1" applyFill="1" applyBorder="1" applyAlignment="1">
      <alignment horizontal="left" vertical="center"/>
    </xf>
    <xf numFmtId="179" fontId="16" fillId="2" borderId="123" xfId="0" applyNumberFormat="1" applyFont="1" applyFill="1" applyBorder="1" applyAlignment="1">
      <alignment horizontal="left" vertical="center"/>
    </xf>
    <xf numFmtId="179" fontId="16" fillId="2" borderId="175" xfId="0" applyNumberFormat="1" applyFont="1" applyFill="1" applyBorder="1" applyAlignment="1">
      <alignment horizontal="left" vertical="center"/>
    </xf>
    <xf numFmtId="0" fontId="16" fillId="3" borderId="2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17" fillId="3" borderId="1" xfId="0" applyFont="1" applyFill="1" applyBorder="1" applyAlignment="1">
      <alignment horizontal="center" vertical="center"/>
    </xf>
    <xf numFmtId="179" fontId="15" fillId="3" borderId="5" xfId="0" applyNumberFormat="1" applyFont="1" applyFill="1" applyBorder="1" applyAlignment="1">
      <alignment horizontal="center" vertical="center"/>
    </xf>
    <xf numFmtId="179" fontId="16" fillId="3" borderId="6" xfId="0" applyNumberFormat="1" applyFont="1" applyFill="1" applyBorder="1" applyAlignment="1">
      <alignment horizontal="center" vertical="center"/>
    </xf>
    <xf numFmtId="179" fontId="16" fillId="3" borderId="61" xfId="0" applyNumberFormat="1" applyFont="1" applyFill="1" applyBorder="1" applyAlignment="1">
      <alignment horizontal="center" vertical="center"/>
    </xf>
    <xf numFmtId="0" fontId="16" fillId="3" borderId="14" xfId="0" applyFont="1" applyFill="1" applyBorder="1" applyAlignment="1">
      <alignment horizontal="left" vertical="center"/>
    </xf>
    <xf numFmtId="0" fontId="16" fillId="3" borderId="17" xfId="0" applyFont="1" applyFill="1" applyBorder="1" applyAlignment="1">
      <alignment horizontal="left" vertical="center"/>
    </xf>
    <xf numFmtId="179" fontId="16" fillId="3" borderId="14" xfId="0" applyNumberFormat="1" applyFont="1" applyFill="1" applyBorder="1" applyAlignment="1">
      <alignment horizontal="left" vertical="center"/>
    </xf>
    <xf numFmtId="179" fontId="16" fillId="3" borderId="17" xfId="0" applyNumberFormat="1" applyFont="1" applyFill="1" applyBorder="1" applyAlignment="1">
      <alignment horizontal="left" vertical="center"/>
    </xf>
    <xf numFmtId="0" fontId="16" fillId="3" borderId="103" xfId="0" applyFont="1" applyFill="1" applyBorder="1" applyAlignment="1">
      <alignment horizontal="left" vertical="center"/>
    </xf>
    <xf numFmtId="0" fontId="16" fillId="3" borderId="21" xfId="0" applyFont="1" applyFill="1" applyBorder="1" applyAlignment="1">
      <alignment horizontal="left" vertical="center"/>
    </xf>
    <xf numFmtId="49" fontId="16" fillId="3" borderId="3" xfId="0" applyNumberFormat="1" applyFont="1" applyFill="1" applyBorder="1" applyAlignment="1">
      <alignment horizontal="left" vertical="center"/>
    </xf>
    <xf numFmtId="49" fontId="16" fillId="3" borderId="57" xfId="0" applyNumberFormat="1" applyFont="1" applyFill="1" applyBorder="1" applyAlignment="1">
      <alignment horizontal="left" vertical="center"/>
    </xf>
    <xf numFmtId="49" fontId="15" fillId="3" borderId="230" xfId="0" applyNumberFormat="1" applyFont="1" applyFill="1" applyBorder="1" applyAlignment="1">
      <alignment horizontal="left" vertical="center"/>
    </xf>
    <xf numFmtId="49" fontId="15" fillId="3" borderId="231" xfId="0" applyNumberFormat="1" applyFont="1" applyFill="1" applyBorder="1" applyAlignment="1">
      <alignment horizontal="left" vertical="center"/>
    </xf>
    <xf numFmtId="49" fontId="15" fillId="3" borderId="232" xfId="0" applyNumberFormat="1" applyFont="1" applyFill="1" applyBorder="1" applyAlignment="1">
      <alignment horizontal="left" vertical="center"/>
    </xf>
    <xf numFmtId="49" fontId="15" fillId="3" borderId="141" xfId="0" applyNumberFormat="1" applyFont="1" applyFill="1" applyBorder="1" applyAlignment="1">
      <alignment horizontal="left" vertical="center"/>
    </xf>
    <xf numFmtId="49" fontId="15" fillId="3" borderId="142" xfId="0" applyNumberFormat="1" applyFont="1" applyFill="1" applyBorder="1" applyAlignment="1">
      <alignment horizontal="left" vertical="center"/>
    </xf>
    <xf numFmtId="49" fontId="15" fillId="3" borderId="143" xfId="0" applyNumberFormat="1" applyFont="1" applyFill="1" applyBorder="1" applyAlignment="1">
      <alignment horizontal="left" vertical="center"/>
    </xf>
    <xf numFmtId="0" fontId="16" fillId="3" borderId="121" xfId="0" applyFont="1" applyFill="1" applyBorder="1" applyAlignment="1">
      <alignment horizontal="left" vertical="center"/>
    </xf>
    <xf numFmtId="0" fontId="16" fillId="3" borderId="126" xfId="0" applyFont="1" applyFill="1" applyBorder="1" applyAlignment="1">
      <alignment horizontal="left" vertical="center"/>
    </xf>
    <xf numFmtId="179" fontId="16" fillId="3" borderId="4" xfId="0" applyNumberFormat="1" applyFont="1" applyFill="1" applyBorder="1" applyAlignment="1">
      <alignment horizontal="left" vertical="center"/>
    </xf>
    <xf numFmtId="179" fontId="16" fillId="3" borderId="37" xfId="0" applyNumberFormat="1" applyFont="1" applyFill="1" applyBorder="1" applyAlignment="1">
      <alignment horizontal="left" vertical="center"/>
    </xf>
    <xf numFmtId="0" fontId="16" fillId="3" borderId="94" xfId="0" applyFont="1" applyFill="1" applyBorder="1" applyAlignment="1">
      <alignment horizontal="left" vertical="center"/>
    </xf>
    <xf numFmtId="0" fontId="16" fillId="3" borderId="95" xfId="0" applyFont="1" applyFill="1" applyBorder="1" applyAlignment="1">
      <alignment horizontal="left" vertical="center"/>
    </xf>
    <xf numFmtId="0" fontId="16" fillId="3" borderId="127" xfId="0" applyFont="1" applyFill="1" applyBorder="1" applyAlignment="1">
      <alignment horizontal="left" vertical="center"/>
    </xf>
    <xf numFmtId="180" fontId="16" fillId="4" borderId="9" xfId="0" applyNumberFormat="1" applyFont="1" applyFill="1" applyBorder="1" applyAlignment="1">
      <alignment horizontal="right" vertical="center"/>
    </xf>
    <xf numFmtId="180" fontId="16" fillId="4" borderId="1" xfId="0" applyNumberFormat="1" applyFont="1" applyFill="1" applyBorder="1" applyAlignment="1">
      <alignment horizontal="right" vertical="center"/>
    </xf>
    <xf numFmtId="180" fontId="16" fillId="4" borderId="208" xfId="0" applyNumberFormat="1" applyFont="1" applyFill="1" applyBorder="1" applyAlignment="1">
      <alignment horizontal="right" vertical="center"/>
    </xf>
    <xf numFmtId="0" fontId="11" fillId="0" borderId="0" xfId="0" applyFont="1" applyAlignment="1">
      <alignment vertical="center" wrapText="1"/>
    </xf>
    <xf numFmtId="179" fontId="16" fillId="3" borderId="5" xfId="0" applyNumberFormat="1" applyFont="1" applyFill="1" applyBorder="1" applyAlignment="1">
      <alignment horizontal="center" vertical="center"/>
    </xf>
    <xf numFmtId="179" fontId="16" fillId="3" borderId="52" xfId="0" applyNumberFormat="1" applyFont="1" applyFill="1" applyBorder="1" applyAlignment="1">
      <alignment horizontal="center" vertical="center"/>
    </xf>
    <xf numFmtId="0" fontId="16" fillId="2" borderId="147" xfId="0" applyFont="1" applyFill="1" applyBorder="1" applyAlignment="1">
      <alignment horizontal="center" vertical="center" wrapText="1"/>
    </xf>
    <xf numFmtId="0" fontId="16"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shrinkToFit="1"/>
    </xf>
    <xf numFmtId="0" fontId="17" fillId="2" borderId="208" xfId="0" applyFont="1" applyFill="1" applyBorder="1" applyAlignment="1">
      <alignment horizontal="center" vertical="center" wrapText="1"/>
    </xf>
    <xf numFmtId="0" fontId="16" fillId="2" borderId="208" xfId="0" applyFont="1" applyFill="1" applyBorder="1" applyAlignment="1">
      <alignment horizontal="center" vertical="center" shrinkToFit="1"/>
    </xf>
    <xf numFmtId="49" fontId="16" fillId="3" borderId="5" xfId="0" applyNumberFormat="1" applyFont="1" applyFill="1" applyBorder="1" applyAlignment="1">
      <alignment horizontal="center" vertical="center"/>
    </xf>
    <xf numFmtId="49" fontId="16" fillId="3" borderId="52" xfId="0" applyNumberFormat="1" applyFont="1" applyFill="1" applyBorder="1" applyAlignment="1">
      <alignment horizontal="center" vertical="center"/>
    </xf>
    <xf numFmtId="49" fontId="47" fillId="3" borderId="197" xfId="0" applyNumberFormat="1" applyFont="1" applyFill="1" applyBorder="1" applyAlignment="1">
      <alignment horizontal="center" vertical="center"/>
    </xf>
    <xf numFmtId="49" fontId="47" fillId="3" borderId="198" xfId="0" applyNumberFormat="1" applyFont="1" applyFill="1" applyBorder="1" applyAlignment="1">
      <alignment horizontal="center" vertical="center"/>
    </xf>
    <xf numFmtId="179" fontId="47" fillId="3" borderId="141" xfId="0" applyNumberFormat="1" applyFont="1" applyFill="1" applyBorder="1" applyAlignment="1">
      <alignment horizontal="center" vertical="center"/>
    </xf>
    <xf numFmtId="179" fontId="47" fillId="3" borderId="143" xfId="0" applyNumberFormat="1" applyFont="1" applyFill="1" applyBorder="1" applyAlignment="1">
      <alignment horizontal="center" vertical="center"/>
    </xf>
    <xf numFmtId="179" fontId="16" fillId="3" borderId="173" xfId="0" applyNumberFormat="1" applyFont="1" applyFill="1" applyBorder="1" applyAlignment="1">
      <alignment horizontal="center" vertical="center"/>
    </xf>
    <xf numFmtId="179" fontId="16" fillId="3" borderId="174" xfId="0" applyNumberFormat="1" applyFont="1" applyFill="1" applyBorder="1" applyAlignment="1">
      <alignment horizontal="center" vertical="center"/>
    </xf>
    <xf numFmtId="179" fontId="16" fillId="3" borderId="62" xfId="0" applyNumberFormat="1" applyFont="1" applyFill="1" applyBorder="1" applyAlignment="1">
      <alignment horizontal="center" vertical="center"/>
    </xf>
    <xf numFmtId="179" fontId="16" fillId="3" borderId="175" xfId="0" applyNumberFormat="1" applyFont="1" applyFill="1" applyBorder="1" applyAlignment="1">
      <alignment horizontal="center" vertical="center"/>
    </xf>
    <xf numFmtId="179" fontId="16" fillId="3" borderId="96" xfId="0" applyNumberFormat="1" applyFont="1" applyFill="1" applyBorder="1" applyAlignment="1">
      <alignment horizontal="center" vertical="center" shrinkToFit="1"/>
    </xf>
    <xf numFmtId="179" fontId="16" fillId="3" borderId="175" xfId="0" applyNumberFormat="1" applyFont="1" applyFill="1" applyBorder="1" applyAlignment="1">
      <alignment horizontal="center" vertical="center" shrinkToFit="1"/>
    </xf>
    <xf numFmtId="180" fontId="16" fillId="2" borderId="149" xfId="0" applyNumberFormat="1" applyFont="1" applyFill="1" applyBorder="1" applyAlignment="1">
      <alignment horizontal="center" vertical="center" wrapText="1"/>
    </xf>
    <xf numFmtId="180" fontId="16" fillId="2" borderId="147" xfId="0" applyNumberFormat="1" applyFont="1" applyFill="1" applyBorder="1" applyAlignment="1">
      <alignment horizontal="center" vertical="center" wrapText="1"/>
    </xf>
    <xf numFmtId="180" fontId="16" fillId="2" borderId="7" xfId="0" applyNumberFormat="1" applyFont="1" applyFill="1" applyBorder="1" applyAlignment="1">
      <alignment horizontal="center" vertical="center" wrapText="1"/>
    </xf>
    <xf numFmtId="180" fontId="16" fillId="2" borderId="1" xfId="0" applyNumberFormat="1" applyFont="1" applyFill="1" applyBorder="1" applyAlignment="1">
      <alignment horizontal="center" vertical="center"/>
    </xf>
    <xf numFmtId="180" fontId="16" fillId="2" borderId="172" xfId="0" applyNumberFormat="1" applyFont="1" applyFill="1" applyBorder="1" applyAlignment="1">
      <alignment horizontal="center" vertical="center" wrapText="1"/>
    </xf>
    <xf numFmtId="180" fontId="16" fillId="2" borderId="208" xfId="0" applyNumberFormat="1" applyFont="1" applyFill="1" applyBorder="1" applyAlignment="1">
      <alignment horizontal="center" vertical="center" wrapText="1"/>
    </xf>
    <xf numFmtId="180" fontId="16" fillId="4" borderId="1" xfId="0" quotePrefix="1" applyNumberFormat="1" applyFont="1" applyFill="1" applyBorder="1" applyAlignment="1">
      <alignment vertical="center"/>
    </xf>
    <xf numFmtId="180" fontId="16" fillId="4" borderId="85" xfId="0" quotePrefix="1" applyNumberFormat="1" applyFont="1" applyFill="1" applyBorder="1" applyAlignment="1">
      <alignment vertical="center"/>
    </xf>
    <xf numFmtId="180" fontId="16" fillId="4" borderId="208" xfId="0" quotePrefix="1" applyNumberFormat="1" applyFont="1" applyFill="1" applyBorder="1" applyAlignment="1">
      <alignment vertical="center"/>
    </xf>
    <xf numFmtId="180" fontId="16" fillId="4" borderId="92" xfId="0" quotePrefix="1" applyNumberFormat="1" applyFont="1" applyFill="1" applyBorder="1" applyAlignment="1">
      <alignment vertical="center"/>
    </xf>
    <xf numFmtId="180" fontId="16" fillId="4" borderId="147" xfId="0" applyNumberFormat="1" applyFont="1" applyFill="1" applyBorder="1" applyAlignment="1">
      <alignment horizontal="right" vertical="center"/>
    </xf>
    <xf numFmtId="0" fontId="14" fillId="0" borderId="0" xfId="0" applyFont="1" applyAlignment="1">
      <alignment horizontal="center" vertical="top" wrapText="1"/>
    </xf>
    <xf numFmtId="195" fontId="11" fillId="0" borderId="0" xfId="0" applyNumberFormat="1" applyFont="1" applyAlignment="1">
      <alignment horizontal="center" vertical="center"/>
    </xf>
    <xf numFmtId="0" fontId="6" fillId="2" borderId="131" xfId="0" applyFont="1" applyFill="1" applyBorder="1" applyAlignment="1">
      <alignment horizontal="center" vertical="center"/>
    </xf>
    <xf numFmtId="0" fontId="6" fillId="2" borderId="140" xfId="0" applyFont="1" applyFill="1" applyBorder="1" applyAlignment="1">
      <alignment horizontal="center" vertical="center"/>
    </xf>
    <xf numFmtId="0" fontId="16" fillId="3" borderId="94" xfId="0" applyFont="1" applyFill="1" applyBorder="1" applyAlignment="1">
      <alignment horizontal="center" vertical="center"/>
    </xf>
    <xf numFmtId="0" fontId="16" fillId="3" borderId="95" xfId="0" applyFont="1" applyFill="1" applyBorder="1" applyAlignment="1">
      <alignment horizontal="center" vertical="center"/>
    </xf>
    <xf numFmtId="0" fontId="16" fillId="3" borderId="127" xfId="0" applyFont="1" applyFill="1" applyBorder="1" applyAlignment="1">
      <alignment horizontal="center" vertical="center"/>
    </xf>
    <xf numFmtId="49" fontId="16" fillId="3" borderId="167" xfId="0" applyNumberFormat="1" applyFont="1" applyFill="1" applyBorder="1" applyAlignment="1">
      <alignment horizontal="center" vertical="center" shrinkToFit="1"/>
    </xf>
    <xf numFmtId="49" fontId="16" fillId="3" borderId="168" xfId="0" applyNumberFormat="1" applyFont="1" applyFill="1" applyBorder="1" applyAlignment="1">
      <alignment horizontal="center" vertical="center" shrinkToFit="1"/>
    </xf>
    <xf numFmtId="0" fontId="16" fillId="3" borderId="121" xfId="0" applyFont="1" applyFill="1" applyBorder="1" applyAlignment="1">
      <alignment horizontal="center" vertical="center"/>
    </xf>
    <xf numFmtId="0" fontId="16" fillId="3" borderId="126" xfId="0" applyFont="1" applyFill="1" applyBorder="1" applyAlignment="1">
      <alignment horizontal="center" vertical="center"/>
    </xf>
    <xf numFmtId="0" fontId="16" fillId="3" borderId="103"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1" xfId="0" applyFont="1" applyFill="1" applyBorder="1" applyAlignment="1">
      <alignment horizontal="center" vertical="center"/>
    </xf>
    <xf numFmtId="0" fontId="6" fillId="2" borderId="151" xfId="0" applyFont="1" applyFill="1" applyBorder="1" applyAlignment="1">
      <alignment horizontal="center" vertical="center"/>
    </xf>
    <xf numFmtId="0" fontId="6" fillId="2" borderId="130"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7" xfId="0" applyFont="1" applyFill="1" applyBorder="1" applyAlignment="1">
      <alignment horizontal="center" vertical="center"/>
    </xf>
    <xf numFmtId="0" fontId="6" fillId="0" borderId="14" xfId="0" applyFont="1" applyBorder="1" applyAlignment="1" applyProtection="1">
      <alignment horizontal="left" vertical="center" wrapText="1"/>
      <protection locked="0"/>
    </xf>
    <xf numFmtId="0" fontId="6" fillId="0" borderId="162" xfId="0" applyFont="1" applyBorder="1" applyAlignment="1" applyProtection="1">
      <alignment horizontal="left" vertical="center" wrapText="1"/>
      <protection locked="0"/>
    </xf>
    <xf numFmtId="0" fontId="11" fillId="4" borderId="130" xfId="0" applyFont="1" applyFill="1" applyBorder="1" applyAlignment="1" applyProtection="1">
      <alignment horizontal="center" vertical="center" wrapText="1"/>
      <protection locked="0"/>
    </xf>
    <xf numFmtId="0" fontId="11" fillId="4" borderId="152" xfId="0" applyFont="1" applyFill="1" applyBorder="1" applyAlignment="1" applyProtection="1">
      <alignment horizontal="center" vertical="center" wrapText="1"/>
      <protection locked="0"/>
    </xf>
    <xf numFmtId="0" fontId="11" fillId="4" borderId="148" xfId="0" applyFont="1" applyFill="1" applyBorder="1" applyAlignment="1" applyProtection="1">
      <alignment horizontal="center" vertical="center" wrapText="1"/>
      <protection locked="0"/>
    </xf>
    <xf numFmtId="0" fontId="11" fillId="4" borderId="80" xfId="0" applyFont="1" applyFill="1" applyBorder="1" applyAlignment="1" applyProtection="1">
      <alignment horizontal="center" vertical="center" wrapText="1"/>
      <protection locked="0"/>
    </xf>
    <xf numFmtId="0" fontId="11" fillId="4" borderId="81" xfId="0" applyFont="1" applyFill="1" applyBorder="1" applyAlignment="1" applyProtection="1">
      <alignment horizontal="center" vertical="center" wrapText="1"/>
      <protection locked="0"/>
    </xf>
    <xf numFmtId="0" fontId="11" fillId="4" borderId="131" xfId="0" applyFont="1" applyFill="1" applyBorder="1" applyAlignment="1" applyProtection="1">
      <alignment horizontal="center" vertical="center"/>
      <protection locked="0"/>
    </xf>
    <xf numFmtId="0" fontId="11" fillId="4" borderId="132" xfId="0" applyFont="1" applyFill="1" applyBorder="1" applyAlignment="1" applyProtection="1">
      <alignment horizontal="center" vertical="center"/>
      <protection locked="0"/>
    </xf>
    <xf numFmtId="0" fontId="11" fillId="4" borderId="140" xfId="0" applyFont="1" applyFill="1" applyBorder="1" applyAlignment="1" applyProtection="1">
      <alignment horizontal="center" vertical="center"/>
      <protection locked="0"/>
    </xf>
    <xf numFmtId="0" fontId="16" fillId="2" borderId="209"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67" xfId="0" applyFont="1" applyFill="1" applyBorder="1" applyAlignment="1">
      <alignment horizontal="center" vertical="center" wrapText="1"/>
    </xf>
    <xf numFmtId="49" fontId="16" fillId="2" borderId="132" xfId="0" applyNumberFormat="1" applyFont="1" applyFill="1" applyBorder="1" applyAlignment="1" applyProtection="1">
      <alignment horizontal="left" vertical="center" wrapText="1"/>
      <protection locked="0"/>
    </xf>
    <xf numFmtId="49" fontId="16" fillId="2" borderId="157" xfId="0" applyNumberFormat="1" applyFont="1" applyFill="1" applyBorder="1" applyAlignment="1" applyProtection="1">
      <alignment horizontal="left" vertical="center" wrapText="1"/>
      <protection locked="0"/>
    </xf>
    <xf numFmtId="0" fontId="16" fillId="2" borderId="131" xfId="0" applyFont="1" applyFill="1" applyBorder="1" applyAlignment="1">
      <alignment horizontal="center" vertical="center"/>
    </xf>
    <xf numFmtId="0" fontId="16" fillId="2" borderId="132" xfId="0" applyFont="1" applyFill="1" applyBorder="1" applyAlignment="1">
      <alignment horizontal="center" vertical="center"/>
    </xf>
    <xf numFmtId="0" fontId="26" fillId="3" borderId="135" xfId="0" applyFont="1" applyFill="1" applyBorder="1" applyAlignment="1">
      <alignment vertical="center" wrapText="1"/>
    </xf>
    <xf numFmtId="0" fontId="26" fillId="3" borderId="160" xfId="0" applyFont="1" applyFill="1" applyBorder="1" applyAlignment="1">
      <alignment vertical="center" wrapText="1"/>
    </xf>
    <xf numFmtId="0" fontId="16" fillId="0" borderId="131" xfId="0" applyFont="1" applyBorder="1" applyAlignment="1" applyProtection="1">
      <alignment horizontal="left" vertical="center" wrapText="1"/>
      <protection locked="0"/>
    </xf>
    <xf numFmtId="0" fontId="16" fillId="0" borderId="132" xfId="0" applyFont="1" applyBorder="1" applyAlignment="1" applyProtection="1">
      <alignment horizontal="left" vertical="center" wrapText="1"/>
      <protection locked="0"/>
    </xf>
    <xf numFmtId="0" fontId="16" fillId="0" borderId="157" xfId="0" applyFont="1" applyBorder="1" applyAlignment="1" applyProtection="1">
      <alignment horizontal="left" vertical="center" wrapText="1"/>
      <protection locked="0"/>
    </xf>
    <xf numFmtId="180" fontId="16" fillId="4" borderId="147" xfId="0" quotePrefix="1" applyNumberFormat="1" applyFont="1" applyFill="1" applyBorder="1" applyAlignment="1">
      <alignment vertical="center"/>
    </xf>
    <xf numFmtId="180" fontId="16" fillId="4" borderId="150" xfId="0" quotePrefix="1" applyNumberFormat="1" applyFont="1" applyFill="1" applyBorder="1" applyAlignment="1">
      <alignment vertical="center"/>
    </xf>
    <xf numFmtId="0" fontId="47" fillId="0" borderId="5" xfId="2" applyFont="1" applyBorder="1" applyAlignment="1">
      <alignment horizontal="center" vertical="center"/>
    </xf>
    <xf numFmtId="0" fontId="47" fillId="0" borderId="7" xfId="2" applyFont="1" applyBorder="1" applyAlignment="1">
      <alignment horizontal="center" vertical="center"/>
    </xf>
    <xf numFmtId="0" fontId="16" fillId="4" borderId="221" xfId="0" applyFont="1" applyFill="1" applyBorder="1" applyAlignment="1">
      <alignment horizontal="left" vertical="center" wrapText="1"/>
    </xf>
    <xf numFmtId="0" fontId="16" fillId="4" borderId="222" xfId="0" applyFont="1" applyFill="1" applyBorder="1" applyAlignment="1">
      <alignment horizontal="left" vertical="center" wrapText="1"/>
    </xf>
    <xf numFmtId="0" fontId="16" fillId="4" borderId="223" xfId="0" applyFont="1" applyFill="1" applyBorder="1" applyAlignment="1">
      <alignment horizontal="left" vertical="center" wrapText="1"/>
    </xf>
    <xf numFmtId="0" fontId="16" fillId="4" borderId="224" xfId="0" applyFont="1" applyFill="1" applyBorder="1" applyAlignment="1">
      <alignment horizontal="left" vertical="center" wrapText="1"/>
    </xf>
    <xf numFmtId="0" fontId="15" fillId="2" borderId="59"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15" xfId="0" applyFont="1" applyFill="1" applyBorder="1" applyAlignment="1">
      <alignment horizontal="center" vertical="center"/>
    </xf>
    <xf numFmtId="0" fontId="21" fillId="2" borderId="32" xfId="0" applyFont="1" applyFill="1" applyBorder="1" applyAlignment="1">
      <alignment horizontal="left" vertical="center"/>
    </xf>
    <xf numFmtId="0" fontId="21" fillId="2" borderId="114" xfId="0" applyFont="1" applyFill="1" applyBorder="1" applyAlignment="1">
      <alignment horizontal="left" vertical="center"/>
    </xf>
    <xf numFmtId="0" fontId="15" fillId="2" borderId="5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6" fillId="0" borderId="35" xfId="0" applyFont="1" applyBorder="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16" fillId="0" borderId="112"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113" xfId="0" applyFont="1" applyBorder="1" applyAlignment="1" applyProtection="1">
      <alignment horizontal="left" vertical="top" wrapText="1"/>
      <protection locked="0"/>
    </xf>
    <xf numFmtId="0" fontId="15" fillId="3" borderId="217" xfId="0" applyFont="1" applyFill="1" applyBorder="1" applyAlignment="1">
      <alignment horizontal="center" vertical="center"/>
    </xf>
    <xf numFmtId="0" fontId="15" fillId="3" borderId="219" xfId="0" applyFont="1" applyFill="1" applyBorder="1" applyAlignment="1">
      <alignment horizontal="center" vertical="center"/>
    </xf>
    <xf numFmtId="0" fontId="15" fillId="2" borderId="218" xfId="0" applyFont="1" applyFill="1" applyBorder="1" applyAlignment="1">
      <alignment horizontal="left" vertical="center" indent="1"/>
    </xf>
    <xf numFmtId="0" fontId="15" fillId="2" borderId="196" xfId="0" applyFont="1" applyFill="1" applyBorder="1" applyAlignment="1">
      <alignment horizontal="left" vertical="center" indent="1"/>
    </xf>
    <xf numFmtId="0" fontId="15" fillId="2" borderId="220" xfId="0" applyFont="1" applyFill="1" applyBorder="1" applyAlignment="1">
      <alignment horizontal="left" vertical="center" indent="1"/>
    </xf>
    <xf numFmtId="0" fontId="15" fillId="2" borderId="34"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106" xfId="0" applyFont="1" applyFill="1" applyBorder="1" applyAlignment="1">
      <alignment horizontal="center" vertical="center" textRotation="255"/>
    </xf>
    <xf numFmtId="0" fontId="15" fillId="2" borderId="139" xfId="0" applyFont="1" applyFill="1" applyBorder="1" applyAlignment="1">
      <alignment horizontal="center" vertical="center" textRotation="255"/>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55" xfId="0" applyFont="1" applyFill="1" applyBorder="1" applyAlignment="1">
      <alignment horizontal="center" vertical="center"/>
    </xf>
    <xf numFmtId="183" fontId="16" fillId="0" borderId="59" xfId="0" applyNumberFormat="1" applyFont="1" applyBorder="1" applyAlignment="1" applyProtection="1">
      <alignment horizontal="left" vertical="center" shrinkToFit="1"/>
      <protection locked="0"/>
    </xf>
    <xf numFmtId="183" fontId="16" fillId="0" borderId="115" xfId="0" applyNumberFormat="1" applyFont="1" applyBorder="1" applyAlignment="1" applyProtection="1">
      <alignment horizontal="left" vertical="center" shrinkToFit="1"/>
      <protection locked="0"/>
    </xf>
    <xf numFmtId="183" fontId="16" fillId="0" borderId="56" xfId="0" applyNumberFormat="1" applyFont="1" applyBorder="1" applyAlignment="1" applyProtection="1">
      <alignment horizontal="left" vertical="center" shrinkToFit="1"/>
      <protection locked="0"/>
    </xf>
    <xf numFmtId="183" fontId="16" fillId="0" borderId="125" xfId="0" applyNumberFormat="1" applyFont="1" applyBorder="1" applyAlignment="1" applyProtection="1">
      <alignment horizontal="left" vertical="center" shrinkToFit="1"/>
      <protection locked="0"/>
    </xf>
    <xf numFmtId="0" fontId="16" fillId="0" borderId="117" xfId="0" applyFont="1" applyBorder="1" applyAlignment="1">
      <alignment vertical="center" wrapText="1"/>
    </xf>
    <xf numFmtId="0" fontId="16" fillId="0" borderId="0" xfId="0" applyFont="1" applyAlignment="1">
      <alignment vertical="top" wrapText="1"/>
    </xf>
    <xf numFmtId="0" fontId="15" fillId="2" borderId="24" xfId="0" applyFont="1" applyFill="1" applyBorder="1" applyAlignment="1">
      <alignment horizontal="left" vertical="top" indent="1"/>
    </xf>
    <xf numFmtId="0" fontId="15" fillId="0" borderId="27" xfId="0" applyFont="1" applyBorder="1" applyAlignment="1">
      <alignment horizontal="left" vertical="center" indent="1"/>
    </xf>
    <xf numFmtId="0" fontId="15" fillId="0" borderId="107" xfId="0" applyFont="1" applyBorder="1" applyAlignment="1">
      <alignment horizontal="left" vertical="center" indent="1"/>
    </xf>
    <xf numFmtId="181" fontId="16" fillId="0" borderId="59" xfId="0" applyNumberFormat="1" applyFont="1" applyBorder="1" applyAlignment="1" applyProtection="1">
      <alignment horizontal="center" vertical="center" shrinkToFit="1"/>
      <protection locked="0"/>
    </xf>
    <xf numFmtId="181" fontId="16" fillId="0" borderId="70" xfId="0" applyNumberFormat="1" applyFont="1" applyBorder="1" applyAlignment="1" applyProtection="1">
      <alignment horizontal="center" vertical="center" shrinkToFit="1"/>
      <protection locked="0"/>
    </xf>
    <xf numFmtId="181" fontId="16" fillId="0" borderId="16" xfId="0" applyNumberFormat="1" applyFont="1" applyBorder="1" applyAlignment="1" applyProtection="1">
      <alignment horizontal="center" vertical="center" shrinkToFit="1"/>
      <protection locked="0"/>
    </xf>
    <xf numFmtId="0" fontId="6" fillId="8" borderId="16" xfId="0" applyFont="1" applyFill="1" applyBorder="1" applyAlignment="1" applyProtection="1">
      <alignment horizontal="center" vertical="center" shrinkToFit="1"/>
      <protection locked="0"/>
    </xf>
    <xf numFmtId="0" fontId="16" fillId="0" borderId="12"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109" xfId="0" applyFont="1" applyBorder="1" applyAlignment="1" applyProtection="1">
      <alignment horizontal="left" vertical="center" wrapText="1"/>
      <protection locked="0"/>
    </xf>
    <xf numFmtId="0" fontId="15" fillId="2" borderId="3" xfId="0" applyFont="1" applyFill="1" applyBorder="1" applyAlignment="1">
      <alignment horizontal="center" vertical="center" textRotation="255" shrinkToFit="1"/>
    </xf>
    <xf numFmtId="0" fontId="15" fillId="2" borderId="4"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23" fillId="3"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196" fontId="6" fillId="0" borderId="1" xfId="0" applyNumberFormat="1" applyFont="1" applyBorder="1" applyAlignment="1" applyProtection="1">
      <alignment horizontal="center" vertical="center" wrapText="1"/>
      <protection locked="0"/>
    </xf>
    <xf numFmtId="0" fontId="15" fillId="2" borderId="10" xfId="0" applyFont="1" applyFill="1" applyBorder="1" applyAlignment="1">
      <alignment horizontal="left" vertical="top" wrapText="1" indent="1"/>
    </xf>
    <xf numFmtId="0" fontId="15" fillId="0" borderId="16" xfId="0" applyFont="1" applyBorder="1" applyAlignment="1">
      <alignment horizontal="left" vertical="center" indent="1"/>
    </xf>
    <xf numFmtId="0" fontId="15" fillId="0" borderId="115" xfId="0" applyFont="1" applyBorder="1" applyAlignment="1">
      <alignment horizontal="left" vertical="center" indent="1"/>
    </xf>
    <xf numFmtId="0" fontId="23" fillId="3" borderId="24"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107" xfId="0" applyFont="1" applyFill="1" applyBorder="1" applyAlignment="1">
      <alignment horizontal="center" vertical="center"/>
    </xf>
    <xf numFmtId="49" fontId="6" fillId="0" borderId="5"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195" xfId="0" applyNumberFormat="1" applyFont="1" applyBorder="1" applyAlignment="1" applyProtection="1">
      <alignment horizontal="center" vertical="center" wrapText="1"/>
      <protection locked="0"/>
    </xf>
    <xf numFmtId="0" fontId="15" fillId="0" borderId="128" xfId="0" applyFont="1" applyBorder="1" applyAlignment="1">
      <alignment vertical="top" wrapText="1"/>
    </xf>
    <xf numFmtId="0" fontId="16" fillId="0" borderId="117" xfId="0" applyFont="1" applyBorder="1" applyAlignment="1">
      <alignment horizontal="left" vertical="top" wrapText="1"/>
    </xf>
    <xf numFmtId="0" fontId="15" fillId="0" borderId="0" xfId="0" applyFont="1" applyAlignment="1">
      <alignment vertical="top" wrapText="1"/>
    </xf>
    <xf numFmtId="0" fontId="16" fillId="0" borderId="44"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181" fontId="16" fillId="2" borderId="29" xfId="0" applyNumberFormat="1" applyFont="1" applyFill="1" applyBorder="1" applyAlignment="1">
      <alignment horizontal="center" vertical="top" shrinkToFit="1"/>
    </xf>
    <xf numFmtId="181" fontId="16" fillId="2" borderId="30" xfId="0" applyNumberFormat="1" applyFont="1" applyFill="1" applyBorder="1" applyAlignment="1">
      <alignment horizontal="center" vertical="top" shrinkToFit="1"/>
    </xf>
    <xf numFmtId="181" fontId="16" fillId="2" borderId="28" xfId="0" applyNumberFormat="1" applyFont="1" applyFill="1" applyBorder="1" applyAlignment="1">
      <alignment horizontal="center" vertical="top" shrinkToFit="1"/>
    </xf>
    <xf numFmtId="181" fontId="16" fillId="2" borderId="31" xfId="0" applyNumberFormat="1" applyFont="1" applyFill="1" applyBorder="1" applyAlignment="1">
      <alignment horizontal="center" vertical="top" shrinkToFit="1"/>
    </xf>
    <xf numFmtId="0" fontId="88" fillId="0" borderId="0" xfId="6" applyFont="1" applyAlignment="1" applyProtection="1">
      <alignment horizontal="left" vertical="top" wrapText="1"/>
      <protection locked="0"/>
    </xf>
    <xf numFmtId="0" fontId="23" fillId="0" borderId="0" xfId="6" applyFont="1" applyAlignment="1" applyProtection="1">
      <alignment horizontal="left" vertical="top" wrapText="1"/>
      <protection locked="0"/>
    </xf>
    <xf numFmtId="0" fontId="15" fillId="2" borderId="45" xfId="0" applyFont="1" applyFill="1" applyBorder="1" applyAlignment="1">
      <alignment horizontal="center" vertical="center" wrapText="1"/>
    </xf>
    <xf numFmtId="0" fontId="15" fillId="2" borderId="33" xfId="0" applyFont="1" applyFill="1" applyBorder="1" applyAlignment="1">
      <alignment horizontal="center" vertical="center"/>
    </xf>
    <xf numFmtId="0" fontId="13" fillId="0" borderId="62" xfId="6" applyFont="1" applyBorder="1" applyAlignment="1">
      <alignment horizontal="center" vertical="center"/>
    </xf>
    <xf numFmtId="0" fontId="13" fillId="0" borderId="63" xfId="6" applyFont="1" applyBorder="1" applyAlignment="1">
      <alignment horizontal="center" vertical="center"/>
    </xf>
    <xf numFmtId="0" fontId="23" fillId="17" borderId="62" xfId="6" applyFont="1" applyFill="1" applyBorder="1" applyAlignment="1">
      <alignment horizontal="center" vertical="center"/>
    </xf>
    <xf numFmtId="0" fontId="23" fillId="17" borderId="123" xfId="6" applyFont="1" applyFill="1" applyBorder="1" applyAlignment="1">
      <alignment horizontal="center" vertical="center"/>
    </xf>
    <xf numFmtId="0" fontId="23" fillId="17" borderId="63" xfId="6" applyFont="1" applyFill="1" applyBorder="1" applyAlignment="1">
      <alignment horizontal="center" vertical="center"/>
    </xf>
    <xf numFmtId="0" fontId="6" fillId="4" borderId="62" xfId="6" applyFont="1" applyFill="1" applyBorder="1" applyAlignment="1">
      <alignment horizontal="left" vertical="center" wrapText="1"/>
    </xf>
    <xf numFmtId="0" fontId="6" fillId="4" borderId="123" xfId="6" applyFont="1" applyFill="1" applyBorder="1" applyAlignment="1">
      <alignment horizontal="left" vertical="center" wrapText="1"/>
    </xf>
    <xf numFmtId="0" fontId="6" fillId="4" borderId="63" xfId="6" applyFont="1" applyFill="1" applyBorder="1" applyAlignment="1">
      <alignment horizontal="left" vertical="center" wrapText="1"/>
    </xf>
    <xf numFmtId="0" fontId="82" fillId="2" borderId="110" xfId="0" applyFont="1" applyFill="1" applyBorder="1" applyAlignment="1">
      <alignment horizontal="center" vertical="center"/>
    </xf>
    <xf numFmtId="0" fontId="82" fillId="2" borderId="111" xfId="0" applyFont="1" applyFill="1" applyBorder="1" applyAlignment="1">
      <alignment horizontal="center" vertical="center"/>
    </xf>
    <xf numFmtId="0" fontId="21" fillId="0" borderId="110" xfId="0" applyFont="1" applyBorder="1" applyAlignment="1" applyProtection="1">
      <alignment horizontal="left" vertical="center"/>
      <protection locked="0"/>
    </xf>
    <xf numFmtId="0" fontId="21" fillId="0" borderId="119" xfId="0" applyFont="1" applyBorder="1" applyAlignment="1" applyProtection="1">
      <alignment horizontal="left" vertical="center"/>
      <protection locked="0"/>
    </xf>
    <xf numFmtId="0" fontId="21" fillId="0" borderId="120" xfId="0" applyFont="1" applyBorder="1" applyAlignment="1" applyProtection="1">
      <alignment horizontal="left" vertical="center"/>
      <protection locked="0"/>
    </xf>
    <xf numFmtId="0" fontId="16" fillId="2" borderId="11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1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6" xfId="0" applyFont="1" applyFill="1" applyBorder="1" applyAlignment="1">
      <alignment horizontal="center" vertical="center" wrapText="1"/>
    </xf>
    <xf numFmtId="0" fontId="16" fillId="2" borderId="118" xfId="0" applyFont="1" applyFill="1" applyBorder="1" applyAlignment="1">
      <alignment horizontal="center" vertical="center" wrapText="1"/>
    </xf>
    <xf numFmtId="0" fontId="16" fillId="2" borderId="119"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0" borderId="2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6" fillId="0" borderId="107" xfId="0" applyFont="1" applyBorder="1" applyAlignment="1" applyProtection="1">
      <alignment horizontal="left" vertical="top" wrapText="1"/>
      <protection locked="0"/>
    </xf>
    <xf numFmtId="0" fontId="16" fillId="0" borderId="196" xfId="0" applyFont="1" applyBorder="1" applyAlignment="1" applyProtection="1">
      <alignment horizontal="left" vertical="top" wrapText="1"/>
      <protection locked="0"/>
    </xf>
    <xf numFmtId="0" fontId="16" fillId="0" borderId="105" xfId="0" applyFont="1" applyBorder="1" applyAlignment="1" applyProtection="1">
      <alignment horizontal="left" vertical="top" wrapText="1"/>
      <protection locked="0"/>
    </xf>
    <xf numFmtId="0" fontId="16" fillId="0" borderId="210" xfId="0" applyFont="1" applyBorder="1" applyAlignment="1" applyProtection="1">
      <alignment horizontal="left" vertical="top" wrapText="1"/>
      <protection locked="0"/>
    </xf>
    <xf numFmtId="0" fontId="16" fillId="0" borderId="36" xfId="0" applyFont="1" applyBorder="1" applyAlignment="1">
      <alignment vertical="center"/>
    </xf>
    <xf numFmtId="0" fontId="16" fillId="0" borderId="112" xfId="0" applyFont="1" applyBorder="1" applyAlignment="1">
      <alignment vertical="center"/>
    </xf>
    <xf numFmtId="0" fontId="16" fillId="0" borderId="0" xfId="0" applyFont="1" applyAlignment="1">
      <alignment vertical="center"/>
    </xf>
    <xf numFmtId="0" fontId="16" fillId="0" borderId="108" xfId="0" applyFont="1" applyBorder="1" applyAlignment="1">
      <alignment vertical="center"/>
    </xf>
    <xf numFmtId="0" fontId="16" fillId="0" borderId="2" xfId="0" applyFont="1" applyBorder="1" applyAlignment="1">
      <alignment vertical="center"/>
    </xf>
    <xf numFmtId="0" fontId="16" fillId="0" borderId="12" xfId="0" applyFont="1" applyBorder="1" applyAlignment="1">
      <alignment vertical="center"/>
    </xf>
    <xf numFmtId="0" fontId="16" fillId="0" borderId="28" xfId="0" applyFont="1" applyBorder="1" applyAlignment="1">
      <alignment vertical="center"/>
    </xf>
    <xf numFmtId="0" fontId="16" fillId="0" borderId="109" xfId="0" applyFont="1" applyBorder="1" applyAlignment="1">
      <alignment vertical="center"/>
    </xf>
    <xf numFmtId="0" fontId="16" fillId="0" borderId="36" xfId="0" applyFont="1" applyBorder="1" applyAlignment="1" applyProtection="1">
      <alignment vertical="center"/>
      <protection locked="0"/>
    </xf>
    <xf numFmtId="0" fontId="16" fillId="0" borderId="112"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108"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6" fillId="0" borderId="12" xfId="0" applyFont="1" applyBorder="1" applyAlignment="1" applyProtection="1">
      <alignment vertical="center"/>
      <protection locked="0"/>
    </xf>
    <xf numFmtId="0" fontId="16" fillId="0" borderId="28" xfId="0" applyFont="1" applyBorder="1" applyAlignment="1" applyProtection="1">
      <alignment vertical="center"/>
      <protection locked="0"/>
    </xf>
    <xf numFmtId="0" fontId="16" fillId="0" borderId="109" xfId="0" applyFont="1" applyBorder="1" applyAlignment="1" applyProtection="1">
      <alignment vertical="center"/>
      <protection locked="0"/>
    </xf>
    <xf numFmtId="0" fontId="23" fillId="3" borderId="11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1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79" xfId="2" applyFont="1" applyBorder="1" applyAlignment="1">
      <alignment horizontal="left" vertical="center" wrapText="1"/>
    </xf>
    <xf numFmtId="0" fontId="6" fillId="0" borderId="36" xfId="2" applyFont="1" applyBorder="1" applyAlignment="1">
      <alignment horizontal="left" vertical="center"/>
    </xf>
    <xf numFmtId="0" fontId="6" fillId="0" borderId="180" xfId="2" applyFont="1" applyBorder="1" applyAlignment="1">
      <alignment horizontal="left" vertical="center"/>
    </xf>
    <xf numFmtId="0" fontId="15" fillId="0" borderId="128" xfId="2" applyFont="1" applyBorder="1" applyAlignment="1">
      <alignment horizontal="left" vertical="top" wrapText="1"/>
    </xf>
    <xf numFmtId="0" fontId="6" fillId="0" borderId="179" xfId="2" applyFont="1" applyBorder="1" applyAlignment="1">
      <alignment horizontal="left" vertical="top" wrapText="1"/>
    </xf>
    <xf numFmtId="0" fontId="6" fillId="0" borderId="36" xfId="2" applyFont="1" applyBorder="1" applyAlignment="1">
      <alignment horizontal="left" vertical="top" wrapText="1"/>
    </xf>
    <xf numFmtId="0" fontId="6" fillId="0" borderId="180" xfId="2" applyFont="1" applyBorder="1" applyAlignment="1">
      <alignment horizontal="left" vertical="top" wrapText="1"/>
    </xf>
    <xf numFmtId="0" fontId="6" fillId="0" borderId="128" xfId="2" applyFont="1" applyBorder="1" applyAlignment="1">
      <alignment horizontal="left" vertical="top" wrapText="1"/>
    </xf>
    <xf numFmtId="0" fontId="6" fillId="0" borderId="0" xfId="2" applyFont="1" applyAlignment="1">
      <alignment horizontal="left" vertical="top" wrapText="1"/>
    </xf>
    <xf numFmtId="0" fontId="6" fillId="0" borderId="163" xfId="2" applyFont="1" applyBorder="1" applyAlignment="1">
      <alignment horizontal="left" vertical="top" wrapText="1"/>
    </xf>
    <xf numFmtId="0" fontId="6" fillId="0" borderId="192" xfId="2" applyFont="1" applyBorder="1" applyAlignment="1">
      <alignment horizontal="left" vertical="top" wrapText="1"/>
    </xf>
    <xf numFmtId="0" fontId="6" fillId="0" borderId="193" xfId="2" applyFont="1" applyBorder="1" applyAlignment="1">
      <alignment horizontal="left" vertical="top" wrapText="1"/>
    </xf>
    <xf numFmtId="0" fontId="6" fillId="0" borderId="169" xfId="2" applyFont="1" applyBorder="1" applyAlignment="1">
      <alignment horizontal="left" vertical="top" wrapText="1"/>
    </xf>
    <xf numFmtId="0" fontId="6" fillId="0" borderId="182" xfId="2" applyFont="1" applyBorder="1" applyAlignment="1">
      <alignment horizontal="left" vertical="top" wrapText="1"/>
    </xf>
    <xf numFmtId="0" fontId="6" fillId="0" borderId="28" xfId="2" applyFont="1" applyBorder="1" applyAlignment="1">
      <alignment horizontal="left" vertical="top" wrapText="1"/>
    </xf>
    <xf numFmtId="0" fontId="6" fillId="0" borderId="158" xfId="2" applyFont="1" applyBorder="1" applyAlignment="1">
      <alignment horizontal="left" vertical="top" wrapText="1"/>
    </xf>
    <xf numFmtId="0" fontId="23" fillId="2" borderId="79" xfId="2" applyFont="1" applyFill="1" applyBorder="1" applyAlignment="1">
      <alignment horizontal="left" vertical="center"/>
    </xf>
    <xf numFmtId="0" fontId="23" fillId="2" borderId="80" xfId="2" applyFont="1" applyFill="1" applyBorder="1" applyAlignment="1">
      <alignment horizontal="left" vertical="center"/>
    </xf>
    <xf numFmtId="0" fontId="23" fillId="2" borderId="81" xfId="2" applyFont="1" applyFill="1" applyBorder="1" applyAlignment="1">
      <alignment horizontal="left" vertical="center"/>
    </xf>
    <xf numFmtId="0" fontId="6" fillId="0" borderId="190" xfId="2" applyFont="1" applyBorder="1" applyAlignment="1">
      <alignment horizontal="left" vertical="center" wrapText="1"/>
    </xf>
    <xf numFmtId="0" fontId="6" fillId="0" borderId="105" xfId="2" applyFont="1" applyBorder="1" applyAlignment="1">
      <alignment horizontal="left" vertical="center"/>
    </xf>
    <xf numFmtId="0" fontId="6" fillId="0" borderId="191" xfId="2" applyFont="1" applyBorder="1" applyAlignment="1">
      <alignment horizontal="left" vertical="center"/>
    </xf>
    <xf numFmtId="0" fontId="6" fillId="0" borderId="105" xfId="2" applyFont="1" applyBorder="1" applyAlignment="1">
      <alignment horizontal="left" vertical="center" wrapText="1"/>
    </xf>
    <xf numFmtId="0" fontId="6" fillId="0" borderId="191" xfId="2" applyFont="1" applyBorder="1" applyAlignment="1">
      <alignment horizontal="left" vertical="center" wrapText="1"/>
    </xf>
    <xf numFmtId="0" fontId="6" fillId="0" borderId="190" xfId="2" applyFont="1" applyBorder="1" applyAlignment="1">
      <alignment horizontal="left" vertical="top" wrapText="1"/>
    </xf>
    <xf numFmtId="0" fontId="6" fillId="0" borderId="105" xfId="2" applyFont="1" applyBorder="1" applyAlignment="1">
      <alignment horizontal="left" vertical="top" wrapText="1"/>
    </xf>
    <xf numFmtId="0" fontId="6" fillId="0" borderId="191" xfId="2" applyFont="1" applyBorder="1" applyAlignment="1">
      <alignment horizontal="left" vertical="top" wrapText="1"/>
    </xf>
    <xf numFmtId="0" fontId="6" fillId="0" borderId="188" xfId="2" applyFont="1" applyBorder="1" applyAlignment="1">
      <alignment horizontal="left" vertical="center"/>
    </xf>
    <xf numFmtId="0" fontId="6" fillId="0" borderId="16" xfId="2" applyFont="1" applyBorder="1" applyAlignment="1">
      <alignment horizontal="left" vertical="center"/>
    </xf>
    <xf numFmtId="0" fontId="6" fillId="0" borderId="164" xfId="2" applyFont="1" applyBorder="1" applyAlignment="1">
      <alignment horizontal="left" vertical="center"/>
    </xf>
    <xf numFmtId="0" fontId="23" fillId="2" borderId="202" xfId="2" applyFont="1" applyFill="1" applyBorder="1" applyAlignment="1">
      <alignment horizontal="left" vertical="center"/>
    </xf>
    <xf numFmtId="0" fontId="23" fillId="2" borderId="203" xfId="2" applyFont="1" applyFill="1" applyBorder="1" applyAlignment="1">
      <alignment horizontal="left" vertical="center"/>
    </xf>
    <xf numFmtId="0" fontId="23" fillId="2" borderId="204" xfId="2" applyFont="1" applyFill="1" applyBorder="1" applyAlignment="1">
      <alignment horizontal="left" vertical="center"/>
    </xf>
    <xf numFmtId="0" fontId="6" fillId="9" borderId="179" xfId="2" applyFont="1" applyFill="1" applyBorder="1" applyAlignment="1">
      <alignment horizontal="left" vertical="top" wrapText="1"/>
    </xf>
    <xf numFmtId="0" fontId="6" fillId="9" borderId="36" xfId="2" applyFont="1" applyFill="1" applyBorder="1" applyAlignment="1">
      <alignment horizontal="left" vertical="top" wrapText="1"/>
    </xf>
    <xf numFmtId="0" fontId="6" fillId="9" borderId="180" xfId="2" applyFont="1" applyFill="1" applyBorder="1" applyAlignment="1">
      <alignment horizontal="left" vertical="top" wrapText="1"/>
    </xf>
    <xf numFmtId="0" fontId="6" fillId="9" borderId="128" xfId="2" applyFont="1" applyFill="1" applyBorder="1" applyAlignment="1">
      <alignment horizontal="left" vertical="top" wrapText="1"/>
    </xf>
    <xf numFmtId="0" fontId="6" fillId="9" borderId="0" xfId="2" applyFont="1" applyFill="1" applyAlignment="1">
      <alignment horizontal="left" vertical="top" wrapText="1"/>
    </xf>
    <xf numFmtId="0" fontId="6" fillId="9" borderId="163" xfId="2" applyFont="1" applyFill="1" applyBorder="1" applyAlignment="1">
      <alignment horizontal="left" vertical="top" wrapText="1"/>
    </xf>
    <xf numFmtId="0" fontId="6" fillId="9" borderId="182" xfId="2" applyFont="1" applyFill="1" applyBorder="1" applyAlignment="1">
      <alignment horizontal="left" vertical="top" wrapText="1"/>
    </xf>
    <xf numFmtId="0" fontId="6" fillId="9" borderId="28" xfId="2" applyFont="1" applyFill="1" applyBorder="1" applyAlignment="1">
      <alignment horizontal="left" vertical="top" wrapText="1"/>
    </xf>
    <xf numFmtId="0" fontId="6" fillId="9" borderId="158" xfId="2" applyFont="1" applyFill="1" applyBorder="1" applyAlignment="1">
      <alignment horizontal="left" vertical="top" wrapText="1"/>
    </xf>
    <xf numFmtId="0" fontId="83" fillId="0" borderId="128" xfId="0" applyFont="1" applyBorder="1" applyAlignment="1">
      <alignment vertical="top" wrapText="1"/>
    </xf>
    <xf numFmtId="0" fontId="23" fillId="2" borderId="189" xfId="2" applyFont="1" applyFill="1" applyBorder="1" applyAlignment="1">
      <alignment horizontal="center" vertical="center" wrapText="1"/>
    </xf>
    <xf numFmtId="0" fontId="23" fillId="2" borderId="184" xfId="2" applyFont="1" applyFill="1" applyBorder="1" applyAlignment="1">
      <alignment horizontal="center" vertical="center" wrapText="1"/>
    </xf>
    <xf numFmtId="0" fontId="23" fillId="2" borderId="205" xfId="2" applyFont="1" applyFill="1" applyBorder="1" applyAlignment="1">
      <alignment horizontal="center" vertical="center" wrapText="1"/>
    </xf>
    <xf numFmtId="0" fontId="6" fillId="0" borderId="59" xfId="2" applyFont="1" applyBorder="1" applyAlignment="1">
      <alignment horizontal="left" vertical="center" wrapText="1"/>
    </xf>
    <xf numFmtId="0" fontId="6" fillId="0" borderId="16" xfId="2" applyFont="1" applyBorder="1" applyAlignment="1">
      <alignment horizontal="left" vertical="center" wrapText="1"/>
    </xf>
    <xf numFmtId="0" fontId="6" fillId="0" borderId="164" xfId="2" applyFont="1" applyBorder="1" applyAlignment="1">
      <alignment horizontal="left" vertical="center" wrapText="1"/>
    </xf>
    <xf numFmtId="0" fontId="6" fillId="0" borderId="38" xfId="2" applyFont="1" applyBorder="1" applyAlignment="1">
      <alignment horizontal="left" vertical="top" wrapText="1"/>
    </xf>
    <xf numFmtId="0" fontId="23" fillId="2" borderId="206" xfId="2" applyFont="1" applyFill="1" applyBorder="1" applyAlignment="1">
      <alignment horizontal="left" vertical="center"/>
    </xf>
    <xf numFmtId="0" fontId="23" fillId="2" borderId="122" xfId="2" applyFont="1" applyFill="1" applyBorder="1" applyAlignment="1">
      <alignment horizontal="left" vertical="center"/>
    </xf>
    <xf numFmtId="0" fontId="23" fillId="2" borderId="207" xfId="2" applyFont="1" applyFill="1" applyBorder="1" applyAlignment="1">
      <alignment horizontal="left" vertical="center"/>
    </xf>
    <xf numFmtId="0" fontId="6" fillId="0" borderId="177" xfId="2" applyFont="1" applyBorder="1" applyAlignment="1">
      <alignment horizontal="left" vertical="top" wrapText="1"/>
    </xf>
    <xf numFmtId="0" fontId="15" fillId="0" borderId="128" xfId="2" applyFont="1" applyBorder="1" applyAlignment="1">
      <alignment vertical="top" wrapText="1"/>
    </xf>
    <xf numFmtId="0" fontId="23" fillId="2" borderId="183" xfId="2" applyFont="1" applyFill="1" applyBorder="1" applyAlignment="1">
      <alignment horizontal="center" vertical="center" wrapText="1"/>
    </xf>
    <xf numFmtId="0" fontId="23" fillId="2" borderId="185" xfId="2" applyFont="1" applyFill="1" applyBorder="1" applyAlignment="1">
      <alignment horizontal="center" vertical="center" wrapText="1"/>
    </xf>
    <xf numFmtId="0" fontId="6" fillId="4" borderId="35" xfId="2" applyFont="1" applyFill="1" applyBorder="1" applyAlignment="1">
      <alignment horizontal="left" vertical="top" wrapText="1"/>
    </xf>
    <xf numFmtId="0" fontId="6" fillId="4" borderId="36" xfId="2" applyFont="1" applyFill="1" applyBorder="1" applyAlignment="1">
      <alignment horizontal="left" vertical="top" wrapText="1"/>
    </xf>
    <xf numFmtId="0" fontId="6" fillId="4" borderId="180" xfId="2" applyFont="1" applyFill="1" applyBorder="1" applyAlignment="1">
      <alignment horizontal="left" vertical="top" wrapText="1"/>
    </xf>
    <xf numFmtId="0" fontId="6" fillId="4" borderId="38" xfId="2" applyFont="1" applyFill="1" applyBorder="1" applyAlignment="1">
      <alignment horizontal="left" vertical="top" wrapText="1"/>
    </xf>
    <xf numFmtId="0" fontId="6" fillId="4" borderId="0" xfId="2" applyFont="1" applyFill="1" applyAlignment="1">
      <alignment horizontal="left" vertical="top" wrapText="1"/>
    </xf>
    <xf numFmtId="0" fontId="6" fillId="4" borderId="163" xfId="2" applyFont="1" applyFill="1" applyBorder="1" applyAlignment="1">
      <alignment horizontal="left" vertical="top" wrapText="1"/>
    </xf>
    <xf numFmtId="0" fontId="6" fillId="4" borderId="40" xfId="2" applyFont="1" applyFill="1" applyBorder="1" applyAlignment="1">
      <alignment horizontal="left" vertical="top" wrapText="1"/>
    </xf>
    <xf numFmtId="0" fontId="6" fillId="4" borderId="41" xfId="2" applyFont="1" applyFill="1" applyBorder="1" applyAlignment="1">
      <alignment horizontal="left" vertical="top" wrapText="1"/>
    </xf>
    <xf numFmtId="0" fontId="6" fillId="4" borderId="181" xfId="2" applyFont="1" applyFill="1" applyBorder="1" applyAlignment="1">
      <alignment horizontal="left" vertical="top" wrapText="1"/>
    </xf>
    <xf numFmtId="0" fontId="15" fillId="0" borderId="5" xfId="2" applyFont="1" applyBorder="1" applyAlignment="1">
      <alignment horizontal="center" vertical="center"/>
    </xf>
    <xf numFmtId="0" fontId="48" fillId="0" borderId="7" xfId="2" applyFont="1" applyBorder="1">
      <alignment vertical="center"/>
    </xf>
    <xf numFmtId="0" fontId="23" fillId="3" borderId="94" xfId="2" applyFont="1" applyFill="1" applyBorder="1" applyAlignment="1">
      <alignment horizontal="center" vertical="center"/>
    </xf>
    <xf numFmtId="0" fontId="23" fillId="3" borderId="95" xfId="2" applyFont="1" applyFill="1" applyBorder="1" applyAlignment="1">
      <alignment horizontal="center" vertical="center"/>
    </xf>
    <xf numFmtId="0" fontId="6" fillId="4" borderId="95" xfId="2" applyFont="1" applyFill="1" applyBorder="1" applyAlignment="1">
      <alignment vertical="center" wrapText="1"/>
    </xf>
    <xf numFmtId="0" fontId="6" fillId="4" borderId="100" xfId="2" applyFont="1" applyFill="1" applyBorder="1" applyAlignment="1">
      <alignment vertical="center" wrapText="1"/>
    </xf>
    <xf numFmtId="0" fontId="23" fillId="2" borderId="178" xfId="2" applyFont="1" applyFill="1" applyBorder="1" applyAlignment="1">
      <alignment horizontal="left" vertical="center"/>
    </xf>
    <xf numFmtId="0" fontId="23" fillId="2" borderId="27" xfId="2" applyFont="1" applyFill="1" applyBorder="1" applyAlignment="1">
      <alignment horizontal="left" vertical="center"/>
    </xf>
    <xf numFmtId="0" fontId="23" fillId="2" borderId="159" xfId="2" applyFont="1" applyFill="1" applyBorder="1" applyAlignment="1">
      <alignment horizontal="left" vertical="center"/>
    </xf>
    <xf numFmtId="0" fontId="23" fillId="2" borderId="186" xfId="2" applyFont="1" applyFill="1" applyBorder="1" applyAlignment="1">
      <alignment horizontal="center" vertical="center" wrapText="1"/>
    </xf>
    <xf numFmtId="0" fontId="23" fillId="2" borderId="187" xfId="2" applyFont="1" applyFill="1" applyBorder="1" applyAlignment="1">
      <alignment horizontal="center" vertical="center" wrapText="1"/>
    </xf>
    <xf numFmtId="0" fontId="6" fillId="4" borderId="211" xfId="2" applyFont="1" applyFill="1" applyBorder="1" applyAlignment="1">
      <alignment horizontal="left" vertical="top" wrapText="1"/>
    </xf>
    <xf numFmtId="0" fontId="6" fillId="4" borderId="212" xfId="2" applyFont="1" applyFill="1" applyBorder="1" applyAlignment="1">
      <alignment horizontal="left" vertical="top" wrapText="1"/>
    </xf>
    <xf numFmtId="0" fontId="6" fillId="4" borderId="213" xfId="2" applyFont="1" applyFill="1" applyBorder="1" applyAlignment="1">
      <alignment horizontal="left" vertical="top" wrapText="1"/>
    </xf>
    <xf numFmtId="0" fontId="6" fillId="4" borderId="102" xfId="2" applyFont="1" applyFill="1" applyBorder="1" applyAlignment="1">
      <alignment horizontal="left" vertical="top" wrapText="1"/>
    </xf>
    <xf numFmtId="0" fontId="6" fillId="4" borderId="28" xfId="2" applyFont="1" applyFill="1" applyBorder="1" applyAlignment="1">
      <alignment horizontal="left" vertical="top" wrapText="1"/>
    </xf>
    <xf numFmtId="0" fontId="6" fillId="4" borderId="158" xfId="2" applyFont="1" applyFill="1" applyBorder="1" applyAlignment="1">
      <alignment horizontal="left" vertical="top" wrapText="1"/>
    </xf>
    <xf numFmtId="0" fontId="6" fillId="0" borderId="35" xfId="2" applyFont="1" applyBorder="1" applyAlignment="1">
      <alignment horizontal="left" vertical="top" wrapText="1"/>
    </xf>
    <xf numFmtId="0" fontId="16" fillId="0" borderId="128" xfId="2" applyFont="1" applyBorder="1" applyAlignment="1">
      <alignment horizontal="left" vertical="top" wrapText="1"/>
    </xf>
    <xf numFmtId="0" fontId="6" fillId="4" borderId="128" xfId="2" applyFont="1" applyFill="1" applyBorder="1" applyAlignment="1">
      <alignment horizontal="left" vertical="top" wrapText="1"/>
    </xf>
    <xf numFmtId="0" fontId="6" fillId="4" borderId="182" xfId="2" applyFont="1" applyFill="1" applyBorder="1" applyAlignment="1">
      <alignment horizontal="left" vertical="top" wrapText="1"/>
    </xf>
    <xf numFmtId="0" fontId="23" fillId="2" borderId="202" xfId="0" applyFont="1" applyFill="1" applyBorder="1" applyAlignment="1">
      <alignment horizontal="left" vertical="top" wrapText="1"/>
    </xf>
    <xf numFmtId="0" fontId="23" fillId="2" borderId="203" xfId="0" applyFont="1" applyFill="1" applyBorder="1" applyAlignment="1">
      <alignment horizontal="left" vertical="top" wrapText="1"/>
    </xf>
    <xf numFmtId="0" fontId="23" fillId="2" borderId="204" xfId="0" applyFont="1" applyFill="1" applyBorder="1" applyAlignment="1">
      <alignment horizontal="left" vertical="top" wrapText="1"/>
    </xf>
    <xf numFmtId="0" fontId="83" fillId="0" borderId="0" xfId="0" applyFont="1" applyAlignment="1">
      <alignment horizontal="left" vertical="top" wrapText="1"/>
    </xf>
    <xf numFmtId="0" fontId="6" fillId="8" borderId="128" xfId="2" applyFont="1" applyFill="1" applyBorder="1" applyAlignment="1">
      <alignment horizontal="left" vertical="top" wrapText="1"/>
    </xf>
    <xf numFmtId="0" fontId="6" fillId="8" borderId="0" xfId="2" applyFont="1" applyFill="1" applyAlignment="1">
      <alignment horizontal="left" vertical="top" wrapText="1"/>
    </xf>
    <xf numFmtId="0" fontId="6" fillId="8" borderId="163" xfId="2" applyFont="1" applyFill="1" applyBorder="1" applyAlignment="1">
      <alignment horizontal="left" vertical="top" wrapText="1"/>
    </xf>
    <xf numFmtId="0" fontId="6" fillId="8" borderId="192" xfId="2" applyFont="1" applyFill="1" applyBorder="1" applyAlignment="1">
      <alignment horizontal="left" vertical="top" wrapText="1"/>
    </xf>
    <xf numFmtId="0" fontId="6" fillId="8" borderId="193" xfId="2" applyFont="1" applyFill="1" applyBorder="1" applyAlignment="1">
      <alignment horizontal="left" vertical="top" wrapText="1"/>
    </xf>
    <xf numFmtId="0" fontId="6" fillId="8" borderId="169" xfId="2" applyFont="1" applyFill="1" applyBorder="1" applyAlignment="1">
      <alignment horizontal="left" vertical="top" wrapText="1"/>
    </xf>
    <xf numFmtId="0" fontId="6" fillId="8" borderId="188" xfId="2" applyFont="1" applyFill="1" applyBorder="1" applyAlignment="1">
      <alignment horizontal="left" vertical="center" wrapText="1"/>
    </xf>
    <xf numFmtId="0" fontId="6" fillId="8" borderId="16" xfId="2" applyFont="1" applyFill="1" applyBorder="1" applyAlignment="1">
      <alignment horizontal="left" vertical="center" wrapText="1"/>
    </xf>
    <xf numFmtId="0" fontId="6" fillId="8" borderId="164" xfId="2" applyFont="1" applyFill="1" applyBorder="1" applyAlignment="1">
      <alignment horizontal="left"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6" fillId="4" borderId="28" xfId="0" applyFont="1" applyFill="1" applyBorder="1" applyAlignment="1">
      <alignment horizontal="left" vertical="center" wrapText="1" shrinkToFit="1"/>
    </xf>
    <xf numFmtId="0" fontId="6" fillId="4" borderId="28" xfId="0" applyFont="1" applyFill="1" applyBorder="1" applyAlignment="1">
      <alignment vertical="center"/>
    </xf>
    <xf numFmtId="0" fontId="6" fillId="4" borderId="13" xfId="0" applyFont="1" applyFill="1" applyBorder="1" applyAlignment="1">
      <alignment vertical="center"/>
    </xf>
    <xf numFmtId="199" fontId="6" fillId="4" borderId="193" xfId="0" applyNumberFormat="1" applyFont="1" applyFill="1" applyBorder="1" applyAlignment="1">
      <alignment vertical="center"/>
    </xf>
    <xf numFmtId="199" fontId="6" fillId="4" borderId="171" xfId="0" applyNumberFormat="1" applyFont="1" applyFill="1" applyBorder="1" applyAlignment="1">
      <alignment vertical="center"/>
    </xf>
    <xf numFmtId="0" fontId="6" fillId="4" borderId="16" xfId="0" applyFont="1" applyFill="1" applyBorder="1" applyAlignment="1">
      <alignment vertical="center"/>
    </xf>
    <xf numFmtId="0" fontId="6" fillId="4" borderId="11" xfId="0" applyFont="1" applyFill="1" applyBorder="1" applyAlignment="1">
      <alignment vertical="center"/>
    </xf>
    <xf numFmtId="180" fontId="23" fillId="5" borderId="1" xfId="0" applyNumberFormat="1" applyFont="1" applyFill="1" applyBorder="1" applyAlignment="1">
      <alignment horizontal="center" vertical="center" shrinkToFit="1"/>
    </xf>
    <xf numFmtId="0" fontId="26" fillId="0" borderId="0" xfId="0" applyFont="1" applyAlignment="1">
      <alignment vertical="center" wrapText="1"/>
    </xf>
    <xf numFmtId="0" fontId="31" fillId="0" borderId="0" xfId="0" applyFont="1" applyAlignment="1">
      <alignment vertical="center" wrapTex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180" fontId="23" fillId="0" borderId="6" xfId="3" applyNumberFormat="1" applyFont="1" applyFill="1" applyBorder="1" applyAlignment="1" applyProtection="1">
      <alignment horizontal="center" vertical="center" wrapText="1"/>
      <protection locked="0"/>
    </xf>
    <xf numFmtId="180" fontId="23" fillId="0" borderId="7" xfId="3" applyNumberFormat="1" applyFont="1" applyFill="1" applyBorder="1" applyAlignment="1" applyProtection="1">
      <alignment horizontal="center" vertical="center" wrapText="1"/>
      <protection locked="0"/>
    </xf>
    <xf numFmtId="199" fontId="6" fillId="4" borderId="30" xfId="0" applyNumberFormat="1" applyFont="1" applyFill="1" applyBorder="1" applyAlignment="1">
      <alignment vertical="center"/>
    </xf>
    <xf numFmtId="199" fontId="6" fillId="4" borderId="23" xfId="0" applyNumberFormat="1" applyFont="1" applyFill="1" applyBorder="1" applyAlignment="1">
      <alignment vertical="center"/>
    </xf>
    <xf numFmtId="199" fontId="6" fillId="4" borderId="6" xfId="1" applyNumberFormat="1" applyFont="1" applyFill="1" applyBorder="1" applyAlignment="1" applyProtection="1">
      <alignment vertical="center" shrinkToFit="1"/>
    </xf>
    <xf numFmtId="199" fontId="6" fillId="4" borderId="7" xfId="1" applyNumberFormat="1" applyFont="1" applyFill="1" applyBorder="1" applyAlignment="1" applyProtection="1">
      <alignment vertical="center" shrinkToFit="1"/>
    </xf>
    <xf numFmtId="199" fontId="6" fillId="4" borderId="19" xfId="0" applyNumberFormat="1" applyFont="1" applyFill="1" applyBorder="1" applyAlignment="1">
      <alignment vertical="center"/>
    </xf>
    <xf numFmtId="199" fontId="6" fillId="4" borderId="20" xfId="0" applyNumberFormat="1" applyFont="1" applyFill="1" applyBorder="1" applyAlignment="1">
      <alignment vertical="center"/>
    </xf>
    <xf numFmtId="199" fontId="6" fillId="4" borderId="16" xfId="0" applyNumberFormat="1" applyFont="1" applyFill="1" applyBorder="1" applyAlignment="1">
      <alignment vertical="center"/>
    </xf>
    <xf numFmtId="199" fontId="6" fillId="4" borderId="11" xfId="0" applyNumberFormat="1" applyFont="1" applyFill="1" applyBorder="1" applyAlignment="1">
      <alignment vertical="center"/>
    </xf>
    <xf numFmtId="180" fontId="23" fillId="5" borderId="5" xfId="1" applyNumberFormat="1" applyFont="1" applyFill="1" applyBorder="1" applyAlignment="1" applyProtection="1">
      <alignment horizontal="center" vertical="center" shrinkToFit="1"/>
    </xf>
    <xf numFmtId="180" fontId="23" fillId="5" borderId="6" xfId="1" applyNumberFormat="1" applyFont="1" applyFill="1" applyBorder="1" applyAlignment="1" applyProtection="1">
      <alignment horizontal="center" vertical="center" shrinkToFit="1"/>
    </xf>
    <xf numFmtId="180" fontId="23" fillId="5" borderId="7" xfId="1" applyNumberFormat="1" applyFont="1" applyFill="1" applyBorder="1" applyAlignment="1" applyProtection="1">
      <alignment horizontal="center" vertical="center" shrinkToFit="1"/>
    </xf>
    <xf numFmtId="199" fontId="6" fillId="4" borderId="123" xfId="0" applyNumberFormat="1" applyFont="1" applyFill="1" applyBorder="1" applyAlignment="1">
      <alignment vertical="center"/>
    </xf>
    <xf numFmtId="199" fontId="6" fillId="4" borderId="63" xfId="0" applyNumberFormat="1" applyFont="1" applyFill="1" applyBorder="1" applyAlignment="1">
      <alignment vertical="center"/>
    </xf>
    <xf numFmtId="0" fontId="15" fillId="0" borderId="128" xfId="0" applyFont="1" applyBorder="1" applyAlignment="1">
      <alignment horizontal="left" vertical="center" wrapText="1"/>
    </xf>
    <xf numFmtId="0" fontId="28" fillId="2" borderId="62" xfId="0" applyFont="1" applyFill="1" applyBorder="1" applyAlignment="1">
      <alignment horizontal="center" vertical="center"/>
    </xf>
    <xf numFmtId="0" fontId="28" fillId="2" borderId="123" xfId="0" applyFont="1" applyFill="1" applyBorder="1" applyAlignment="1">
      <alignment horizontal="center" vertical="center"/>
    </xf>
    <xf numFmtId="0" fontId="28" fillId="2" borderId="124" xfId="0" applyFont="1" applyFill="1" applyBorder="1" applyAlignment="1">
      <alignment horizontal="center" vertical="center"/>
    </xf>
    <xf numFmtId="180" fontId="28" fillId="2" borderId="62" xfId="0" applyNumberFormat="1" applyFont="1" applyFill="1" applyBorder="1" applyAlignment="1">
      <alignment horizontal="center" vertical="center"/>
    </xf>
    <xf numFmtId="180" fontId="28" fillId="2" borderId="123" xfId="0" applyNumberFormat="1" applyFont="1" applyFill="1" applyBorder="1" applyAlignment="1">
      <alignment horizontal="center" vertical="center"/>
    </xf>
    <xf numFmtId="180" fontId="28" fillId="2" borderId="124" xfId="0" applyNumberFormat="1" applyFont="1" applyFill="1" applyBorder="1" applyAlignment="1">
      <alignment horizontal="center" vertical="center"/>
    </xf>
    <xf numFmtId="0" fontId="26" fillId="4" borderId="96" xfId="0" applyFont="1" applyFill="1" applyBorder="1" applyAlignment="1">
      <alignment horizontal="left" vertical="center" wrapText="1"/>
    </xf>
    <xf numFmtId="0" fontId="26" fillId="4" borderId="123" xfId="0" applyFont="1" applyFill="1" applyBorder="1" applyAlignment="1">
      <alignment horizontal="left" vertical="center" wrapText="1"/>
    </xf>
    <xf numFmtId="0" fontId="26" fillId="4" borderId="63" xfId="0" applyFont="1" applyFill="1" applyBorder="1" applyAlignment="1">
      <alignment horizontal="left" vertical="center" wrapText="1"/>
    </xf>
    <xf numFmtId="0" fontId="23" fillId="0" borderId="128" xfId="0" applyFont="1" applyBorder="1" applyAlignment="1">
      <alignment horizontal="left" vertical="center" wrapText="1"/>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9" fillId="2" borderId="96" xfId="0" applyFont="1" applyFill="1" applyBorder="1" applyAlignment="1">
      <alignment horizontal="center" vertical="center"/>
    </xf>
    <xf numFmtId="180" fontId="9" fillId="2" borderId="97" xfId="0"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180" fontId="9" fillId="2" borderId="98" xfId="0" applyNumberFormat="1" applyFont="1" applyFill="1" applyBorder="1" applyAlignment="1">
      <alignment horizontal="righ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0" xfId="0" applyFont="1" applyAlignment="1">
      <alignment horizontal="center" vertical="center"/>
    </xf>
    <xf numFmtId="180" fontId="9" fillId="2" borderId="82" xfId="0" applyNumberFormat="1" applyFont="1" applyFill="1" applyBorder="1" applyAlignment="1">
      <alignment horizontal="center" vertical="center" wrapText="1"/>
    </xf>
    <xf numFmtId="180" fontId="9" fillId="2" borderId="86" xfId="0" applyNumberFormat="1"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80" xfId="0" applyFont="1" applyFill="1" applyBorder="1" applyAlignment="1">
      <alignment horizontal="center" vertical="center"/>
    </xf>
    <xf numFmtId="180" fontId="9" fillId="2" borderId="79" xfId="0" applyNumberFormat="1" applyFont="1" applyFill="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180" fontId="9" fillId="2" borderId="80" xfId="0" applyNumberFormat="1" applyFont="1" applyFill="1" applyBorder="1" applyAlignment="1">
      <alignment horizontal="center" vertical="center"/>
    </xf>
    <xf numFmtId="180" fontId="9" fillId="2" borderId="82" xfId="0" applyNumberFormat="1" applyFont="1" applyFill="1" applyBorder="1" applyAlignment="1">
      <alignment horizontal="center" vertical="center"/>
    </xf>
    <xf numFmtId="180" fontId="9" fillId="2" borderId="86" xfId="0" applyNumberFormat="1" applyFont="1" applyFill="1" applyBorder="1" applyAlignment="1">
      <alignment horizontal="center" vertical="center"/>
    </xf>
    <xf numFmtId="0" fontId="9" fillId="0" borderId="0" xfId="0" applyFont="1" applyAlignment="1">
      <alignment vertical="center"/>
    </xf>
    <xf numFmtId="0" fontId="26" fillId="3" borderId="1" xfId="0" applyFont="1" applyFill="1" applyBorder="1" applyAlignment="1">
      <alignment horizontal="center" vertical="center"/>
    </xf>
    <xf numFmtId="0" fontId="26" fillId="2" borderId="1" xfId="0" applyFont="1" applyFill="1" applyBorder="1" applyAlignment="1">
      <alignment horizontal="center" vertical="center"/>
    </xf>
    <xf numFmtId="0" fontId="26" fillId="0" borderId="0" xfId="0" applyFont="1" applyAlignment="1" applyProtection="1">
      <alignment horizontal="left" vertical="center" shrinkToFit="1"/>
      <protection locked="0"/>
    </xf>
    <xf numFmtId="0" fontId="26" fillId="0" borderId="67" xfId="0" applyFont="1" applyBorder="1" applyAlignment="1" applyProtection="1">
      <alignment horizontal="left" vertical="center" shrinkToFit="1"/>
      <protection locked="0"/>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1" xfId="0" applyFont="1" applyFill="1" applyBorder="1" applyAlignment="1">
      <alignment horizontal="center" vertical="center"/>
    </xf>
    <xf numFmtId="0" fontId="26" fillId="0" borderId="6" xfId="0" applyFont="1" applyBorder="1" applyAlignment="1">
      <alignment vertical="center"/>
    </xf>
    <xf numFmtId="0" fontId="26" fillId="0" borderId="12" xfId="0" applyFont="1" applyBorder="1" applyAlignment="1" applyProtection="1">
      <alignment horizontal="left" vertical="center" shrinkToFit="1"/>
      <protection locked="0"/>
    </xf>
    <xf numFmtId="0" fontId="26" fillId="0" borderId="73" xfId="0" applyFont="1" applyBorder="1" applyAlignment="1" applyProtection="1">
      <alignment horizontal="left" vertical="center" shrinkToFit="1"/>
      <protection locked="0"/>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0" borderId="24" xfId="0" applyFont="1" applyBorder="1" applyAlignment="1" applyProtection="1">
      <alignment horizontal="left" vertical="center" shrinkToFit="1"/>
      <protection locked="0"/>
    </xf>
    <xf numFmtId="0" fontId="26" fillId="0" borderId="27" xfId="0" applyFont="1" applyBorder="1" applyAlignment="1" applyProtection="1">
      <alignment horizontal="left" vertical="center" shrinkToFit="1"/>
      <protection locked="0"/>
    </xf>
    <xf numFmtId="0" fontId="26" fillId="0" borderId="65" xfId="0" applyFont="1" applyBorder="1" applyAlignment="1" applyProtection="1">
      <alignment horizontal="left" vertical="center" shrinkToFit="1"/>
      <protection locked="0"/>
    </xf>
    <xf numFmtId="0" fontId="26" fillId="0" borderId="28" xfId="0" applyFont="1" applyBorder="1" applyAlignment="1" applyProtection="1">
      <alignment horizontal="left" vertical="center" shrinkToFit="1"/>
      <protection locked="0"/>
    </xf>
    <xf numFmtId="0" fontId="26" fillId="0" borderId="2" xfId="0" applyFont="1" applyBorder="1" applyAlignment="1" applyProtection="1">
      <alignment horizontal="left" vertical="center" shrinkToFit="1"/>
      <protection locked="0"/>
    </xf>
    <xf numFmtId="0" fontId="26" fillId="2" borderId="24"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9" fillId="0" borderId="0" xfId="0" applyFont="1" applyAlignment="1">
      <alignment horizontal="left" vertical="center"/>
    </xf>
    <xf numFmtId="38" fontId="26" fillId="0" borderId="24" xfId="3" applyFont="1" applyFill="1" applyBorder="1" applyAlignment="1" applyProtection="1">
      <alignment horizontal="left" vertical="center" shrinkToFit="1"/>
      <protection locked="0"/>
    </xf>
    <xf numFmtId="38" fontId="26" fillId="0" borderId="65" xfId="3" applyFont="1" applyFill="1" applyBorder="1" applyAlignment="1" applyProtection="1">
      <alignment horizontal="left" vertical="center" shrinkToFit="1"/>
      <protection locked="0"/>
    </xf>
    <xf numFmtId="38" fontId="26" fillId="0" borderId="2" xfId="3" applyFont="1" applyFill="1" applyBorder="1" applyAlignment="1" applyProtection="1">
      <alignment horizontal="left" vertical="center" shrinkToFit="1"/>
      <protection locked="0"/>
    </xf>
    <xf numFmtId="38" fontId="26" fillId="0" borderId="67" xfId="3" applyFont="1" applyFill="1" applyBorder="1" applyAlignment="1" applyProtection="1">
      <alignment horizontal="left" vertical="center" shrinkToFit="1"/>
      <protection locked="0"/>
    </xf>
    <xf numFmtId="0" fontId="26" fillId="2" borderId="2" xfId="0" applyFont="1" applyFill="1" applyBorder="1" applyAlignment="1">
      <alignment horizontal="center" vertical="center" textRotation="255" wrapText="1"/>
    </xf>
    <xf numFmtId="0" fontId="26" fillId="2" borderId="4" xfId="0" applyFont="1" applyFill="1" applyBorder="1" applyAlignment="1">
      <alignment horizontal="center" vertical="center" textRotation="255" wrapText="1"/>
    </xf>
    <xf numFmtId="0" fontId="26" fillId="2" borderId="9" xfId="0" applyFont="1" applyFill="1" applyBorder="1" applyAlignment="1">
      <alignment horizontal="center" vertical="center" textRotation="255" wrapText="1"/>
    </xf>
    <xf numFmtId="0" fontId="26" fillId="2" borderId="24" xfId="0" applyFont="1" applyFill="1" applyBorder="1" applyAlignment="1">
      <alignment horizontal="center" vertical="center" textRotation="255" wrapText="1"/>
    </xf>
    <xf numFmtId="0" fontId="26" fillId="2" borderId="12" xfId="0" applyFont="1" applyFill="1" applyBorder="1" applyAlignment="1">
      <alignment horizontal="center" vertical="center" textRotation="255" wrapText="1"/>
    </xf>
    <xf numFmtId="0" fontId="26" fillId="0" borderId="2" xfId="0" applyFont="1" applyBorder="1" applyAlignment="1">
      <alignment horizontal="left" vertical="center"/>
    </xf>
    <xf numFmtId="0" fontId="26" fillId="0" borderId="67" xfId="0" applyFont="1" applyBorder="1" applyAlignment="1">
      <alignment horizontal="left" vertical="center"/>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48" xfId="0" applyFont="1" applyFill="1" applyBorder="1" applyAlignment="1">
      <alignment horizontal="center" vertical="center" wrapText="1"/>
    </xf>
    <xf numFmtId="189" fontId="26" fillId="0" borderId="18" xfId="0" applyNumberFormat="1" applyFont="1" applyBorder="1" applyAlignment="1" applyProtection="1">
      <alignment horizontal="center" vertical="center" shrinkToFit="1"/>
      <protection locked="0"/>
    </xf>
    <xf numFmtId="189" fontId="26" fillId="0" borderId="48" xfId="0" applyNumberFormat="1" applyFont="1" applyBorder="1" applyAlignment="1" applyProtection="1">
      <alignment horizontal="center" vertical="center" shrinkToFit="1"/>
      <protection locked="0"/>
    </xf>
    <xf numFmtId="189" fontId="21" fillId="3" borderId="24" xfId="0" applyNumberFormat="1" applyFont="1" applyFill="1" applyBorder="1" applyAlignment="1" applyProtection="1">
      <alignment horizontal="center" vertical="center" wrapText="1" shrinkToFit="1"/>
      <protection locked="0"/>
    </xf>
    <xf numFmtId="189" fontId="21" fillId="3" borderId="65" xfId="0" applyNumberFormat="1" applyFont="1" applyFill="1" applyBorder="1" applyAlignment="1" applyProtection="1">
      <alignment horizontal="center" vertical="center" wrapText="1" shrinkToFit="1"/>
      <protection locked="0"/>
    </xf>
    <xf numFmtId="189" fontId="21" fillId="3" borderId="12" xfId="0" applyNumberFormat="1" applyFont="1" applyFill="1" applyBorder="1" applyAlignment="1" applyProtection="1">
      <alignment horizontal="center" vertical="center" wrapText="1" shrinkToFit="1"/>
      <protection locked="0"/>
    </xf>
    <xf numFmtId="189" fontId="21" fillId="3" borderId="73" xfId="0" applyNumberFormat="1" applyFont="1" applyFill="1" applyBorder="1" applyAlignment="1" applyProtection="1">
      <alignment horizontal="center" vertical="center" wrapText="1" shrinkToFit="1"/>
      <protection locked="0"/>
    </xf>
    <xf numFmtId="187" fontId="21" fillId="3" borderId="59" xfId="3" applyNumberFormat="1" applyFont="1" applyFill="1" applyBorder="1" applyAlignment="1" applyProtection="1">
      <alignment horizontal="center" vertical="center"/>
      <protection locked="0"/>
    </xf>
    <xf numFmtId="187" fontId="21" fillId="3" borderId="16" xfId="3" applyNumberFormat="1" applyFont="1" applyFill="1" applyBorder="1" applyAlignment="1" applyProtection="1">
      <alignment horizontal="center" vertical="center"/>
      <protection locked="0"/>
    </xf>
    <xf numFmtId="192" fontId="21" fillId="0" borderId="32" xfId="0" applyNumberFormat="1" applyFont="1" applyBorder="1" applyAlignment="1">
      <alignment horizontal="center" vertical="center"/>
    </xf>
    <xf numFmtId="192" fontId="21" fillId="0" borderId="31" xfId="0" applyNumberFormat="1" applyFont="1" applyBorder="1" applyAlignment="1">
      <alignment horizontal="center" vertical="center"/>
    </xf>
    <xf numFmtId="0" fontId="26" fillId="0" borderId="0" xfId="0" applyFont="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26" fillId="2" borderId="5"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3" xfId="0" applyFont="1" applyFill="1" applyBorder="1" applyAlignment="1">
      <alignment horizontal="center" vertical="distributed" textRotation="255" justifyLastLine="1"/>
    </xf>
    <xf numFmtId="0" fontId="26" fillId="2" borderId="4" xfId="0" applyFont="1" applyFill="1" applyBorder="1" applyAlignment="1">
      <alignment horizontal="center" vertical="distributed" textRotation="255" justifyLastLine="1"/>
    </xf>
    <xf numFmtId="0" fontId="26" fillId="2" borderId="9" xfId="0" applyFont="1" applyFill="1" applyBorder="1" applyAlignment="1">
      <alignment horizontal="center" vertical="distributed" textRotation="255" justifyLastLine="1"/>
    </xf>
    <xf numFmtId="0" fontId="26" fillId="2" borderId="24" xfId="0" applyFont="1" applyFill="1" applyBorder="1" applyAlignment="1">
      <alignment horizontal="center" vertical="distributed" textRotation="255" justifyLastLine="1"/>
    </xf>
    <xf numFmtId="0" fontId="26" fillId="2" borderId="2" xfId="0" applyFont="1" applyFill="1" applyBorder="1" applyAlignment="1">
      <alignment horizontal="center" vertical="distributed" textRotation="255" justifyLastLine="1"/>
    </xf>
    <xf numFmtId="0" fontId="26" fillId="2" borderId="12" xfId="0" applyFont="1" applyFill="1" applyBorder="1" applyAlignment="1">
      <alignment horizontal="center" vertical="distributed" textRotation="255" justifyLastLine="1"/>
    </xf>
    <xf numFmtId="0" fontId="26" fillId="2" borderId="24" xfId="0" applyFont="1" applyFill="1" applyBorder="1" applyAlignment="1">
      <alignment horizontal="center" vertical="distributed" textRotation="255" wrapText="1" justifyLastLine="1"/>
    </xf>
    <xf numFmtId="0" fontId="26" fillId="2" borderId="2" xfId="0" applyFont="1" applyFill="1" applyBorder="1" applyAlignment="1">
      <alignment horizontal="center" vertical="distributed" textRotation="255" wrapText="1" justifyLastLine="1"/>
    </xf>
    <xf numFmtId="0" fontId="26" fillId="2" borderId="12" xfId="0" applyFont="1" applyFill="1" applyBorder="1" applyAlignment="1">
      <alignment horizontal="center" vertical="distributed" textRotation="255" wrapText="1" justifyLastLine="1"/>
    </xf>
    <xf numFmtId="0" fontId="26" fillId="2" borderId="3" xfId="0" applyFont="1" applyFill="1" applyBorder="1" applyAlignment="1">
      <alignment horizontal="center" vertical="distributed" textRotation="255" wrapText="1" justifyLastLine="1"/>
    </xf>
    <xf numFmtId="0" fontId="26" fillId="2" borderId="4" xfId="0" applyFont="1" applyFill="1" applyBorder="1" applyAlignment="1">
      <alignment horizontal="center" vertical="distributed" textRotation="255" wrapText="1" justifyLastLine="1"/>
    </xf>
    <xf numFmtId="0" fontId="26" fillId="2" borderId="9" xfId="0" applyFont="1" applyFill="1" applyBorder="1" applyAlignment="1">
      <alignment horizontal="center" vertical="distributed" textRotation="255" wrapText="1" justifyLastLine="1"/>
    </xf>
    <xf numFmtId="0" fontId="46" fillId="0" borderId="2" xfId="0" applyFont="1" applyBorder="1" applyAlignment="1">
      <alignment horizontal="left" vertical="top" wrapText="1"/>
    </xf>
    <xf numFmtId="0" fontId="26" fillId="2" borderId="24" xfId="0" applyFont="1" applyFill="1" applyBorder="1" applyAlignment="1">
      <alignment horizontal="right" vertical="center"/>
    </xf>
    <xf numFmtId="0" fontId="26" fillId="2" borderId="27" xfId="0" applyFont="1" applyFill="1" applyBorder="1" applyAlignment="1">
      <alignment horizontal="right" vertical="center"/>
    </xf>
    <xf numFmtId="0" fontId="26" fillId="2" borderId="65" xfId="0" applyFont="1" applyFill="1" applyBorder="1" applyAlignment="1">
      <alignment horizontal="right" vertical="center"/>
    </xf>
    <xf numFmtId="0" fontId="26" fillId="2" borderId="52" xfId="0" applyFont="1" applyFill="1" applyBorder="1" applyAlignment="1">
      <alignment horizontal="center" vertical="center" shrinkToFit="1"/>
    </xf>
    <xf numFmtId="190" fontId="26" fillId="4" borderId="59" xfId="3" applyNumberFormat="1" applyFont="1" applyFill="1" applyBorder="1" applyAlignment="1">
      <alignment horizontal="center" vertical="center"/>
    </xf>
    <xf numFmtId="190" fontId="26" fillId="4" borderId="70" xfId="3" applyNumberFormat="1" applyFont="1" applyFill="1" applyBorder="1" applyAlignment="1">
      <alignment horizontal="center" vertical="center"/>
    </xf>
    <xf numFmtId="0" fontId="26" fillId="4" borderId="51" xfId="0" applyFont="1" applyFill="1" applyBorder="1" applyAlignment="1">
      <alignment horizontal="center" vertical="center" shrinkToFit="1"/>
    </xf>
    <xf numFmtId="0" fontId="26" fillId="4" borderId="6" xfId="0" applyFont="1" applyFill="1" applyBorder="1" applyAlignment="1">
      <alignment horizontal="center" vertical="center" shrinkToFit="1"/>
    </xf>
    <xf numFmtId="0" fontId="26" fillId="4" borderId="7" xfId="0" applyFont="1" applyFill="1" applyBorder="1" applyAlignment="1">
      <alignment horizontal="center" vertical="center" shrinkToFit="1"/>
    </xf>
    <xf numFmtId="38" fontId="26" fillId="0" borderId="12" xfId="3" applyFont="1" applyFill="1" applyBorder="1" applyAlignment="1" applyProtection="1">
      <alignment horizontal="left" vertical="center" shrinkToFit="1"/>
      <protection locked="0"/>
    </xf>
    <xf numFmtId="38" fontId="26" fillId="0" borderId="73" xfId="3" applyFont="1" applyFill="1" applyBorder="1" applyAlignment="1" applyProtection="1">
      <alignment horizontal="left" vertical="center" shrinkToFit="1"/>
      <protection locked="0"/>
    </xf>
    <xf numFmtId="0" fontId="24" fillId="0" borderId="27" xfId="0" applyFont="1" applyBorder="1" applyAlignment="1">
      <alignment horizontal="center" vertical="center" wrapText="1"/>
    </xf>
    <xf numFmtId="0" fontId="26" fillId="4" borderId="1" xfId="0" applyFont="1" applyFill="1" applyBorder="1" applyAlignment="1">
      <alignment vertical="center" wrapText="1" shrinkToFit="1"/>
    </xf>
    <xf numFmtId="0" fontId="26" fillId="2" borderId="7" xfId="0" applyFont="1" applyFill="1" applyBorder="1" applyAlignment="1">
      <alignment vertical="center"/>
    </xf>
    <xf numFmtId="0" fontId="26" fillId="2" borderId="6" xfId="0" applyFont="1" applyFill="1" applyBorder="1" applyAlignment="1">
      <alignment vertical="center"/>
    </xf>
    <xf numFmtId="0" fontId="26" fillId="4" borderId="5" xfId="0" applyFont="1" applyFill="1" applyBorder="1" applyAlignment="1">
      <alignment horizontal="left" vertical="center" wrapText="1" shrinkToFit="1"/>
    </xf>
    <xf numFmtId="0" fontId="26" fillId="4" borderId="6" xfId="0" applyFont="1" applyFill="1" applyBorder="1" applyAlignment="1">
      <alignment horizontal="left" vertical="center" wrapText="1" shrinkToFit="1"/>
    </xf>
    <xf numFmtId="0" fontId="26" fillId="4" borderId="7" xfId="0" applyFont="1" applyFill="1" applyBorder="1" applyAlignment="1">
      <alignment horizontal="left" vertical="center" wrapText="1" shrinkToFit="1"/>
    </xf>
    <xf numFmtId="0" fontId="26" fillId="2" borderId="1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192" fontId="26" fillId="4" borderId="32" xfId="3" applyNumberFormat="1" applyFont="1" applyFill="1" applyBorder="1" applyAlignment="1" applyProtection="1">
      <alignment horizontal="center" vertical="center"/>
    </xf>
    <xf numFmtId="192" fontId="26" fillId="4" borderId="31" xfId="3" applyNumberFormat="1" applyFont="1" applyFill="1" applyBorder="1" applyAlignment="1" applyProtection="1">
      <alignment horizontal="center" vertical="center"/>
    </xf>
    <xf numFmtId="192" fontId="26" fillId="4" borderId="56" xfId="3" applyNumberFormat="1" applyFont="1" applyFill="1" applyBorder="1" applyAlignment="1" applyProtection="1">
      <alignment horizontal="center" vertical="center"/>
    </xf>
    <xf numFmtId="192" fontId="26" fillId="4" borderId="48" xfId="3" applyNumberFormat="1" applyFont="1" applyFill="1" applyBorder="1" applyAlignment="1" applyProtection="1">
      <alignment horizontal="center" vertical="center"/>
    </xf>
    <xf numFmtId="0" fontId="26" fillId="2" borderId="102" xfId="0" applyFont="1" applyFill="1" applyBorder="1" applyAlignment="1">
      <alignment horizontal="center" vertical="center"/>
    </xf>
    <xf numFmtId="0" fontId="26" fillId="2" borderId="73" xfId="0" applyFont="1" applyFill="1" applyBorder="1" applyAlignment="1">
      <alignment horizontal="center" vertical="center"/>
    </xf>
    <xf numFmtId="0" fontId="26" fillId="2" borderId="52" xfId="0" applyFont="1" applyFill="1" applyBorder="1" applyAlignment="1">
      <alignment horizontal="center" vertical="center"/>
    </xf>
    <xf numFmtId="0" fontId="26" fillId="2" borderId="10" xfId="0" applyFont="1" applyFill="1" applyBorder="1" applyAlignment="1">
      <alignment horizontal="center" vertical="center" shrinkToFit="1"/>
    </xf>
    <xf numFmtId="0" fontId="26" fillId="2" borderId="70"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6" fillId="2" borderId="48" xfId="0" applyFont="1" applyFill="1" applyBorder="1" applyAlignment="1">
      <alignment horizontal="center" vertical="center" shrinkToFit="1"/>
    </xf>
    <xf numFmtId="0" fontId="26" fillId="2" borderId="29" xfId="0" applyFont="1" applyFill="1" applyBorder="1" applyAlignment="1">
      <alignment horizontal="center" vertical="center" shrinkToFit="1"/>
    </xf>
    <xf numFmtId="0" fontId="26" fillId="2" borderId="31" xfId="0" applyFont="1" applyFill="1" applyBorder="1" applyAlignment="1">
      <alignment horizontal="center" vertical="center" shrinkToFit="1"/>
    </xf>
    <xf numFmtId="0" fontId="17" fillId="2" borderId="50" xfId="4" applyFont="1" applyFill="1" applyBorder="1" applyAlignment="1">
      <alignment horizontal="center" vertical="center"/>
    </xf>
    <xf numFmtId="0" fontId="17" fillId="2" borderId="15" xfId="4" applyFont="1" applyFill="1" applyBorder="1" applyAlignment="1">
      <alignment horizontal="center" vertical="center"/>
    </xf>
    <xf numFmtId="0" fontId="17" fillId="2" borderId="17" xfId="4" applyFont="1" applyFill="1" applyBorder="1" applyAlignment="1">
      <alignment horizontal="center" vertical="center"/>
    </xf>
    <xf numFmtId="0" fontId="17" fillId="2" borderId="45" xfId="4" applyFont="1" applyFill="1" applyBorder="1" applyAlignment="1">
      <alignment horizontal="center" vertical="center"/>
    </xf>
    <xf numFmtId="0" fontId="17" fillId="2" borderId="21" xfId="4" applyFont="1" applyFill="1" applyBorder="1" applyAlignment="1">
      <alignment horizontal="center" vertical="center"/>
    </xf>
    <xf numFmtId="0" fontId="17" fillId="2" borderId="49" xfId="4" applyFont="1" applyFill="1" applyBorder="1" applyAlignment="1">
      <alignment horizontal="center" vertical="center"/>
    </xf>
    <xf numFmtId="189" fontId="21" fillId="3" borderId="27" xfId="0" applyNumberFormat="1" applyFont="1" applyFill="1" applyBorder="1" applyAlignment="1" applyProtection="1">
      <alignment horizontal="center" vertical="center" wrapText="1" shrinkToFit="1"/>
      <protection locked="0"/>
    </xf>
    <xf numFmtId="189" fontId="21" fillId="3" borderId="28" xfId="0" applyNumberFormat="1" applyFont="1" applyFill="1" applyBorder="1" applyAlignment="1" applyProtection="1">
      <alignment horizontal="center" vertical="center" wrapText="1" shrinkToFit="1"/>
      <protection locked="0"/>
    </xf>
    <xf numFmtId="0" fontId="21" fillId="13" borderId="59" xfId="0" applyFont="1" applyFill="1" applyBorder="1" applyAlignment="1">
      <alignment horizontal="center" vertical="center"/>
    </xf>
    <xf numFmtId="0" fontId="21" fillId="13" borderId="70" xfId="0" applyFont="1" applyFill="1" applyBorder="1" applyAlignment="1">
      <alignment horizontal="center" vertical="center"/>
    </xf>
    <xf numFmtId="0" fontId="17" fillId="2" borderId="50" xfId="4" applyFont="1" applyFill="1" applyBorder="1" applyAlignment="1">
      <alignment horizontal="center" vertical="center" shrinkToFit="1"/>
    </xf>
    <xf numFmtId="0" fontId="17" fillId="2" borderId="15" xfId="4" applyFont="1" applyFill="1" applyBorder="1" applyAlignment="1">
      <alignment horizontal="center" vertical="center" shrinkToFit="1"/>
    </xf>
    <xf numFmtId="191" fontId="17" fillId="0" borderId="15" xfId="4" applyNumberFormat="1" applyFont="1" applyBorder="1" applyAlignment="1" applyProtection="1">
      <alignment vertical="center"/>
      <protection locked="0"/>
    </xf>
    <xf numFmtId="191" fontId="17" fillId="0" borderId="64" xfId="4" applyNumberFormat="1" applyFont="1" applyBorder="1" applyAlignment="1" applyProtection="1">
      <alignment vertical="center"/>
      <protection locked="0"/>
    </xf>
    <xf numFmtId="177" fontId="17" fillId="0" borderId="45" xfId="4" applyNumberFormat="1" applyFont="1" applyBorder="1" applyAlignment="1" applyProtection="1">
      <alignment horizontal="center" vertical="center"/>
      <protection locked="0"/>
    </xf>
    <xf numFmtId="177" fontId="17" fillId="0" borderId="71" xfId="4" applyNumberFormat="1" applyFont="1" applyBorder="1" applyAlignment="1" applyProtection="1">
      <alignment horizontal="center" vertical="center"/>
      <protection locked="0"/>
    </xf>
    <xf numFmtId="183" fontId="17" fillId="0" borderId="49" xfId="4" applyNumberFormat="1" applyFont="1" applyBorder="1" applyAlignment="1" applyProtection="1">
      <alignment horizontal="center" vertical="center"/>
      <protection locked="0"/>
    </xf>
    <xf numFmtId="183" fontId="17" fillId="0" borderId="72" xfId="4" applyNumberFormat="1" applyFont="1" applyBorder="1" applyAlignment="1" applyProtection="1">
      <alignment horizontal="center" vertical="center"/>
      <protection locked="0"/>
    </xf>
    <xf numFmtId="0" fontId="17" fillId="2" borderId="22" xfId="4" applyFont="1" applyFill="1" applyBorder="1" applyAlignment="1">
      <alignment horizontal="center" vertical="center"/>
    </xf>
    <xf numFmtId="0" fontId="17" fillId="2" borderId="33" xfId="4" applyFont="1" applyFill="1" applyBorder="1" applyAlignment="1">
      <alignment horizontal="center" vertical="center"/>
    </xf>
    <xf numFmtId="0" fontId="17" fillId="6" borderId="50" xfId="4" applyFont="1" applyFill="1" applyBorder="1" applyAlignment="1">
      <alignment horizontal="center" vertical="center" shrinkToFit="1"/>
    </xf>
    <xf numFmtId="0" fontId="17" fillId="6" borderId="15" xfId="4" applyFont="1" applyFill="1" applyBorder="1" applyAlignment="1">
      <alignment horizontal="center" vertical="center" shrinkToFit="1"/>
    </xf>
    <xf numFmtId="180" fontId="17" fillId="2" borderId="15" xfId="4" applyNumberFormat="1" applyFont="1" applyFill="1" applyBorder="1" applyAlignment="1" applyProtection="1">
      <alignment vertical="center" shrinkToFit="1"/>
      <protection locked="0"/>
    </xf>
    <xf numFmtId="180" fontId="17" fillId="2" borderId="64" xfId="4" applyNumberFormat="1" applyFont="1" applyFill="1" applyBorder="1" applyAlignment="1" applyProtection="1">
      <alignment vertical="center" shrinkToFit="1"/>
      <protection locked="0"/>
    </xf>
    <xf numFmtId="183" fontId="17" fillId="6" borderId="6" xfId="4" applyNumberFormat="1" applyFont="1" applyFill="1" applyBorder="1" applyAlignment="1">
      <alignment vertical="center" shrinkToFit="1"/>
    </xf>
    <xf numFmtId="183" fontId="17" fillId="6" borderId="52" xfId="4" applyNumberFormat="1" applyFont="1" applyFill="1" applyBorder="1" applyAlignment="1">
      <alignment vertical="center" shrinkToFit="1"/>
    </xf>
    <xf numFmtId="189" fontId="17" fillId="0" borderId="21" xfId="4" applyNumberFormat="1" applyFont="1" applyBorder="1" applyAlignment="1" applyProtection="1">
      <alignment horizontal="center" vertical="center" shrinkToFit="1"/>
      <protection locked="0"/>
    </xf>
    <xf numFmtId="189" fontId="17" fillId="0" borderId="49" xfId="4" applyNumberFormat="1" applyFont="1" applyBorder="1" applyAlignment="1" applyProtection="1">
      <alignment horizontal="center" vertical="center" shrinkToFit="1"/>
      <protection locked="0"/>
    </xf>
    <xf numFmtId="189" fontId="17" fillId="0" borderId="22" xfId="4" applyNumberFormat="1" applyFont="1" applyBorder="1" applyAlignment="1" applyProtection="1">
      <alignment horizontal="center" vertical="center" shrinkToFit="1"/>
      <protection locked="0"/>
    </xf>
    <xf numFmtId="189" fontId="17" fillId="0" borderId="33" xfId="4" applyNumberFormat="1" applyFont="1" applyBorder="1" applyAlignment="1" applyProtection="1">
      <alignment horizontal="center" vertical="center" shrinkToFit="1"/>
      <protection locked="0"/>
    </xf>
    <xf numFmtId="0" fontId="17" fillId="2" borderId="37" xfId="4" applyFont="1" applyFill="1" applyBorder="1" applyAlignment="1">
      <alignment horizontal="right" vertical="center"/>
    </xf>
    <xf numFmtId="0" fontId="17" fillId="2" borderId="75" xfId="4" applyFont="1" applyFill="1" applyBorder="1" applyAlignment="1">
      <alignment horizontal="right" vertical="center"/>
    </xf>
    <xf numFmtId="0" fontId="17" fillId="2" borderId="38" xfId="4" applyFont="1" applyFill="1" applyBorder="1" applyAlignment="1">
      <alignment horizontal="right" vertical="center"/>
    </xf>
    <xf numFmtId="0" fontId="17" fillId="2" borderId="5" xfId="4" applyFont="1" applyFill="1" applyBorder="1" applyAlignment="1">
      <alignment horizontal="center" vertical="center"/>
    </xf>
    <xf numFmtId="0" fontId="17" fillId="2" borderId="6" xfId="4" applyFont="1" applyFill="1" applyBorder="1" applyAlignment="1">
      <alignment horizontal="center" vertical="center"/>
    </xf>
    <xf numFmtId="0" fontId="17" fillId="2" borderId="52" xfId="4" applyFont="1" applyFill="1" applyBorder="1" applyAlignment="1">
      <alignment horizontal="center" vertical="center"/>
    </xf>
    <xf numFmtId="0" fontId="17" fillId="2" borderId="5" xfId="4" applyFont="1" applyFill="1" applyBorder="1" applyAlignment="1">
      <alignment horizontal="right" vertical="center" shrinkToFit="1"/>
    </xf>
    <xf numFmtId="0" fontId="17" fillId="2" borderId="6" xfId="4" applyFont="1" applyFill="1" applyBorder="1" applyAlignment="1">
      <alignment horizontal="right" vertical="center" shrinkToFit="1"/>
    </xf>
    <xf numFmtId="0" fontId="17" fillId="2" borderId="52" xfId="4" applyFont="1" applyFill="1" applyBorder="1" applyAlignment="1">
      <alignment horizontal="right" vertical="center" shrinkToFit="1"/>
    </xf>
    <xf numFmtId="0" fontId="17" fillId="2" borderId="37" xfId="4" applyFont="1" applyFill="1" applyBorder="1" applyAlignment="1">
      <alignment horizontal="right" vertical="center" shrinkToFit="1"/>
    </xf>
    <xf numFmtId="0" fontId="17" fillId="2" borderId="75" xfId="4" applyFont="1" applyFill="1" applyBorder="1" applyAlignment="1">
      <alignment horizontal="right" vertical="center" shrinkToFit="1"/>
    </xf>
    <xf numFmtId="0" fontId="17" fillId="2" borderId="43" xfId="4" applyFont="1" applyFill="1" applyBorder="1" applyAlignment="1">
      <alignment horizontal="center" vertical="center"/>
    </xf>
    <xf numFmtId="0" fontId="17" fillId="2" borderId="76" xfId="4" applyFont="1" applyFill="1" applyBorder="1" applyAlignment="1">
      <alignment horizontal="center" vertical="center"/>
    </xf>
    <xf numFmtId="192" fontId="17" fillId="4" borderId="76" xfId="4" applyNumberFormat="1" applyFont="1" applyFill="1" applyBorder="1" applyAlignment="1" applyProtection="1">
      <alignment vertical="center"/>
      <protection locked="0"/>
    </xf>
    <xf numFmtId="192" fontId="17" fillId="4" borderId="74" xfId="4" applyNumberFormat="1" applyFont="1" applyFill="1" applyBorder="1" applyAlignment="1" applyProtection="1">
      <alignment vertical="center"/>
      <protection locked="0"/>
    </xf>
    <xf numFmtId="183" fontId="17" fillId="2" borderId="73" xfId="4" applyNumberFormat="1" applyFont="1" applyFill="1" applyBorder="1" applyAlignment="1">
      <alignment horizontal="center" vertical="center" wrapText="1"/>
    </xf>
    <xf numFmtId="183" fontId="17" fillId="2" borderId="76" xfId="4" applyNumberFormat="1" applyFont="1" applyFill="1" applyBorder="1" applyAlignment="1">
      <alignment horizontal="center" vertical="center" wrapText="1"/>
    </xf>
    <xf numFmtId="0" fontId="17" fillId="2" borderId="57" xfId="4" applyFont="1" applyFill="1" applyBorder="1" applyAlignment="1">
      <alignment horizontal="center" vertical="center"/>
    </xf>
    <xf numFmtId="0" fontId="17" fillId="2" borderId="55" xfId="4" applyFont="1" applyFill="1" applyBorder="1" applyAlignment="1">
      <alignment horizontal="center" vertical="center"/>
    </xf>
    <xf numFmtId="0" fontId="17" fillId="2" borderId="66" xfId="4" applyFont="1" applyFill="1" applyBorder="1" applyAlignment="1">
      <alignment horizontal="center" vertical="center"/>
    </xf>
    <xf numFmtId="191" fontId="17" fillId="4" borderId="15" xfId="4" applyNumberFormat="1" applyFont="1" applyFill="1" applyBorder="1" applyAlignment="1">
      <alignment vertical="center"/>
    </xf>
    <xf numFmtId="191" fontId="17" fillId="4" borderId="64" xfId="4" applyNumberFormat="1" applyFont="1" applyFill="1" applyBorder="1" applyAlignment="1">
      <alignment vertical="center"/>
    </xf>
    <xf numFmtId="192" fontId="17" fillId="4" borderId="15" xfId="4" applyNumberFormat="1" applyFont="1" applyFill="1" applyBorder="1" applyAlignment="1" applyProtection="1">
      <alignment vertical="center"/>
      <protection locked="0"/>
    </xf>
    <xf numFmtId="192" fontId="17" fillId="4" borderId="64" xfId="4" applyNumberFormat="1" applyFont="1" applyFill="1" applyBorder="1" applyAlignment="1" applyProtection="1">
      <alignment vertical="center"/>
      <protection locked="0"/>
    </xf>
    <xf numFmtId="183" fontId="17" fillId="2" borderId="52" xfId="4" applyNumberFormat="1" applyFont="1" applyFill="1" applyBorder="1" applyAlignment="1">
      <alignment horizontal="center" vertical="center" shrinkToFit="1"/>
    </xf>
    <xf numFmtId="183" fontId="17" fillId="2" borderId="15" xfId="4" applyNumberFormat="1" applyFont="1" applyFill="1" applyBorder="1" applyAlignment="1">
      <alignment horizontal="center" vertical="center" shrinkToFit="1"/>
    </xf>
    <xf numFmtId="190" fontId="17" fillId="4" borderId="51" xfId="4" applyNumberFormat="1" applyFont="1" applyFill="1" applyBorder="1" applyAlignment="1">
      <alignment horizontal="right" vertical="center"/>
    </xf>
    <xf numFmtId="190" fontId="17" fillId="4" borderId="6" xfId="4" applyNumberFormat="1" applyFont="1" applyFill="1" applyBorder="1" applyAlignment="1">
      <alignment horizontal="right" vertical="center"/>
    </xf>
    <xf numFmtId="190" fontId="17" fillId="4" borderId="7" xfId="4" applyNumberFormat="1" applyFont="1" applyFill="1" applyBorder="1" applyAlignment="1">
      <alignment horizontal="right" vertical="center"/>
    </xf>
    <xf numFmtId="0" fontId="17" fillId="2" borderId="12" xfId="4" applyFont="1" applyFill="1" applyBorder="1" applyAlignment="1">
      <alignment horizontal="center" vertical="center"/>
    </xf>
    <xf numFmtId="0" fontId="17" fillId="2" borderId="28" xfId="4" applyFont="1" applyFill="1" applyBorder="1" applyAlignment="1">
      <alignment horizontal="center" vertical="center"/>
    </xf>
    <xf numFmtId="189" fontId="17" fillId="0" borderId="53" xfId="4" applyNumberFormat="1" applyFont="1" applyBorder="1" applyAlignment="1" applyProtection="1">
      <alignment horizontal="center" vertical="center" shrinkToFit="1"/>
      <protection locked="0"/>
    </xf>
    <xf numFmtId="189" fontId="17" fillId="0" borderId="47" xfId="4" applyNumberFormat="1" applyFont="1" applyBorder="1" applyAlignment="1" applyProtection="1">
      <alignment horizontal="center" vertical="center" shrinkToFit="1"/>
      <protection locked="0"/>
    </xf>
    <xf numFmtId="177" fontId="17" fillId="4" borderId="45" xfId="4" applyNumberFormat="1" applyFont="1" applyFill="1" applyBorder="1" applyAlignment="1" applyProtection="1">
      <alignment horizontal="center" vertical="center"/>
      <protection locked="0"/>
    </xf>
    <xf numFmtId="177" fontId="17" fillId="4" borderId="71" xfId="4" applyNumberFormat="1" applyFont="1" applyFill="1" applyBorder="1" applyAlignment="1" applyProtection="1">
      <alignment horizontal="center" vertical="center"/>
      <protection locked="0"/>
    </xf>
    <xf numFmtId="183" fontId="17" fillId="4" borderId="49" xfId="4" applyNumberFormat="1" applyFont="1" applyFill="1" applyBorder="1" applyAlignment="1" applyProtection="1">
      <alignment horizontal="center" vertical="center" shrinkToFit="1"/>
      <protection locked="0"/>
    </xf>
    <xf numFmtId="183" fontId="17" fillId="4" borderId="72" xfId="4" applyNumberFormat="1" applyFont="1" applyFill="1" applyBorder="1" applyAlignment="1" applyProtection="1">
      <alignment horizontal="center" vertical="center" shrinkToFit="1"/>
      <protection locked="0"/>
    </xf>
    <xf numFmtId="0" fontId="17" fillId="2" borderId="10" xfId="4" applyFont="1" applyFill="1" applyBorder="1" applyAlignment="1">
      <alignment horizontal="center" vertical="center"/>
    </xf>
    <xf numFmtId="0" fontId="17" fillId="2" borderId="70" xfId="4" applyFont="1" applyFill="1" applyBorder="1" applyAlignment="1">
      <alignment horizontal="center" vertical="center"/>
    </xf>
    <xf numFmtId="177" fontId="17" fillId="4" borderId="59" xfId="4" applyNumberFormat="1" applyFont="1" applyFill="1" applyBorder="1" applyAlignment="1" applyProtection="1">
      <alignment horizontal="center" vertical="center"/>
      <protection locked="0"/>
    </xf>
    <xf numFmtId="177" fontId="17" fillId="4" borderId="16" xfId="4" applyNumberFormat="1" applyFont="1" applyFill="1" applyBorder="1" applyAlignment="1" applyProtection="1">
      <alignment horizontal="center" vertical="center"/>
      <protection locked="0"/>
    </xf>
    <xf numFmtId="177" fontId="17" fillId="4" borderId="11" xfId="4" applyNumberFormat="1" applyFont="1" applyFill="1" applyBorder="1" applyAlignment="1" applyProtection="1">
      <alignment horizontal="center" vertical="center"/>
      <protection locked="0"/>
    </xf>
    <xf numFmtId="0" fontId="17" fillId="2" borderId="18" xfId="4" applyFont="1" applyFill="1" applyBorder="1" applyAlignment="1">
      <alignment horizontal="center" vertical="center"/>
    </xf>
    <xf numFmtId="0" fontId="17" fillId="2" borderId="48" xfId="4" applyFont="1" applyFill="1" applyBorder="1" applyAlignment="1">
      <alignment horizontal="center" vertical="center"/>
    </xf>
    <xf numFmtId="183" fontId="17" fillId="4" borderId="56" xfId="4" applyNumberFormat="1" applyFont="1" applyFill="1" applyBorder="1" applyAlignment="1" applyProtection="1">
      <alignment horizontal="center" vertical="center" shrinkToFit="1"/>
      <protection locked="0"/>
    </xf>
    <xf numFmtId="183" fontId="17" fillId="4" borderId="19" xfId="4" applyNumberFormat="1" applyFont="1" applyFill="1" applyBorder="1" applyAlignment="1" applyProtection="1">
      <alignment horizontal="center" vertical="center" shrinkToFit="1"/>
      <protection locked="0"/>
    </xf>
    <xf numFmtId="183" fontId="17" fillId="4" borderId="20" xfId="4" applyNumberFormat="1" applyFont="1" applyFill="1" applyBorder="1" applyAlignment="1" applyProtection="1">
      <alignment horizontal="center" vertical="center" shrinkToFit="1"/>
      <protection locked="0"/>
    </xf>
    <xf numFmtId="192" fontId="17" fillId="4" borderId="15" xfId="4" applyNumberFormat="1" applyFont="1" applyFill="1" applyBorder="1" applyAlignment="1">
      <alignment vertical="center" shrinkToFit="1"/>
    </xf>
    <xf numFmtId="192" fontId="17" fillId="4" borderId="64" xfId="4" applyNumberFormat="1" applyFont="1" applyFill="1" applyBorder="1" applyAlignment="1">
      <alignment vertical="center" shrinkToFit="1"/>
    </xf>
    <xf numFmtId="0" fontId="17" fillId="2" borderId="52" xfId="4" applyFont="1" applyFill="1" applyBorder="1" applyAlignment="1">
      <alignment horizontal="center" vertical="center" shrinkToFit="1"/>
    </xf>
    <xf numFmtId="0" fontId="17" fillId="2" borderId="43" xfId="4" applyFont="1" applyFill="1" applyBorder="1" applyAlignment="1">
      <alignment horizontal="center" vertical="center" shrinkToFit="1"/>
    </xf>
    <xf numFmtId="0" fontId="17" fillId="2" borderId="76" xfId="4" applyFont="1" applyFill="1" applyBorder="1" applyAlignment="1">
      <alignment horizontal="center" vertical="center" shrinkToFit="1"/>
    </xf>
    <xf numFmtId="192" fontId="17" fillId="4" borderId="76" xfId="4" applyNumberFormat="1" applyFont="1" applyFill="1" applyBorder="1" applyAlignment="1">
      <alignment vertical="center" shrinkToFit="1"/>
    </xf>
    <xf numFmtId="192" fontId="17" fillId="4" borderId="74" xfId="4" applyNumberFormat="1" applyFont="1" applyFill="1" applyBorder="1" applyAlignment="1">
      <alignment vertical="center" shrinkToFit="1"/>
    </xf>
    <xf numFmtId="0" fontId="17" fillId="2" borderId="73" xfId="4" applyFont="1" applyFill="1" applyBorder="1" applyAlignment="1">
      <alignment horizontal="center" vertical="center" shrinkToFit="1"/>
    </xf>
    <xf numFmtId="0" fontId="17" fillId="2" borderId="34" xfId="4" applyFont="1" applyFill="1" applyBorder="1" applyAlignment="1">
      <alignment horizontal="center" vertical="center"/>
    </xf>
    <xf numFmtId="0" fontId="17" fillId="2" borderId="60" xfId="4" applyFont="1" applyFill="1" applyBorder="1" applyAlignment="1">
      <alignment horizontal="center" vertical="center"/>
    </xf>
    <xf numFmtId="183" fontId="17" fillId="4" borderId="60" xfId="4" applyNumberFormat="1" applyFont="1" applyFill="1" applyBorder="1" applyAlignment="1" applyProtection="1">
      <alignment horizontal="center" vertical="center" shrinkToFit="1"/>
      <protection locked="0"/>
    </xf>
    <xf numFmtId="180" fontId="53" fillId="14" borderId="10" xfId="4" applyNumberFormat="1" applyFont="1" applyFill="1" applyBorder="1" applyAlignment="1">
      <alignment vertical="center"/>
    </xf>
    <xf numFmtId="180" fontId="53" fillId="14" borderId="11" xfId="4" applyNumberFormat="1" applyFont="1" applyFill="1" applyBorder="1" applyAlignment="1">
      <alignment vertical="center"/>
    </xf>
    <xf numFmtId="180" fontId="53" fillId="14" borderId="196" xfId="4" applyNumberFormat="1" applyFont="1" applyFill="1" applyBorder="1" applyAlignment="1">
      <alignment vertical="center"/>
    </xf>
    <xf numFmtId="180" fontId="53" fillId="14" borderId="194" xfId="4" applyNumberFormat="1" applyFont="1" applyFill="1" applyBorder="1" applyAlignment="1">
      <alignment vertical="center"/>
    </xf>
    <xf numFmtId="180" fontId="53" fillId="14" borderId="29" xfId="4" applyNumberFormat="1" applyFont="1" applyFill="1" applyBorder="1" applyAlignment="1">
      <alignment vertical="center"/>
    </xf>
    <xf numFmtId="180" fontId="53" fillId="14" borderId="23" xfId="4" applyNumberFormat="1" applyFont="1" applyFill="1" applyBorder="1" applyAlignment="1">
      <alignment vertical="center"/>
    </xf>
    <xf numFmtId="38" fontId="17" fillId="4" borderId="15" xfId="4" applyNumberFormat="1" applyFont="1" applyFill="1" applyBorder="1" applyAlignment="1">
      <alignment horizontal="center" vertical="center" shrinkToFit="1"/>
    </xf>
    <xf numFmtId="38" fontId="17" fillId="4" borderId="64" xfId="4" applyNumberFormat="1" applyFont="1" applyFill="1" applyBorder="1" applyAlignment="1">
      <alignment horizontal="center" vertical="center" shrinkToFit="1"/>
    </xf>
    <xf numFmtId="0" fontId="17" fillId="2" borderId="57" xfId="4" applyFont="1" applyFill="1" applyBorder="1" applyAlignment="1">
      <alignment horizontal="center" vertical="center" shrinkToFit="1"/>
    </xf>
    <xf numFmtId="0" fontId="17" fillId="2" borderId="55" xfId="4" applyFont="1" applyFill="1" applyBorder="1" applyAlignment="1">
      <alignment horizontal="center" vertical="center" shrinkToFit="1"/>
    </xf>
    <xf numFmtId="201" fontId="17" fillId="4" borderId="55" xfId="4" applyNumberFormat="1" applyFont="1" applyFill="1" applyBorder="1" applyAlignment="1">
      <alignment vertical="center" shrinkToFit="1"/>
    </xf>
    <xf numFmtId="201" fontId="17" fillId="4" borderId="66" xfId="4" applyNumberFormat="1" applyFont="1" applyFill="1" applyBorder="1" applyAlignment="1">
      <alignment vertical="center" shrinkToFit="1"/>
    </xf>
    <xf numFmtId="0" fontId="17" fillId="2" borderId="67" xfId="4" applyFont="1" applyFill="1" applyBorder="1" applyAlignment="1">
      <alignment horizontal="center" vertical="center" shrinkToFit="1"/>
    </xf>
    <xf numFmtId="0" fontId="17" fillId="2" borderId="75" xfId="4" applyFont="1" applyFill="1" applyBorder="1" applyAlignment="1">
      <alignment horizontal="center" vertical="center" shrinkToFit="1"/>
    </xf>
    <xf numFmtId="183" fontId="17" fillId="0" borderId="49" xfId="4" applyNumberFormat="1" applyFont="1" applyBorder="1" applyAlignment="1" applyProtection="1">
      <alignment horizontal="center" vertical="center" shrinkToFit="1"/>
      <protection locked="0"/>
    </xf>
    <xf numFmtId="183" fontId="17" fillId="0" borderId="72" xfId="4" applyNumberFormat="1" applyFont="1" applyBorder="1" applyAlignment="1" applyProtection="1">
      <alignment horizontal="center" vertical="center" shrinkToFit="1"/>
      <protection locked="0"/>
    </xf>
    <xf numFmtId="0" fontId="26" fillId="3" borderId="1" xfId="4" applyFont="1" applyFill="1" applyBorder="1" applyAlignment="1">
      <alignment horizontal="center" vertical="center"/>
    </xf>
    <xf numFmtId="0" fontId="26" fillId="4" borderId="1" xfId="4" applyFont="1" applyFill="1" applyBorder="1" applyAlignment="1">
      <alignment horizontal="left" vertical="center" wrapText="1"/>
    </xf>
    <xf numFmtId="38" fontId="74" fillId="4" borderId="1" xfId="3" applyFont="1" applyFill="1" applyBorder="1" applyAlignment="1">
      <alignment horizontal="center" vertical="center"/>
    </xf>
    <xf numFmtId="0" fontId="28" fillId="0" borderId="0" xfId="2" applyFont="1" applyAlignment="1">
      <alignment horizontal="left" vertical="center"/>
    </xf>
    <xf numFmtId="0" fontId="20" fillId="4" borderId="1" xfId="2" applyFont="1" applyFill="1" applyBorder="1" applyAlignment="1">
      <alignment horizontal="left" vertical="center" wrapText="1"/>
    </xf>
    <xf numFmtId="0" fontId="73" fillId="7" borderId="5" xfId="2" applyFont="1" applyFill="1" applyBorder="1" applyAlignment="1">
      <alignment horizontal="center" vertical="center" shrinkToFit="1"/>
    </xf>
    <xf numFmtId="0" fontId="73" fillId="7" borderId="7" xfId="2" applyFont="1" applyFill="1" applyBorder="1" applyAlignment="1">
      <alignment horizontal="center" vertical="center" shrinkToFit="1"/>
    </xf>
    <xf numFmtId="56" fontId="20" fillId="16" borderId="1" xfId="2" applyNumberFormat="1" applyFont="1" applyFill="1" applyBorder="1" applyAlignment="1">
      <alignment horizontal="center" vertical="center"/>
    </xf>
    <xf numFmtId="0" fontId="73" fillId="7" borderId="1" xfId="2" applyFont="1" applyFill="1" applyBorder="1" applyAlignment="1">
      <alignment horizontal="center" vertical="center"/>
    </xf>
    <xf numFmtId="0" fontId="20" fillId="0" borderId="3" xfId="2" applyFont="1" applyBorder="1" applyAlignment="1">
      <alignment horizontal="center" vertical="center" shrinkToFit="1"/>
    </xf>
    <xf numFmtId="0" fontId="26" fillId="0" borderId="56" xfId="15" applyFont="1" applyBorder="1" applyAlignment="1">
      <alignment horizontal="left" vertical="top" wrapText="1"/>
    </xf>
    <xf numFmtId="0" fontId="26" fillId="0" borderId="19" xfId="15" applyFont="1" applyBorder="1" applyAlignment="1">
      <alignment horizontal="left" vertical="top" wrapText="1"/>
    </xf>
    <xf numFmtId="0" fontId="26" fillId="0" borderId="48" xfId="15" applyFont="1" applyBorder="1" applyAlignment="1">
      <alignment horizontal="left" vertical="top" wrapText="1"/>
    </xf>
    <xf numFmtId="0" fontId="26" fillId="0" borderId="56" xfId="15" applyFont="1" applyBorder="1" applyAlignment="1">
      <alignment horizontal="left" vertical="center" wrapText="1"/>
    </xf>
    <xf numFmtId="0" fontId="26" fillId="0" borderId="19" xfId="15" applyFont="1" applyBorder="1" applyAlignment="1">
      <alignment horizontal="left" vertical="center" wrapText="1"/>
    </xf>
    <xf numFmtId="0" fontId="26" fillId="0" borderId="48" xfId="15" applyFont="1" applyBorder="1" applyAlignment="1">
      <alignment horizontal="left" vertical="center" wrapText="1"/>
    </xf>
    <xf numFmtId="0" fontId="26" fillId="4" borderId="56" xfId="15" applyFont="1" applyFill="1" applyBorder="1" applyAlignment="1">
      <alignment horizontal="left" vertical="center" wrapText="1"/>
    </xf>
    <xf numFmtId="0" fontId="26" fillId="4" borderId="19" xfId="15" applyFont="1" applyFill="1" applyBorder="1" applyAlignment="1">
      <alignment horizontal="left" vertical="center" wrapText="1"/>
    </xf>
    <xf numFmtId="0" fontId="26" fillId="4" borderId="48" xfId="15" applyFont="1" applyFill="1" applyBorder="1" applyAlignment="1">
      <alignment horizontal="left" vertical="center" wrapText="1"/>
    </xf>
    <xf numFmtId="0" fontId="26" fillId="4" borderId="56" xfId="15" applyFont="1" applyFill="1" applyBorder="1" applyAlignment="1">
      <alignment horizontal="left" vertical="center"/>
    </xf>
    <xf numFmtId="0" fontId="26" fillId="4" borderId="19" xfId="15" applyFont="1" applyFill="1" applyBorder="1" applyAlignment="1">
      <alignment horizontal="left" vertical="center"/>
    </xf>
    <xf numFmtId="0" fontId="26" fillId="4" borderId="48" xfId="15" applyFont="1" applyFill="1" applyBorder="1" applyAlignment="1">
      <alignment horizontal="left" vertical="center"/>
    </xf>
    <xf numFmtId="0" fontId="26" fillId="0" borderId="0" xfId="15" applyFont="1" applyAlignment="1">
      <alignment horizontal="center" vertical="center"/>
    </xf>
    <xf numFmtId="0" fontId="26" fillId="0" borderId="56" xfId="15" applyFont="1" applyBorder="1" applyAlignment="1">
      <alignment horizontal="left" vertical="center"/>
    </xf>
    <xf numFmtId="0" fontId="26" fillId="0" borderId="19" xfId="15" applyFont="1" applyBorder="1" applyAlignment="1">
      <alignment horizontal="left" vertical="center"/>
    </xf>
    <xf numFmtId="0" fontId="26" fillId="0" borderId="48" xfId="15" applyFont="1" applyBorder="1" applyAlignment="1">
      <alignment horizontal="left" vertical="center"/>
    </xf>
    <xf numFmtId="0" fontId="26" fillId="0" borderId="0" xfId="16" applyFont="1" applyAlignment="1">
      <alignment horizontal="center" vertical="center"/>
    </xf>
    <xf numFmtId="0" fontId="26" fillId="4" borderId="56" xfId="16" applyFont="1" applyFill="1" applyBorder="1" applyAlignment="1">
      <alignment horizontal="left" vertical="center"/>
    </xf>
    <xf numFmtId="0" fontId="26" fillId="4" borderId="19" xfId="16" applyFont="1" applyFill="1" applyBorder="1" applyAlignment="1">
      <alignment horizontal="left" vertical="center"/>
    </xf>
    <xf numFmtId="0" fontId="26" fillId="4" borderId="48" xfId="16" applyFont="1" applyFill="1" applyBorder="1" applyAlignment="1">
      <alignment horizontal="left" vertical="center"/>
    </xf>
    <xf numFmtId="0" fontId="26" fillId="0" borderId="0" xfId="15" applyFont="1" applyAlignment="1">
      <alignment horizontal="left" vertical="center"/>
    </xf>
    <xf numFmtId="0" fontId="93" fillId="0" borderId="0" xfId="0" applyFont="1" applyAlignment="1">
      <alignment horizontal="left" vertical="center" wrapText="1"/>
    </xf>
    <xf numFmtId="0" fontId="93" fillId="0" borderId="0" xfId="0" applyFont="1" applyAlignment="1">
      <alignment horizontal="left" vertical="center"/>
    </xf>
    <xf numFmtId="0" fontId="11" fillId="0" borderId="0" xfId="2" applyFont="1" applyAlignment="1">
      <alignment horizontal="left" vertical="center" wrapText="1"/>
    </xf>
    <xf numFmtId="0" fontId="69" fillId="0" borderId="0" xfId="2" applyFont="1" applyAlignment="1">
      <alignment horizontal="distributed" vertical="center"/>
    </xf>
    <xf numFmtId="0" fontId="69" fillId="0" borderId="0" xfId="2" applyFont="1" applyAlignment="1">
      <alignment horizontal="distributed" vertical="center" wrapText="1"/>
    </xf>
    <xf numFmtId="0" fontId="69" fillId="0" borderId="0" xfId="2" applyFont="1" applyAlignment="1">
      <alignment horizontal="center" vertical="center" shrinkToFit="1"/>
    </xf>
    <xf numFmtId="0" fontId="11" fillId="0" borderId="0" xfId="2" applyFont="1" applyAlignment="1">
      <alignment horizontal="right" vertical="center"/>
    </xf>
    <xf numFmtId="195" fontId="11" fillId="4" borderId="0" xfId="2" applyNumberFormat="1" applyFont="1" applyFill="1" applyAlignment="1">
      <alignment horizontal="right" vertical="center"/>
    </xf>
    <xf numFmtId="0" fontId="11" fillId="0" borderId="0" xfId="2" applyFont="1" applyAlignment="1">
      <alignment horizontal="left" vertical="center"/>
    </xf>
    <xf numFmtId="186" fontId="11" fillId="4" borderId="0" xfId="2" applyNumberFormat="1" applyFont="1" applyFill="1" applyAlignment="1">
      <alignment horizontal="left" vertical="center" wrapText="1"/>
    </xf>
    <xf numFmtId="0" fontId="13" fillId="7" borderId="5" xfId="2" applyFont="1" applyFill="1" applyBorder="1" applyAlignment="1">
      <alignment horizontal="left" vertical="center"/>
    </xf>
    <xf numFmtId="0" fontId="13" fillId="7" borderId="7" xfId="2" applyFont="1" applyFill="1" applyBorder="1" applyAlignment="1">
      <alignment horizontal="left" vertical="center"/>
    </xf>
    <xf numFmtId="176" fontId="70" fillId="0" borderId="5" xfId="2" applyNumberFormat="1" applyFont="1" applyBorder="1" applyAlignment="1">
      <alignment horizontal="left" vertical="center"/>
    </xf>
    <xf numFmtId="176" fontId="70" fillId="0" borderId="7" xfId="2" applyNumberFormat="1" applyFont="1" applyBorder="1" applyAlignment="1">
      <alignment horizontal="left" vertical="center"/>
    </xf>
    <xf numFmtId="0" fontId="13" fillId="0" borderId="0" xfId="2" applyFont="1" applyAlignment="1">
      <alignment horizontal="center" vertical="center" wrapText="1"/>
    </xf>
    <xf numFmtId="0" fontId="11" fillId="4" borderId="0" xfId="2" applyFont="1" applyFill="1" applyAlignment="1">
      <alignment horizontal="left" vertical="center" wrapText="1"/>
    </xf>
    <xf numFmtId="204" fontId="69" fillId="4" borderId="0" xfId="2" applyNumberFormat="1" applyFont="1" applyFill="1" applyAlignment="1">
      <alignment horizontal="left" vertical="center"/>
    </xf>
    <xf numFmtId="0" fontId="13" fillId="7" borderId="5" xfId="2" applyFont="1" applyFill="1" applyBorder="1">
      <alignment vertical="center"/>
    </xf>
    <xf numFmtId="0" fontId="13" fillId="7" borderId="7" xfId="2" applyFont="1" applyFill="1" applyBorder="1">
      <alignment vertical="center"/>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7" xfId="2" applyFont="1" applyBorder="1" applyAlignment="1">
      <alignment horizontal="left" vertical="center" wrapText="1"/>
    </xf>
    <xf numFmtId="197" fontId="14" fillId="0" borderId="0" xfId="0" applyNumberFormat="1" applyFont="1" applyAlignment="1">
      <alignment horizontal="center" vertical="center"/>
    </xf>
    <xf numFmtId="197" fontId="13" fillId="0" borderId="0" xfId="0" applyNumberFormat="1" applyFont="1" applyAlignment="1">
      <alignment horizontal="center" vertical="center"/>
    </xf>
    <xf numFmtId="0" fontId="13" fillId="7" borderId="6" xfId="2" applyFont="1" applyFill="1" applyBorder="1">
      <alignment vertical="center"/>
    </xf>
    <xf numFmtId="0" fontId="13" fillId="0" borderId="5" xfId="2" applyFont="1" applyBorder="1" applyAlignment="1">
      <alignment horizontal="left" vertical="center"/>
    </xf>
    <xf numFmtId="0" fontId="13" fillId="0" borderId="6" xfId="2" applyFont="1" applyBorder="1" applyAlignment="1">
      <alignment horizontal="left" vertical="center"/>
    </xf>
    <xf numFmtId="0" fontId="13" fillId="0" borderId="52" xfId="2" applyFont="1" applyBorder="1" applyAlignment="1">
      <alignment horizontal="left" vertical="center"/>
    </xf>
    <xf numFmtId="0" fontId="13" fillId="0" borderId="51" xfId="2" applyFont="1" applyBorder="1" applyAlignment="1">
      <alignment horizontal="left" vertical="center"/>
    </xf>
    <xf numFmtId="0" fontId="13" fillId="0" borderId="7" xfId="2" applyFont="1" applyBorder="1" applyAlignment="1">
      <alignment horizontal="left" vertical="center"/>
    </xf>
    <xf numFmtId="198" fontId="70" fillId="0" borderId="5" xfId="2" applyNumberFormat="1" applyFont="1" applyBorder="1" applyAlignment="1">
      <alignment horizontal="left" vertical="center"/>
    </xf>
    <xf numFmtId="198" fontId="70" fillId="0" borderId="6" xfId="2" applyNumberFormat="1" applyFont="1" applyBorder="1" applyAlignment="1">
      <alignment horizontal="left" vertical="center"/>
    </xf>
    <xf numFmtId="198" fontId="70" fillId="0" borderId="7" xfId="2" applyNumberFormat="1" applyFont="1" applyBorder="1" applyAlignment="1">
      <alignment horizontal="left" vertical="center"/>
    </xf>
    <xf numFmtId="0" fontId="6" fillId="7" borderId="5" xfId="2" applyFont="1" applyFill="1" applyBorder="1" applyAlignment="1">
      <alignment horizontal="center" vertical="center" wrapText="1"/>
    </xf>
    <xf numFmtId="0" fontId="6" fillId="7" borderId="7" xfId="2" applyFont="1" applyFill="1" applyBorder="1" applyAlignment="1">
      <alignment horizontal="center" vertical="center"/>
    </xf>
    <xf numFmtId="0" fontId="87"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vertical="top" wrapText="1"/>
    </xf>
    <xf numFmtId="0" fontId="46" fillId="0" borderId="0" xfId="0" applyFont="1" applyAlignment="1">
      <alignment vertical="top" wrapText="1"/>
    </xf>
    <xf numFmtId="0" fontId="26" fillId="0" borderId="0" xfId="2" applyFont="1" applyAlignment="1">
      <alignment vertical="top"/>
    </xf>
    <xf numFmtId="189" fontId="17" fillId="3" borderId="24" xfId="4" applyNumberFormat="1" applyFont="1" applyFill="1" applyBorder="1" applyAlignment="1">
      <alignment horizontal="center" vertical="center" wrapText="1" shrinkToFit="1"/>
    </xf>
    <xf numFmtId="189" fontId="17" fillId="3" borderId="27" xfId="4" applyNumberFormat="1" applyFont="1" applyFill="1" applyBorder="1" applyAlignment="1">
      <alignment horizontal="center" vertical="center" shrinkToFit="1"/>
    </xf>
    <xf numFmtId="189" fontId="17" fillId="3" borderId="65" xfId="4" applyNumberFormat="1" applyFont="1" applyFill="1" applyBorder="1" applyAlignment="1">
      <alignment horizontal="center" vertical="center" shrinkToFit="1"/>
    </xf>
    <xf numFmtId="189" fontId="17" fillId="3" borderId="12" xfId="4" applyNumberFormat="1" applyFont="1" applyFill="1" applyBorder="1" applyAlignment="1">
      <alignment horizontal="center" vertical="center" shrinkToFit="1"/>
    </xf>
    <xf numFmtId="189" fontId="17" fillId="3" borderId="28" xfId="4" applyNumberFormat="1" applyFont="1" applyFill="1" applyBorder="1" applyAlignment="1">
      <alignment horizontal="center" vertical="center" shrinkToFit="1"/>
    </xf>
    <xf numFmtId="189" fontId="17" fillId="3" borderId="73" xfId="4" applyNumberFormat="1" applyFont="1" applyFill="1" applyBorder="1" applyAlignment="1">
      <alignment horizontal="center" vertical="center" shrinkToFit="1"/>
    </xf>
    <xf numFmtId="189" fontId="17" fillId="3" borderId="27" xfId="4" applyNumberFormat="1" applyFont="1" applyFill="1" applyBorder="1" applyAlignment="1">
      <alignment horizontal="center" vertical="center" wrapText="1" shrinkToFit="1"/>
    </xf>
    <xf numFmtId="189" fontId="17" fillId="3" borderId="65" xfId="4" applyNumberFormat="1" applyFont="1" applyFill="1" applyBorder="1" applyAlignment="1">
      <alignment horizontal="center" vertical="center" wrapText="1" shrinkToFit="1"/>
    </xf>
    <xf numFmtId="189" fontId="17" fillId="3" borderId="12" xfId="4" applyNumberFormat="1" applyFont="1" applyFill="1" applyBorder="1" applyAlignment="1">
      <alignment horizontal="center" vertical="center" wrapText="1" shrinkToFit="1"/>
    </xf>
    <xf numFmtId="189" fontId="17" fillId="3" borderId="28" xfId="4" applyNumberFormat="1" applyFont="1" applyFill="1" applyBorder="1" applyAlignment="1">
      <alignment horizontal="center" vertical="center" wrapText="1" shrinkToFit="1"/>
    </xf>
    <xf numFmtId="189" fontId="17" fillId="3" borderId="73" xfId="4" applyNumberFormat="1" applyFont="1" applyFill="1" applyBorder="1" applyAlignment="1">
      <alignment horizontal="center" vertical="center" wrapText="1" shrinkToFit="1"/>
    </xf>
  </cellXfs>
  <cellStyles count="17">
    <cellStyle name="パーセント" xfId="8" builtinId="5"/>
    <cellStyle name="パーセント 2" xfId="10" xr:uid="{B81D10B8-BA77-4132-9221-9DD3E6DFBC18}"/>
    <cellStyle name="桁区切り" xfId="1" builtinId="6"/>
    <cellStyle name="桁区切り 2" xfId="3" xr:uid="{7EA26EB0-FB9F-4999-A7F2-C771069CFC8A}"/>
    <cellStyle name="桁区切り 3" xfId="5" xr:uid="{82599E07-547A-4578-A856-CE8DF0281AF0}"/>
    <cellStyle name="桁区切り 4" xfId="7" xr:uid="{1F381888-D618-4701-BE21-DD726EA6F359}"/>
    <cellStyle name="標準" xfId="0" builtinId="0"/>
    <cellStyle name="標準 2" xfId="2" xr:uid="{9FF6478D-676A-4D19-9619-4CA24B6DB535}"/>
    <cellStyle name="標準 3" xfId="4" xr:uid="{5F0C9D73-D79E-44C2-8620-1DACDEF25754}"/>
    <cellStyle name="標準 4" xfId="6" xr:uid="{404133AA-2C64-4820-B969-0AD85D5CE734}"/>
    <cellStyle name="標準 4 2" xfId="9" xr:uid="{1097646E-6477-493A-9DA9-C2C7BDEA57CA}"/>
    <cellStyle name="標準 4 2 2" xfId="14" xr:uid="{14C73F5E-BC1C-4EA9-AC08-12B37C0A01FA}"/>
    <cellStyle name="標準 4 3" xfId="11" xr:uid="{7902E948-73CA-4B40-8BCE-FF9AEB513CAA}"/>
    <cellStyle name="標準 5" xfId="12" xr:uid="{CE9180C5-B6CF-4902-A5E1-A2DDD0BB1E5C}"/>
    <cellStyle name="標準 5 2" xfId="16" xr:uid="{BE9B977C-9241-4C62-A93F-E27A59642AD1}"/>
    <cellStyle name="標準 6" xfId="13" xr:uid="{5CE8F39C-EAA5-4D0A-9725-015B3B055F81}"/>
    <cellStyle name="標準 7" xfId="15" xr:uid="{480DCB05-D260-47B5-BA7A-A738022EFAE2}"/>
  </cellStyles>
  <dxfs count="233">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theme="0" tint="-0.14996795556505021"/>
        </patternFill>
      </fill>
    </dxf>
    <dxf>
      <fill>
        <patternFill>
          <bgColor rgb="FFCCFFFF"/>
        </patternFill>
      </fill>
    </dxf>
    <dxf>
      <fill>
        <patternFill>
          <bgColor rgb="FFFF0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2"/>
      </font>
      <fill>
        <patternFill>
          <bgColor theme="2"/>
        </patternFill>
      </fill>
    </dxf>
    <dxf>
      <font>
        <color theme="0"/>
      </font>
      <fill>
        <patternFill patternType="solid">
          <fgColor theme="0"/>
          <bgColor theme="0"/>
        </patternFill>
      </fill>
      <border>
        <left/>
        <right/>
        <top/>
        <bottom style="thin">
          <color auto="1"/>
        </bottom>
      </border>
    </dxf>
    <dxf>
      <font>
        <color theme="0"/>
      </font>
      <fill>
        <patternFill patternType="solid">
          <fgColor theme="0"/>
          <bgColor theme="0"/>
        </patternFill>
      </fill>
      <border>
        <left/>
        <right/>
        <top/>
        <bottom/>
      </border>
    </dxf>
    <dxf>
      <border>
        <top style="thin">
          <color indexed="64"/>
        </top>
        <bottom style="thin">
          <color indexed="64"/>
        </bottom>
      </border>
    </dxf>
    <dxf>
      <font>
        <strike val="0"/>
      </font>
      <fill>
        <patternFill>
          <bgColor theme="2"/>
        </patternFill>
      </fill>
    </dxf>
    <dxf>
      <font>
        <strike val="0"/>
      </font>
      <fill>
        <patternFill>
          <bgColor theme="2"/>
        </patternFill>
      </fill>
    </dxf>
    <dxf>
      <fill>
        <patternFill>
          <bgColor rgb="FFFF0000"/>
        </patternFill>
      </fill>
    </dxf>
    <dxf>
      <fill>
        <patternFill patternType="none">
          <bgColor auto="1"/>
        </patternFill>
      </fill>
    </dxf>
    <dxf>
      <font>
        <color theme="2"/>
      </font>
      <fill>
        <patternFill>
          <bgColor rgb="FFEAEAEA"/>
        </patternFill>
      </fill>
      <border>
        <left/>
      </border>
    </dxf>
    <dxf>
      <fill>
        <patternFill>
          <bgColor theme="9" tint="0.59996337778862885"/>
        </patternFill>
      </fill>
    </dxf>
    <dxf>
      <fill>
        <patternFill>
          <bgColor theme="7" tint="0.79998168889431442"/>
        </patternFill>
      </fill>
    </dxf>
    <dxf>
      <font>
        <color theme="2"/>
      </font>
      <fill>
        <patternFill>
          <bgColor theme="2"/>
        </patternFill>
      </fill>
    </dxf>
    <dxf>
      <font>
        <color theme="2"/>
      </font>
      <fill>
        <patternFill>
          <bgColor theme="2"/>
        </patternFill>
      </fill>
      <border>
        <left/>
        <right/>
      </border>
    </dxf>
    <dxf>
      <font>
        <color theme="2"/>
      </font>
      <fill>
        <patternFill>
          <bgColor theme="2"/>
        </patternFill>
      </fill>
    </dxf>
    <dxf>
      <font>
        <strike val="0"/>
        <color theme="1"/>
      </font>
      <fill>
        <patternFill patternType="none">
          <bgColor auto="1"/>
        </patternFill>
      </fill>
      <border>
        <left style="thin">
          <color auto="1"/>
        </left>
        <right style="thin">
          <color auto="1"/>
        </right>
      </border>
    </dxf>
    <dxf>
      <font>
        <strike val="0"/>
        <color theme="0"/>
      </font>
      <fill>
        <patternFill patternType="solid">
          <bgColor theme="0"/>
        </patternFill>
      </fill>
    </dxf>
    <dxf>
      <fill>
        <patternFill>
          <bgColor theme="7" tint="0.79998168889431442"/>
        </patternFill>
      </fill>
    </dxf>
    <dxf>
      <font>
        <strike val="0"/>
        <color theme="1"/>
      </font>
      <fill>
        <patternFill patternType="solid">
          <bgColor theme="2"/>
        </patternFill>
      </fill>
    </dxf>
    <dxf>
      <font>
        <color theme="0"/>
      </font>
      <fill>
        <patternFill patternType="none">
          <bgColor auto="1"/>
        </patternFill>
      </fill>
      <border>
        <left/>
        <right/>
        <bottom/>
      </border>
    </dxf>
    <dxf>
      <font>
        <color theme="0"/>
      </font>
      <fill>
        <patternFill patternType="none">
          <bgColor auto="1"/>
        </patternFill>
      </fill>
      <border>
        <left/>
        <right/>
        <bottom/>
      </border>
    </dxf>
    <dxf>
      <font>
        <color theme="0"/>
      </font>
      <fill>
        <patternFill patternType="none">
          <bgColor auto="1"/>
        </patternFill>
      </fill>
      <border>
        <left/>
        <right/>
        <bottom/>
      </border>
    </dxf>
    <dxf>
      <font>
        <color theme="1"/>
      </font>
      <fill>
        <patternFill>
          <bgColor rgb="FFFF0000"/>
        </patternFill>
      </fill>
    </dxf>
    <dxf>
      <fill>
        <patternFill>
          <bgColor theme="7" tint="0.79998168889431442"/>
        </patternFill>
      </fill>
    </dxf>
    <dxf>
      <font>
        <b val="0"/>
        <i val="0"/>
        <color theme="2"/>
      </font>
      <fill>
        <patternFill>
          <bgColor theme="2"/>
        </patternFill>
      </fill>
    </dxf>
    <dxf>
      <font>
        <b val="0"/>
        <i val="0"/>
        <color theme="2"/>
      </font>
      <fill>
        <patternFill>
          <bgColor theme="2"/>
        </patternFill>
      </fill>
    </dxf>
    <dxf>
      <font>
        <b val="0"/>
        <i val="0"/>
        <color theme="2"/>
      </font>
      <fill>
        <patternFill>
          <bgColor theme="2"/>
        </patternFill>
      </fill>
    </dxf>
    <dxf>
      <font>
        <b val="0"/>
        <i val="0"/>
        <color theme="1"/>
      </font>
      <fill>
        <patternFill>
          <bgColor theme="0"/>
        </patternFill>
      </fill>
      <border>
        <left style="thin">
          <color auto="1"/>
        </left>
        <right style="thin">
          <color auto="1"/>
        </right>
      </border>
    </dxf>
    <dxf>
      <font>
        <b val="0"/>
        <i val="0"/>
        <color theme="1"/>
      </font>
      <fill>
        <patternFill>
          <bgColor theme="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4825020F-A060-4F39-B523-16F22A874C3A}">
      <tableStyleElement type="wholeTable" dxfId="232"/>
    </tableStyle>
    <tableStyle name="ピボットテーブル スタイル 1" table="0" count="2" xr9:uid="{41942685-EC92-414F-9C49-A16601E18CBE}">
      <tableStyleElement type="wholeTable" dxfId="231"/>
      <tableStyleElement type="headerRow" dxfId="230"/>
    </tableStyle>
  </tableStyles>
  <colors>
    <mruColors>
      <color rgb="FFEAEAEA"/>
      <color rgb="FFCCFFFF"/>
      <color rgb="FFD1E6C4"/>
      <color rgb="FFB3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H$1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15</xdr:row>
          <xdr:rowOff>53340</xdr:rowOff>
        </xdr:from>
        <xdr:to>
          <xdr:col>4</xdr:col>
          <xdr:colOff>518160</xdr:colOff>
          <xdr:row>15</xdr:row>
          <xdr:rowOff>220980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53340</xdr:rowOff>
        </xdr:from>
        <xdr:to>
          <xdr:col>4</xdr:col>
          <xdr:colOff>518160</xdr:colOff>
          <xdr:row>16</xdr:row>
          <xdr:rowOff>220980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53340</xdr:rowOff>
        </xdr:from>
        <xdr:to>
          <xdr:col>4</xdr:col>
          <xdr:colOff>518160</xdr:colOff>
          <xdr:row>17</xdr:row>
          <xdr:rowOff>220980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53340</xdr:rowOff>
        </xdr:from>
        <xdr:to>
          <xdr:col>4</xdr:col>
          <xdr:colOff>518160</xdr:colOff>
          <xdr:row>18</xdr:row>
          <xdr:rowOff>220980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53340</xdr:rowOff>
        </xdr:from>
        <xdr:to>
          <xdr:col>4</xdr:col>
          <xdr:colOff>518160</xdr:colOff>
          <xdr:row>19</xdr:row>
          <xdr:rowOff>220980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53340</xdr:rowOff>
        </xdr:from>
        <xdr:to>
          <xdr:col>4</xdr:col>
          <xdr:colOff>518160</xdr:colOff>
          <xdr:row>20</xdr:row>
          <xdr:rowOff>220980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53340</xdr:rowOff>
        </xdr:from>
        <xdr:to>
          <xdr:col>4</xdr:col>
          <xdr:colOff>518160</xdr:colOff>
          <xdr:row>21</xdr:row>
          <xdr:rowOff>220980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53340</xdr:rowOff>
        </xdr:from>
        <xdr:to>
          <xdr:col>4</xdr:col>
          <xdr:colOff>518160</xdr:colOff>
          <xdr:row>22</xdr:row>
          <xdr:rowOff>220980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53340</xdr:rowOff>
        </xdr:from>
        <xdr:to>
          <xdr:col>4</xdr:col>
          <xdr:colOff>518160</xdr:colOff>
          <xdr:row>24</xdr:row>
          <xdr:rowOff>220980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53340</xdr:rowOff>
        </xdr:from>
        <xdr:to>
          <xdr:col>4</xdr:col>
          <xdr:colOff>518160</xdr:colOff>
          <xdr:row>23</xdr:row>
          <xdr:rowOff>205740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281940</xdr:colOff>
          <xdr:row>11</xdr:row>
          <xdr:rowOff>228600</xdr:rowOff>
        </xdr:from>
        <xdr:to>
          <xdr:col>7</xdr:col>
          <xdr:colOff>571500</xdr:colOff>
          <xdr:row>13</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137160</xdr:colOff>
      <xdr:row>7</xdr:row>
      <xdr:rowOff>53340</xdr:rowOff>
    </xdr:from>
    <xdr:to>
      <xdr:col>14</xdr:col>
      <xdr:colOff>392654</xdr:colOff>
      <xdr:row>12</xdr:row>
      <xdr:rowOff>174364</xdr:rowOff>
    </xdr:to>
    <xdr:sp macro="" textlink="">
      <xdr:nvSpPr>
        <xdr:cNvPr id="2" name="四角形: 角を丸くする 1">
          <a:extLst>
            <a:ext uri="{FF2B5EF4-FFF2-40B4-BE49-F238E27FC236}">
              <a16:creationId xmlns:a16="http://schemas.microsoft.com/office/drawing/2014/main" id="{B01735D2-CE8F-4253-BA70-E3179B2D4325}"/>
            </a:ext>
          </a:extLst>
        </xdr:cNvPr>
        <xdr:cNvSpPr/>
      </xdr:nvSpPr>
      <xdr:spPr>
        <a:xfrm>
          <a:off x="7574280" y="1767840"/>
          <a:ext cx="2312894" cy="1073524"/>
        </a:xfrm>
        <a:prstGeom prst="roundRect">
          <a:avLst/>
        </a:prstGeom>
        <a:solidFill>
          <a:srgbClr val="ED7D31">
            <a:lumMod val="40000"/>
            <a:lumOff val="60000"/>
          </a:srgbClr>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変更理由は具体的にご記入ください</a:t>
          </a:r>
          <a:r>
            <a:rPr kumimoji="1" lang="en-US" altLang="ja-JP"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12A6-85FB-4954-B915-6BE22A232DB9}">
  <sheetPr>
    <tabColor theme="7" tint="0.79998168889431442"/>
  </sheetPr>
  <dimension ref="A1:N25"/>
  <sheetViews>
    <sheetView tabSelected="1" workbookViewId="0">
      <selection sqref="A1:N5"/>
    </sheetView>
  </sheetViews>
  <sheetFormatPr defaultColWidth="8.69921875" defaultRowHeight="18"/>
  <cols>
    <col min="1" max="3" width="8.69921875" style="307"/>
    <col min="4" max="4" width="8.69921875" style="307" customWidth="1"/>
    <col min="5" max="16384" width="8.69921875" style="307"/>
  </cols>
  <sheetData>
    <row r="1" spans="1:14" ht="18.75" customHeight="1">
      <c r="A1" s="727" t="s">
        <v>330</v>
      </c>
      <c r="B1" s="728"/>
      <c r="C1" s="728"/>
      <c r="D1" s="728"/>
      <c r="E1" s="728"/>
      <c r="F1" s="728"/>
      <c r="G1" s="728"/>
      <c r="H1" s="728"/>
      <c r="I1" s="728"/>
      <c r="J1" s="728"/>
      <c r="K1" s="728"/>
      <c r="L1" s="728"/>
      <c r="M1" s="728"/>
      <c r="N1" s="729"/>
    </row>
    <row r="2" spans="1:14">
      <c r="A2" s="730"/>
      <c r="B2" s="731"/>
      <c r="C2" s="731"/>
      <c r="D2" s="731"/>
      <c r="E2" s="731"/>
      <c r="F2" s="731"/>
      <c r="G2" s="731"/>
      <c r="H2" s="731"/>
      <c r="I2" s="731"/>
      <c r="J2" s="731"/>
      <c r="K2" s="731"/>
      <c r="L2" s="731"/>
      <c r="M2" s="731"/>
      <c r="N2" s="732"/>
    </row>
    <row r="3" spans="1:14">
      <c r="A3" s="730"/>
      <c r="B3" s="731"/>
      <c r="C3" s="731"/>
      <c r="D3" s="731"/>
      <c r="E3" s="731"/>
      <c r="F3" s="731"/>
      <c r="G3" s="731"/>
      <c r="H3" s="731"/>
      <c r="I3" s="731"/>
      <c r="J3" s="731"/>
      <c r="K3" s="731"/>
      <c r="L3" s="731"/>
      <c r="M3" s="731"/>
      <c r="N3" s="732"/>
    </row>
    <row r="4" spans="1:14">
      <c r="A4" s="730"/>
      <c r="B4" s="731"/>
      <c r="C4" s="731"/>
      <c r="D4" s="731"/>
      <c r="E4" s="731"/>
      <c r="F4" s="731"/>
      <c r="G4" s="731"/>
      <c r="H4" s="731"/>
      <c r="I4" s="731"/>
      <c r="J4" s="731"/>
      <c r="K4" s="731"/>
      <c r="L4" s="731"/>
      <c r="M4" s="731"/>
      <c r="N4" s="732"/>
    </row>
    <row r="5" spans="1:14">
      <c r="A5" s="733"/>
      <c r="B5" s="734"/>
      <c r="C5" s="734"/>
      <c r="D5" s="734"/>
      <c r="E5" s="734"/>
      <c r="F5" s="734"/>
      <c r="G5" s="734"/>
      <c r="H5" s="734"/>
      <c r="I5" s="734"/>
      <c r="J5" s="734"/>
      <c r="K5" s="734"/>
      <c r="L5" s="734"/>
      <c r="M5" s="734"/>
      <c r="N5" s="735"/>
    </row>
    <row r="6" spans="1:14">
      <c r="A6" s="727" t="s">
        <v>331</v>
      </c>
      <c r="B6" s="736"/>
      <c r="C6" s="736"/>
      <c r="D6" s="736"/>
      <c r="E6" s="736"/>
      <c r="F6" s="736"/>
      <c r="G6" s="736"/>
      <c r="H6" s="736"/>
      <c r="I6" s="736"/>
      <c r="J6" s="736"/>
      <c r="K6" s="736"/>
      <c r="L6" s="736"/>
      <c r="M6" s="736"/>
      <c r="N6" s="737"/>
    </row>
    <row r="7" spans="1:14">
      <c r="A7" s="738"/>
      <c r="B7" s="739"/>
      <c r="C7" s="739"/>
      <c r="D7" s="739"/>
      <c r="E7" s="739"/>
      <c r="F7" s="739"/>
      <c r="G7" s="739"/>
      <c r="H7" s="739"/>
      <c r="I7" s="739"/>
      <c r="J7" s="739"/>
      <c r="K7" s="739"/>
      <c r="L7" s="739"/>
      <c r="M7" s="739"/>
      <c r="N7" s="740"/>
    </row>
    <row r="8" spans="1:14">
      <c r="A8" s="738"/>
      <c r="B8" s="739"/>
      <c r="C8" s="739"/>
      <c r="D8" s="739"/>
      <c r="E8" s="739"/>
      <c r="F8" s="739"/>
      <c r="G8" s="739"/>
      <c r="H8" s="739"/>
      <c r="I8" s="739"/>
      <c r="J8" s="739"/>
      <c r="K8" s="739"/>
      <c r="L8" s="739"/>
      <c r="M8" s="739"/>
      <c r="N8" s="740"/>
    </row>
    <row r="9" spans="1:14">
      <c r="A9" s="738"/>
      <c r="B9" s="739"/>
      <c r="C9" s="739"/>
      <c r="D9" s="739"/>
      <c r="E9" s="739"/>
      <c r="F9" s="739"/>
      <c r="G9" s="739"/>
      <c r="H9" s="739"/>
      <c r="I9" s="739"/>
      <c r="J9" s="739"/>
      <c r="K9" s="739"/>
      <c r="L9" s="739"/>
      <c r="M9" s="739"/>
      <c r="N9" s="740"/>
    </row>
    <row r="10" spans="1:14">
      <c r="A10" s="738"/>
      <c r="B10" s="739"/>
      <c r="C10" s="739"/>
      <c r="D10" s="739"/>
      <c r="E10" s="739"/>
      <c r="F10" s="739"/>
      <c r="G10" s="739"/>
      <c r="H10" s="739"/>
      <c r="I10" s="739"/>
      <c r="J10" s="739"/>
      <c r="K10" s="739"/>
      <c r="L10" s="739"/>
      <c r="M10" s="739"/>
      <c r="N10" s="740"/>
    </row>
    <row r="11" spans="1:14">
      <c r="A11" s="738"/>
      <c r="B11" s="739"/>
      <c r="C11" s="739"/>
      <c r="D11" s="739"/>
      <c r="E11" s="739"/>
      <c r="F11" s="739"/>
      <c r="G11" s="739"/>
      <c r="H11" s="739"/>
      <c r="I11" s="739"/>
      <c r="J11" s="739"/>
      <c r="K11" s="739"/>
      <c r="L11" s="739"/>
      <c r="M11" s="739"/>
      <c r="N11" s="740"/>
    </row>
    <row r="12" spans="1:14">
      <c r="A12" s="738"/>
      <c r="B12" s="739"/>
      <c r="C12" s="739"/>
      <c r="D12" s="739"/>
      <c r="E12" s="739"/>
      <c r="F12" s="739"/>
      <c r="G12" s="739"/>
      <c r="H12" s="739"/>
      <c r="I12" s="739"/>
      <c r="J12" s="739"/>
      <c r="K12" s="739"/>
      <c r="L12" s="739"/>
      <c r="M12" s="739"/>
      <c r="N12" s="740"/>
    </row>
    <row r="13" spans="1:14">
      <c r="A13" s="741"/>
      <c r="B13" s="742"/>
      <c r="C13" s="742"/>
      <c r="D13" s="742"/>
      <c r="E13" s="742"/>
      <c r="F13" s="742"/>
      <c r="G13" s="742"/>
      <c r="H13" s="742"/>
      <c r="I13" s="742"/>
      <c r="J13" s="742"/>
      <c r="K13" s="742"/>
      <c r="L13" s="742"/>
      <c r="M13" s="742"/>
      <c r="N13" s="743"/>
    </row>
    <row r="14" spans="1:14">
      <c r="A14" s="465"/>
      <c r="B14" s="465"/>
      <c r="C14" s="465"/>
      <c r="D14" s="465"/>
      <c r="E14" s="465"/>
      <c r="F14" s="465"/>
      <c r="G14" s="465"/>
      <c r="H14" s="465"/>
      <c r="I14" s="465"/>
      <c r="J14" s="465"/>
      <c r="K14" s="465"/>
      <c r="L14" s="465"/>
      <c r="M14" s="465"/>
      <c r="N14" s="465"/>
    </row>
    <row r="15" spans="1:14" ht="18.75" customHeight="1">
      <c r="A15" s="744" t="s">
        <v>332</v>
      </c>
      <c r="B15" s="745"/>
      <c r="C15" s="745"/>
      <c r="D15" s="745"/>
      <c r="E15" s="466" t="s">
        <v>333</v>
      </c>
      <c r="F15" s="746" t="s">
        <v>450</v>
      </c>
      <c r="G15" s="746"/>
      <c r="H15" s="746"/>
      <c r="I15" s="746"/>
      <c r="J15" s="746"/>
      <c r="K15" s="746"/>
      <c r="L15" s="746"/>
      <c r="M15" s="746"/>
      <c r="N15" s="746"/>
    </row>
    <row r="16" spans="1:14" ht="18.75" customHeight="1">
      <c r="A16" s="313">
        <v>1</v>
      </c>
      <c r="B16" s="722" t="s">
        <v>334</v>
      </c>
      <c r="C16" s="723"/>
      <c r="D16" s="723"/>
      <c r="E16" s="313"/>
      <c r="F16" s="724"/>
      <c r="G16" s="724"/>
      <c r="H16" s="724"/>
      <c r="I16" s="724"/>
      <c r="J16" s="724"/>
      <c r="K16" s="724"/>
      <c r="L16" s="724"/>
      <c r="M16" s="724"/>
      <c r="N16" s="724"/>
    </row>
    <row r="17" spans="1:14">
      <c r="A17" s="313">
        <v>2</v>
      </c>
      <c r="B17" s="722" t="s">
        <v>335</v>
      </c>
      <c r="C17" s="723"/>
      <c r="D17" s="723"/>
      <c r="E17" s="313"/>
      <c r="F17" s="724"/>
      <c r="G17" s="724"/>
      <c r="H17" s="724"/>
      <c r="I17" s="724"/>
      <c r="J17" s="724"/>
      <c r="K17" s="724"/>
      <c r="L17" s="724"/>
      <c r="M17" s="724"/>
      <c r="N17" s="724"/>
    </row>
    <row r="18" spans="1:14">
      <c r="A18" s="313">
        <v>3</v>
      </c>
      <c r="B18" s="725" t="s">
        <v>336</v>
      </c>
      <c r="C18" s="723"/>
      <c r="D18" s="723"/>
      <c r="E18" s="313"/>
      <c r="F18" s="726" t="s">
        <v>488</v>
      </c>
      <c r="G18" s="726"/>
      <c r="H18" s="726"/>
      <c r="I18" s="726"/>
      <c r="J18" s="726"/>
      <c r="K18" s="726"/>
      <c r="L18" s="726"/>
      <c r="M18" s="726"/>
      <c r="N18" s="726"/>
    </row>
    <row r="19" spans="1:14">
      <c r="A19" s="313">
        <v>4</v>
      </c>
      <c r="B19" s="722" t="s">
        <v>337</v>
      </c>
      <c r="C19" s="723"/>
      <c r="D19" s="723"/>
      <c r="E19" s="313"/>
      <c r="F19" s="724"/>
      <c r="G19" s="724"/>
      <c r="H19" s="724"/>
      <c r="I19" s="724"/>
      <c r="J19" s="724"/>
      <c r="K19" s="724"/>
      <c r="L19" s="724"/>
      <c r="M19" s="724"/>
      <c r="N19" s="724"/>
    </row>
    <row r="20" spans="1:14">
      <c r="A20" s="313">
        <v>5</v>
      </c>
      <c r="B20" s="722" t="s">
        <v>453</v>
      </c>
      <c r="C20" s="723"/>
      <c r="D20" s="723"/>
      <c r="E20" s="313"/>
      <c r="F20" s="724" t="s">
        <v>486</v>
      </c>
      <c r="G20" s="724"/>
      <c r="H20" s="724"/>
      <c r="I20" s="724"/>
      <c r="J20" s="724"/>
      <c r="K20" s="724"/>
      <c r="L20" s="724"/>
      <c r="M20" s="724"/>
      <c r="N20" s="724"/>
    </row>
    <row r="21" spans="1:14">
      <c r="A21" s="313">
        <v>6</v>
      </c>
      <c r="B21" s="722" t="s">
        <v>454</v>
      </c>
      <c r="C21" s="723"/>
      <c r="D21" s="723"/>
      <c r="E21" s="313"/>
      <c r="F21" s="724"/>
      <c r="G21" s="724"/>
      <c r="H21" s="724"/>
      <c r="I21" s="724"/>
      <c r="J21" s="724"/>
      <c r="K21" s="724"/>
      <c r="L21" s="724"/>
      <c r="M21" s="724"/>
      <c r="N21" s="724"/>
    </row>
    <row r="22" spans="1:14">
      <c r="A22" s="313">
        <v>7</v>
      </c>
      <c r="B22" s="722" t="s">
        <v>452</v>
      </c>
      <c r="C22" s="723"/>
      <c r="D22" s="723"/>
      <c r="E22" s="313"/>
      <c r="F22" s="724" t="s">
        <v>484</v>
      </c>
      <c r="G22" s="724"/>
      <c r="H22" s="724"/>
      <c r="I22" s="724"/>
      <c r="J22" s="724"/>
      <c r="K22" s="724"/>
      <c r="L22" s="724"/>
      <c r="M22" s="724"/>
      <c r="N22" s="724"/>
    </row>
    <row r="23" spans="1:14">
      <c r="A23" s="313">
        <v>8</v>
      </c>
      <c r="B23" s="722" t="s">
        <v>451</v>
      </c>
      <c r="C23" s="723"/>
      <c r="D23" s="723"/>
      <c r="E23" s="313"/>
      <c r="F23" s="724"/>
      <c r="G23" s="724"/>
      <c r="H23" s="724"/>
      <c r="I23" s="724"/>
      <c r="J23" s="724"/>
      <c r="K23" s="724"/>
      <c r="L23" s="724"/>
      <c r="M23" s="724"/>
      <c r="N23" s="724"/>
    </row>
    <row r="24" spans="1:14">
      <c r="A24" s="313">
        <v>9</v>
      </c>
      <c r="B24" s="722" t="s">
        <v>485</v>
      </c>
      <c r="C24" s="723"/>
      <c r="D24" s="723"/>
      <c r="E24" s="313"/>
      <c r="F24" s="724" t="s">
        <v>487</v>
      </c>
      <c r="G24" s="724"/>
      <c r="H24" s="724"/>
      <c r="I24" s="724"/>
      <c r="J24" s="724"/>
      <c r="K24" s="724"/>
      <c r="L24" s="724"/>
      <c r="M24" s="724"/>
      <c r="N24" s="724"/>
    </row>
    <row r="25" spans="1:14">
      <c r="A25" s="313">
        <v>10</v>
      </c>
      <c r="B25" s="722" t="s">
        <v>338</v>
      </c>
      <c r="C25" s="723"/>
      <c r="D25" s="723"/>
      <c r="E25" s="313"/>
      <c r="F25" s="724" t="s">
        <v>599</v>
      </c>
      <c r="G25" s="724"/>
      <c r="H25" s="724"/>
      <c r="I25" s="724"/>
      <c r="J25" s="724"/>
      <c r="K25" s="724"/>
      <c r="L25" s="724"/>
      <c r="M25" s="724"/>
      <c r="N25" s="724"/>
    </row>
  </sheetData>
  <mergeCells count="24">
    <mergeCell ref="A1:N5"/>
    <mergeCell ref="A6:N13"/>
    <mergeCell ref="A15:D15"/>
    <mergeCell ref="F15:N15"/>
    <mergeCell ref="B16:D16"/>
    <mergeCell ref="F16:N16"/>
    <mergeCell ref="B17:D17"/>
    <mergeCell ref="F17:N17"/>
    <mergeCell ref="B18:D18"/>
    <mergeCell ref="F18:N18"/>
    <mergeCell ref="B19:D19"/>
    <mergeCell ref="F19:N19"/>
    <mergeCell ref="B23:D23"/>
    <mergeCell ref="F23:N23"/>
    <mergeCell ref="B25:D25"/>
    <mergeCell ref="F25:N25"/>
    <mergeCell ref="B20:D20"/>
    <mergeCell ref="F20:N20"/>
    <mergeCell ref="B21:D21"/>
    <mergeCell ref="F21:N21"/>
    <mergeCell ref="B22:D22"/>
    <mergeCell ref="F22:N22"/>
    <mergeCell ref="B24:D24"/>
    <mergeCell ref="F24:N24"/>
  </mergeCells>
  <phoneticPr fontId="7"/>
  <pageMargins left="0.78740157480314965" right="0.78740157480314965" top="0.78740157480314965" bottom="0.78740157480314965" header="0.31496062992125984" footer="0.59055118110236227"/>
  <pageSetup paperSize="9" scale="55" orientation="portrait" horizontalDpi="4294967293" verticalDpi="0" r:id="rId1"/>
  <headerFooter scaleWithDoc="0">
    <oddFooter>&amp;R&amp;"ＭＳ ゴシック,標準"&amp;12整理番号：（事務局記入欄）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76200</xdr:colOff>
                    <xdr:row>15</xdr:row>
                    <xdr:rowOff>53340</xdr:rowOff>
                  </from>
                  <to>
                    <xdr:col>4</xdr:col>
                    <xdr:colOff>518160</xdr:colOff>
                    <xdr:row>15</xdr:row>
                    <xdr:rowOff>220980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76200</xdr:colOff>
                    <xdr:row>16</xdr:row>
                    <xdr:rowOff>53340</xdr:rowOff>
                  </from>
                  <to>
                    <xdr:col>4</xdr:col>
                    <xdr:colOff>518160</xdr:colOff>
                    <xdr:row>16</xdr:row>
                    <xdr:rowOff>220980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76200</xdr:colOff>
                    <xdr:row>17</xdr:row>
                    <xdr:rowOff>53340</xdr:rowOff>
                  </from>
                  <to>
                    <xdr:col>4</xdr:col>
                    <xdr:colOff>518160</xdr:colOff>
                    <xdr:row>17</xdr:row>
                    <xdr:rowOff>220980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xdr:col>
                    <xdr:colOff>76200</xdr:colOff>
                    <xdr:row>18</xdr:row>
                    <xdr:rowOff>53340</xdr:rowOff>
                  </from>
                  <to>
                    <xdr:col>4</xdr:col>
                    <xdr:colOff>518160</xdr:colOff>
                    <xdr:row>18</xdr:row>
                    <xdr:rowOff>220980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76200</xdr:colOff>
                    <xdr:row>19</xdr:row>
                    <xdr:rowOff>53340</xdr:rowOff>
                  </from>
                  <to>
                    <xdr:col>4</xdr:col>
                    <xdr:colOff>518160</xdr:colOff>
                    <xdr:row>19</xdr:row>
                    <xdr:rowOff>220980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xdr:col>
                    <xdr:colOff>76200</xdr:colOff>
                    <xdr:row>20</xdr:row>
                    <xdr:rowOff>53340</xdr:rowOff>
                  </from>
                  <to>
                    <xdr:col>4</xdr:col>
                    <xdr:colOff>518160</xdr:colOff>
                    <xdr:row>20</xdr:row>
                    <xdr:rowOff>220980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76200</xdr:colOff>
                    <xdr:row>21</xdr:row>
                    <xdr:rowOff>53340</xdr:rowOff>
                  </from>
                  <to>
                    <xdr:col>4</xdr:col>
                    <xdr:colOff>518160</xdr:colOff>
                    <xdr:row>21</xdr:row>
                    <xdr:rowOff>220980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76200</xdr:colOff>
                    <xdr:row>22</xdr:row>
                    <xdr:rowOff>53340</xdr:rowOff>
                  </from>
                  <to>
                    <xdr:col>4</xdr:col>
                    <xdr:colOff>518160</xdr:colOff>
                    <xdr:row>22</xdr:row>
                    <xdr:rowOff>220980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4</xdr:col>
                    <xdr:colOff>76200</xdr:colOff>
                    <xdr:row>24</xdr:row>
                    <xdr:rowOff>53340</xdr:rowOff>
                  </from>
                  <to>
                    <xdr:col>4</xdr:col>
                    <xdr:colOff>518160</xdr:colOff>
                    <xdr:row>24</xdr:row>
                    <xdr:rowOff>220980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4</xdr:col>
                    <xdr:colOff>76200</xdr:colOff>
                    <xdr:row>23</xdr:row>
                    <xdr:rowOff>53340</xdr:rowOff>
                  </from>
                  <to>
                    <xdr:col>4</xdr:col>
                    <xdr:colOff>518160</xdr:colOff>
                    <xdr:row>23</xdr:row>
                    <xdr:rowOff>205740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7249-FA22-48D3-83E9-A288E0DB93E1}">
  <sheetPr>
    <pageSetUpPr fitToPage="1"/>
  </sheetPr>
  <dimension ref="A1:K64"/>
  <sheetViews>
    <sheetView view="pageBreakPreview" zoomScaleNormal="100" zoomScaleSheetLayoutView="100" workbookViewId="0">
      <selection sqref="A1:J1"/>
    </sheetView>
  </sheetViews>
  <sheetFormatPr defaultColWidth="8.09765625" defaultRowHeight="24" customHeight="1"/>
  <cols>
    <col min="1" max="1" width="12.59765625" style="473" customWidth="1"/>
    <col min="2" max="2" width="2.69921875" style="473" customWidth="1"/>
    <col min="3" max="4" width="11.19921875" style="473" customWidth="1"/>
    <col min="5" max="5" width="2.69921875" style="541" bestFit="1" customWidth="1"/>
    <col min="6" max="6" width="11.19921875" style="473" customWidth="1"/>
    <col min="7" max="7" width="2.69921875" style="541" bestFit="1" customWidth="1"/>
    <col min="8" max="10" width="11.19921875" style="473" customWidth="1"/>
    <col min="11" max="256" width="8.09765625" style="473"/>
    <col min="257" max="257" width="11.19921875" style="473" customWidth="1"/>
    <col min="258" max="258" width="2.69921875" style="473" customWidth="1"/>
    <col min="259" max="260" width="11.19921875" style="473" customWidth="1"/>
    <col min="261" max="261" width="2.69921875" style="473" bestFit="1" customWidth="1"/>
    <col min="262" max="262" width="11.19921875" style="473" customWidth="1"/>
    <col min="263" max="263" width="2.69921875" style="473" bestFit="1" customWidth="1"/>
    <col min="264" max="266" width="11.19921875" style="473" customWidth="1"/>
    <col min="267" max="512" width="8.09765625" style="473"/>
    <col min="513" max="513" width="11.19921875" style="473" customWidth="1"/>
    <col min="514" max="514" width="2.69921875" style="473" customWidth="1"/>
    <col min="515" max="516" width="11.19921875" style="473" customWidth="1"/>
    <col min="517" max="517" width="2.69921875" style="473" bestFit="1" customWidth="1"/>
    <col min="518" max="518" width="11.19921875" style="473" customWidth="1"/>
    <col min="519" max="519" width="2.69921875" style="473" bestFit="1" customWidth="1"/>
    <col min="520" max="522" width="11.19921875" style="473" customWidth="1"/>
    <col min="523" max="768" width="8.09765625" style="473"/>
    <col min="769" max="769" width="11.19921875" style="473" customWidth="1"/>
    <col min="770" max="770" width="2.69921875" style="473" customWidth="1"/>
    <col min="771" max="772" width="11.19921875" style="473" customWidth="1"/>
    <col min="773" max="773" width="2.69921875" style="473" bestFit="1" customWidth="1"/>
    <col min="774" max="774" width="11.19921875" style="473" customWidth="1"/>
    <col min="775" max="775" width="2.69921875" style="473" bestFit="1" customWidth="1"/>
    <col min="776" max="778" width="11.19921875" style="473" customWidth="1"/>
    <col min="779" max="1024" width="8.09765625" style="473"/>
    <col min="1025" max="1025" width="11.19921875" style="473" customWidth="1"/>
    <col min="1026" max="1026" width="2.69921875" style="473" customWidth="1"/>
    <col min="1027" max="1028" width="11.19921875" style="473" customWidth="1"/>
    <col min="1029" max="1029" width="2.69921875" style="473" bestFit="1" customWidth="1"/>
    <col min="1030" max="1030" width="11.19921875" style="473" customWidth="1"/>
    <col min="1031" max="1031" width="2.69921875" style="473" bestFit="1" customWidth="1"/>
    <col min="1032" max="1034" width="11.19921875" style="473" customWidth="1"/>
    <col min="1035" max="1280" width="8.09765625" style="473"/>
    <col min="1281" max="1281" width="11.19921875" style="473" customWidth="1"/>
    <col min="1282" max="1282" width="2.69921875" style="473" customWidth="1"/>
    <col min="1283" max="1284" width="11.19921875" style="473" customWidth="1"/>
    <col min="1285" max="1285" width="2.69921875" style="473" bestFit="1" customWidth="1"/>
    <col min="1286" max="1286" width="11.19921875" style="473" customWidth="1"/>
    <col min="1287" max="1287" width="2.69921875" style="473" bestFit="1" customWidth="1"/>
    <col min="1288" max="1290" width="11.19921875" style="473" customWidth="1"/>
    <col min="1291" max="1536" width="8.09765625" style="473"/>
    <col min="1537" max="1537" width="11.19921875" style="473" customWidth="1"/>
    <col min="1538" max="1538" width="2.69921875" style="473" customWidth="1"/>
    <col min="1539" max="1540" width="11.19921875" style="473" customWidth="1"/>
    <col min="1541" max="1541" width="2.69921875" style="473" bestFit="1" customWidth="1"/>
    <col min="1542" max="1542" width="11.19921875" style="473" customWidth="1"/>
    <col min="1543" max="1543" width="2.69921875" style="473" bestFit="1" customWidth="1"/>
    <col min="1544" max="1546" width="11.19921875" style="473" customWidth="1"/>
    <col min="1547" max="1792" width="8.09765625" style="473"/>
    <col min="1793" max="1793" width="11.19921875" style="473" customWidth="1"/>
    <col min="1794" max="1794" width="2.69921875" style="473" customWidth="1"/>
    <col min="1795" max="1796" width="11.19921875" style="473" customWidth="1"/>
    <col min="1797" max="1797" width="2.69921875" style="473" bestFit="1" customWidth="1"/>
    <col min="1798" max="1798" width="11.19921875" style="473" customWidth="1"/>
    <col min="1799" max="1799" width="2.69921875" style="473" bestFit="1" customWidth="1"/>
    <col min="1800" max="1802" width="11.19921875" style="473" customWidth="1"/>
    <col min="1803" max="2048" width="8.09765625" style="473"/>
    <col min="2049" max="2049" width="11.19921875" style="473" customWidth="1"/>
    <col min="2050" max="2050" width="2.69921875" style="473" customWidth="1"/>
    <col min="2051" max="2052" width="11.19921875" style="473" customWidth="1"/>
    <col min="2053" max="2053" width="2.69921875" style="473" bestFit="1" customWidth="1"/>
    <col min="2054" max="2054" width="11.19921875" style="473" customWidth="1"/>
    <col min="2055" max="2055" width="2.69921875" style="473" bestFit="1" customWidth="1"/>
    <col min="2056" max="2058" width="11.19921875" style="473" customWidth="1"/>
    <col min="2059" max="2304" width="8.09765625" style="473"/>
    <col min="2305" max="2305" width="11.19921875" style="473" customWidth="1"/>
    <col min="2306" max="2306" width="2.69921875" style="473" customWidth="1"/>
    <col min="2307" max="2308" width="11.19921875" style="473" customWidth="1"/>
    <col min="2309" max="2309" width="2.69921875" style="473" bestFit="1" customWidth="1"/>
    <col min="2310" max="2310" width="11.19921875" style="473" customWidth="1"/>
    <col min="2311" max="2311" width="2.69921875" style="473" bestFit="1" customWidth="1"/>
    <col min="2312" max="2314" width="11.19921875" style="473" customWidth="1"/>
    <col min="2315" max="2560" width="8.09765625" style="473"/>
    <col min="2561" max="2561" width="11.19921875" style="473" customWidth="1"/>
    <col min="2562" max="2562" width="2.69921875" style="473" customWidth="1"/>
    <col min="2563" max="2564" width="11.19921875" style="473" customWidth="1"/>
    <col min="2565" max="2565" width="2.69921875" style="473" bestFit="1" customWidth="1"/>
    <col min="2566" max="2566" width="11.19921875" style="473" customWidth="1"/>
    <col min="2567" max="2567" width="2.69921875" style="473" bestFit="1" customWidth="1"/>
    <col min="2568" max="2570" width="11.19921875" style="473" customWidth="1"/>
    <col min="2571" max="2816" width="8.09765625" style="473"/>
    <col min="2817" max="2817" width="11.19921875" style="473" customWidth="1"/>
    <col min="2818" max="2818" width="2.69921875" style="473" customWidth="1"/>
    <col min="2819" max="2820" width="11.19921875" style="473" customWidth="1"/>
    <col min="2821" max="2821" width="2.69921875" style="473" bestFit="1" customWidth="1"/>
    <col min="2822" max="2822" width="11.19921875" style="473" customWidth="1"/>
    <col min="2823" max="2823" width="2.69921875" style="473" bestFit="1" customWidth="1"/>
    <col min="2824" max="2826" width="11.19921875" style="473" customWidth="1"/>
    <col min="2827" max="3072" width="8.09765625" style="473"/>
    <col min="3073" max="3073" width="11.19921875" style="473" customWidth="1"/>
    <col min="3074" max="3074" width="2.69921875" style="473" customWidth="1"/>
    <col min="3075" max="3076" width="11.19921875" style="473" customWidth="1"/>
    <col min="3077" max="3077" width="2.69921875" style="473" bestFit="1" customWidth="1"/>
    <col min="3078" max="3078" width="11.19921875" style="473" customWidth="1"/>
    <col min="3079" max="3079" width="2.69921875" style="473" bestFit="1" customWidth="1"/>
    <col min="3080" max="3082" width="11.19921875" style="473" customWidth="1"/>
    <col min="3083" max="3328" width="8.09765625" style="473"/>
    <col min="3329" max="3329" width="11.19921875" style="473" customWidth="1"/>
    <col min="3330" max="3330" width="2.69921875" style="473" customWidth="1"/>
    <col min="3331" max="3332" width="11.19921875" style="473" customWidth="1"/>
    <col min="3333" max="3333" width="2.69921875" style="473" bestFit="1" customWidth="1"/>
    <col min="3334" max="3334" width="11.19921875" style="473" customWidth="1"/>
    <col min="3335" max="3335" width="2.69921875" style="473" bestFit="1" customWidth="1"/>
    <col min="3336" max="3338" width="11.19921875" style="473" customWidth="1"/>
    <col min="3339" max="3584" width="8.09765625" style="473"/>
    <col min="3585" max="3585" width="11.19921875" style="473" customWidth="1"/>
    <col min="3586" max="3586" width="2.69921875" style="473" customWidth="1"/>
    <col min="3587" max="3588" width="11.19921875" style="473" customWidth="1"/>
    <col min="3589" max="3589" width="2.69921875" style="473" bestFit="1" customWidth="1"/>
    <col min="3590" max="3590" width="11.19921875" style="473" customWidth="1"/>
    <col min="3591" max="3591" width="2.69921875" style="473" bestFit="1" customWidth="1"/>
    <col min="3592" max="3594" width="11.19921875" style="473" customWidth="1"/>
    <col min="3595" max="3840" width="8.09765625" style="473"/>
    <col min="3841" max="3841" width="11.19921875" style="473" customWidth="1"/>
    <col min="3842" max="3842" width="2.69921875" style="473" customWidth="1"/>
    <col min="3843" max="3844" width="11.19921875" style="473" customWidth="1"/>
    <col min="3845" max="3845" width="2.69921875" style="473" bestFit="1" customWidth="1"/>
    <col min="3846" max="3846" width="11.19921875" style="473" customWidth="1"/>
    <col min="3847" max="3847" width="2.69921875" style="473" bestFit="1" customWidth="1"/>
    <col min="3848" max="3850" width="11.19921875" style="473" customWidth="1"/>
    <col min="3851" max="4096" width="8.09765625" style="473"/>
    <col min="4097" max="4097" width="11.19921875" style="473" customWidth="1"/>
    <col min="4098" max="4098" width="2.69921875" style="473" customWidth="1"/>
    <col min="4099" max="4100" width="11.19921875" style="473" customWidth="1"/>
    <col min="4101" max="4101" width="2.69921875" style="473" bestFit="1" customWidth="1"/>
    <col min="4102" max="4102" width="11.19921875" style="473" customWidth="1"/>
    <col min="4103" max="4103" width="2.69921875" style="473" bestFit="1" customWidth="1"/>
    <col min="4104" max="4106" width="11.19921875" style="473" customWidth="1"/>
    <col min="4107" max="4352" width="8.09765625" style="473"/>
    <col min="4353" max="4353" width="11.19921875" style="473" customWidth="1"/>
    <col min="4354" max="4354" width="2.69921875" style="473" customWidth="1"/>
    <col min="4355" max="4356" width="11.19921875" style="473" customWidth="1"/>
    <col min="4357" max="4357" width="2.69921875" style="473" bestFit="1" customWidth="1"/>
    <col min="4358" max="4358" width="11.19921875" style="473" customWidth="1"/>
    <col min="4359" max="4359" width="2.69921875" style="473" bestFit="1" customWidth="1"/>
    <col min="4360" max="4362" width="11.19921875" style="473" customWidth="1"/>
    <col min="4363" max="4608" width="8.09765625" style="473"/>
    <col min="4609" max="4609" width="11.19921875" style="473" customWidth="1"/>
    <col min="4610" max="4610" width="2.69921875" style="473" customWidth="1"/>
    <col min="4611" max="4612" width="11.19921875" style="473" customWidth="1"/>
    <col min="4613" max="4613" width="2.69921875" style="473" bestFit="1" customWidth="1"/>
    <col min="4614" max="4614" width="11.19921875" style="473" customWidth="1"/>
    <col min="4615" max="4615" width="2.69921875" style="473" bestFit="1" customWidth="1"/>
    <col min="4616" max="4618" width="11.19921875" style="473" customWidth="1"/>
    <col min="4619" max="4864" width="8.09765625" style="473"/>
    <col min="4865" max="4865" width="11.19921875" style="473" customWidth="1"/>
    <col min="4866" max="4866" width="2.69921875" style="473" customWidth="1"/>
    <col min="4867" max="4868" width="11.19921875" style="473" customWidth="1"/>
    <col min="4869" max="4869" width="2.69921875" style="473" bestFit="1" customWidth="1"/>
    <col min="4870" max="4870" width="11.19921875" style="473" customWidth="1"/>
    <col min="4871" max="4871" width="2.69921875" style="473" bestFit="1" customWidth="1"/>
    <col min="4872" max="4874" width="11.19921875" style="473" customWidth="1"/>
    <col min="4875" max="5120" width="8.09765625" style="473"/>
    <col min="5121" max="5121" width="11.19921875" style="473" customWidth="1"/>
    <col min="5122" max="5122" width="2.69921875" style="473" customWidth="1"/>
    <col min="5123" max="5124" width="11.19921875" style="473" customWidth="1"/>
    <col min="5125" max="5125" width="2.69921875" style="473" bestFit="1" customWidth="1"/>
    <col min="5126" max="5126" width="11.19921875" style="473" customWidth="1"/>
    <col min="5127" max="5127" width="2.69921875" style="473" bestFit="1" customWidth="1"/>
    <col min="5128" max="5130" width="11.19921875" style="473" customWidth="1"/>
    <col min="5131" max="5376" width="8.09765625" style="473"/>
    <col min="5377" max="5377" width="11.19921875" style="473" customWidth="1"/>
    <col min="5378" max="5378" width="2.69921875" style="473" customWidth="1"/>
    <col min="5379" max="5380" width="11.19921875" style="473" customWidth="1"/>
    <col min="5381" max="5381" width="2.69921875" style="473" bestFit="1" customWidth="1"/>
    <col min="5382" max="5382" width="11.19921875" style="473" customWidth="1"/>
    <col min="5383" max="5383" width="2.69921875" style="473" bestFit="1" customWidth="1"/>
    <col min="5384" max="5386" width="11.19921875" style="473" customWidth="1"/>
    <col min="5387" max="5632" width="8.09765625" style="473"/>
    <col min="5633" max="5633" width="11.19921875" style="473" customWidth="1"/>
    <col min="5634" max="5634" width="2.69921875" style="473" customWidth="1"/>
    <col min="5635" max="5636" width="11.19921875" style="473" customWidth="1"/>
    <col min="5637" max="5637" width="2.69921875" style="473" bestFit="1" customWidth="1"/>
    <col min="5638" max="5638" width="11.19921875" style="473" customWidth="1"/>
    <col min="5639" max="5639" width="2.69921875" style="473" bestFit="1" customWidth="1"/>
    <col min="5640" max="5642" width="11.19921875" style="473" customWidth="1"/>
    <col min="5643" max="5888" width="8.09765625" style="473"/>
    <col min="5889" max="5889" width="11.19921875" style="473" customWidth="1"/>
    <col min="5890" max="5890" width="2.69921875" style="473" customWidth="1"/>
    <col min="5891" max="5892" width="11.19921875" style="473" customWidth="1"/>
    <col min="5893" max="5893" width="2.69921875" style="473" bestFit="1" customWidth="1"/>
    <col min="5894" max="5894" width="11.19921875" style="473" customWidth="1"/>
    <col min="5895" max="5895" width="2.69921875" style="473" bestFit="1" customWidth="1"/>
    <col min="5896" max="5898" width="11.19921875" style="473" customWidth="1"/>
    <col min="5899" max="6144" width="8.09765625" style="473"/>
    <col min="6145" max="6145" width="11.19921875" style="473" customWidth="1"/>
    <col min="6146" max="6146" width="2.69921875" style="473" customWidth="1"/>
    <col min="6147" max="6148" width="11.19921875" style="473" customWidth="1"/>
    <col min="6149" max="6149" width="2.69921875" style="473" bestFit="1" customWidth="1"/>
    <col min="6150" max="6150" width="11.19921875" style="473" customWidth="1"/>
    <col min="6151" max="6151" width="2.69921875" style="473" bestFit="1" customWidth="1"/>
    <col min="6152" max="6154" width="11.19921875" style="473" customWidth="1"/>
    <col min="6155" max="6400" width="8.09765625" style="473"/>
    <col min="6401" max="6401" width="11.19921875" style="473" customWidth="1"/>
    <col min="6402" max="6402" width="2.69921875" style="473" customWidth="1"/>
    <col min="6403" max="6404" width="11.19921875" style="473" customWidth="1"/>
    <col min="6405" max="6405" width="2.69921875" style="473" bestFit="1" customWidth="1"/>
    <col min="6406" max="6406" width="11.19921875" style="473" customWidth="1"/>
    <col min="6407" max="6407" width="2.69921875" style="473" bestFit="1" customWidth="1"/>
    <col min="6408" max="6410" width="11.19921875" style="473" customWidth="1"/>
    <col min="6411" max="6656" width="8.09765625" style="473"/>
    <col min="6657" max="6657" width="11.19921875" style="473" customWidth="1"/>
    <col min="6658" max="6658" width="2.69921875" style="473" customWidth="1"/>
    <col min="6659" max="6660" width="11.19921875" style="473" customWidth="1"/>
    <col min="6661" max="6661" width="2.69921875" style="473" bestFit="1" customWidth="1"/>
    <col min="6662" max="6662" width="11.19921875" style="473" customWidth="1"/>
    <col min="6663" max="6663" width="2.69921875" style="473" bestFit="1" customWidth="1"/>
    <col min="6664" max="6666" width="11.19921875" style="473" customWidth="1"/>
    <col min="6667" max="6912" width="8.09765625" style="473"/>
    <col min="6913" max="6913" width="11.19921875" style="473" customWidth="1"/>
    <col min="6914" max="6914" width="2.69921875" style="473" customWidth="1"/>
    <col min="6915" max="6916" width="11.19921875" style="473" customWidth="1"/>
    <col min="6917" max="6917" width="2.69921875" style="473" bestFit="1" customWidth="1"/>
    <col min="6918" max="6918" width="11.19921875" style="473" customWidth="1"/>
    <col min="6919" max="6919" width="2.69921875" style="473" bestFit="1" customWidth="1"/>
    <col min="6920" max="6922" width="11.19921875" style="473" customWidth="1"/>
    <col min="6923" max="7168" width="8.09765625" style="473"/>
    <col min="7169" max="7169" width="11.19921875" style="473" customWidth="1"/>
    <col min="7170" max="7170" width="2.69921875" style="473" customWidth="1"/>
    <col min="7171" max="7172" width="11.19921875" style="473" customWidth="1"/>
    <col min="7173" max="7173" width="2.69921875" style="473" bestFit="1" customWidth="1"/>
    <col min="7174" max="7174" width="11.19921875" style="473" customWidth="1"/>
    <col min="7175" max="7175" width="2.69921875" style="473" bestFit="1" customWidth="1"/>
    <col min="7176" max="7178" width="11.19921875" style="473" customWidth="1"/>
    <col min="7179" max="7424" width="8.09765625" style="473"/>
    <col min="7425" max="7425" width="11.19921875" style="473" customWidth="1"/>
    <col min="7426" max="7426" width="2.69921875" style="473" customWidth="1"/>
    <col min="7427" max="7428" width="11.19921875" style="473" customWidth="1"/>
    <col min="7429" max="7429" width="2.69921875" style="473" bestFit="1" customWidth="1"/>
    <col min="7430" max="7430" width="11.19921875" style="473" customWidth="1"/>
    <col min="7431" max="7431" width="2.69921875" style="473" bestFit="1" customWidth="1"/>
    <col min="7432" max="7434" width="11.19921875" style="473" customWidth="1"/>
    <col min="7435" max="7680" width="8.09765625" style="473"/>
    <col min="7681" max="7681" width="11.19921875" style="473" customWidth="1"/>
    <col min="7682" max="7682" width="2.69921875" style="473" customWidth="1"/>
    <col min="7683" max="7684" width="11.19921875" style="473" customWidth="1"/>
    <col min="7685" max="7685" width="2.69921875" style="473" bestFit="1" customWidth="1"/>
    <col min="7686" max="7686" width="11.19921875" style="473" customWidth="1"/>
    <col min="7687" max="7687" width="2.69921875" style="473" bestFit="1" customWidth="1"/>
    <col min="7688" max="7690" width="11.19921875" style="473" customWidth="1"/>
    <col min="7691" max="7936" width="8.09765625" style="473"/>
    <col min="7937" max="7937" width="11.19921875" style="473" customWidth="1"/>
    <col min="7938" max="7938" width="2.69921875" style="473" customWidth="1"/>
    <col min="7939" max="7940" width="11.19921875" style="473" customWidth="1"/>
    <col min="7941" max="7941" width="2.69921875" style="473" bestFit="1" customWidth="1"/>
    <col min="7942" max="7942" width="11.19921875" style="473" customWidth="1"/>
    <col min="7943" max="7943" width="2.69921875" style="473" bestFit="1" customWidth="1"/>
    <col min="7944" max="7946" width="11.19921875" style="473" customWidth="1"/>
    <col min="7947" max="8192" width="8.09765625" style="473"/>
    <col min="8193" max="8193" width="11.19921875" style="473" customWidth="1"/>
    <col min="8194" max="8194" width="2.69921875" style="473" customWidth="1"/>
    <col min="8195" max="8196" width="11.19921875" style="473" customWidth="1"/>
    <col min="8197" max="8197" width="2.69921875" style="473" bestFit="1" customWidth="1"/>
    <col min="8198" max="8198" width="11.19921875" style="473" customWidth="1"/>
    <col min="8199" max="8199" width="2.69921875" style="473" bestFit="1" customWidth="1"/>
    <col min="8200" max="8202" width="11.19921875" style="473" customWidth="1"/>
    <col min="8203" max="8448" width="8.09765625" style="473"/>
    <col min="8449" max="8449" width="11.19921875" style="473" customWidth="1"/>
    <col min="8450" max="8450" width="2.69921875" style="473" customWidth="1"/>
    <col min="8451" max="8452" width="11.19921875" style="473" customWidth="1"/>
    <col min="8453" max="8453" width="2.69921875" style="473" bestFit="1" customWidth="1"/>
    <col min="8454" max="8454" width="11.19921875" style="473" customWidth="1"/>
    <col min="8455" max="8455" width="2.69921875" style="473" bestFit="1" customWidth="1"/>
    <col min="8456" max="8458" width="11.19921875" style="473" customWidth="1"/>
    <col min="8459" max="8704" width="8.09765625" style="473"/>
    <col min="8705" max="8705" width="11.19921875" style="473" customWidth="1"/>
    <col min="8706" max="8706" width="2.69921875" style="473" customWidth="1"/>
    <col min="8707" max="8708" width="11.19921875" style="473" customWidth="1"/>
    <col min="8709" max="8709" width="2.69921875" style="473" bestFit="1" customWidth="1"/>
    <col min="8710" max="8710" width="11.19921875" style="473" customWidth="1"/>
    <col min="8711" max="8711" width="2.69921875" style="473" bestFit="1" customWidth="1"/>
    <col min="8712" max="8714" width="11.19921875" style="473" customWidth="1"/>
    <col min="8715" max="8960" width="8.09765625" style="473"/>
    <col min="8961" max="8961" width="11.19921875" style="473" customWidth="1"/>
    <col min="8962" max="8962" width="2.69921875" style="473" customWidth="1"/>
    <col min="8963" max="8964" width="11.19921875" style="473" customWidth="1"/>
    <col min="8965" max="8965" width="2.69921875" style="473" bestFit="1" customWidth="1"/>
    <col min="8966" max="8966" width="11.19921875" style="473" customWidth="1"/>
    <col min="8967" max="8967" width="2.69921875" style="473" bestFit="1" customWidth="1"/>
    <col min="8968" max="8970" width="11.19921875" style="473" customWidth="1"/>
    <col min="8971" max="9216" width="8.09765625" style="473"/>
    <col min="9217" max="9217" width="11.19921875" style="473" customWidth="1"/>
    <col min="9218" max="9218" width="2.69921875" style="473" customWidth="1"/>
    <col min="9219" max="9220" width="11.19921875" style="473" customWidth="1"/>
    <col min="9221" max="9221" width="2.69921875" style="473" bestFit="1" customWidth="1"/>
    <col min="9222" max="9222" width="11.19921875" style="473" customWidth="1"/>
    <col min="9223" max="9223" width="2.69921875" style="473" bestFit="1" customWidth="1"/>
    <col min="9224" max="9226" width="11.19921875" style="473" customWidth="1"/>
    <col min="9227" max="9472" width="8.09765625" style="473"/>
    <col min="9473" max="9473" width="11.19921875" style="473" customWidth="1"/>
    <col min="9474" max="9474" width="2.69921875" style="473" customWidth="1"/>
    <col min="9475" max="9476" width="11.19921875" style="473" customWidth="1"/>
    <col min="9477" max="9477" width="2.69921875" style="473" bestFit="1" customWidth="1"/>
    <col min="9478" max="9478" width="11.19921875" style="473" customWidth="1"/>
    <col min="9479" max="9479" width="2.69921875" style="473" bestFit="1" customWidth="1"/>
    <col min="9480" max="9482" width="11.19921875" style="473" customWidth="1"/>
    <col min="9483" max="9728" width="8.09765625" style="473"/>
    <col min="9729" max="9729" width="11.19921875" style="473" customWidth="1"/>
    <col min="9730" max="9730" width="2.69921875" style="473" customWidth="1"/>
    <col min="9731" max="9732" width="11.19921875" style="473" customWidth="1"/>
    <col min="9733" max="9733" width="2.69921875" style="473" bestFit="1" customWidth="1"/>
    <col min="9734" max="9734" width="11.19921875" style="473" customWidth="1"/>
    <col min="9735" max="9735" width="2.69921875" style="473" bestFit="1" customWidth="1"/>
    <col min="9736" max="9738" width="11.19921875" style="473" customWidth="1"/>
    <col min="9739" max="9984" width="8.09765625" style="473"/>
    <col min="9985" max="9985" width="11.19921875" style="473" customWidth="1"/>
    <col min="9986" max="9986" width="2.69921875" style="473" customWidth="1"/>
    <col min="9987" max="9988" width="11.19921875" style="473" customWidth="1"/>
    <col min="9989" max="9989" width="2.69921875" style="473" bestFit="1" customWidth="1"/>
    <col min="9990" max="9990" width="11.19921875" style="473" customWidth="1"/>
    <col min="9991" max="9991" width="2.69921875" style="473" bestFit="1" customWidth="1"/>
    <col min="9992" max="9994" width="11.19921875" style="473" customWidth="1"/>
    <col min="9995" max="10240" width="8.09765625" style="473"/>
    <col min="10241" max="10241" width="11.19921875" style="473" customWidth="1"/>
    <col min="10242" max="10242" width="2.69921875" style="473" customWidth="1"/>
    <col min="10243" max="10244" width="11.19921875" style="473" customWidth="1"/>
    <col min="10245" max="10245" width="2.69921875" style="473" bestFit="1" customWidth="1"/>
    <col min="10246" max="10246" width="11.19921875" style="473" customWidth="1"/>
    <col min="10247" max="10247" width="2.69921875" style="473" bestFit="1" customWidth="1"/>
    <col min="10248" max="10250" width="11.19921875" style="473" customWidth="1"/>
    <col min="10251" max="10496" width="8.09765625" style="473"/>
    <col min="10497" max="10497" width="11.19921875" style="473" customWidth="1"/>
    <col min="10498" max="10498" width="2.69921875" style="473" customWidth="1"/>
    <col min="10499" max="10500" width="11.19921875" style="473" customWidth="1"/>
    <col min="10501" max="10501" width="2.69921875" style="473" bestFit="1" customWidth="1"/>
    <col min="10502" max="10502" width="11.19921875" style="473" customWidth="1"/>
    <col min="10503" max="10503" width="2.69921875" style="473" bestFit="1" customWidth="1"/>
    <col min="10504" max="10506" width="11.19921875" style="473" customWidth="1"/>
    <col min="10507" max="10752" width="8.09765625" style="473"/>
    <col min="10753" max="10753" width="11.19921875" style="473" customWidth="1"/>
    <col min="10754" max="10754" width="2.69921875" style="473" customWidth="1"/>
    <col min="10755" max="10756" width="11.19921875" style="473" customWidth="1"/>
    <col min="10757" max="10757" width="2.69921875" style="473" bestFit="1" customWidth="1"/>
    <col min="10758" max="10758" width="11.19921875" style="473" customWidth="1"/>
    <col min="10759" max="10759" width="2.69921875" style="473" bestFit="1" customWidth="1"/>
    <col min="10760" max="10762" width="11.19921875" style="473" customWidth="1"/>
    <col min="10763" max="11008" width="8.09765625" style="473"/>
    <col min="11009" max="11009" width="11.19921875" style="473" customWidth="1"/>
    <col min="11010" max="11010" width="2.69921875" style="473" customWidth="1"/>
    <col min="11011" max="11012" width="11.19921875" style="473" customWidth="1"/>
    <col min="11013" max="11013" width="2.69921875" style="473" bestFit="1" customWidth="1"/>
    <col min="11014" max="11014" width="11.19921875" style="473" customWidth="1"/>
    <col min="11015" max="11015" width="2.69921875" style="473" bestFit="1" customWidth="1"/>
    <col min="11016" max="11018" width="11.19921875" style="473" customWidth="1"/>
    <col min="11019" max="11264" width="8.09765625" style="473"/>
    <col min="11265" max="11265" width="11.19921875" style="473" customWidth="1"/>
    <col min="11266" max="11266" width="2.69921875" style="473" customWidth="1"/>
    <col min="11267" max="11268" width="11.19921875" style="473" customWidth="1"/>
    <col min="11269" max="11269" width="2.69921875" style="473" bestFit="1" customWidth="1"/>
    <col min="11270" max="11270" width="11.19921875" style="473" customWidth="1"/>
    <col min="11271" max="11271" width="2.69921875" style="473" bestFit="1" customWidth="1"/>
    <col min="11272" max="11274" width="11.19921875" style="473" customWidth="1"/>
    <col min="11275" max="11520" width="8.09765625" style="473"/>
    <col min="11521" max="11521" width="11.19921875" style="473" customWidth="1"/>
    <col min="11522" max="11522" width="2.69921875" style="473" customWidth="1"/>
    <col min="11523" max="11524" width="11.19921875" style="473" customWidth="1"/>
    <col min="11525" max="11525" width="2.69921875" style="473" bestFit="1" customWidth="1"/>
    <col min="11526" max="11526" width="11.19921875" style="473" customWidth="1"/>
    <col min="11527" max="11527" width="2.69921875" style="473" bestFit="1" customWidth="1"/>
    <col min="11528" max="11530" width="11.19921875" style="473" customWidth="1"/>
    <col min="11531" max="11776" width="8.09765625" style="473"/>
    <col min="11777" max="11777" width="11.19921875" style="473" customWidth="1"/>
    <col min="11778" max="11778" width="2.69921875" style="473" customWidth="1"/>
    <col min="11779" max="11780" width="11.19921875" style="473" customWidth="1"/>
    <col min="11781" max="11781" width="2.69921875" style="473" bestFit="1" customWidth="1"/>
    <col min="11782" max="11782" width="11.19921875" style="473" customWidth="1"/>
    <col min="11783" max="11783" width="2.69921875" style="473" bestFit="1" customWidth="1"/>
    <col min="11784" max="11786" width="11.19921875" style="473" customWidth="1"/>
    <col min="11787" max="12032" width="8.09765625" style="473"/>
    <col min="12033" max="12033" width="11.19921875" style="473" customWidth="1"/>
    <col min="12034" max="12034" width="2.69921875" style="473" customWidth="1"/>
    <col min="12035" max="12036" width="11.19921875" style="473" customWidth="1"/>
    <col min="12037" max="12037" width="2.69921875" style="473" bestFit="1" customWidth="1"/>
    <col min="12038" max="12038" width="11.19921875" style="473" customWidth="1"/>
    <col min="12039" max="12039" width="2.69921875" style="473" bestFit="1" customWidth="1"/>
    <col min="12040" max="12042" width="11.19921875" style="473" customWidth="1"/>
    <col min="12043" max="12288" width="8.09765625" style="473"/>
    <col min="12289" max="12289" width="11.19921875" style="473" customWidth="1"/>
    <col min="12290" max="12290" width="2.69921875" style="473" customWidth="1"/>
    <col min="12291" max="12292" width="11.19921875" style="473" customWidth="1"/>
    <col min="12293" max="12293" width="2.69921875" style="473" bestFit="1" customWidth="1"/>
    <col min="12294" max="12294" width="11.19921875" style="473" customWidth="1"/>
    <col min="12295" max="12295" width="2.69921875" style="473" bestFit="1" customWidth="1"/>
    <col min="12296" max="12298" width="11.19921875" style="473" customWidth="1"/>
    <col min="12299" max="12544" width="8.09765625" style="473"/>
    <col min="12545" max="12545" width="11.19921875" style="473" customWidth="1"/>
    <col min="12546" max="12546" width="2.69921875" style="473" customWidth="1"/>
    <col min="12547" max="12548" width="11.19921875" style="473" customWidth="1"/>
    <col min="12549" max="12549" width="2.69921875" style="473" bestFit="1" customWidth="1"/>
    <col min="12550" max="12550" width="11.19921875" style="473" customWidth="1"/>
    <col min="12551" max="12551" width="2.69921875" style="473" bestFit="1" customWidth="1"/>
    <col min="12552" max="12554" width="11.19921875" style="473" customWidth="1"/>
    <col min="12555" max="12800" width="8.09765625" style="473"/>
    <col min="12801" max="12801" width="11.19921875" style="473" customWidth="1"/>
    <col min="12802" max="12802" width="2.69921875" style="473" customWidth="1"/>
    <col min="12803" max="12804" width="11.19921875" style="473" customWidth="1"/>
    <col min="12805" max="12805" width="2.69921875" style="473" bestFit="1" customWidth="1"/>
    <col min="12806" max="12806" width="11.19921875" style="473" customWidth="1"/>
    <col min="12807" max="12807" width="2.69921875" style="473" bestFit="1" customWidth="1"/>
    <col min="12808" max="12810" width="11.19921875" style="473" customWidth="1"/>
    <col min="12811" max="13056" width="8.09765625" style="473"/>
    <col min="13057" max="13057" width="11.19921875" style="473" customWidth="1"/>
    <col min="13058" max="13058" width="2.69921875" style="473" customWidth="1"/>
    <col min="13059" max="13060" width="11.19921875" style="473" customWidth="1"/>
    <col min="13061" max="13061" width="2.69921875" style="473" bestFit="1" customWidth="1"/>
    <col min="13062" max="13062" width="11.19921875" style="473" customWidth="1"/>
    <col min="13063" max="13063" width="2.69921875" style="473" bestFit="1" customWidth="1"/>
    <col min="13064" max="13066" width="11.19921875" style="473" customWidth="1"/>
    <col min="13067" max="13312" width="8.09765625" style="473"/>
    <col min="13313" max="13313" width="11.19921875" style="473" customWidth="1"/>
    <col min="13314" max="13314" width="2.69921875" style="473" customWidth="1"/>
    <col min="13315" max="13316" width="11.19921875" style="473" customWidth="1"/>
    <col min="13317" max="13317" width="2.69921875" style="473" bestFit="1" customWidth="1"/>
    <col min="13318" max="13318" width="11.19921875" style="473" customWidth="1"/>
    <col min="13319" max="13319" width="2.69921875" style="473" bestFit="1" customWidth="1"/>
    <col min="13320" max="13322" width="11.19921875" style="473" customWidth="1"/>
    <col min="13323" max="13568" width="8.09765625" style="473"/>
    <col min="13569" max="13569" width="11.19921875" style="473" customWidth="1"/>
    <col min="13570" max="13570" width="2.69921875" style="473" customWidth="1"/>
    <col min="13571" max="13572" width="11.19921875" style="473" customWidth="1"/>
    <col min="13573" max="13573" width="2.69921875" style="473" bestFit="1" customWidth="1"/>
    <col min="13574" max="13574" width="11.19921875" style="473" customWidth="1"/>
    <col min="13575" max="13575" width="2.69921875" style="473" bestFit="1" customWidth="1"/>
    <col min="13576" max="13578" width="11.19921875" style="473" customWidth="1"/>
    <col min="13579" max="13824" width="8.09765625" style="473"/>
    <col min="13825" max="13825" width="11.19921875" style="473" customWidth="1"/>
    <col min="13826" max="13826" width="2.69921875" style="473" customWidth="1"/>
    <col min="13827" max="13828" width="11.19921875" style="473" customWidth="1"/>
    <col min="13829" max="13829" width="2.69921875" style="473" bestFit="1" customWidth="1"/>
    <col min="13830" max="13830" width="11.19921875" style="473" customWidth="1"/>
    <col min="13831" max="13831" width="2.69921875" style="473" bestFit="1" customWidth="1"/>
    <col min="13832" max="13834" width="11.19921875" style="473" customWidth="1"/>
    <col min="13835" max="14080" width="8.09765625" style="473"/>
    <col min="14081" max="14081" width="11.19921875" style="473" customWidth="1"/>
    <col min="14082" max="14082" width="2.69921875" style="473" customWidth="1"/>
    <col min="14083" max="14084" width="11.19921875" style="473" customWidth="1"/>
    <col min="14085" max="14085" width="2.69921875" style="473" bestFit="1" customWidth="1"/>
    <col min="14086" max="14086" width="11.19921875" style="473" customWidth="1"/>
    <col min="14087" max="14087" width="2.69921875" style="473" bestFit="1" customWidth="1"/>
    <col min="14088" max="14090" width="11.19921875" style="473" customWidth="1"/>
    <col min="14091" max="14336" width="8.09765625" style="473"/>
    <col min="14337" max="14337" width="11.19921875" style="473" customWidth="1"/>
    <col min="14338" max="14338" width="2.69921875" style="473" customWidth="1"/>
    <col min="14339" max="14340" width="11.19921875" style="473" customWidth="1"/>
    <col min="14341" max="14341" width="2.69921875" style="473" bestFit="1" customWidth="1"/>
    <col min="14342" max="14342" width="11.19921875" style="473" customWidth="1"/>
    <col min="14343" max="14343" width="2.69921875" style="473" bestFit="1" customWidth="1"/>
    <col min="14344" max="14346" width="11.19921875" style="473" customWidth="1"/>
    <col min="14347" max="14592" width="8.09765625" style="473"/>
    <col min="14593" max="14593" width="11.19921875" style="473" customWidth="1"/>
    <col min="14594" max="14594" width="2.69921875" style="473" customWidth="1"/>
    <col min="14595" max="14596" width="11.19921875" style="473" customWidth="1"/>
    <col min="14597" max="14597" width="2.69921875" style="473" bestFit="1" customWidth="1"/>
    <col min="14598" max="14598" width="11.19921875" style="473" customWidth="1"/>
    <col min="14599" max="14599" width="2.69921875" style="473" bestFit="1" customWidth="1"/>
    <col min="14600" max="14602" width="11.19921875" style="473" customWidth="1"/>
    <col min="14603" max="14848" width="8.09765625" style="473"/>
    <col min="14849" max="14849" width="11.19921875" style="473" customWidth="1"/>
    <col min="14850" max="14850" width="2.69921875" style="473" customWidth="1"/>
    <col min="14851" max="14852" width="11.19921875" style="473" customWidth="1"/>
    <col min="14853" max="14853" width="2.69921875" style="473" bestFit="1" customWidth="1"/>
    <col min="14854" max="14854" width="11.19921875" style="473" customWidth="1"/>
    <col min="14855" max="14855" width="2.69921875" style="473" bestFit="1" customWidth="1"/>
    <col min="14856" max="14858" width="11.19921875" style="473" customWidth="1"/>
    <col min="14859" max="15104" width="8.09765625" style="473"/>
    <col min="15105" max="15105" width="11.19921875" style="473" customWidth="1"/>
    <col min="15106" max="15106" width="2.69921875" style="473" customWidth="1"/>
    <col min="15107" max="15108" width="11.19921875" style="473" customWidth="1"/>
    <col min="15109" max="15109" width="2.69921875" style="473" bestFit="1" customWidth="1"/>
    <col min="15110" max="15110" width="11.19921875" style="473" customWidth="1"/>
    <col min="15111" max="15111" width="2.69921875" style="473" bestFit="1" customWidth="1"/>
    <col min="15112" max="15114" width="11.19921875" style="473" customWidth="1"/>
    <col min="15115" max="15360" width="8.09765625" style="473"/>
    <col min="15361" max="15361" width="11.19921875" style="473" customWidth="1"/>
    <col min="15362" max="15362" width="2.69921875" style="473" customWidth="1"/>
    <col min="15363" max="15364" width="11.19921875" style="473" customWidth="1"/>
    <col min="15365" max="15365" width="2.69921875" style="473" bestFit="1" customWidth="1"/>
    <col min="15366" max="15366" width="11.19921875" style="473" customWidth="1"/>
    <col min="15367" max="15367" width="2.69921875" style="473" bestFit="1" customWidth="1"/>
    <col min="15368" max="15370" width="11.19921875" style="473" customWidth="1"/>
    <col min="15371" max="15616" width="8.09765625" style="473"/>
    <col min="15617" max="15617" width="11.19921875" style="473" customWidth="1"/>
    <col min="15618" max="15618" width="2.69921875" style="473" customWidth="1"/>
    <col min="15619" max="15620" width="11.19921875" style="473" customWidth="1"/>
    <col min="15621" max="15621" width="2.69921875" style="473" bestFit="1" customWidth="1"/>
    <col min="15622" max="15622" width="11.19921875" style="473" customWidth="1"/>
    <col min="15623" max="15623" width="2.69921875" style="473" bestFit="1" customWidth="1"/>
    <col min="15624" max="15626" width="11.19921875" style="473" customWidth="1"/>
    <col min="15627" max="15872" width="8.09765625" style="473"/>
    <col min="15873" max="15873" width="11.19921875" style="473" customWidth="1"/>
    <col min="15874" max="15874" width="2.69921875" style="473" customWidth="1"/>
    <col min="15875" max="15876" width="11.19921875" style="473" customWidth="1"/>
    <col min="15877" max="15877" width="2.69921875" style="473" bestFit="1" customWidth="1"/>
    <col min="15878" max="15878" width="11.19921875" style="473" customWidth="1"/>
    <col min="15879" max="15879" width="2.69921875" style="473" bestFit="1" customWidth="1"/>
    <col min="15880" max="15882" width="11.19921875" style="473" customWidth="1"/>
    <col min="15883" max="16128" width="8.09765625" style="473"/>
    <col min="16129" max="16129" width="11.19921875" style="473" customWidth="1"/>
    <col min="16130" max="16130" width="2.69921875" style="473" customWidth="1"/>
    <col min="16131" max="16132" width="11.19921875" style="473" customWidth="1"/>
    <col min="16133" max="16133" width="2.69921875" style="473" bestFit="1" customWidth="1"/>
    <col min="16134" max="16134" width="11.19921875" style="473" customWidth="1"/>
    <col min="16135" max="16135" width="2.69921875" style="473" bestFit="1" customWidth="1"/>
    <col min="16136" max="16138" width="11.19921875" style="473" customWidth="1"/>
    <col min="16139" max="16384" width="8.09765625" style="473"/>
  </cols>
  <sheetData>
    <row r="1" spans="1:11" ht="21" customHeight="1">
      <c r="A1" s="1501" t="s">
        <v>492</v>
      </c>
      <c r="B1" s="1501"/>
      <c r="C1" s="1501"/>
      <c r="D1" s="1501"/>
      <c r="E1" s="1501"/>
      <c r="F1" s="1501"/>
      <c r="G1" s="1501"/>
      <c r="H1" s="1501"/>
      <c r="I1" s="1501"/>
      <c r="J1" s="1501"/>
    </row>
    <row r="2" spans="1:11" ht="6.6" customHeight="1">
      <c r="A2" s="528"/>
      <c r="B2" s="528"/>
      <c r="C2" s="528"/>
      <c r="D2" s="528"/>
      <c r="E2" s="528"/>
      <c r="F2" s="528"/>
      <c r="G2" s="528"/>
      <c r="H2" s="528"/>
      <c r="I2" s="528"/>
      <c r="J2" s="528"/>
    </row>
    <row r="3" spans="1:11" s="531" customFormat="1" ht="24.6" customHeight="1">
      <c r="A3" s="473"/>
      <c r="B3" s="529"/>
      <c r="C3" s="530" t="s">
        <v>45</v>
      </c>
      <c r="D3" s="1502" t="str">
        <f>IF(ISBLANK(総表!C14),"",総表!C14)</f>
        <v/>
      </c>
      <c r="E3" s="1502"/>
      <c r="F3" s="1502"/>
      <c r="G3" s="1502"/>
      <c r="H3" s="1502"/>
      <c r="I3" s="1502"/>
      <c r="J3" s="1502"/>
    </row>
    <row r="4" spans="1:11" s="531" customFormat="1" ht="24.6" customHeight="1">
      <c r="A4" s="473"/>
      <c r="B4" s="529"/>
      <c r="C4" s="530" t="s">
        <v>46</v>
      </c>
      <c r="D4" s="1502" t="str">
        <f>IF(ISBLANK(総表!C28),"",総表!C28)</f>
        <v/>
      </c>
      <c r="E4" s="1502"/>
      <c r="F4" s="1502"/>
      <c r="G4" s="1502"/>
      <c r="H4" s="1502"/>
      <c r="I4" s="1502"/>
      <c r="J4" s="1502"/>
    </row>
    <row r="5" spans="1:11" s="531" customFormat="1" ht="6.6" customHeight="1">
      <c r="A5" s="532"/>
      <c r="B5" s="532"/>
      <c r="C5" s="532"/>
    </row>
    <row r="6" spans="1:11" s="531" customFormat="1" ht="18" customHeight="1">
      <c r="C6" s="533"/>
      <c r="D6" s="534" t="s">
        <v>418</v>
      </c>
      <c r="E6" s="1503" t="s">
        <v>419</v>
      </c>
      <c r="F6" s="1504"/>
      <c r="G6" s="1503" t="s">
        <v>420</v>
      </c>
      <c r="H6" s="1504"/>
      <c r="I6" s="534" t="s">
        <v>421</v>
      </c>
      <c r="J6" s="534" t="s">
        <v>422</v>
      </c>
    </row>
    <row r="7" spans="1:11" s="531" customFormat="1" ht="24" customHeight="1">
      <c r="D7" s="535">
        <f ca="1">SUMIF($A$9:$J$976,"総使用席数",OFFSET($A$9:$J$976,1,0))</f>
        <v>0</v>
      </c>
      <c r="E7" s="1500">
        <f ca="1">SUMIF($A$9:$J$976,"合計",OFFSET($A$9:$J$976,0,3))</f>
        <v>0</v>
      </c>
      <c r="F7" s="1500"/>
      <c r="G7" s="1500">
        <f ca="1">SUMIF($A$9:$J$976,"合計",OFFSET($A$9:$J$976,0,7))</f>
        <v>0</v>
      </c>
      <c r="H7" s="1500"/>
      <c r="I7" s="536" t="str">
        <f ca="1">IFERROR(ROUND(E7/D7,3),"0%")</f>
        <v>0%</v>
      </c>
      <c r="J7" s="536" t="str">
        <f ca="1">IFERROR(ROUND(G7/D7,3),"0%")</f>
        <v>0%</v>
      </c>
      <c r="K7" s="537" t="s">
        <v>413</v>
      </c>
    </row>
    <row r="8" spans="1:11" s="540" customFormat="1" ht="8.4" customHeight="1">
      <c r="A8" s="538"/>
      <c r="B8" s="538"/>
      <c r="C8" s="539"/>
      <c r="E8" s="541"/>
      <c r="G8" s="541"/>
      <c r="K8" s="540" t="s">
        <v>444</v>
      </c>
    </row>
    <row r="9" spans="1:11" s="540" customFormat="1" ht="18" customHeight="1">
      <c r="A9" s="1506" t="s">
        <v>73</v>
      </c>
      <c r="B9" s="1506"/>
      <c r="C9" s="1506"/>
      <c r="D9" s="542" t="s">
        <v>423</v>
      </c>
      <c r="E9" s="543"/>
      <c r="F9" s="544" t="s">
        <v>77</v>
      </c>
      <c r="G9" s="543"/>
      <c r="H9" s="545" t="s">
        <v>424</v>
      </c>
      <c r="K9" s="605"/>
    </row>
    <row r="10" spans="1:11" s="531" customFormat="1" ht="24" customHeight="1">
      <c r="A10" s="1507"/>
      <c r="B10" s="1507"/>
      <c r="C10" s="1507"/>
      <c r="D10" s="607"/>
      <c r="E10" s="546" t="s">
        <v>86</v>
      </c>
      <c r="F10" s="608"/>
      <c r="G10" s="546" t="s">
        <v>425</v>
      </c>
      <c r="H10" s="547">
        <f>D10*F10</f>
        <v>0</v>
      </c>
      <c r="K10" s="605"/>
    </row>
    <row r="11" spans="1:11" s="540" customFormat="1" ht="18" customHeight="1">
      <c r="A11" s="548" t="s">
        <v>426</v>
      </c>
      <c r="B11" s="549" t="s">
        <v>427</v>
      </c>
      <c r="C11" s="550" t="s">
        <v>428</v>
      </c>
      <c r="D11" s="551" t="s">
        <v>429</v>
      </c>
      <c r="E11" s="552"/>
      <c r="F11" s="549" t="s">
        <v>430</v>
      </c>
      <c r="G11" s="552"/>
      <c r="H11" s="553" t="s">
        <v>431</v>
      </c>
      <c r="I11" s="548" t="s">
        <v>421</v>
      </c>
      <c r="J11" s="550" t="s">
        <v>422</v>
      </c>
    </row>
    <row r="12" spans="1:11" s="531" customFormat="1" ht="18" customHeight="1" thickBot="1">
      <c r="A12" s="554">
        <v>46167</v>
      </c>
      <c r="B12" s="555" t="str">
        <f>IF(A12="","",TEXT(A12,"aaa"))</f>
        <v>月</v>
      </c>
      <c r="C12" s="556">
        <v>0.79166666666666663</v>
      </c>
      <c r="D12" s="557" t="s">
        <v>432</v>
      </c>
      <c r="E12" s="558" t="s">
        <v>433</v>
      </c>
      <c r="F12" s="559" t="s">
        <v>434</v>
      </c>
      <c r="G12" s="558" t="s">
        <v>435</v>
      </c>
      <c r="H12" s="560">
        <f t="shared" ref="H12:H22" si="0">D12+F12</f>
        <v>292</v>
      </c>
      <c r="I12" s="561">
        <v>0.64200000000000002</v>
      </c>
      <c r="J12" s="562">
        <v>0.75600000000000001</v>
      </c>
    </row>
    <row r="13" spans="1:11" s="531" customFormat="1" ht="24" customHeight="1" thickTop="1">
      <c r="A13" s="563"/>
      <c r="B13" s="564" t="str">
        <f>IF(A13="","",TEXT(A13,"aaa"))</f>
        <v/>
      </c>
      <c r="C13" s="565"/>
      <c r="D13" s="566"/>
      <c r="E13" s="567" t="s">
        <v>433</v>
      </c>
      <c r="F13" s="568"/>
      <c r="G13" s="567" t="s">
        <v>435</v>
      </c>
      <c r="H13" s="569">
        <f t="shared" si="0"/>
        <v>0</v>
      </c>
      <c r="I13" s="570">
        <f>IF(ISERROR(D13/$D$10),0,D13/$D$10)</f>
        <v>0</v>
      </c>
      <c r="J13" s="571">
        <f t="shared" ref="J13:J22" si="1">IF(ISERROR(H13/$D$10),0,H13/$D$10)</f>
        <v>0</v>
      </c>
    </row>
    <row r="14" spans="1:11" s="531" customFormat="1" ht="24" customHeight="1">
      <c r="A14" s="572"/>
      <c r="B14" s="573" t="str">
        <f t="shared" ref="B14:B22" si="2">IF(A14="","",TEXT(A14,"aaa"))</f>
        <v/>
      </c>
      <c r="C14" s="574"/>
      <c r="D14" s="575"/>
      <c r="E14" s="576" t="s">
        <v>433</v>
      </c>
      <c r="F14" s="577"/>
      <c r="G14" s="576" t="s">
        <v>435</v>
      </c>
      <c r="H14" s="578">
        <f t="shared" si="0"/>
        <v>0</v>
      </c>
      <c r="I14" s="579">
        <f t="shared" ref="I14:I22" si="3">IF(ISERROR(D14/$D$10),0,D14/$D$10)</f>
        <v>0</v>
      </c>
      <c r="J14" s="580">
        <f t="shared" si="1"/>
        <v>0</v>
      </c>
    </row>
    <row r="15" spans="1:11" s="531" customFormat="1" ht="24" customHeight="1">
      <c r="A15" s="572"/>
      <c r="B15" s="573" t="str">
        <f t="shared" si="2"/>
        <v/>
      </c>
      <c r="C15" s="574"/>
      <c r="D15" s="575"/>
      <c r="E15" s="576" t="s">
        <v>433</v>
      </c>
      <c r="F15" s="577"/>
      <c r="G15" s="576" t="s">
        <v>435</v>
      </c>
      <c r="H15" s="578">
        <f t="shared" si="0"/>
        <v>0</v>
      </c>
      <c r="I15" s="579">
        <f t="shared" si="3"/>
        <v>0</v>
      </c>
      <c r="J15" s="580">
        <f t="shared" si="1"/>
        <v>0</v>
      </c>
    </row>
    <row r="16" spans="1:11" s="531" customFormat="1" ht="24" customHeight="1">
      <c r="A16" s="572"/>
      <c r="B16" s="573" t="str">
        <f t="shared" si="2"/>
        <v/>
      </c>
      <c r="C16" s="574"/>
      <c r="D16" s="575"/>
      <c r="E16" s="576" t="s">
        <v>433</v>
      </c>
      <c r="F16" s="577"/>
      <c r="G16" s="576" t="s">
        <v>435</v>
      </c>
      <c r="H16" s="578">
        <f t="shared" si="0"/>
        <v>0</v>
      </c>
      <c r="I16" s="579">
        <f t="shared" si="3"/>
        <v>0</v>
      </c>
      <c r="J16" s="580">
        <f t="shared" si="1"/>
        <v>0</v>
      </c>
    </row>
    <row r="17" spans="1:10" ht="24" customHeight="1">
      <c r="A17" s="572"/>
      <c r="B17" s="581" t="str">
        <f t="shared" si="2"/>
        <v/>
      </c>
      <c r="C17" s="574"/>
      <c r="D17" s="575"/>
      <c r="E17" s="576" t="s">
        <v>433</v>
      </c>
      <c r="F17" s="577"/>
      <c r="G17" s="576" t="s">
        <v>435</v>
      </c>
      <c r="H17" s="578">
        <f t="shared" si="0"/>
        <v>0</v>
      </c>
      <c r="I17" s="579">
        <f t="shared" si="3"/>
        <v>0</v>
      </c>
      <c r="J17" s="580">
        <f t="shared" si="1"/>
        <v>0</v>
      </c>
    </row>
    <row r="18" spans="1:10" s="531" customFormat="1" ht="24" customHeight="1">
      <c r="A18" s="572"/>
      <c r="B18" s="573" t="str">
        <f t="shared" si="2"/>
        <v/>
      </c>
      <c r="C18" s="574"/>
      <c r="D18" s="575"/>
      <c r="E18" s="576" t="s">
        <v>433</v>
      </c>
      <c r="F18" s="577"/>
      <c r="G18" s="576" t="s">
        <v>435</v>
      </c>
      <c r="H18" s="578">
        <f t="shared" si="0"/>
        <v>0</v>
      </c>
      <c r="I18" s="579">
        <f t="shared" si="3"/>
        <v>0</v>
      </c>
      <c r="J18" s="580">
        <f t="shared" si="1"/>
        <v>0</v>
      </c>
    </row>
    <row r="19" spans="1:10" s="531" customFormat="1" ht="24" customHeight="1">
      <c r="A19" s="572"/>
      <c r="B19" s="573" t="str">
        <f t="shared" si="2"/>
        <v/>
      </c>
      <c r="C19" s="574"/>
      <c r="D19" s="575"/>
      <c r="E19" s="576" t="s">
        <v>433</v>
      </c>
      <c r="F19" s="577"/>
      <c r="G19" s="576" t="s">
        <v>435</v>
      </c>
      <c r="H19" s="578">
        <f t="shared" si="0"/>
        <v>0</v>
      </c>
      <c r="I19" s="579">
        <f t="shared" si="3"/>
        <v>0</v>
      </c>
      <c r="J19" s="580">
        <f t="shared" si="1"/>
        <v>0</v>
      </c>
    </row>
    <row r="20" spans="1:10" ht="24" customHeight="1">
      <c r="A20" s="572"/>
      <c r="B20" s="581" t="str">
        <f t="shared" si="2"/>
        <v/>
      </c>
      <c r="C20" s="574"/>
      <c r="D20" s="575"/>
      <c r="E20" s="576" t="s">
        <v>433</v>
      </c>
      <c r="F20" s="577"/>
      <c r="G20" s="576" t="s">
        <v>435</v>
      </c>
      <c r="H20" s="578">
        <f t="shared" si="0"/>
        <v>0</v>
      </c>
      <c r="I20" s="579">
        <f t="shared" si="3"/>
        <v>0</v>
      </c>
      <c r="J20" s="580">
        <f t="shared" si="1"/>
        <v>0</v>
      </c>
    </row>
    <row r="21" spans="1:10" ht="24" customHeight="1">
      <c r="A21" s="572"/>
      <c r="B21" s="581" t="str">
        <f t="shared" si="2"/>
        <v/>
      </c>
      <c r="C21" s="574"/>
      <c r="D21" s="575"/>
      <c r="E21" s="576" t="s">
        <v>433</v>
      </c>
      <c r="F21" s="577"/>
      <c r="G21" s="576" t="s">
        <v>435</v>
      </c>
      <c r="H21" s="578">
        <f t="shared" si="0"/>
        <v>0</v>
      </c>
      <c r="I21" s="579">
        <f t="shared" si="3"/>
        <v>0</v>
      </c>
      <c r="J21" s="580">
        <f t="shared" si="1"/>
        <v>0</v>
      </c>
    </row>
    <row r="22" spans="1:10" ht="24" customHeight="1">
      <c r="A22" s="582"/>
      <c r="B22" s="583" t="str">
        <f t="shared" si="2"/>
        <v/>
      </c>
      <c r="C22" s="584"/>
      <c r="D22" s="585"/>
      <c r="E22" s="586" t="s">
        <v>433</v>
      </c>
      <c r="F22" s="587"/>
      <c r="G22" s="586" t="s">
        <v>435</v>
      </c>
      <c r="H22" s="588">
        <f t="shared" si="0"/>
        <v>0</v>
      </c>
      <c r="I22" s="589">
        <f t="shared" si="3"/>
        <v>0</v>
      </c>
      <c r="J22" s="590">
        <f t="shared" si="1"/>
        <v>0</v>
      </c>
    </row>
    <row r="23" spans="1:10" ht="24" customHeight="1">
      <c r="A23" s="1505" t="s">
        <v>92</v>
      </c>
      <c r="B23" s="1505"/>
      <c r="C23" s="1505"/>
      <c r="D23" s="591">
        <f>SUM(D13:D22)</f>
        <v>0</v>
      </c>
      <c r="E23" s="592" t="s">
        <v>433</v>
      </c>
      <c r="F23" s="593">
        <f>SUM(F13:F22)</f>
        <v>0</v>
      </c>
      <c r="G23" s="594" t="s">
        <v>435</v>
      </c>
      <c r="H23" s="547">
        <f>SUM(H13:H22)</f>
        <v>0</v>
      </c>
      <c r="I23" s="589">
        <f>IF(ISERROR(D23/$H$10),0,D23/$H$10)</f>
        <v>0</v>
      </c>
      <c r="J23" s="590">
        <f>IF(ISERROR(H23/$H$10),0,H23/$H$10)</f>
        <v>0</v>
      </c>
    </row>
    <row r="24" spans="1:10" ht="12" customHeight="1">
      <c r="A24" s="595"/>
      <c r="B24" s="595"/>
      <c r="C24" s="596"/>
      <c r="D24" s="596"/>
      <c r="E24" s="597"/>
      <c r="F24" s="596"/>
      <c r="G24" s="597"/>
      <c r="H24" s="596"/>
      <c r="I24" s="596"/>
      <c r="J24" s="596"/>
    </row>
    <row r="25" spans="1:10" s="540" customFormat="1" ht="18" customHeight="1">
      <c r="A25" s="1506" t="s">
        <v>73</v>
      </c>
      <c r="B25" s="1506"/>
      <c r="C25" s="1506"/>
      <c r="D25" s="542" t="s">
        <v>423</v>
      </c>
      <c r="E25" s="543"/>
      <c r="F25" s="544" t="s">
        <v>77</v>
      </c>
      <c r="G25" s="543"/>
      <c r="H25" s="545" t="s">
        <v>424</v>
      </c>
    </row>
    <row r="26" spans="1:10" s="531" customFormat="1" ht="24" customHeight="1">
      <c r="A26" s="1507"/>
      <c r="B26" s="1507"/>
      <c r="C26" s="1507"/>
      <c r="D26" s="607"/>
      <c r="E26" s="546" t="s">
        <v>86</v>
      </c>
      <c r="F26" s="608"/>
      <c r="G26" s="546" t="s">
        <v>425</v>
      </c>
      <c r="H26" s="547">
        <f>D26*F26</f>
        <v>0</v>
      </c>
    </row>
    <row r="27" spans="1:10" s="540" customFormat="1" ht="18" customHeight="1">
      <c r="A27" s="548" t="s">
        <v>426</v>
      </c>
      <c r="B27" s="549" t="s">
        <v>427</v>
      </c>
      <c r="C27" s="550" t="s">
        <v>428</v>
      </c>
      <c r="D27" s="551" t="s">
        <v>429</v>
      </c>
      <c r="E27" s="552"/>
      <c r="F27" s="549" t="s">
        <v>430</v>
      </c>
      <c r="G27" s="552"/>
      <c r="H27" s="553" t="s">
        <v>431</v>
      </c>
      <c r="I27" s="548" t="s">
        <v>421</v>
      </c>
      <c r="J27" s="550" t="s">
        <v>422</v>
      </c>
    </row>
    <row r="28" spans="1:10" s="531" customFormat="1" ht="24" customHeight="1">
      <c r="A28" s="563"/>
      <c r="B28" s="564" t="str">
        <f>IF(A28="","",TEXT(A28,"aaa"))</f>
        <v/>
      </c>
      <c r="C28" s="565"/>
      <c r="D28" s="566"/>
      <c r="E28" s="567" t="s">
        <v>436</v>
      </c>
      <c r="F28" s="568"/>
      <c r="G28" s="567" t="s">
        <v>435</v>
      </c>
      <c r="H28" s="569">
        <f t="shared" ref="H28:H37" si="4">D28+F28</f>
        <v>0</v>
      </c>
      <c r="I28" s="570">
        <f t="shared" ref="I28:I37" si="5">IF(ISERROR(D28/$D$26),0,D28/$D$26)</f>
        <v>0</v>
      </c>
      <c r="J28" s="571">
        <f t="shared" ref="J28:J37" si="6">IF(ISERROR(H28/$D$26),0,H28/$D$26)</f>
        <v>0</v>
      </c>
    </row>
    <row r="29" spans="1:10" s="531" customFormat="1" ht="24" customHeight="1">
      <c r="A29" s="572"/>
      <c r="B29" s="573" t="str">
        <f t="shared" ref="B29:B36" si="7">IF(A29="","",TEXT(A29,"aaa"))</f>
        <v/>
      </c>
      <c r="C29" s="574"/>
      <c r="D29" s="575"/>
      <c r="E29" s="576" t="s">
        <v>436</v>
      </c>
      <c r="F29" s="577"/>
      <c r="G29" s="576" t="s">
        <v>435</v>
      </c>
      <c r="H29" s="578">
        <f t="shared" si="4"/>
        <v>0</v>
      </c>
      <c r="I29" s="579">
        <f t="shared" si="5"/>
        <v>0</v>
      </c>
      <c r="J29" s="580">
        <f t="shared" si="6"/>
        <v>0</v>
      </c>
    </row>
    <row r="30" spans="1:10" s="531" customFormat="1" ht="24" customHeight="1">
      <c r="A30" s="572"/>
      <c r="B30" s="573" t="str">
        <f t="shared" si="7"/>
        <v/>
      </c>
      <c r="C30" s="574"/>
      <c r="D30" s="575"/>
      <c r="E30" s="576" t="s">
        <v>436</v>
      </c>
      <c r="F30" s="577"/>
      <c r="G30" s="576" t="s">
        <v>435</v>
      </c>
      <c r="H30" s="578">
        <f t="shared" si="4"/>
        <v>0</v>
      </c>
      <c r="I30" s="579">
        <f t="shared" si="5"/>
        <v>0</v>
      </c>
      <c r="J30" s="580">
        <f t="shared" si="6"/>
        <v>0</v>
      </c>
    </row>
    <row r="31" spans="1:10" s="531" customFormat="1" ht="24" customHeight="1">
      <c r="A31" s="572"/>
      <c r="B31" s="573" t="str">
        <f t="shared" si="7"/>
        <v/>
      </c>
      <c r="C31" s="574"/>
      <c r="D31" s="575"/>
      <c r="E31" s="576" t="s">
        <v>436</v>
      </c>
      <c r="F31" s="577"/>
      <c r="G31" s="576" t="s">
        <v>435</v>
      </c>
      <c r="H31" s="578">
        <f t="shared" si="4"/>
        <v>0</v>
      </c>
      <c r="I31" s="579">
        <f t="shared" si="5"/>
        <v>0</v>
      </c>
      <c r="J31" s="580">
        <f t="shared" si="6"/>
        <v>0</v>
      </c>
    </row>
    <row r="32" spans="1:10" ht="24" customHeight="1">
      <c r="A32" s="572"/>
      <c r="B32" s="581" t="str">
        <f t="shared" si="7"/>
        <v/>
      </c>
      <c r="C32" s="574"/>
      <c r="D32" s="575"/>
      <c r="E32" s="576" t="s">
        <v>436</v>
      </c>
      <c r="F32" s="577"/>
      <c r="G32" s="576" t="s">
        <v>435</v>
      </c>
      <c r="H32" s="578">
        <f t="shared" si="4"/>
        <v>0</v>
      </c>
      <c r="I32" s="579">
        <f t="shared" si="5"/>
        <v>0</v>
      </c>
      <c r="J32" s="580">
        <f t="shared" si="6"/>
        <v>0</v>
      </c>
    </row>
    <row r="33" spans="1:10" s="531" customFormat="1" ht="24" customHeight="1">
      <c r="A33" s="572"/>
      <c r="B33" s="573" t="str">
        <f t="shared" si="7"/>
        <v/>
      </c>
      <c r="C33" s="574"/>
      <c r="D33" s="575"/>
      <c r="E33" s="576" t="s">
        <v>436</v>
      </c>
      <c r="F33" s="577"/>
      <c r="G33" s="576" t="s">
        <v>435</v>
      </c>
      <c r="H33" s="578">
        <f t="shared" si="4"/>
        <v>0</v>
      </c>
      <c r="I33" s="579">
        <f t="shared" si="5"/>
        <v>0</v>
      </c>
      <c r="J33" s="580">
        <f t="shared" si="6"/>
        <v>0</v>
      </c>
    </row>
    <row r="34" spans="1:10" s="531" customFormat="1" ht="24" customHeight="1">
      <c r="A34" s="572"/>
      <c r="B34" s="573" t="str">
        <f t="shared" si="7"/>
        <v/>
      </c>
      <c r="C34" s="574"/>
      <c r="D34" s="575"/>
      <c r="E34" s="576" t="s">
        <v>436</v>
      </c>
      <c r="F34" s="577"/>
      <c r="G34" s="576" t="s">
        <v>435</v>
      </c>
      <c r="H34" s="578">
        <f t="shared" si="4"/>
        <v>0</v>
      </c>
      <c r="I34" s="579">
        <f t="shared" si="5"/>
        <v>0</v>
      </c>
      <c r="J34" s="580">
        <f t="shared" si="6"/>
        <v>0</v>
      </c>
    </row>
    <row r="35" spans="1:10" ht="24" customHeight="1">
      <c r="A35" s="572"/>
      <c r="B35" s="581" t="str">
        <f t="shared" si="7"/>
        <v/>
      </c>
      <c r="C35" s="574"/>
      <c r="D35" s="575"/>
      <c r="E35" s="576" t="s">
        <v>436</v>
      </c>
      <c r="F35" s="577"/>
      <c r="G35" s="576" t="s">
        <v>435</v>
      </c>
      <c r="H35" s="578">
        <f t="shared" si="4"/>
        <v>0</v>
      </c>
      <c r="I35" s="579">
        <f t="shared" si="5"/>
        <v>0</v>
      </c>
      <c r="J35" s="580">
        <f t="shared" si="6"/>
        <v>0</v>
      </c>
    </row>
    <row r="36" spans="1:10" ht="24" customHeight="1">
      <c r="A36" s="572"/>
      <c r="B36" s="581" t="str">
        <f t="shared" si="7"/>
        <v/>
      </c>
      <c r="C36" s="574"/>
      <c r="D36" s="575"/>
      <c r="E36" s="576" t="s">
        <v>433</v>
      </c>
      <c r="F36" s="577"/>
      <c r="G36" s="576" t="s">
        <v>435</v>
      </c>
      <c r="H36" s="578">
        <f t="shared" si="4"/>
        <v>0</v>
      </c>
      <c r="I36" s="579">
        <f t="shared" si="5"/>
        <v>0</v>
      </c>
      <c r="J36" s="580">
        <f t="shared" si="6"/>
        <v>0</v>
      </c>
    </row>
    <row r="37" spans="1:10" ht="24" customHeight="1">
      <c r="A37" s="582"/>
      <c r="B37" s="583" t="str">
        <f>IF(A37="","",TEXT(A37,"aaa"))</f>
        <v/>
      </c>
      <c r="C37" s="584"/>
      <c r="D37" s="585"/>
      <c r="E37" s="586" t="s">
        <v>433</v>
      </c>
      <c r="F37" s="587"/>
      <c r="G37" s="586" t="s">
        <v>435</v>
      </c>
      <c r="H37" s="588">
        <f t="shared" si="4"/>
        <v>0</v>
      </c>
      <c r="I37" s="589">
        <f t="shared" si="5"/>
        <v>0</v>
      </c>
      <c r="J37" s="590">
        <f t="shared" si="6"/>
        <v>0</v>
      </c>
    </row>
    <row r="38" spans="1:10" ht="24" customHeight="1">
      <c r="A38" s="1505" t="s">
        <v>92</v>
      </c>
      <c r="B38" s="1505"/>
      <c r="C38" s="1505"/>
      <c r="D38" s="591">
        <f>SUM(D28:D37)</f>
        <v>0</v>
      </c>
      <c r="E38" s="592" t="s">
        <v>433</v>
      </c>
      <c r="F38" s="593">
        <f>SUM(F28:F37)</f>
        <v>0</v>
      </c>
      <c r="G38" s="594" t="s">
        <v>435</v>
      </c>
      <c r="H38" s="547">
        <f>SUM(H28:H37)</f>
        <v>0</v>
      </c>
      <c r="I38" s="598">
        <f>IF(ISERROR(D38/$H$26),0,D38/$H$26)</f>
        <v>0</v>
      </c>
      <c r="J38" s="599">
        <f>IF(ISERROR(H38/$H$26),0,H38/$H$26)</f>
        <v>0</v>
      </c>
    </row>
    <row r="39" spans="1:10" ht="12" customHeight="1">
      <c r="A39" s="600"/>
      <c r="B39" s="600"/>
      <c r="C39" s="600"/>
      <c r="D39" s="601"/>
      <c r="E39" s="597"/>
      <c r="F39" s="601"/>
      <c r="G39" s="597"/>
      <c r="H39" s="601"/>
      <c r="I39" s="602"/>
      <c r="J39" s="602"/>
    </row>
    <row r="40" spans="1:10" ht="18" customHeight="1">
      <c r="A40" s="1506" t="s">
        <v>73</v>
      </c>
      <c r="B40" s="1506"/>
      <c r="C40" s="1506"/>
      <c r="D40" s="542" t="s">
        <v>423</v>
      </c>
      <c r="E40" s="543"/>
      <c r="F40" s="544" t="s">
        <v>77</v>
      </c>
      <c r="G40" s="543"/>
      <c r="H40" s="545" t="s">
        <v>424</v>
      </c>
      <c r="I40" s="540"/>
      <c r="J40" s="540"/>
    </row>
    <row r="41" spans="1:10" ht="24" customHeight="1">
      <c r="A41" s="1507"/>
      <c r="B41" s="1507"/>
      <c r="C41" s="1507"/>
      <c r="D41" s="607"/>
      <c r="E41" s="546" t="s">
        <v>86</v>
      </c>
      <c r="F41" s="608"/>
      <c r="G41" s="546" t="s">
        <v>425</v>
      </c>
      <c r="H41" s="547">
        <f>D41*F41</f>
        <v>0</v>
      </c>
      <c r="I41" s="531"/>
      <c r="J41" s="531"/>
    </row>
    <row r="42" spans="1:10" ht="18" customHeight="1">
      <c r="A42" s="548" t="s">
        <v>426</v>
      </c>
      <c r="B42" s="549" t="s">
        <v>427</v>
      </c>
      <c r="C42" s="550" t="s">
        <v>428</v>
      </c>
      <c r="D42" s="551" t="s">
        <v>429</v>
      </c>
      <c r="E42" s="552"/>
      <c r="F42" s="549" t="s">
        <v>430</v>
      </c>
      <c r="G42" s="552"/>
      <c r="H42" s="553" t="s">
        <v>431</v>
      </c>
      <c r="I42" s="548" t="s">
        <v>421</v>
      </c>
      <c r="J42" s="550" t="s">
        <v>422</v>
      </c>
    </row>
    <row r="43" spans="1:10" ht="24" customHeight="1">
      <c r="A43" s="563"/>
      <c r="B43" s="564" t="str">
        <f>IF(A43="","",TEXT(A43,"aaa"))</f>
        <v/>
      </c>
      <c r="C43" s="565"/>
      <c r="D43" s="566"/>
      <c r="E43" s="567" t="s">
        <v>436</v>
      </c>
      <c r="F43" s="568"/>
      <c r="G43" s="567" t="s">
        <v>435</v>
      </c>
      <c r="H43" s="569">
        <f t="shared" ref="H43:H49" si="8">D43+F43</f>
        <v>0</v>
      </c>
      <c r="I43" s="570">
        <f t="shared" ref="I43:I49" si="9">IF(ISERROR(D43/$D$41),0,D43/$D$41)</f>
        <v>0</v>
      </c>
      <c r="J43" s="571">
        <f t="shared" ref="J43:J49" si="10">IF(ISERROR(H43/$D$41),0,H43/$D$41)</f>
        <v>0</v>
      </c>
    </row>
    <row r="44" spans="1:10" ht="24" customHeight="1">
      <c r="A44" s="572"/>
      <c r="B44" s="573" t="str">
        <f t="shared" ref="B44:B49" si="11">IF(A44="","",TEXT(A44,"aaa"))</f>
        <v/>
      </c>
      <c r="C44" s="574"/>
      <c r="D44" s="575"/>
      <c r="E44" s="576" t="s">
        <v>436</v>
      </c>
      <c r="F44" s="577"/>
      <c r="G44" s="576" t="s">
        <v>435</v>
      </c>
      <c r="H44" s="578">
        <f t="shared" si="8"/>
        <v>0</v>
      </c>
      <c r="I44" s="579">
        <f t="shared" si="9"/>
        <v>0</v>
      </c>
      <c r="J44" s="580">
        <f t="shared" si="10"/>
        <v>0</v>
      </c>
    </row>
    <row r="45" spans="1:10" ht="24" customHeight="1">
      <c r="A45" s="572"/>
      <c r="B45" s="573" t="str">
        <f t="shared" si="11"/>
        <v/>
      </c>
      <c r="C45" s="574"/>
      <c r="D45" s="575"/>
      <c r="E45" s="576" t="s">
        <v>436</v>
      </c>
      <c r="F45" s="577"/>
      <c r="G45" s="576" t="s">
        <v>435</v>
      </c>
      <c r="H45" s="578">
        <f t="shared" si="8"/>
        <v>0</v>
      </c>
      <c r="I45" s="579">
        <f t="shared" si="9"/>
        <v>0</v>
      </c>
      <c r="J45" s="580">
        <f t="shared" si="10"/>
        <v>0</v>
      </c>
    </row>
    <row r="46" spans="1:10" ht="24" customHeight="1">
      <c r="A46" s="572"/>
      <c r="B46" s="573" t="str">
        <f t="shared" si="11"/>
        <v/>
      </c>
      <c r="C46" s="574"/>
      <c r="D46" s="575"/>
      <c r="E46" s="576" t="s">
        <v>436</v>
      </c>
      <c r="F46" s="577"/>
      <c r="G46" s="576" t="s">
        <v>435</v>
      </c>
      <c r="H46" s="578">
        <f t="shared" si="8"/>
        <v>0</v>
      </c>
      <c r="I46" s="579">
        <f t="shared" si="9"/>
        <v>0</v>
      </c>
      <c r="J46" s="580">
        <f t="shared" si="10"/>
        <v>0</v>
      </c>
    </row>
    <row r="47" spans="1:10" ht="24" customHeight="1">
      <c r="A47" s="572"/>
      <c r="B47" s="581" t="str">
        <f t="shared" si="11"/>
        <v/>
      </c>
      <c r="C47" s="574"/>
      <c r="D47" s="575"/>
      <c r="E47" s="576" t="s">
        <v>436</v>
      </c>
      <c r="F47" s="577"/>
      <c r="G47" s="576" t="s">
        <v>435</v>
      </c>
      <c r="H47" s="578">
        <f t="shared" si="8"/>
        <v>0</v>
      </c>
      <c r="I47" s="579">
        <f t="shared" si="9"/>
        <v>0</v>
      </c>
      <c r="J47" s="580">
        <f t="shared" si="10"/>
        <v>0</v>
      </c>
    </row>
    <row r="48" spans="1:10" ht="24" customHeight="1">
      <c r="A48" s="572"/>
      <c r="B48" s="581" t="str">
        <f t="shared" si="11"/>
        <v/>
      </c>
      <c r="C48" s="574"/>
      <c r="D48" s="575"/>
      <c r="E48" s="576" t="s">
        <v>433</v>
      </c>
      <c r="F48" s="577"/>
      <c r="G48" s="576" t="s">
        <v>435</v>
      </c>
      <c r="H48" s="578">
        <f t="shared" si="8"/>
        <v>0</v>
      </c>
      <c r="I48" s="579">
        <f t="shared" si="9"/>
        <v>0</v>
      </c>
      <c r="J48" s="580">
        <f t="shared" si="10"/>
        <v>0</v>
      </c>
    </row>
    <row r="49" spans="1:10" ht="24" customHeight="1">
      <c r="A49" s="582"/>
      <c r="B49" s="583" t="str">
        <f t="shared" si="11"/>
        <v/>
      </c>
      <c r="C49" s="584"/>
      <c r="D49" s="585"/>
      <c r="E49" s="586" t="s">
        <v>433</v>
      </c>
      <c r="F49" s="587"/>
      <c r="G49" s="586" t="s">
        <v>435</v>
      </c>
      <c r="H49" s="588">
        <f t="shared" si="8"/>
        <v>0</v>
      </c>
      <c r="I49" s="589">
        <f t="shared" si="9"/>
        <v>0</v>
      </c>
      <c r="J49" s="590">
        <f t="shared" si="10"/>
        <v>0</v>
      </c>
    </row>
    <row r="50" spans="1:10" ht="24" customHeight="1">
      <c r="A50" s="1505" t="s">
        <v>92</v>
      </c>
      <c r="B50" s="1505"/>
      <c r="C50" s="1505"/>
      <c r="D50" s="591">
        <f>SUM(D43:D49)</f>
        <v>0</v>
      </c>
      <c r="E50" s="592" t="s">
        <v>433</v>
      </c>
      <c r="F50" s="593">
        <f>SUM(F43:F49)</f>
        <v>0</v>
      </c>
      <c r="G50" s="594" t="s">
        <v>435</v>
      </c>
      <c r="H50" s="547">
        <f>SUM(H43:H49)</f>
        <v>0</v>
      </c>
      <c r="I50" s="589">
        <f>IF(ISERROR(D50/$H$41),0,D50/$H$41)</f>
        <v>0</v>
      </c>
      <c r="J50" s="590">
        <f>IF(ISERROR(H50/$H$41),0,H50/$H$41)</f>
        <v>0</v>
      </c>
    </row>
    <row r="51" spans="1:10" ht="12" customHeight="1">
      <c r="A51" s="600"/>
      <c r="B51" s="600"/>
      <c r="C51" s="600"/>
      <c r="D51" s="601"/>
      <c r="E51" s="597"/>
      <c r="F51" s="601"/>
      <c r="G51" s="597"/>
      <c r="H51" s="601"/>
      <c r="I51" s="602"/>
      <c r="J51" s="602"/>
    </row>
    <row r="52" spans="1:10" ht="18" customHeight="1">
      <c r="A52" s="1506" t="s">
        <v>73</v>
      </c>
      <c r="B52" s="1506"/>
      <c r="C52" s="1506"/>
      <c r="D52" s="542" t="s">
        <v>423</v>
      </c>
      <c r="E52" s="543"/>
      <c r="F52" s="544" t="s">
        <v>77</v>
      </c>
      <c r="G52" s="543"/>
      <c r="H52" s="545" t="s">
        <v>424</v>
      </c>
      <c r="I52" s="540"/>
      <c r="J52" s="540"/>
    </row>
    <row r="53" spans="1:10" ht="24" customHeight="1">
      <c r="A53" s="1507"/>
      <c r="B53" s="1507"/>
      <c r="C53" s="1507"/>
      <c r="D53" s="607"/>
      <c r="E53" s="546" t="s">
        <v>86</v>
      </c>
      <c r="F53" s="608"/>
      <c r="G53" s="546" t="s">
        <v>425</v>
      </c>
      <c r="H53" s="547">
        <f>D53*F53</f>
        <v>0</v>
      </c>
      <c r="I53" s="531"/>
      <c r="J53" s="531"/>
    </row>
    <row r="54" spans="1:10" ht="18" customHeight="1">
      <c r="A54" s="548" t="s">
        <v>426</v>
      </c>
      <c r="B54" s="549" t="s">
        <v>427</v>
      </c>
      <c r="C54" s="550" t="s">
        <v>428</v>
      </c>
      <c r="D54" s="551" t="s">
        <v>429</v>
      </c>
      <c r="E54" s="552"/>
      <c r="F54" s="549" t="s">
        <v>430</v>
      </c>
      <c r="G54" s="552"/>
      <c r="H54" s="553" t="s">
        <v>431</v>
      </c>
      <c r="I54" s="548" t="s">
        <v>421</v>
      </c>
      <c r="J54" s="550" t="s">
        <v>422</v>
      </c>
    </row>
    <row r="55" spans="1:10" ht="24" customHeight="1">
      <c r="A55" s="563"/>
      <c r="B55" s="564" t="str">
        <f>IF(A55="","",TEXT(A55,"aaa"))</f>
        <v/>
      </c>
      <c r="C55" s="565"/>
      <c r="D55" s="566"/>
      <c r="E55" s="567" t="s">
        <v>436</v>
      </c>
      <c r="F55" s="568"/>
      <c r="G55" s="567" t="s">
        <v>435</v>
      </c>
      <c r="H55" s="569">
        <f t="shared" ref="H55:H61" si="12">D55+F55</f>
        <v>0</v>
      </c>
      <c r="I55" s="570">
        <f t="shared" ref="I55:I61" si="13">IF(ISERROR(D55/$D$53),0,D55/$D$53)</f>
        <v>0</v>
      </c>
      <c r="J55" s="571">
        <f t="shared" ref="J55:J61" si="14">IF(ISERROR(H55/$D$53),0,H55/$D$53)</f>
        <v>0</v>
      </c>
    </row>
    <row r="56" spans="1:10" ht="24" customHeight="1">
      <c r="A56" s="572"/>
      <c r="B56" s="573" t="str">
        <f t="shared" ref="B56:B61" si="15">IF(A56="","",TEXT(A56,"aaa"))</f>
        <v/>
      </c>
      <c r="C56" s="574"/>
      <c r="D56" s="575"/>
      <c r="E56" s="576" t="s">
        <v>436</v>
      </c>
      <c r="F56" s="577"/>
      <c r="G56" s="576" t="s">
        <v>435</v>
      </c>
      <c r="H56" s="578">
        <f t="shared" si="12"/>
        <v>0</v>
      </c>
      <c r="I56" s="579">
        <f t="shared" si="13"/>
        <v>0</v>
      </c>
      <c r="J56" s="580">
        <f t="shared" si="14"/>
        <v>0</v>
      </c>
    </row>
    <row r="57" spans="1:10" ht="24" customHeight="1">
      <c r="A57" s="572"/>
      <c r="B57" s="573" t="str">
        <f t="shared" si="15"/>
        <v/>
      </c>
      <c r="C57" s="574"/>
      <c r="D57" s="575"/>
      <c r="E57" s="576" t="s">
        <v>436</v>
      </c>
      <c r="F57" s="577"/>
      <c r="G57" s="576" t="s">
        <v>435</v>
      </c>
      <c r="H57" s="578">
        <f t="shared" si="12"/>
        <v>0</v>
      </c>
      <c r="I57" s="579">
        <f t="shared" si="13"/>
        <v>0</v>
      </c>
      <c r="J57" s="580">
        <f t="shared" si="14"/>
        <v>0</v>
      </c>
    </row>
    <row r="58" spans="1:10" ht="24" customHeight="1">
      <c r="A58" s="572"/>
      <c r="B58" s="573" t="str">
        <f t="shared" si="15"/>
        <v/>
      </c>
      <c r="C58" s="574"/>
      <c r="D58" s="575"/>
      <c r="E58" s="576" t="s">
        <v>436</v>
      </c>
      <c r="F58" s="577"/>
      <c r="G58" s="576" t="s">
        <v>435</v>
      </c>
      <c r="H58" s="578">
        <f t="shared" si="12"/>
        <v>0</v>
      </c>
      <c r="I58" s="579">
        <f t="shared" si="13"/>
        <v>0</v>
      </c>
      <c r="J58" s="580">
        <f t="shared" si="14"/>
        <v>0</v>
      </c>
    </row>
    <row r="59" spans="1:10" ht="24" customHeight="1">
      <c r="A59" s="572"/>
      <c r="B59" s="581" t="str">
        <f t="shared" si="15"/>
        <v/>
      </c>
      <c r="C59" s="574"/>
      <c r="D59" s="575"/>
      <c r="E59" s="576" t="s">
        <v>436</v>
      </c>
      <c r="F59" s="577"/>
      <c r="G59" s="576" t="s">
        <v>435</v>
      </c>
      <c r="H59" s="578">
        <f t="shared" si="12"/>
        <v>0</v>
      </c>
      <c r="I59" s="579">
        <f t="shared" si="13"/>
        <v>0</v>
      </c>
      <c r="J59" s="580">
        <f t="shared" si="14"/>
        <v>0</v>
      </c>
    </row>
    <row r="60" spans="1:10" ht="24" customHeight="1">
      <c r="A60" s="572"/>
      <c r="B60" s="581" t="str">
        <f t="shared" si="15"/>
        <v/>
      </c>
      <c r="C60" s="574"/>
      <c r="D60" s="575"/>
      <c r="E60" s="576" t="s">
        <v>433</v>
      </c>
      <c r="F60" s="577"/>
      <c r="G60" s="576" t="s">
        <v>435</v>
      </c>
      <c r="H60" s="578">
        <f t="shared" si="12"/>
        <v>0</v>
      </c>
      <c r="I60" s="579">
        <f t="shared" si="13"/>
        <v>0</v>
      </c>
      <c r="J60" s="580">
        <f t="shared" si="14"/>
        <v>0</v>
      </c>
    </row>
    <row r="61" spans="1:10" ht="24" customHeight="1">
      <c r="A61" s="582"/>
      <c r="B61" s="583" t="str">
        <f t="shared" si="15"/>
        <v/>
      </c>
      <c r="C61" s="584"/>
      <c r="D61" s="585"/>
      <c r="E61" s="586" t="s">
        <v>433</v>
      </c>
      <c r="F61" s="587"/>
      <c r="G61" s="586" t="s">
        <v>435</v>
      </c>
      <c r="H61" s="588">
        <f t="shared" si="12"/>
        <v>0</v>
      </c>
      <c r="I61" s="589">
        <f t="shared" si="13"/>
        <v>0</v>
      </c>
      <c r="J61" s="590">
        <f t="shared" si="14"/>
        <v>0</v>
      </c>
    </row>
    <row r="62" spans="1:10" ht="24" customHeight="1">
      <c r="A62" s="1505" t="s">
        <v>92</v>
      </c>
      <c r="B62" s="1505"/>
      <c r="C62" s="1505"/>
      <c r="D62" s="591">
        <f>SUM(D55:D61)</f>
        <v>0</v>
      </c>
      <c r="E62" s="592" t="s">
        <v>433</v>
      </c>
      <c r="F62" s="593">
        <f>SUM(F55:F61)</f>
        <v>0</v>
      </c>
      <c r="G62" s="594" t="s">
        <v>435</v>
      </c>
      <c r="H62" s="547">
        <f>SUM(H55:H61)</f>
        <v>0</v>
      </c>
      <c r="I62" s="589">
        <f>IF(ISERROR(D62/$H$53),0,D62/$H$53)</f>
        <v>0</v>
      </c>
      <c r="J62" s="590">
        <f>IF(ISERROR(H62/$H$53),0,H62/$H$53)</f>
        <v>0</v>
      </c>
    </row>
    <row r="63" spans="1:10" ht="12" customHeight="1">
      <c r="A63" s="600"/>
      <c r="B63" s="600"/>
      <c r="C63" s="600"/>
      <c r="D63" s="601"/>
      <c r="E63" s="597"/>
      <c r="F63" s="601"/>
      <c r="G63" s="597"/>
      <c r="H63" s="601"/>
      <c r="I63" s="602"/>
      <c r="J63" s="602"/>
    </row>
    <row r="64" spans="1:10" ht="12" customHeight="1">
      <c r="A64" s="600"/>
      <c r="B64" s="600"/>
      <c r="C64" s="600"/>
      <c r="D64" s="601"/>
      <c r="E64" s="597"/>
      <c r="F64" s="601"/>
      <c r="G64" s="597"/>
      <c r="H64" s="601"/>
      <c r="I64" s="602"/>
      <c r="J64" s="602"/>
    </row>
  </sheetData>
  <mergeCells count="19">
    <mergeCell ref="A62:C62"/>
    <mergeCell ref="A9:C9"/>
    <mergeCell ref="A10:C10"/>
    <mergeCell ref="A23:C23"/>
    <mergeCell ref="A25:C25"/>
    <mergeCell ref="A26:C26"/>
    <mergeCell ref="A38:C38"/>
    <mergeCell ref="A40:C40"/>
    <mergeCell ref="A41:C41"/>
    <mergeCell ref="A50:C50"/>
    <mergeCell ref="A52:C52"/>
    <mergeCell ref="A53:C53"/>
    <mergeCell ref="E7:F7"/>
    <mergeCell ref="G7:H7"/>
    <mergeCell ref="A1:J1"/>
    <mergeCell ref="D3:J3"/>
    <mergeCell ref="D4:J4"/>
    <mergeCell ref="E6:F6"/>
    <mergeCell ref="G6:H6"/>
  </mergeCells>
  <phoneticPr fontId="7"/>
  <dataValidations count="2">
    <dataValidation imeMode="hiragana" allowBlank="1" showInputMessage="1" showErrorMessage="1" sqref="K7" xr:uid="{81C1A8AC-416D-4089-B6CF-8134B3EFFB37}"/>
    <dataValidation type="list" allowBlank="1" showDropDown="1" showInputMessage="1" showErrorMessage="1" sqref="WVL983036:WVR983036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32:J65532 IZ65532:JF65532 SV65532:TB65532 ACR65532:ACX65532 AMN65532:AMT65532 AWJ65532:AWP65532 BGF65532:BGL65532 BQB65532:BQH65532 BZX65532:CAD65532 CJT65532:CJZ65532 CTP65532:CTV65532 DDL65532:DDR65532 DNH65532:DNN65532 DXD65532:DXJ65532 EGZ65532:EHF65532 EQV65532:ERB65532 FAR65532:FAX65532 FKN65532:FKT65532 FUJ65532:FUP65532 GEF65532:GEL65532 GOB65532:GOH65532 GXX65532:GYD65532 HHT65532:HHZ65532 HRP65532:HRV65532 IBL65532:IBR65532 ILH65532:ILN65532 IVD65532:IVJ65532 JEZ65532:JFF65532 JOV65532:JPB65532 JYR65532:JYX65532 KIN65532:KIT65532 KSJ65532:KSP65532 LCF65532:LCL65532 LMB65532:LMH65532 LVX65532:LWD65532 MFT65532:MFZ65532 MPP65532:MPV65532 MZL65532:MZR65532 NJH65532:NJN65532 NTD65532:NTJ65532 OCZ65532:ODF65532 OMV65532:ONB65532 OWR65532:OWX65532 PGN65532:PGT65532 PQJ65532:PQP65532 QAF65532:QAL65532 QKB65532:QKH65532 QTX65532:QUD65532 RDT65532:RDZ65532 RNP65532:RNV65532 RXL65532:RXR65532 SHH65532:SHN65532 SRD65532:SRJ65532 TAZ65532:TBF65532 TKV65532:TLB65532 TUR65532:TUX65532 UEN65532:UET65532 UOJ65532:UOP65532 UYF65532:UYL65532 VIB65532:VIH65532 VRX65532:VSD65532 WBT65532:WBZ65532 WLP65532:WLV65532 WVL65532:WVR65532 D131068:J131068 IZ131068:JF131068 SV131068:TB131068 ACR131068:ACX131068 AMN131068:AMT131068 AWJ131068:AWP131068 BGF131068:BGL131068 BQB131068:BQH131068 BZX131068:CAD131068 CJT131068:CJZ131068 CTP131068:CTV131068 DDL131068:DDR131068 DNH131068:DNN131068 DXD131068:DXJ131068 EGZ131068:EHF131068 EQV131068:ERB131068 FAR131068:FAX131068 FKN131068:FKT131068 FUJ131068:FUP131068 GEF131068:GEL131068 GOB131068:GOH131068 GXX131068:GYD131068 HHT131068:HHZ131068 HRP131068:HRV131068 IBL131068:IBR131068 ILH131068:ILN131068 IVD131068:IVJ131068 JEZ131068:JFF131068 JOV131068:JPB131068 JYR131068:JYX131068 KIN131068:KIT131068 KSJ131068:KSP131068 LCF131068:LCL131068 LMB131068:LMH131068 LVX131068:LWD131068 MFT131068:MFZ131068 MPP131068:MPV131068 MZL131068:MZR131068 NJH131068:NJN131068 NTD131068:NTJ131068 OCZ131068:ODF131068 OMV131068:ONB131068 OWR131068:OWX131068 PGN131068:PGT131068 PQJ131068:PQP131068 QAF131068:QAL131068 QKB131068:QKH131068 QTX131068:QUD131068 RDT131068:RDZ131068 RNP131068:RNV131068 RXL131068:RXR131068 SHH131068:SHN131068 SRD131068:SRJ131068 TAZ131068:TBF131068 TKV131068:TLB131068 TUR131068:TUX131068 UEN131068:UET131068 UOJ131068:UOP131068 UYF131068:UYL131068 VIB131068:VIH131068 VRX131068:VSD131068 WBT131068:WBZ131068 WLP131068:WLV131068 WVL131068:WVR131068 D196604:J196604 IZ196604:JF196604 SV196604:TB196604 ACR196604:ACX196604 AMN196604:AMT196604 AWJ196604:AWP196604 BGF196604:BGL196604 BQB196604:BQH196604 BZX196604:CAD196604 CJT196604:CJZ196604 CTP196604:CTV196604 DDL196604:DDR196604 DNH196604:DNN196604 DXD196604:DXJ196604 EGZ196604:EHF196604 EQV196604:ERB196604 FAR196604:FAX196604 FKN196604:FKT196604 FUJ196604:FUP196604 GEF196604:GEL196604 GOB196604:GOH196604 GXX196604:GYD196604 HHT196604:HHZ196604 HRP196604:HRV196604 IBL196604:IBR196604 ILH196604:ILN196604 IVD196604:IVJ196604 JEZ196604:JFF196604 JOV196604:JPB196604 JYR196604:JYX196604 KIN196604:KIT196604 KSJ196604:KSP196604 LCF196604:LCL196604 LMB196604:LMH196604 LVX196604:LWD196604 MFT196604:MFZ196604 MPP196604:MPV196604 MZL196604:MZR196604 NJH196604:NJN196604 NTD196604:NTJ196604 OCZ196604:ODF196604 OMV196604:ONB196604 OWR196604:OWX196604 PGN196604:PGT196604 PQJ196604:PQP196604 QAF196604:QAL196604 QKB196604:QKH196604 QTX196604:QUD196604 RDT196604:RDZ196604 RNP196604:RNV196604 RXL196604:RXR196604 SHH196604:SHN196604 SRD196604:SRJ196604 TAZ196604:TBF196604 TKV196604:TLB196604 TUR196604:TUX196604 UEN196604:UET196604 UOJ196604:UOP196604 UYF196604:UYL196604 VIB196604:VIH196604 VRX196604:VSD196604 WBT196604:WBZ196604 WLP196604:WLV196604 WVL196604:WVR196604 D262140:J262140 IZ262140:JF262140 SV262140:TB262140 ACR262140:ACX262140 AMN262140:AMT262140 AWJ262140:AWP262140 BGF262140:BGL262140 BQB262140:BQH262140 BZX262140:CAD262140 CJT262140:CJZ262140 CTP262140:CTV262140 DDL262140:DDR262140 DNH262140:DNN262140 DXD262140:DXJ262140 EGZ262140:EHF262140 EQV262140:ERB262140 FAR262140:FAX262140 FKN262140:FKT262140 FUJ262140:FUP262140 GEF262140:GEL262140 GOB262140:GOH262140 GXX262140:GYD262140 HHT262140:HHZ262140 HRP262140:HRV262140 IBL262140:IBR262140 ILH262140:ILN262140 IVD262140:IVJ262140 JEZ262140:JFF262140 JOV262140:JPB262140 JYR262140:JYX262140 KIN262140:KIT262140 KSJ262140:KSP262140 LCF262140:LCL262140 LMB262140:LMH262140 LVX262140:LWD262140 MFT262140:MFZ262140 MPP262140:MPV262140 MZL262140:MZR262140 NJH262140:NJN262140 NTD262140:NTJ262140 OCZ262140:ODF262140 OMV262140:ONB262140 OWR262140:OWX262140 PGN262140:PGT262140 PQJ262140:PQP262140 QAF262140:QAL262140 QKB262140:QKH262140 QTX262140:QUD262140 RDT262140:RDZ262140 RNP262140:RNV262140 RXL262140:RXR262140 SHH262140:SHN262140 SRD262140:SRJ262140 TAZ262140:TBF262140 TKV262140:TLB262140 TUR262140:TUX262140 UEN262140:UET262140 UOJ262140:UOP262140 UYF262140:UYL262140 VIB262140:VIH262140 VRX262140:VSD262140 WBT262140:WBZ262140 WLP262140:WLV262140 WVL262140:WVR262140 D327676:J327676 IZ327676:JF327676 SV327676:TB327676 ACR327676:ACX327676 AMN327676:AMT327676 AWJ327676:AWP327676 BGF327676:BGL327676 BQB327676:BQH327676 BZX327676:CAD327676 CJT327676:CJZ327676 CTP327676:CTV327676 DDL327676:DDR327676 DNH327676:DNN327676 DXD327676:DXJ327676 EGZ327676:EHF327676 EQV327676:ERB327676 FAR327676:FAX327676 FKN327676:FKT327676 FUJ327676:FUP327676 GEF327676:GEL327676 GOB327676:GOH327676 GXX327676:GYD327676 HHT327676:HHZ327676 HRP327676:HRV327676 IBL327676:IBR327676 ILH327676:ILN327676 IVD327676:IVJ327676 JEZ327676:JFF327676 JOV327676:JPB327676 JYR327676:JYX327676 KIN327676:KIT327676 KSJ327676:KSP327676 LCF327676:LCL327676 LMB327676:LMH327676 LVX327676:LWD327676 MFT327676:MFZ327676 MPP327676:MPV327676 MZL327676:MZR327676 NJH327676:NJN327676 NTD327676:NTJ327676 OCZ327676:ODF327676 OMV327676:ONB327676 OWR327676:OWX327676 PGN327676:PGT327676 PQJ327676:PQP327676 QAF327676:QAL327676 QKB327676:QKH327676 QTX327676:QUD327676 RDT327676:RDZ327676 RNP327676:RNV327676 RXL327676:RXR327676 SHH327676:SHN327676 SRD327676:SRJ327676 TAZ327676:TBF327676 TKV327676:TLB327676 TUR327676:TUX327676 UEN327676:UET327676 UOJ327676:UOP327676 UYF327676:UYL327676 VIB327676:VIH327676 VRX327676:VSD327676 WBT327676:WBZ327676 WLP327676:WLV327676 WVL327676:WVR327676 D393212:J393212 IZ393212:JF393212 SV393212:TB393212 ACR393212:ACX393212 AMN393212:AMT393212 AWJ393212:AWP393212 BGF393212:BGL393212 BQB393212:BQH393212 BZX393212:CAD393212 CJT393212:CJZ393212 CTP393212:CTV393212 DDL393212:DDR393212 DNH393212:DNN393212 DXD393212:DXJ393212 EGZ393212:EHF393212 EQV393212:ERB393212 FAR393212:FAX393212 FKN393212:FKT393212 FUJ393212:FUP393212 GEF393212:GEL393212 GOB393212:GOH393212 GXX393212:GYD393212 HHT393212:HHZ393212 HRP393212:HRV393212 IBL393212:IBR393212 ILH393212:ILN393212 IVD393212:IVJ393212 JEZ393212:JFF393212 JOV393212:JPB393212 JYR393212:JYX393212 KIN393212:KIT393212 KSJ393212:KSP393212 LCF393212:LCL393212 LMB393212:LMH393212 LVX393212:LWD393212 MFT393212:MFZ393212 MPP393212:MPV393212 MZL393212:MZR393212 NJH393212:NJN393212 NTD393212:NTJ393212 OCZ393212:ODF393212 OMV393212:ONB393212 OWR393212:OWX393212 PGN393212:PGT393212 PQJ393212:PQP393212 QAF393212:QAL393212 QKB393212:QKH393212 QTX393212:QUD393212 RDT393212:RDZ393212 RNP393212:RNV393212 RXL393212:RXR393212 SHH393212:SHN393212 SRD393212:SRJ393212 TAZ393212:TBF393212 TKV393212:TLB393212 TUR393212:TUX393212 UEN393212:UET393212 UOJ393212:UOP393212 UYF393212:UYL393212 VIB393212:VIH393212 VRX393212:VSD393212 WBT393212:WBZ393212 WLP393212:WLV393212 WVL393212:WVR393212 D458748:J458748 IZ458748:JF458748 SV458748:TB458748 ACR458748:ACX458748 AMN458748:AMT458748 AWJ458748:AWP458748 BGF458748:BGL458748 BQB458748:BQH458748 BZX458748:CAD458748 CJT458748:CJZ458748 CTP458748:CTV458748 DDL458748:DDR458748 DNH458748:DNN458748 DXD458748:DXJ458748 EGZ458748:EHF458748 EQV458748:ERB458748 FAR458748:FAX458748 FKN458748:FKT458748 FUJ458748:FUP458748 GEF458748:GEL458748 GOB458748:GOH458748 GXX458748:GYD458748 HHT458748:HHZ458748 HRP458748:HRV458748 IBL458748:IBR458748 ILH458748:ILN458748 IVD458748:IVJ458748 JEZ458748:JFF458748 JOV458748:JPB458748 JYR458748:JYX458748 KIN458748:KIT458748 KSJ458748:KSP458748 LCF458748:LCL458748 LMB458748:LMH458748 LVX458748:LWD458748 MFT458748:MFZ458748 MPP458748:MPV458748 MZL458748:MZR458748 NJH458748:NJN458748 NTD458748:NTJ458748 OCZ458748:ODF458748 OMV458748:ONB458748 OWR458748:OWX458748 PGN458748:PGT458748 PQJ458748:PQP458748 QAF458748:QAL458748 QKB458748:QKH458748 QTX458748:QUD458748 RDT458748:RDZ458748 RNP458748:RNV458748 RXL458748:RXR458748 SHH458748:SHN458748 SRD458748:SRJ458748 TAZ458748:TBF458748 TKV458748:TLB458748 TUR458748:TUX458748 UEN458748:UET458748 UOJ458748:UOP458748 UYF458748:UYL458748 VIB458748:VIH458748 VRX458748:VSD458748 WBT458748:WBZ458748 WLP458748:WLV458748 WVL458748:WVR458748 D524284:J524284 IZ524284:JF524284 SV524284:TB524284 ACR524284:ACX524284 AMN524284:AMT524284 AWJ524284:AWP524284 BGF524284:BGL524284 BQB524284:BQH524284 BZX524284:CAD524284 CJT524284:CJZ524284 CTP524284:CTV524284 DDL524284:DDR524284 DNH524284:DNN524284 DXD524284:DXJ524284 EGZ524284:EHF524284 EQV524284:ERB524284 FAR524284:FAX524284 FKN524284:FKT524284 FUJ524284:FUP524284 GEF524284:GEL524284 GOB524284:GOH524284 GXX524284:GYD524284 HHT524284:HHZ524284 HRP524284:HRV524284 IBL524284:IBR524284 ILH524284:ILN524284 IVD524284:IVJ524284 JEZ524284:JFF524284 JOV524284:JPB524284 JYR524284:JYX524284 KIN524284:KIT524284 KSJ524284:KSP524284 LCF524284:LCL524284 LMB524284:LMH524284 LVX524284:LWD524284 MFT524284:MFZ524284 MPP524284:MPV524284 MZL524284:MZR524284 NJH524284:NJN524284 NTD524284:NTJ524284 OCZ524284:ODF524284 OMV524284:ONB524284 OWR524284:OWX524284 PGN524284:PGT524284 PQJ524284:PQP524284 QAF524284:QAL524284 QKB524284:QKH524284 QTX524284:QUD524284 RDT524284:RDZ524284 RNP524284:RNV524284 RXL524284:RXR524284 SHH524284:SHN524284 SRD524284:SRJ524284 TAZ524284:TBF524284 TKV524284:TLB524284 TUR524284:TUX524284 UEN524284:UET524284 UOJ524284:UOP524284 UYF524284:UYL524284 VIB524284:VIH524284 VRX524284:VSD524284 WBT524284:WBZ524284 WLP524284:WLV524284 WVL524284:WVR524284 D589820:J589820 IZ589820:JF589820 SV589820:TB589820 ACR589820:ACX589820 AMN589820:AMT589820 AWJ589820:AWP589820 BGF589820:BGL589820 BQB589820:BQH589820 BZX589820:CAD589820 CJT589820:CJZ589820 CTP589820:CTV589820 DDL589820:DDR589820 DNH589820:DNN589820 DXD589820:DXJ589820 EGZ589820:EHF589820 EQV589820:ERB589820 FAR589820:FAX589820 FKN589820:FKT589820 FUJ589820:FUP589820 GEF589820:GEL589820 GOB589820:GOH589820 GXX589820:GYD589820 HHT589820:HHZ589820 HRP589820:HRV589820 IBL589820:IBR589820 ILH589820:ILN589820 IVD589820:IVJ589820 JEZ589820:JFF589820 JOV589820:JPB589820 JYR589820:JYX589820 KIN589820:KIT589820 KSJ589820:KSP589820 LCF589820:LCL589820 LMB589820:LMH589820 LVX589820:LWD589820 MFT589820:MFZ589820 MPP589820:MPV589820 MZL589820:MZR589820 NJH589820:NJN589820 NTD589820:NTJ589820 OCZ589820:ODF589820 OMV589820:ONB589820 OWR589820:OWX589820 PGN589820:PGT589820 PQJ589820:PQP589820 QAF589820:QAL589820 QKB589820:QKH589820 QTX589820:QUD589820 RDT589820:RDZ589820 RNP589820:RNV589820 RXL589820:RXR589820 SHH589820:SHN589820 SRD589820:SRJ589820 TAZ589820:TBF589820 TKV589820:TLB589820 TUR589820:TUX589820 UEN589820:UET589820 UOJ589820:UOP589820 UYF589820:UYL589820 VIB589820:VIH589820 VRX589820:VSD589820 WBT589820:WBZ589820 WLP589820:WLV589820 WVL589820:WVR589820 D655356:J655356 IZ655356:JF655356 SV655356:TB655356 ACR655356:ACX655356 AMN655356:AMT655356 AWJ655356:AWP655356 BGF655356:BGL655356 BQB655356:BQH655356 BZX655356:CAD655356 CJT655356:CJZ655356 CTP655356:CTV655356 DDL655356:DDR655356 DNH655356:DNN655356 DXD655356:DXJ655356 EGZ655356:EHF655356 EQV655356:ERB655356 FAR655356:FAX655356 FKN655356:FKT655356 FUJ655356:FUP655356 GEF655356:GEL655356 GOB655356:GOH655356 GXX655356:GYD655356 HHT655356:HHZ655356 HRP655356:HRV655356 IBL655356:IBR655356 ILH655356:ILN655356 IVD655356:IVJ655356 JEZ655356:JFF655356 JOV655356:JPB655356 JYR655356:JYX655356 KIN655356:KIT655356 KSJ655356:KSP655356 LCF655356:LCL655356 LMB655356:LMH655356 LVX655356:LWD655356 MFT655356:MFZ655356 MPP655356:MPV655356 MZL655356:MZR655356 NJH655356:NJN655356 NTD655356:NTJ655356 OCZ655356:ODF655356 OMV655356:ONB655356 OWR655356:OWX655356 PGN655356:PGT655356 PQJ655356:PQP655356 QAF655356:QAL655356 QKB655356:QKH655356 QTX655356:QUD655356 RDT655356:RDZ655356 RNP655356:RNV655356 RXL655356:RXR655356 SHH655356:SHN655356 SRD655356:SRJ655356 TAZ655356:TBF655356 TKV655356:TLB655356 TUR655356:TUX655356 UEN655356:UET655356 UOJ655356:UOP655356 UYF655356:UYL655356 VIB655356:VIH655356 VRX655356:VSD655356 WBT655356:WBZ655356 WLP655356:WLV655356 WVL655356:WVR655356 D720892:J720892 IZ720892:JF720892 SV720892:TB720892 ACR720892:ACX720892 AMN720892:AMT720892 AWJ720892:AWP720892 BGF720892:BGL720892 BQB720892:BQH720892 BZX720892:CAD720892 CJT720892:CJZ720892 CTP720892:CTV720892 DDL720892:DDR720892 DNH720892:DNN720892 DXD720892:DXJ720892 EGZ720892:EHF720892 EQV720892:ERB720892 FAR720892:FAX720892 FKN720892:FKT720892 FUJ720892:FUP720892 GEF720892:GEL720892 GOB720892:GOH720892 GXX720892:GYD720892 HHT720892:HHZ720892 HRP720892:HRV720892 IBL720892:IBR720892 ILH720892:ILN720892 IVD720892:IVJ720892 JEZ720892:JFF720892 JOV720892:JPB720892 JYR720892:JYX720892 KIN720892:KIT720892 KSJ720892:KSP720892 LCF720892:LCL720892 LMB720892:LMH720892 LVX720892:LWD720892 MFT720892:MFZ720892 MPP720892:MPV720892 MZL720892:MZR720892 NJH720892:NJN720892 NTD720892:NTJ720892 OCZ720892:ODF720892 OMV720892:ONB720892 OWR720892:OWX720892 PGN720892:PGT720892 PQJ720892:PQP720892 QAF720892:QAL720892 QKB720892:QKH720892 QTX720892:QUD720892 RDT720892:RDZ720892 RNP720892:RNV720892 RXL720892:RXR720892 SHH720892:SHN720892 SRD720892:SRJ720892 TAZ720892:TBF720892 TKV720892:TLB720892 TUR720892:TUX720892 UEN720892:UET720892 UOJ720892:UOP720892 UYF720892:UYL720892 VIB720892:VIH720892 VRX720892:VSD720892 WBT720892:WBZ720892 WLP720892:WLV720892 WVL720892:WVR720892 D786428:J786428 IZ786428:JF786428 SV786428:TB786428 ACR786428:ACX786428 AMN786428:AMT786428 AWJ786428:AWP786428 BGF786428:BGL786428 BQB786428:BQH786428 BZX786428:CAD786428 CJT786428:CJZ786428 CTP786428:CTV786428 DDL786428:DDR786428 DNH786428:DNN786428 DXD786428:DXJ786428 EGZ786428:EHF786428 EQV786428:ERB786428 FAR786428:FAX786428 FKN786428:FKT786428 FUJ786428:FUP786428 GEF786428:GEL786428 GOB786428:GOH786428 GXX786428:GYD786428 HHT786428:HHZ786428 HRP786428:HRV786428 IBL786428:IBR786428 ILH786428:ILN786428 IVD786428:IVJ786428 JEZ786428:JFF786428 JOV786428:JPB786428 JYR786428:JYX786428 KIN786428:KIT786428 KSJ786428:KSP786428 LCF786428:LCL786428 LMB786428:LMH786428 LVX786428:LWD786428 MFT786428:MFZ786428 MPP786428:MPV786428 MZL786428:MZR786428 NJH786428:NJN786428 NTD786428:NTJ786428 OCZ786428:ODF786428 OMV786428:ONB786428 OWR786428:OWX786428 PGN786428:PGT786428 PQJ786428:PQP786428 QAF786428:QAL786428 QKB786428:QKH786428 QTX786428:QUD786428 RDT786428:RDZ786428 RNP786428:RNV786428 RXL786428:RXR786428 SHH786428:SHN786428 SRD786428:SRJ786428 TAZ786428:TBF786428 TKV786428:TLB786428 TUR786428:TUX786428 UEN786428:UET786428 UOJ786428:UOP786428 UYF786428:UYL786428 VIB786428:VIH786428 VRX786428:VSD786428 WBT786428:WBZ786428 WLP786428:WLV786428 WVL786428:WVR786428 D851964:J851964 IZ851964:JF851964 SV851964:TB851964 ACR851964:ACX851964 AMN851964:AMT851964 AWJ851964:AWP851964 BGF851964:BGL851964 BQB851964:BQH851964 BZX851964:CAD851964 CJT851964:CJZ851964 CTP851964:CTV851964 DDL851964:DDR851964 DNH851964:DNN851964 DXD851964:DXJ851964 EGZ851964:EHF851964 EQV851964:ERB851964 FAR851964:FAX851964 FKN851964:FKT851964 FUJ851964:FUP851964 GEF851964:GEL851964 GOB851964:GOH851964 GXX851964:GYD851964 HHT851964:HHZ851964 HRP851964:HRV851964 IBL851964:IBR851964 ILH851964:ILN851964 IVD851964:IVJ851964 JEZ851964:JFF851964 JOV851964:JPB851964 JYR851964:JYX851964 KIN851964:KIT851964 KSJ851964:KSP851964 LCF851964:LCL851964 LMB851964:LMH851964 LVX851964:LWD851964 MFT851964:MFZ851964 MPP851964:MPV851964 MZL851964:MZR851964 NJH851964:NJN851964 NTD851964:NTJ851964 OCZ851964:ODF851964 OMV851964:ONB851964 OWR851964:OWX851964 PGN851964:PGT851964 PQJ851964:PQP851964 QAF851964:QAL851964 QKB851964:QKH851964 QTX851964:QUD851964 RDT851964:RDZ851964 RNP851964:RNV851964 RXL851964:RXR851964 SHH851964:SHN851964 SRD851964:SRJ851964 TAZ851964:TBF851964 TKV851964:TLB851964 TUR851964:TUX851964 UEN851964:UET851964 UOJ851964:UOP851964 UYF851964:UYL851964 VIB851964:VIH851964 VRX851964:VSD851964 WBT851964:WBZ851964 WLP851964:WLV851964 WVL851964:WVR851964 D917500:J917500 IZ917500:JF917500 SV917500:TB917500 ACR917500:ACX917500 AMN917500:AMT917500 AWJ917500:AWP917500 BGF917500:BGL917500 BQB917500:BQH917500 BZX917500:CAD917500 CJT917500:CJZ917500 CTP917500:CTV917500 DDL917500:DDR917500 DNH917500:DNN917500 DXD917500:DXJ917500 EGZ917500:EHF917500 EQV917500:ERB917500 FAR917500:FAX917500 FKN917500:FKT917500 FUJ917500:FUP917500 GEF917500:GEL917500 GOB917500:GOH917500 GXX917500:GYD917500 HHT917500:HHZ917500 HRP917500:HRV917500 IBL917500:IBR917500 ILH917500:ILN917500 IVD917500:IVJ917500 JEZ917500:JFF917500 JOV917500:JPB917500 JYR917500:JYX917500 KIN917500:KIT917500 KSJ917500:KSP917500 LCF917500:LCL917500 LMB917500:LMH917500 LVX917500:LWD917500 MFT917500:MFZ917500 MPP917500:MPV917500 MZL917500:MZR917500 NJH917500:NJN917500 NTD917500:NTJ917500 OCZ917500:ODF917500 OMV917500:ONB917500 OWR917500:OWX917500 PGN917500:PGT917500 PQJ917500:PQP917500 QAF917500:QAL917500 QKB917500:QKH917500 QTX917500:QUD917500 RDT917500:RDZ917500 RNP917500:RNV917500 RXL917500:RXR917500 SHH917500:SHN917500 SRD917500:SRJ917500 TAZ917500:TBF917500 TKV917500:TLB917500 TUR917500:TUX917500 UEN917500:UET917500 UOJ917500:UOP917500 UYF917500:UYL917500 VIB917500:VIH917500 VRX917500:VSD917500 WBT917500:WBZ917500 WLP917500:WLV917500 WVL917500:WVR917500 D983036:J983036 IZ983036:JF983036 SV983036:TB983036 ACR983036:ACX983036 AMN983036:AMT983036 AWJ983036:AWP983036 BGF983036:BGL983036 BQB983036:BQH983036 BZX983036:CAD983036 CJT983036:CJZ983036 CTP983036:CTV983036 DDL983036:DDR983036 DNH983036:DNN983036 DXD983036:DXJ983036 EGZ983036:EHF983036 EQV983036:ERB983036 FAR983036:FAX983036 FKN983036:FKT983036 FUJ983036:FUP983036 GEF983036:GEL983036 GOB983036:GOH983036 GXX983036:GYD983036 HHT983036:HHZ983036 HRP983036:HRV983036 IBL983036:IBR983036 ILH983036:ILN983036 IVD983036:IVJ983036 JEZ983036:JFF983036 JOV983036:JPB983036 JYR983036:JYX983036 KIN983036:KIT983036 KSJ983036:KSP983036 LCF983036:LCL983036 LMB983036:LMH983036 LVX983036:LWD983036 MFT983036:MFZ983036 MPP983036:MPV983036 MZL983036:MZR983036 NJH983036:NJN983036 NTD983036:NTJ983036 OCZ983036:ODF983036 OMV983036:ONB983036 OWR983036:OWX983036 PGN983036:PGT983036 PQJ983036:PQP983036 QAF983036:QAL983036 QKB983036:QKH983036 QTX983036:QUD983036 RDT983036:RDZ983036 RNP983036:RNV983036 RXL983036:RXR983036 SHH983036:SHN983036 SRD983036:SRJ983036 TAZ983036:TBF983036 TKV983036:TLB983036 TUR983036:TUX983036 UEN983036:UET983036 UOJ983036:UOP983036 UYF983036:UYL983036 VIB983036:VIH983036 VRX983036:VSD983036 WBT983036:WBZ983036 WLP983036:WLV983036 D7:H7" xr:uid="{3B9C38F5-8DFF-4165-A0A4-FC963B8B7A62}">
      <formula1>"*"</formula1>
    </dataValidation>
  </dataValidations>
  <pageMargins left="0.78740157480314965" right="0.78740157480314965" top="0.78740157480314965" bottom="0.59055118110236227" header="0.31496062992125984" footer="0.39370078740157483"/>
  <pageSetup paperSize="9" scale="89" fitToHeight="0" orientation="portrait" r:id="rId1"/>
  <headerFooter scaleWithDoc="0">
    <oddFooter>&amp;R&amp;"ＭＳ ゴシック,標準"&amp;12整理番号：（事務局記入欄）</oddFooter>
  </headerFooter>
  <rowBreaks count="1" manualBreakCount="1">
    <brk id="38"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8B42-EE67-4703-B818-FBC13CAA3DC1}">
  <sheetPr>
    <tabColor theme="1" tint="0.499984740745262"/>
    <pageSetUpPr fitToPage="1"/>
  </sheetPr>
  <dimension ref="A1:D68"/>
  <sheetViews>
    <sheetView zoomScale="90" zoomScaleNormal="90" workbookViewId="0">
      <pane ySplit="1" topLeftCell="A2" activePane="bottomLeft" state="frozen"/>
      <selection activeCell="B4" sqref="B4:D4"/>
      <selection pane="bottomLeft" activeCell="A2" sqref="A2"/>
    </sheetView>
  </sheetViews>
  <sheetFormatPr defaultColWidth="9" defaultRowHeight="18"/>
  <cols>
    <col min="1" max="2" width="15.5" style="307" customWidth="1"/>
    <col min="3" max="3" width="20.5" style="308" customWidth="1"/>
    <col min="4" max="4" width="47" style="307" customWidth="1"/>
    <col min="5" max="16384" width="9" style="307"/>
  </cols>
  <sheetData>
    <row r="1" spans="1:4">
      <c r="A1" s="321" t="s">
        <v>57</v>
      </c>
      <c r="B1" s="321" t="s">
        <v>249</v>
      </c>
      <c r="C1" s="320" t="s">
        <v>248</v>
      </c>
      <c r="D1" s="319" t="s">
        <v>247</v>
      </c>
    </row>
    <row r="2" spans="1:4">
      <c r="A2" s="311" t="s">
        <v>192</v>
      </c>
      <c r="B2" s="311" t="s">
        <v>245</v>
      </c>
      <c r="C2" s="312" t="s">
        <v>246</v>
      </c>
      <c r="D2" s="309"/>
    </row>
    <row r="3" spans="1:4">
      <c r="A3" s="313" t="s">
        <v>192</v>
      </c>
      <c r="B3" s="311" t="s">
        <v>245</v>
      </c>
      <c r="C3" s="312" t="s">
        <v>244</v>
      </c>
      <c r="D3" s="309"/>
    </row>
    <row r="4" spans="1:4">
      <c r="A4" s="311" t="s">
        <v>192</v>
      </c>
      <c r="B4" s="315" t="s">
        <v>243</v>
      </c>
      <c r="C4" s="312" t="s">
        <v>242</v>
      </c>
      <c r="D4" s="309"/>
    </row>
    <row r="5" spans="1:4">
      <c r="A5" s="313" t="s">
        <v>192</v>
      </c>
      <c r="B5" s="317" t="s">
        <v>67</v>
      </c>
      <c r="C5" s="312" t="s">
        <v>241</v>
      </c>
      <c r="D5" s="318"/>
    </row>
    <row r="6" spans="1:4">
      <c r="A6" s="313" t="s">
        <v>192</v>
      </c>
      <c r="B6" s="317" t="s">
        <v>67</v>
      </c>
      <c r="C6" s="312" t="s">
        <v>240</v>
      </c>
      <c r="D6" s="309"/>
    </row>
    <row r="7" spans="1:4">
      <c r="A7" s="313" t="s">
        <v>192</v>
      </c>
      <c r="B7" s="317" t="s">
        <v>67</v>
      </c>
      <c r="C7" s="312" t="s">
        <v>239</v>
      </c>
      <c r="D7" s="309"/>
    </row>
    <row r="8" spans="1:4">
      <c r="A8" s="313" t="s">
        <v>192</v>
      </c>
      <c r="B8" s="317" t="s">
        <v>67</v>
      </c>
      <c r="C8" s="312" t="s">
        <v>489</v>
      </c>
      <c r="D8" s="309"/>
    </row>
    <row r="9" spans="1:4">
      <c r="A9" s="313" t="s">
        <v>192</v>
      </c>
      <c r="B9" s="317" t="s">
        <v>67</v>
      </c>
      <c r="C9" s="312" t="s">
        <v>238</v>
      </c>
      <c r="D9" s="309"/>
    </row>
    <row r="10" spans="1:4">
      <c r="A10" s="313" t="s">
        <v>192</v>
      </c>
      <c r="B10" s="317" t="s">
        <v>67</v>
      </c>
      <c r="C10" s="312" t="s">
        <v>237</v>
      </c>
      <c r="D10" s="309"/>
    </row>
    <row r="11" spans="1:4">
      <c r="A11" s="313" t="s">
        <v>192</v>
      </c>
      <c r="B11" s="317" t="s">
        <v>67</v>
      </c>
      <c r="C11" s="312" t="s">
        <v>236</v>
      </c>
      <c r="D11" s="309"/>
    </row>
    <row r="12" spans="1:4">
      <c r="A12" s="313" t="s">
        <v>192</v>
      </c>
      <c r="B12" s="317" t="s">
        <v>67</v>
      </c>
      <c r="C12" s="312" t="s">
        <v>235</v>
      </c>
      <c r="D12" s="309"/>
    </row>
    <row r="13" spans="1:4">
      <c r="A13" s="313" t="s">
        <v>192</v>
      </c>
      <c r="B13" s="317" t="s">
        <v>67</v>
      </c>
      <c r="C13" s="312" t="s">
        <v>234</v>
      </c>
      <c r="D13" s="309"/>
    </row>
    <row r="14" spans="1:4">
      <c r="A14" s="313" t="s">
        <v>192</v>
      </c>
      <c r="B14" s="317" t="s">
        <v>67</v>
      </c>
      <c r="C14" s="312" t="s">
        <v>233</v>
      </c>
      <c r="D14" s="309"/>
    </row>
    <row r="15" spans="1:4">
      <c r="A15" s="313" t="s">
        <v>192</v>
      </c>
      <c r="B15" s="317" t="s">
        <v>67</v>
      </c>
      <c r="C15" s="312" t="s">
        <v>232</v>
      </c>
      <c r="D15" s="309"/>
    </row>
    <row r="16" spans="1:4">
      <c r="A16" s="313" t="s">
        <v>192</v>
      </c>
      <c r="B16" s="316" t="s">
        <v>51</v>
      </c>
      <c r="C16" s="310" t="s">
        <v>280</v>
      </c>
      <c r="D16" s="309"/>
    </row>
    <row r="17" spans="1:4">
      <c r="A17" s="313" t="s">
        <v>192</v>
      </c>
      <c r="B17" s="316" t="s">
        <v>51</v>
      </c>
      <c r="C17" s="312" t="s">
        <v>258</v>
      </c>
      <c r="D17" s="309"/>
    </row>
    <row r="18" spans="1:4">
      <c r="A18" s="313" t="s">
        <v>192</v>
      </c>
      <c r="B18" s="316" t="s">
        <v>51</v>
      </c>
      <c r="C18" s="310" t="s">
        <v>259</v>
      </c>
      <c r="D18" s="309"/>
    </row>
    <row r="19" spans="1:4">
      <c r="A19" s="313" t="s">
        <v>192</v>
      </c>
      <c r="B19" s="316" t="s">
        <v>51</v>
      </c>
      <c r="C19" s="312" t="s">
        <v>230</v>
      </c>
      <c r="D19" s="309"/>
    </row>
    <row r="20" spans="1:4">
      <c r="A20" s="313" t="s">
        <v>192</v>
      </c>
      <c r="B20" s="316" t="s">
        <v>51</v>
      </c>
      <c r="C20" s="312" t="s">
        <v>229</v>
      </c>
      <c r="D20" s="309"/>
    </row>
    <row r="21" spans="1:4">
      <c r="A21" s="313" t="s">
        <v>192</v>
      </c>
      <c r="B21" s="316" t="s">
        <v>51</v>
      </c>
      <c r="C21" s="310" t="s">
        <v>228</v>
      </c>
      <c r="D21" s="309"/>
    </row>
    <row r="22" spans="1:4">
      <c r="A22" s="313" t="s">
        <v>192</v>
      </c>
      <c r="B22" s="316" t="s">
        <v>51</v>
      </c>
      <c r="C22" s="312" t="s">
        <v>227</v>
      </c>
      <c r="D22" s="309"/>
    </row>
    <row r="23" spans="1:4">
      <c r="A23" s="313" t="s">
        <v>192</v>
      </c>
      <c r="B23" s="316" t="s">
        <v>51</v>
      </c>
      <c r="C23" s="312" t="s">
        <v>226</v>
      </c>
      <c r="D23" s="309"/>
    </row>
    <row r="24" spans="1:4">
      <c r="A24" s="313" t="s">
        <v>192</v>
      </c>
      <c r="B24" s="316" t="s">
        <v>51</v>
      </c>
      <c r="C24" s="312" t="s">
        <v>225</v>
      </c>
      <c r="D24" s="309"/>
    </row>
    <row r="25" spans="1:4">
      <c r="A25" s="313" t="s">
        <v>192</v>
      </c>
      <c r="B25" s="316" t="s">
        <v>51</v>
      </c>
      <c r="C25" s="312" t="s">
        <v>224</v>
      </c>
      <c r="D25" s="309"/>
    </row>
    <row r="26" spans="1:4">
      <c r="A26" s="313" t="s">
        <v>192</v>
      </c>
      <c r="B26" s="316" t="s">
        <v>51</v>
      </c>
      <c r="C26" s="312" t="s">
        <v>223</v>
      </c>
      <c r="D26" s="309"/>
    </row>
    <row r="27" spans="1:4">
      <c r="A27" s="313" t="s">
        <v>192</v>
      </c>
      <c r="B27" s="316" t="s">
        <v>51</v>
      </c>
      <c r="C27" s="312" t="s">
        <v>222</v>
      </c>
      <c r="D27" s="309"/>
    </row>
    <row r="28" spans="1:4">
      <c r="A28" s="313" t="s">
        <v>192</v>
      </c>
      <c r="B28" s="316" t="s">
        <v>51</v>
      </c>
      <c r="C28" s="312" t="s">
        <v>221</v>
      </c>
      <c r="D28" s="309"/>
    </row>
    <row r="29" spans="1:4">
      <c r="A29" s="313" t="s">
        <v>192</v>
      </c>
      <c r="B29" s="316" t="s">
        <v>51</v>
      </c>
      <c r="C29" s="312" t="s">
        <v>220</v>
      </c>
      <c r="D29" s="309"/>
    </row>
    <row r="30" spans="1:4">
      <c r="A30" s="313" t="s">
        <v>192</v>
      </c>
      <c r="B30" s="316" t="s">
        <v>51</v>
      </c>
      <c r="C30" s="312" t="s">
        <v>219</v>
      </c>
      <c r="D30" s="309"/>
    </row>
    <row r="31" spans="1:4">
      <c r="A31" s="313" t="s">
        <v>192</v>
      </c>
      <c r="B31" s="316" t="s">
        <v>51</v>
      </c>
      <c r="C31" s="312" t="s">
        <v>218</v>
      </c>
      <c r="D31" s="309"/>
    </row>
    <row r="32" spans="1:4">
      <c r="A32" s="313" t="s">
        <v>192</v>
      </c>
      <c r="B32" s="316" t="s">
        <v>51</v>
      </c>
      <c r="C32" s="312" t="s">
        <v>300</v>
      </c>
      <c r="D32" s="309"/>
    </row>
    <row r="33" spans="1:4">
      <c r="A33" s="313" t="s">
        <v>192</v>
      </c>
      <c r="B33" s="316" t="s">
        <v>51</v>
      </c>
      <c r="C33" s="312" t="s">
        <v>301</v>
      </c>
      <c r="D33" s="309"/>
    </row>
    <row r="34" spans="1:4">
      <c r="A34" s="313" t="s">
        <v>192</v>
      </c>
      <c r="B34" s="316" t="s">
        <v>51</v>
      </c>
      <c r="C34" s="312" t="s">
        <v>217</v>
      </c>
      <c r="D34" s="309"/>
    </row>
    <row r="35" spans="1:4">
      <c r="A35" s="313" t="s">
        <v>192</v>
      </c>
      <c r="B35" s="316" t="s">
        <v>51</v>
      </c>
      <c r="C35" s="312" t="s">
        <v>216</v>
      </c>
      <c r="D35" s="309"/>
    </row>
    <row r="36" spans="1:4">
      <c r="A36" s="313" t="s">
        <v>192</v>
      </c>
      <c r="B36" s="316" t="s">
        <v>51</v>
      </c>
      <c r="C36" s="312" t="s">
        <v>215</v>
      </c>
      <c r="D36" s="309"/>
    </row>
    <row r="37" spans="1:4">
      <c r="A37" s="313" t="s">
        <v>192</v>
      </c>
      <c r="B37" s="316" t="s">
        <v>51</v>
      </c>
      <c r="C37" s="312" t="s">
        <v>214</v>
      </c>
      <c r="D37" s="309"/>
    </row>
    <row r="38" spans="1:4">
      <c r="A38" s="313" t="s">
        <v>192</v>
      </c>
      <c r="B38" s="316" t="s">
        <v>51</v>
      </c>
      <c r="C38" s="310" t="s">
        <v>231</v>
      </c>
      <c r="D38" s="309"/>
    </row>
    <row r="39" spans="1:4">
      <c r="A39" s="313" t="s">
        <v>192</v>
      </c>
      <c r="B39" s="316" t="s">
        <v>51</v>
      </c>
      <c r="C39" s="312" t="s">
        <v>260</v>
      </c>
      <c r="D39" s="309"/>
    </row>
    <row r="40" spans="1:4">
      <c r="A40" s="313" t="s">
        <v>192</v>
      </c>
      <c r="B40" s="316" t="s">
        <v>51</v>
      </c>
      <c r="C40" s="310" t="s">
        <v>443</v>
      </c>
      <c r="D40" s="309"/>
    </row>
    <row r="41" spans="1:4">
      <c r="A41" s="313" t="s">
        <v>192</v>
      </c>
      <c r="B41" s="316" t="s">
        <v>51</v>
      </c>
      <c r="C41" s="312" t="s">
        <v>261</v>
      </c>
      <c r="D41" s="309"/>
    </row>
    <row r="42" spans="1:4">
      <c r="A42" s="313" t="s">
        <v>192</v>
      </c>
      <c r="B42" s="311" t="s">
        <v>52</v>
      </c>
      <c r="C42" s="312" t="s">
        <v>212</v>
      </c>
      <c r="D42" s="309"/>
    </row>
    <row r="43" spans="1:4">
      <c r="A43" s="313" t="s">
        <v>192</v>
      </c>
      <c r="B43" s="311" t="s">
        <v>52</v>
      </c>
      <c r="C43" s="312" t="s">
        <v>211</v>
      </c>
      <c r="D43" s="309"/>
    </row>
    <row r="44" spans="1:4">
      <c r="A44" s="313" t="s">
        <v>192</v>
      </c>
      <c r="B44" s="315" t="s">
        <v>53</v>
      </c>
      <c r="C44" s="312" t="s">
        <v>210</v>
      </c>
      <c r="D44" s="309"/>
    </row>
    <row r="45" spans="1:4">
      <c r="A45" s="313" t="s">
        <v>192</v>
      </c>
      <c r="B45" s="335" t="s">
        <v>53</v>
      </c>
      <c r="C45" s="312" t="s">
        <v>209</v>
      </c>
      <c r="D45" s="309"/>
    </row>
    <row r="46" spans="1:4">
      <c r="A46" s="313" t="s">
        <v>192</v>
      </c>
      <c r="B46" s="335" t="s">
        <v>53</v>
      </c>
      <c r="C46" s="312" t="s">
        <v>262</v>
      </c>
      <c r="D46" s="309"/>
    </row>
    <row r="47" spans="1:4">
      <c r="A47" s="313" t="s">
        <v>192</v>
      </c>
      <c r="B47" s="335" t="s">
        <v>53</v>
      </c>
      <c r="C47" s="312" t="s">
        <v>208</v>
      </c>
      <c r="D47" s="309"/>
    </row>
    <row r="48" spans="1:4">
      <c r="A48" s="313" t="s">
        <v>192</v>
      </c>
      <c r="B48" s="335" t="s">
        <v>53</v>
      </c>
      <c r="C48" s="312" t="s">
        <v>207</v>
      </c>
      <c r="D48" s="309"/>
    </row>
    <row r="49" spans="1:4">
      <c r="A49" s="313" t="s">
        <v>192</v>
      </c>
      <c r="B49" s="335" t="s">
        <v>53</v>
      </c>
      <c r="C49" s="312" t="s">
        <v>206</v>
      </c>
      <c r="D49" s="309"/>
    </row>
    <row r="50" spans="1:4">
      <c r="A50" s="313" t="s">
        <v>192</v>
      </c>
      <c r="B50" s="335" t="s">
        <v>53</v>
      </c>
      <c r="C50" s="312" t="s">
        <v>205</v>
      </c>
      <c r="D50" s="309"/>
    </row>
    <row r="51" spans="1:4">
      <c r="A51" s="313" t="s">
        <v>192</v>
      </c>
      <c r="B51" s="335" t="s">
        <v>53</v>
      </c>
      <c r="C51" s="312" t="s">
        <v>204</v>
      </c>
      <c r="D51" s="309"/>
    </row>
    <row r="52" spans="1:4">
      <c r="A52" s="313" t="s">
        <v>192</v>
      </c>
      <c r="B52" s="335" t="s">
        <v>53</v>
      </c>
      <c r="C52" s="312" t="s">
        <v>490</v>
      </c>
      <c r="D52" s="309"/>
    </row>
    <row r="53" spans="1:4">
      <c r="A53" s="313" t="s">
        <v>192</v>
      </c>
      <c r="B53" s="335" t="s">
        <v>53</v>
      </c>
      <c r="C53" s="312" t="s">
        <v>203</v>
      </c>
      <c r="D53" s="309"/>
    </row>
    <row r="54" spans="1:4">
      <c r="A54" s="313" t="s">
        <v>192</v>
      </c>
      <c r="B54" s="335" t="s">
        <v>53</v>
      </c>
      <c r="C54" s="312" t="s">
        <v>202</v>
      </c>
      <c r="D54" s="309"/>
    </row>
    <row r="55" spans="1:4">
      <c r="A55" s="313" t="s">
        <v>192</v>
      </c>
      <c r="B55" s="335" t="s">
        <v>53</v>
      </c>
      <c r="C55" s="314" t="s">
        <v>201</v>
      </c>
      <c r="D55" s="309"/>
    </row>
    <row r="56" spans="1:4">
      <c r="A56" s="313" t="s">
        <v>192</v>
      </c>
      <c r="B56" s="335" t="s">
        <v>53</v>
      </c>
      <c r="C56" s="312" t="s">
        <v>200</v>
      </c>
      <c r="D56" s="309"/>
    </row>
    <row r="57" spans="1:4">
      <c r="A57" s="313" t="s">
        <v>192</v>
      </c>
      <c r="B57" s="335" t="s">
        <v>53</v>
      </c>
      <c r="C57" s="312" t="s">
        <v>199</v>
      </c>
      <c r="D57" s="309"/>
    </row>
    <row r="58" spans="1:4">
      <c r="A58" s="313" t="s">
        <v>192</v>
      </c>
      <c r="B58" s="335" t="s">
        <v>53</v>
      </c>
      <c r="C58" s="312" t="s">
        <v>198</v>
      </c>
      <c r="D58" s="309"/>
    </row>
    <row r="59" spans="1:4">
      <c r="A59" s="313" t="s">
        <v>192</v>
      </c>
      <c r="B59" s="335" t="s">
        <v>53</v>
      </c>
      <c r="C59" s="312" t="s">
        <v>197</v>
      </c>
      <c r="D59" s="309"/>
    </row>
    <row r="60" spans="1:4">
      <c r="A60" s="313" t="s">
        <v>192</v>
      </c>
      <c r="B60" s="335" t="s">
        <v>53</v>
      </c>
      <c r="C60" s="312" t="s">
        <v>263</v>
      </c>
      <c r="D60" s="309"/>
    </row>
    <row r="61" spans="1:4">
      <c r="A61" s="313" t="s">
        <v>192</v>
      </c>
      <c r="B61" s="335" t="s">
        <v>53</v>
      </c>
      <c r="C61" s="312" t="s">
        <v>265</v>
      </c>
      <c r="D61" s="309"/>
    </row>
    <row r="62" spans="1:4">
      <c r="A62" s="313" t="s">
        <v>192</v>
      </c>
      <c r="B62" s="335" t="s">
        <v>53</v>
      </c>
      <c r="C62" s="312" t="s">
        <v>264</v>
      </c>
      <c r="D62" s="309"/>
    </row>
    <row r="63" spans="1:4">
      <c r="A63" s="313" t="s">
        <v>192</v>
      </c>
      <c r="B63" s="311" t="s">
        <v>196</v>
      </c>
      <c r="C63" s="312" t="s">
        <v>196</v>
      </c>
      <c r="D63" s="309"/>
    </row>
    <row r="64" spans="1:4">
      <c r="A64" s="313" t="s">
        <v>192</v>
      </c>
      <c r="B64" s="311" t="s">
        <v>194</v>
      </c>
      <c r="C64" s="312" t="s">
        <v>195</v>
      </c>
      <c r="D64" s="309"/>
    </row>
    <row r="65" spans="1:4">
      <c r="A65" s="313" t="s">
        <v>192</v>
      </c>
      <c r="B65" s="311" t="s">
        <v>194</v>
      </c>
      <c r="C65" s="312" t="s">
        <v>491</v>
      </c>
      <c r="D65" s="309"/>
    </row>
    <row r="66" spans="1:4">
      <c r="A66" s="313" t="s">
        <v>192</v>
      </c>
      <c r="B66" s="336" t="s">
        <v>137</v>
      </c>
      <c r="C66" s="312" t="s">
        <v>193</v>
      </c>
      <c r="D66" s="309"/>
    </row>
    <row r="67" spans="1:4">
      <c r="A67" s="313" t="s">
        <v>192</v>
      </c>
      <c r="B67" s="336" t="s">
        <v>137</v>
      </c>
      <c r="C67" s="312" t="s">
        <v>257</v>
      </c>
      <c r="D67" s="309"/>
    </row>
    <row r="68" spans="1:4">
      <c r="A68" s="313" t="s">
        <v>192</v>
      </c>
      <c r="B68" s="336" t="s">
        <v>137</v>
      </c>
      <c r="C68" s="312" t="s">
        <v>213</v>
      </c>
      <c r="D68" s="309"/>
    </row>
  </sheetData>
  <phoneticPr fontId="7"/>
  <pageMargins left="0.7" right="0.7" top="0.75" bottom="0.75" header="0.3" footer="0.3"/>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C7BA-B249-44D7-B09F-41B05F49A6B2}">
  <sheetPr>
    <pageSetUpPr fitToPage="1"/>
  </sheetPr>
  <dimension ref="B2:L317"/>
  <sheetViews>
    <sheetView view="pageBreakPreview" zoomScaleNormal="100" zoomScaleSheetLayoutView="100" workbookViewId="0"/>
  </sheetViews>
  <sheetFormatPr defaultColWidth="9" defaultRowHeight="13.2"/>
  <cols>
    <col min="1" max="1" width="3.3984375" style="625" customWidth="1"/>
    <col min="2" max="2" width="10.69921875" style="625" customWidth="1"/>
    <col min="3" max="10" width="10" style="625" customWidth="1"/>
    <col min="11" max="11" width="3.5" style="625" customWidth="1"/>
    <col min="12" max="16384" width="9" style="625"/>
  </cols>
  <sheetData>
    <row r="2" spans="2:12" ht="19.2">
      <c r="F2" s="626" t="s">
        <v>528</v>
      </c>
      <c r="J2" s="627"/>
    </row>
    <row r="3" spans="2:12" ht="26.25" customHeight="1">
      <c r="F3" s="628" t="s">
        <v>455</v>
      </c>
      <c r="J3" s="627"/>
      <c r="L3" s="629" t="s">
        <v>456</v>
      </c>
    </row>
    <row r="4" spans="2:12" ht="15" customHeight="1">
      <c r="D4" s="630"/>
      <c r="E4" s="630"/>
      <c r="F4" s="630"/>
      <c r="G4" s="630"/>
      <c r="H4" s="630"/>
    </row>
    <row r="5" spans="2:12" ht="15" customHeight="1">
      <c r="B5" s="631" t="s">
        <v>457</v>
      </c>
    </row>
    <row r="6" spans="2:12" ht="15" customHeight="1"/>
    <row r="7" spans="2:12" s="631" customFormat="1" ht="31.8" customHeight="1">
      <c r="F7" s="632" t="s">
        <v>458</v>
      </c>
      <c r="G7" s="1514" t="str">
        <f>IF(総表!C14="","",総表!C14)</f>
        <v/>
      </c>
      <c r="H7" s="1515"/>
      <c r="I7" s="1515"/>
      <c r="J7" s="1516"/>
      <c r="L7" s="633"/>
    </row>
    <row r="8" spans="2:12" s="631" customFormat="1" ht="15" customHeight="1">
      <c r="F8" s="632" t="s">
        <v>459</v>
      </c>
      <c r="G8" s="1517" t="str">
        <f>IF(総表!C18="","",総表!C18)</f>
        <v/>
      </c>
      <c r="H8" s="1518"/>
      <c r="I8" s="1518"/>
      <c r="J8" s="1519"/>
      <c r="L8" s="633"/>
    </row>
    <row r="9" spans="2:12" s="631" customFormat="1" ht="15" customHeight="1">
      <c r="F9" s="632" t="s">
        <v>460</v>
      </c>
      <c r="G9" s="1517" t="str">
        <f>IF(総表!C19="","",総表!C19)</f>
        <v/>
      </c>
      <c r="H9" s="1518"/>
      <c r="I9" s="1518"/>
      <c r="J9" s="1519"/>
      <c r="L9" s="633"/>
    </row>
    <row r="10" spans="2:12" s="631" customFormat="1" ht="15" customHeight="1"/>
    <row r="11" spans="2:12" s="631" customFormat="1" ht="15" customHeight="1">
      <c r="B11" s="1520" t="s">
        <v>461</v>
      </c>
      <c r="C11" s="1520"/>
      <c r="D11" s="1521" t="s">
        <v>462</v>
      </c>
      <c r="E11" s="1522"/>
      <c r="F11" s="1522"/>
      <c r="G11" s="1522"/>
      <c r="H11" s="1522"/>
      <c r="I11" s="1522"/>
      <c r="J11" s="1523"/>
    </row>
    <row r="12" spans="2:12" s="630" customFormat="1" ht="15" customHeight="1">
      <c r="B12" s="1524" t="s">
        <v>1</v>
      </c>
      <c r="C12" s="1524"/>
      <c r="D12" s="1525" t="str">
        <f>IF(総表!C12="","",総表!C12)</f>
        <v/>
      </c>
      <c r="E12" s="1526"/>
      <c r="F12" s="1526"/>
      <c r="G12" s="1526"/>
      <c r="H12" s="1526"/>
      <c r="I12" s="1526"/>
      <c r="J12" s="1527"/>
      <c r="L12" s="636"/>
    </row>
    <row r="13" spans="2:12" s="630" customFormat="1" ht="15" customHeight="1">
      <c r="B13" s="635"/>
      <c r="C13" s="635"/>
      <c r="D13" s="635"/>
      <c r="E13" s="635"/>
      <c r="F13" s="635"/>
      <c r="G13" s="635"/>
      <c r="H13" s="635"/>
      <c r="I13" s="635"/>
      <c r="J13" s="635"/>
      <c r="L13" s="633"/>
    </row>
    <row r="14" spans="2:12" s="631" customFormat="1" ht="41.4" customHeight="1">
      <c r="B14" s="1528" t="s">
        <v>463</v>
      </c>
      <c r="C14" s="1528"/>
      <c r="D14" s="1514" t="str">
        <f>IF(総表!C28="","",総表!C28)</f>
        <v/>
      </c>
      <c r="E14" s="1515"/>
      <c r="F14" s="1515"/>
      <c r="G14" s="1515"/>
      <c r="H14" s="1515"/>
      <c r="I14" s="1515"/>
      <c r="J14" s="1516"/>
      <c r="L14" s="633" t="s">
        <v>464</v>
      </c>
    </row>
    <row r="15" spans="2:12" s="631" customFormat="1" ht="15" customHeight="1"/>
    <row r="16" spans="2:12" s="631" customFormat="1" ht="15" customHeight="1">
      <c r="B16" s="634">
        <v>1</v>
      </c>
      <c r="L16" s="681" t="s">
        <v>517</v>
      </c>
    </row>
    <row r="17" spans="2:12" s="631" customFormat="1" ht="16.5" customHeight="1">
      <c r="B17" s="631" t="s">
        <v>465</v>
      </c>
      <c r="C17" s="1511"/>
      <c r="D17" s="1512"/>
      <c r="E17" s="1512"/>
      <c r="F17" s="1512"/>
      <c r="G17" s="1512"/>
      <c r="H17" s="1512"/>
      <c r="I17" s="1512"/>
      <c r="J17" s="1513"/>
      <c r="L17" s="682" t="s">
        <v>518</v>
      </c>
    </row>
    <row r="18" spans="2:12" s="631" customFormat="1" ht="16.5" customHeight="1">
      <c r="B18" s="631" t="s">
        <v>466</v>
      </c>
      <c r="C18" s="1511"/>
      <c r="D18" s="1512"/>
      <c r="E18" s="1512"/>
      <c r="F18" s="1512"/>
      <c r="G18" s="1512"/>
      <c r="H18" s="1512"/>
      <c r="I18" s="1512"/>
      <c r="J18" s="1513"/>
      <c r="L18" s="682" t="s">
        <v>519</v>
      </c>
    </row>
    <row r="19" spans="2:12" s="631" customFormat="1" ht="16.5" customHeight="1">
      <c r="B19" s="631" t="s">
        <v>467</v>
      </c>
      <c r="C19" s="1511"/>
      <c r="D19" s="1512"/>
      <c r="E19" s="1512"/>
      <c r="F19" s="1512"/>
      <c r="G19" s="1512"/>
      <c r="H19" s="1512"/>
      <c r="I19" s="1512"/>
      <c r="J19" s="1513"/>
      <c r="L19" s="682" t="s">
        <v>520</v>
      </c>
    </row>
    <row r="20" spans="2:12" s="631" customFormat="1" ht="32.25" customHeight="1">
      <c r="B20" s="631" t="s">
        <v>468</v>
      </c>
      <c r="C20" s="1508"/>
      <c r="D20" s="1509"/>
      <c r="E20" s="1509"/>
      <c r="F20" s="1509"/>
      <c r="G20" s="1509"/>
      <c r="H20" s="1509"/>
      <c r="I20" s="1509"/>
      <c r="J20" s="1510"/>
      <c r="L20" s="682" t="s">
        <v>521</v>
      </c>
    </row>
    <row r="21" spans="2:12" s="631" customFormat="1" ht="14.4">
      <c r="C21" s="637"/>
      <c r="D21" s="637"/>
      <c r="E21" s="637"/>
      <c r="F21" s="637"/>
      <c r="G21" s="637"/>
      <c r="H21" s="637"/>
      <c r="I21" s="637"/>
      <c r="J21" s="637"/>
    </row>
    <row r="22" spans="2:12" s="631" customFormat="1" ht="15" customHeight="1">
      <c r="B22" s="634">
        <v>2</v>
      </c>
      <c r="C22" s="637"/>
      <c r="D22" s="637"/>
      <c r="E22" s="637"/>
      <c r="F22" s="637"/>
      <c r="G22" s="637"/>
      <c r="H22" s="637"/>
      <c r="I22" s="637"/>
      <c r="J22" s="637"/>
      <c r="L22" s="683"/>
    </row>
    <row r="23" spans="2:12" s="631" customFormat="1" ht="16.5" customHeight="1">
      <c r="B23" s="631" t="s">
        <v>465</v>
      </c>
      <c r="C23" s="1511"/>
      <c r="D23" s="1512"/>
      <c r="E23" s="1512"/>
      <c r="F23" s="1512"/>
      <c r="G23" s="1512"/>
      <c r="H23" s="1512"/>
      <c r="I23" s="1512"/>
      <c r="J23" s="1513"/>
      <c r="L23" s="682" t="s">
        <v>522</v>
      </c>
    </row>
    <row r="24" spans="2:12" s="631" customFormat="1" ht="16.5" customHeight="1">
      <c r="B24" s="631" t="s">
        <v>466</v>
      </c>
      <c r="C24" s="1511"/>
      <c r="D24" s="1512"/>
      <c r="E24" s="1512"/>
      <c r="F24" s="1512"/>
      <c r="G24" s="1512"/>
      <c r="H24" s="1512"/>
      <c r="I24" s="1512"/>
      <c r="J24" s="1513"/>
      <c r="L24" s="682" t="s">
        <v>523</v>
      </c>
    </row>
    <row r="25" spans="2:12" s="631" customFormat="1" ht="16.5" customHeight="1">
      <c r="B25" s="631" t="s">
        <v>467</v>
      </c>
      <c r="C25" s="1511"/>
      <c r="D25" s="1512"/>
      <c r="E25" s="1512"/>
      <c r="F25" s="1512"/>
      <c r="G25" s="1512"/>
      <c r="H25" s="1512"/>
      <c r="I25" s="1512"/>
      <c r="J25" s="1513"/>
      <c r="L25" s="682" t="s">
        <v>524</v>
      </c>
    </row>
    <row r="26" spans="2:12" s="631" customFormat="1" ht="32.25" customHeight="1">
      <c r="B26" s="631" t="s">
        <v>468</v>
      </c>
      <c r="C26" s="1508"/>
      <c r="D26" s="1509"/>
      <c r="E26" s="1509"/>
      <c r="F26" s="1509"/>
      <c r="G26" s="1509"/>
      <c r="H26" s="1509"/>
      <c r="I26" s="1509"/>
      <c r="J26" s="1510"/>
      <c r="L26" s="682" t="s">
        <v>521</v>
      </c>
    </row>
    <row r="27" spans="2:12" s="631" customFormat="1" ht="14.4">
      <c r="C27" s="637"/>
      <c r="D27" s="637"/>
      <c r="E27" s="637"/>
      <c r="F27" s="637"/>
      <c r="G27" s="637"/>
      <c r="H27" s="637"/>
      <c r="I27" s="637"/>
      <c r="J27" s="637"/>
    </row>
    <row r="28" spans="2:12" s="631" customFormat="1" ht="15" customHeight="1">
      <c r="B28" s="634">
        <v>3</v>
      </c>
      <c r="C28" s="637"/>
      <c r="D28" s="637"/>
      <c r="E28" s="637"/>
      <c r="F28" s="637"/>
      <c r="G28" s="637"/>
      <c r="H28" s="637"/>
      <c r="I28" s="637"/>
      <c r="J28" s="637"/>
      <c r="L28" s="683"/>
    </row>
    <row r="29" spans="2:12" s="631" customFormat="1" ht="16.5" customHeight="1">
      <c r="B29" s="631" t="s">
        <v>465</v>
      </c>
      <c r="C29" s="1511"/>
      <c r="D29" s="1512"/>
      <c r="E29" s="1512"/>
      <c r="F29" s="1512"/>
      <c r="G29" s="1512"/>
      <c r="H29" s="1512"/>
      <c r="I29" s="1512"/>
      <c r="J29" s="1513"/>
      <c r="L29" s="682" t="s">
        <v>525</v>
      </c>
    </row>
    <row r="30" spans="2:12" s="631" customFormat="1" ht="16.5" customHeight="1">
      <c r="B30" s="631" t="s">
        <v>466</v>
      </c>
      <c r="C30" s="1511"/>
      <c r="D30" s="1512"/>
      <c r="E30" s="1512"/>
      <c r="F30" s="1512"/>
      <c r="G30" s="1512"/>
      <c r="H30" s="1512"/>
      <c r="I30" s="1512"/>
      <c r="J30" s="1513"/>
      <c r="L30" s="682" t="s">
        <v>470</v>
      </c>
    </row>
    <row r="31" spans="2:12" s="631" customFormat="1" ht="16.5" customHeight="1">
      <c r="B31" s="631" t="s">
        <v>467</v>
      </c>
      <c r="C31" s="1511"/>
      <c r="D31" s="1512"/>
      <c r="E31" s="1512"/>
      <c r="F31" s="1512"/>
      <c r="G31" s="1512"/>
      <c r="H31" s="1512"/>
      <c r="I31" s="1512"/>
      <c r="J31" s="1513"/>
      <c r="L31" s="682" t="s">
        <v>471</v>
      </c>
    </row>
    <row r="32" spans="2:12" s="631" customFormat="1" ht="32.25" customHeight="1">
      <c r="B32" s="631" t="s">
        <v>468</v>
      </c>
      <c r="C32" s="1508"/>
      <c r="D32" s="1509"/>
      <c r="E32" s="1509"/>
      <c r="F32" s="1509"/>
      <c r="G32" s="1509"/>
      <c r="H32" s="1509"/>
      <c r="I32" s="1509"/>
      <c r="J32" s="1510"/>
      <c r="L32" s="682" t="s">
        <v>521</v>
      </c>
    </row>
    <row r="33" spans="2:12" s="631" customFormat="1" ht="14.4">
      <c r="C33" s="637"/>
      <c r="D33" s="637"/>
      <c r="E33" s="637"/>
      <c r="F33" s="637"/>
      <c r="G33" s="637"/>
      <c r="H33" s="637"/>
      <c r="I33" s="637"/>
      <c r="J33" s="637"/>
    </row>
    <row r="34" spans="2:12" s="631" customFormat="1" ht="15" customHeight="1">
      <c r="B34" s="634">
        <v>4</v>
      </c>
      <c r="C34" s="637"/>
      <c r="D34" s="637"/>
      <c r="E34" s="637"/>
      <c r="F34" s="637"/>
      <c r="G34" s="637"/>
      <c r="H34" s="637"/>
      <c r="I34" s="637"/>
      <c r="J34" s="637"/>
      <c r="L34" s="683"/>
    </row>
    <row r="35" spans="2:12" s="631" customFormat="1" ht="16.5" customHeight="1">
      <c r="B35" s="631" t="s">
        <v>465</v>
      </c>
      <c r="C35" s="1511"/>
      <c r="D35" s="1512"/>
      <c r="E35" s="1512"/>
      <c r="F35" s="1512"/>
      <c r="G35" s="1512"/>
      <c r="H35" s="1512"/>
      <c r="I35" s="1512"/>
      <c r="J35" s="1513"/>
      <c r="L35" s="682" t="s">
        <v>526</v>
      </c>
    </row>
    <row r="36" spans="2:12" s="631" customFormat="1" ht="16.5" customHeight="1">
      <c r="B36" s="631" t="s">
        <v>466</v>
      </c>
      <c r="C36" s="1511"/>
      <c r="D36" s="1512"/>
      <c r="E36" s="1512"/>
      <c r="F36" s="1512"/>
      <c r="G36" s="1512"/>
      <c r="H36" s="1512"/>
      <c r="I36" s="1512"/>
      <c r="J36" s="1513"/>
      <c r="L36" s="682" t="s">
        <v>527</v>
      </c>
    </row>
    <row r="37" spans="2:12" s="631" customFormat="1" ht="16.5" customHeight="1">
      <c r="B37" s="631" t="s">
        <v>467</v>
      </c>
      <c r="C37" s="1511"/>
      <c r="D37" s="1512"/>
      <c r="E37" s="1512"/>
      <c r="F37" s="1512"/>
      <c r="G37" s="1512"/>
      <c r="H37" s="1512"/>
      <c r="I37" s="1512"/>
      <c r="J37" s="1513"/>
      <c r="L37" s="682" t="s">
        <v>527</v>
      </c>
    </row>
    <row r="38" spans="2:12" s="631" customFormat="1" ht="32.25" customHeight="1">
      <c r="B38" s="631" t="s">
        <v>468</v>
      </c>
      <c r="C38" s="1508"/>
      <c r="D38" s="1509"/>
      <c r="E38" s="1509"/>
      <c r="F38" s="1509"/>
      <c r="G38" s="1509"/>
      <c r="H38" s="1509"/>
      <c r="I38" s="1509"/>
      <c r="J38" s="1510"/>
      <c r="L38" s="682" t="s">
        <v>521</v>
      </c>
    </row>
    <row r="39" spans="2:12" s="631" customFormat="1" ht="14.4">
      <c r="C39" s="637"/>
      <c r="D39" s="637"/>
      <c r="E39" s="637"/>
      <c r="F39" s="637"/>
      <c r="G39" s="637"/>
      <c r="H39" s="637"/>
      <c r="I39" s="637"/>
      <c r="J39" s="637"/>
    </row>
    <row r="40" spans="2:12" s="631" customFormat="1" ht="15" customHeight="1">
      <c r="B40" s="634">
        <v>5</v>
      </c>
      <c r="C40" s="637"/>
      <c r="D40" s="637"/>
      <c r="E40" s="637"/>
      <c r="F40" s="637"/>
      <c r="G40" s="637"/>
      <c r="H40" s="637"/>
      <c r="I40" s="637"/>
      <c r="J40" s="637"/>
    </row>
    <row r="41" spans="2:12" s="631" customFormat="1" ht="16.5" customHeight="1">
      <c r="B41" s="631" t="s">
        <v>465</v>
      </c>
      <c r="C41" s="1511"/>
      <c r="D41" s="1512"/>
      <c r="E41" s="1512"/>
      <c r="F41" s="1512"/>
      <c r="G41" s="1512"/>
      <c r="H41" s="1512"/>
      <c r="I41" s="1512"/>
      <c r="J41" s="1513"/>
    </row>
    <row r="42" spans="2:12" s="631" customFormat="1" ht="16.5" customHeight="1">
      <c r="B42" s="631" t="s">
        <v>466</v>
      </c>
      <c r="C42" s="1511"/>
      <c r="D42" s="1512"/>
      <c r="E42" s="1512"/>
      <c r="F42" s="1512"/>
      <c r="G42" s="1512"/>
      <c r="H42" s="1512"/>
      <c r="I42" s="1512"/>
      <c r="J42" s="1513"/>
    </row>
    <row r="43" spans="2:12" s="631" customFormat="1" ht="16.5" customHeight="1">
      <c r="B43" s="631" t="s">
        <v>467</v>
      </c>
      <c r="C43" s="1511"/>
      <c r="D43" s="1512"/>
      <c r="E43" s="1512"/>
      <c r="F43" s="1512"/>
      <c r="G43" s="1512"/>
      <c r="H43" s="1512"/>
      <c r="I43" s="1512"/>
      <c r="J43" s="1513"/>
    </row>
    <row r="44" spans="2:12" s="631" customFormat="1" ht="32.25" customHeight="1">
      <c r="B44" s="631" t="s">
        <v>468</v>
      </c>
      <c r="C44" s="1508"/>
      <c r="D44" s="1509"/>
      <c r="E44" s="1509"/>
      <c r="F44" s="1509"/>
      <c r="G44" s="1509"/>
      <c r="H44" s="1509"/>
      <c r="I44" s="1509"/>
      <c r="J44" s="1510"/>
    </row>
    <row r="45" spans="2:12" s="631" customFormat="1" ht="14.4">
      <c r="C45" s="637"/>
      <c r="D45" s="637"/>
      <c r="E45" s="637"/>
      <c r="F45" s="637"/>
      <c r="G45" s="637"/>
      <c r="H45" s="637"/>
      <c r="I45" s="637"/>
      <c r="J45" s="637"/>
    </row>
    <row r="46" spans="2:12" s="631" customFormat="1" ht="15" customHeight="1">
      <c r="B46" s="634">
        <v>6</v>
      </c>
      <c r="C46" s="637"/>
      <c r="D46" s="637"/>
      <c r="E46" s="637"/>
      <c r="F46" s="637"/>
      <c r="G46" s="637"/>
      <c r="H46" s="637"/>
      <c r="I46" s="637"/>
      <c r="J46" s="637"/>
    </row>
    <row r="47" spans="2:12" s="631" customFormat="1" ht="16.5" customHeight="1">
      <c r="B47" s="631" t="s">
        <v>465</v>
      </c>
      <c r="C47" s="1511"/>
      <c r="D47" s="1512"/>
      <c r="E47" s="1512"/>
      <c r="F47" s="1512"/>
      <c r="G47" s="1512"/>
      <c r="H47" s="1512"/>
      <c r="I47" s="1512"/>
      <c r="J47" s="1513"/>
    </row>
    <row r="48" spans="2:12" s="631" customFormat="1" ht="16.5" customHeight="1">
      <c r="B48" s="631" t="s">
        <v>466</v>
      </c>
      <c r="C48" s="1511"/>
      <c r="D48" s="1512"/>
      <c r="E48" s="1512"/>
      <c r="F48" s="1512"/>
      <c r="G48" s="1512"/>
      <c r="H48" s="1512"/>
      <c r="I48" s="1512"/>
      <c r="J48" s="1513"/>
    </row>
    <row r="49" spans="2:10" s="631" customFormat="1" ht="16.5" customHeight="1">
      <c r="B49" s="631" t="s">
        <v>467</v>
      </c>
      <c r="C49" s="1511"/>
      <c r="D49" s="1512"/>
      <c r="E49" s="1512"/>
      <c r="F49" s="1512"/>
      <c r="G49" s="1512"/>
      <c r="H49" s="1512"/>
      <c r="I49" s="1512"/>
      <c r="J49" s="1513"/>
    </row>
    <row r="50" spans="2:10" s="631" customFormat="1" ht="32.25" customHeight="1">
      <c r="B50" s="631" t="s">
        <v>468</v>
      </c>
      <c r="C50" s="1508"/>
      <c r="D50" s="1509"/>
      <c r="E50" s="1509"/>
      <c r="F50" s="1509"/>
      <c r="G50" s="1509"/>
      <c r="H50" s="1509"/>
      <c r="I50" s="1509"/>
      <c r="J50" s="1510"/>
    </row>
    <row r="51" spans="2:10" s="631" customFormat="1" ht="14.4">
      <c r="C51" s="637"/>
      <c r="D51" s="637"/>
      <c r="E51" s="637"/>
      <c r="F51" s="637"/>
      <c r="G51" s="637"/>
      <c r="H51" s="637"/>
      <c r="I51" s="637"/>
      <c r="J51" s="637"/>
    </row>
    <row r="52" spans="2:10" s="631" customFormat="1" ht="15" customHeight="1">
      <c r="B52" s="634">
        <v>7</v>
      </c>
      <c r="C52" s="637"/>
      <c r="D52" s="637"/>
      <c r="E52" s="637"/>
      <c r="F52" s="637"/>
      <c r="G52" s="637"/>
      <c r="H52" s="637"/>
      <c r="I52" s="637"/>
      <c r="J52" s="637"/>
    </row>
    <row r="53" spans="2:10" s="631" customFormat="1" ht="16.5" customHeight="1">
      <c r="B53" s="631" t="s">
        <v>465</v>
      </c>
      <c r="C53" s="1511"/>
      <c r="D53" s="1512"/>
      <c r="E53" s="1512"/>
      <c r="F53" s="1512"/>
      <c r="G53" s="1512"/>
      <c r="H53" s="1512"/>
      <c r="I53" s="1512"/>
      <c r="J53" s="1513"/>
    </row>
    <row r="54" spans="2:10" s="631" customFormat="1" ht="16.5" customHeight="1">
      <c r="B54" s="631" t="s">
        <v>466</v>
      </c>
      <c r="C54" s="1511"/>
      <c r="D54" s="1512"/>
      <c r="E54" s="1512"/>
      <c r="F54" s="1512"/>
      <c r="G54" s="1512"/>
      <c r="H54" s="1512"/>
      <c r="I54" s="1512"/>
      <c r="J54" s="1513"/>
    </row>
    <row r="55" spans="2:10" s="631" customFormat="1" ht="16.5" customHeight="1">
      <c r="B55" s="631" t="s">
        <v>467</v>
      </c>
      <c r="C55" s="1511"/>
      <c r="D55" s="1512"/>
      <c r="E55" s="1512"/>
      <c r="F55" s="1512"/>
      <c r="G55" s="1512"/>
      <c r="H55" s="1512"/>
      <c r="I55" s="1512"/>
      <c r="J55" s="1513"/>
    </row>
    <row r="56" spans="2:10" s="631" customFormat="1" ht="32.25" customHeight="1">
      <c r="B56" s="631" t="s">
        <v>468</v>
      </c>
      <c r="C56" s="1508"/>
      <c r="D56" s="1509"/>
      <c r="E56" s="1509"/>
      <c r="F56" s="1509"/>
      <c r="G56" s="1509"/>
      <c r="H56" s="1509"/>
      <c r="I56" s="1509"/>
      <c r="J56" s="1510"/>
    </row>
    <row r="57" spans="2:10" s="631" customFormat="1" ht="14.4">
      <c r="C57" s="637"/>
      <c r="D57" s="637"/>
      <c r="E57" s="637"/>
      <c r="F57" s="637"/>
      <c r="G57" s="637"/>
      <c r="H57" s="637"/>
      <c r="I57" s="637"/>
      <c r="J57" s="637"/>
    </row>
    <row r="58" spans="2:10" s="631" customFormat="1" ht="15" customHeight="1">
      <c r="B58" s="634">
        <v>8</v>
      </c>
      <c r="C58" s="637"/>
      <c r="D58" s="637"/>
      <c r="E58" s="637"/>
      <c r="F58" s="637"/>
      <c r="G58" s="637"/>
      <c r="H58" s="637"/>
      <c r="I58" s="637"/>
      <c r="J58" s="637"/>
    </row>
    <row r="59" spans="2:10" s="631" customFormat="1" ht="16.5" customHeight="1">
      <c r="B59" s="631" t="s">
        <v>465</v>
      </c>
      <c r="C59" s="1511"/>
      <c r="D59" s="1512"/>
      <c r="E59" s="1512"/>
      <c r="F59" s="1512"/>
      <c r="G59" s="1512"/>
      <c r="H59" s="1512"/>
      <c r="I59" s="1512"/>
      <c r="J59" s="1513"/>
    </row>
    <row r="60" spans="2:10" s="631" customFormat="1" ht="16.5" customHeight="1">
      <c r="B60" s="631" t="s">
        <v>466</v>
      </c>
      <c r="C60" s="1511"/>
      <c r="D60" s="1512"/>
      <c r="E60" s="1512"/>
      <c r="F60" s="1512"/>
      <c r="G60" s="1512"/>
      <c r="H60" s="1512"/>
      <c r="I60" s="1512"/>
      <c r="J60" s="1513"/>
    </row>
    <row r="61" spans="2:10" s="631" customFormat="1" ht="16.5" customHeight="1">
      <c r="B61" s="631" t="s">
        <v>467</v>
      </c>
      <c r="C61" s="1511"/>
      <c r="D61" s="1512"/>
      <c r="E61" s="1512"/>
      <c r="F61" s="1512"/>
      <c r="G61" s="1512"/>
      <c r="H61" s="1512"/>
      <c r="I61" s="1512"/>
      <c r="J61" s="1513"/>
    </row>
    <row r="62" spans="2:10" s="631" customFormat="1" ht="32.25" customHeight="1">
      <c r="B62" s="631" t="s">
        <v>468</v>
      </c>
      <c r="C62" s="1508"/>
      <c r="D62" s="1509"/>
      <c r="E62" s="1509"/>
      <c r="F62" s="1509"/>
      <c r="G62" s="1509"/>
      <c r="H62" s="1509"/>
      <c r="I62" s="1509"/>
      <c r="J62" s="1510"/>
    </row>
    <row r="63" spans="2:10" s="631" customFormat="1" ht="14.4">
      <c r="C63" s="637"/>
      <c r="D63" s="637"/>
      <c r="E63" s="637"/>
      <c r="F63" s="637"/>
      <c r="G63" s="637"/>
      <c r="H63" s="637"/>
      <c r="I63" s="637"/>
      <c r="J63" s="637"/>
    </row>
    <row r="64" spans="2:10" s="631" customFormat="1" ht="15" customHeight="1">
      <c r="B64" s="634">
        <v>9</v>
      </c>
      <c r="C64" s="637"/>
      <c r="D64" s="637"/>
      <c r="E64" s="637"/>
      <c r="F64" s="637"/>
      <c r="G64" s="637"/>
      <c r="H64" s="637"/>
      <c r="I64" s="637"/>
      <c r="J64" s="637"/>
    </row>
    <row r="65" spans="2:10" s="631" customFormat="1" ht="16.5" customHeight="1">
      <c r="B65" s="631" t="s">
        <v>465</v>
      </c>
      <c r="C65" s="1511"/>
      <c r="D65" s="1512"/>
      <c r="E65" s="1512"/>
      <c r="F65" s="1512"/>
      <c r="G65" s="1512"/>
      <c r="H65" s="1512"/>
      <c r="I65" s="1512"/>
      <c r="J65" s="1513"/>
    </row>
    <row r="66" spans="2:10" s="631" customFormat="1" ht="16.5" customHeight="1">
      <c r="B66" s="631" t="s">
        <v>466</v>
      </c>
      <c r="C66" s="1511"/>
      <c r="D66" s="1512"/>
      <c r="E66" s="1512"/>
      <c r="F66" s="1512"/>
      <c r="G66" s="1512"/>
      <c r="H66" s="1512"/>
      <c r="I66" s="1512"/>
      <c r="J66" s="1513"/>
    </row>
    <row r="67" spans="2:10" s="631" customFormat="1" ht="16.5" customHeight="1">
      <c r="B67" s="631" t="s">
        <v>467</v>
      </c>
      <c r="C67" s="1511"/>
      <c r="D67" s="1512"/>
      <c r="E67" s="1512"/>
      <c r="F67" s="1512"/>
      <c r="G67" s="1512"/>
      <c r="H67" s="1512"/>
      <c r="I67" s="1512"/>
      <c r="J67" s="1513"/>
    </row>
    <row r="68" spans="2:10" s="631" customFormat="1" ht="32.25" customHeight="1">
      <c r="B68" s="631" t="s">
        <v>468</v>
      </c>
      <c r="C68" s="1508"/>
      <c r="D68" s="1509"/>
      <c r="E68" s="1509"/>
      <c r="F68" s="1509"/>
      <c r="G68" s="1509"/>
      <c r="H68" s="1509"/>
      <c r="I68" s="1509"/>
      <c r="J68" s="1510"/>
    </row>
    <row r="69" spans="2:10" s="631" customFormat="1" ht="14.4">
      <c r="C69" s="637"/>
      <c r="D69" s="637"/>
      <c r="E69" s="637"/>
      <c r="F69" s="637"/>
      <c r="G69" s="637"/>
      <c r="H69" s="637"/>
      <c r="I69" s="637"/>
      <c r="J69" s="637"/>
    </row>
    <row r="70" spans="2:10" s="631" customFormat="1" ht="15" customHeight="1">
      <c r="B70" s="634">
        <v>10</v>
      </c>
      <c r="C70" s="637"/>
      <c r="D70" s="637"/>
      <c r="E70" s="637"/>
      <c r="F70" s="637"/>
      <c r="G70" s="637"/>
      <c r="H70" s="637"/>
      <c r="I70" s="637"/>
      <c r="J70" s="637"/>
    </row>
    <row r="71" spans="2:10" s="631" customFormat="1" ht="16.5" customHeight="1">
      <c r="B71" s="631" t="s">
        <v>465</v>
      </c>
      <c r="C71" s="1511"/>
      <c r="D71" s="1512"/>
      <c r="E71" s="1512"/>
      <c r="F71" s="1512"/>
      <c r="G71" s="1512"/>
      <c r="H71" s="1512"/>
      <c r="I71" s="1512"/>
      <c r="J71" s="1513"/>
    </row>
    <row r="72" spans="2:10" s="631" customFormat="1" ht="16.5" customHeight="1">
      <c r="B72" s="631" t="s">
        <v>466</v>
      </c>
      <c r="C72" s="1511"/>
      <c r="D72" s="1512"/>
      <c r="E72" s="1512"/>
      <c r="F72" s="1512"/>
      <c r="G72" s="1512"/>
      <c r="H72" s="1512"/>
      <c r="I72" s="1512"/>
      <c r="J72" s="1513"/>
    </row>
    <row r="73" spans="2:10" s="631" customFormat="1" ht="16.5" customHeight="1">
      <c r="B73" s="631" t="s">
        <v>467</v>
      </c>
      <c r="C73" s="1511"/>
      <c r="D73" s="1512"/>
      <c r="E73" s="1512"/>
      <c r="F73" s="1512"/>
      <c r="G73" s="1512"/>
      <c r="H73" s="1512"/>
      <c r="I73" s="1512"/>
      <c r="J73" s="1513"/>
    </row>
    <row r="74" spans="2:10" s="631" customFormat="1" ht="32.25" customHeight="1">
      <c r="B74" s="631" t="s">
        <v>468</v>
      </c>
      <c r="C74" s="1508"/>
      <c r="D74" s="1509"/>
      <c r="E74" s="1509"/>
      <c r="F74" s="1509"/>
      <c r="G74" s="1509"/>
      <c r="H74" s="1509"/>
      <c r="I74" s="1509"/>
      <c r="J74" s="1510"/>
    </row>
    <row r="75" spans="2:10" s="631" customFormat="1" ht="14.4"/>
    <row r="76" spans="2:10" s="631" customFormat="1" ht="14.4">
      <c r="B76" s="631" t="s">
        <v>469</v>
      </c>
    </row>
    <row r="77" spans="2:10" s="631" customFormat="1" ht="14.4"/>
    <row r="78" spans="2:10" s="631" customFormat="1" ht="14.4"/>
    <row r="79" spans="2:10" s="631" customFormat="1" ht="14.4"/>
    <row r="80" spans="2:10" s="631" customFormat="1" ht="14.4"/>
    <row r="81" s="631" customFormat="1" ht="14.4"/>
    <row r="82" s="631" customFormat="1" ht="14.4"/>
    <row r="83" s="631" customFormat="1" ht="14.4"/>
    <row r="84" s="631" customFormat="1" ht="14.4"/>
    <row r="85" s="631" customFormat="1" ht="14.4"/>
    <row r="86" s="631" customFormat="1" ht="14.4"/>
    <row r="87" s="631" customFormat="1" ht="14.4"/>
    <row r="88" s="631" customFormat="1" ht="14.4"/>
    <row r="89" s="631" customFormat="1" ht="14.4"/>
    <row r="90" s="631" customFormat="1" ht="14.4"/>
    <row r="91" s="631" customFormat="1" ht="14.4"/>
    <row r="92" s="631" customFormat="1" ht="14.4"/>
    <row r="93" s="631" customFormat="1" ht="14.4"/>
    <row r="94" s="631" customFormat="1" ht="14.4"/>
    <row r="95" s="631" customFormat="1" ht="14.4"/>
    <row r="96" s="631" customFormat="1" ht="14.4"/>
    <row r="97" s="631" customFormat="1" ht="14.4"/>
    <row r="98" s="631" customFormat="1" ht="14.4"/>
    <row r="99" s="631" customFormat="1" ht="14.4"/>
    <row r="100" s="631" customFormat="1" ht="14.4"/>
    <row r="101" s="631" customFormat="1" ht="14.4"/>
    <row r="102" s="631" customFormat="1" ht="14.4"/>
    <row r="103" s="631" customFormat="1" ht="14.4"/>
    <row r="104" s="631" customFormat="1" ht="14.4"/>
    <row r="105" s="631" customFormat="1" ht="14.4"/>
    <row r="106" s="631" customFormat="1" ht="14.4"/>
    <row r="107" s="631" customFormat="1" ht="14.4"/>
    <row r="108" s="631" customFormat="1" ht="14.4"/>
    <row r="109" s="631" customFormat="1" ht="14.4"/>
    <row r="110" s="631" customFormat="1" ht="14.4"/>
    <row r="111" s="631" customFormat="1" ht="14.4"/>
    <row r="112" s="631" customFormat="1" ht="14.4"/>
    <row r="113" s="631" customFormat="1" ht="14.4"/>
    <row r="114" s="631" customFormat="1" ht="14.4"/>
    <row r="115" s="631" customFormat="1" ht="14.4"/>
    <row r="116" s="631" customFormat="1" ht="14.4"/>
    <row r="117" s="631" customFormat="1" ht="14.4"/>
    <row r="118" s="631" customFormat="1" ht="14.4"/>
    <row r="119" s="631" customFormat="1" ht="14.4"/>
    <row r="120" s="631" customFormat="1" ht="14.4"/>
    <row r="121" s="631" customFormat="1" ht="14.4"/>
    <row r="122" s="631" customFormat="1" ht="14.4"/>
    <row r="123" s="631" customFormat="1" ht="14.4"/>
    <row r="124" s="631" customFormat="1" ht="14.4"/>
    <row r="125" s="631" customFormat="1" ht="14.4"/>
    <row r="126" s="631" customFormat="1" ht="14.4"/>
    <row r="127" s="631" customFormat="1" ht="14.4"/>
    <row r="128" s="631" customFormat="1" ht="14.4"/>
    <row r="129" s="631" customFormat="1" ht="14.4"/>
    <row r="130" s="631" customFormat="1" ht="14.4"/>
    <row r="131" s="631" customFormat="1" ht="14.4"/>
    <row r="132" s="631" customFormat="1" ht="14.4"/>
    <row r="133" s="631" customFormat="1" ht="14.4"/>
    <row r="134" s="631" customFormat="1" ht="14.4"/>
    <row r="135" s="631" customFormat="1" ht="14.4"/>
    <row r="136" s="631" customFormat="1" ht="14.4"/>
    <row r="137" s="631" customFormat="1" ht="14.4"/>
    <row r="138" s="631" customFormat="1" ht="14.4"/>
    <row r="139" s="631" customFormat="1" ht="14.4"/>
    <row r="140" s="631" customFormat="1" ht="14.4"/>
    <row r="141" s="631" customFormat="1" ht="14.4"/>
    <row r="142" s="631" customFormat="1" ht="14.4"/>
    <row r="143" s="631" customFormat="1" ht="14.4"/>
    <row r="144" s="631" customFormat="1" ht="14.4"/>
    <row r="145" s="631" customFormat="1" ht="14.4"/>
    <row r="146" s="631" customFormat="1" ht="14.4"/>
    <row r="147" s="631" customFormat="1" ht="14.4"/>
    <row r="148" s="631" customFormat="1" ht="14.4"/>
    <row r="149" s="631" customFormat="1" ht="14.4"/>
    <row r="150" s="631" customFormat="1" ht="14.4"/>
    <row r="151" s="631" customFormat="1" ht="14.4"/>
    <row r="152" s="631" customFormat="1" ht="14.4"/>
    <row r="153" s="631" customFormat="1" ht="14.4"/>
    <row r="154" s="631" customFormat="1" ht="14.4"/>
    <row r="155" s="631" customFormat="1" ht="14.4"/>
    <row r="156" s="631" customFormat="1" ht="14.4"/>
    <row r="157" s="631" customFormat="1" ht="14.4"/>
    <row r="158" s="631" customFormat="1" ht="14.4"/>
    <row r="159" s="631" customFormat="1" ht="14.4"/>
    <row r="160" s="631" customFormat="1" ht="14.4"/>
    <row r="161" s="631" customFormat="1" ht="14.4"/>
    <row r="162" s="631" customFormat="1" ht="14.4"/>
    <row r="163" s="631" customFormat="1" ht="14.4"/>
    <row r="164" s="631" customFormat="1" ht="14.4"/>
    <row r="165" s="631" customFormat="1" ht="14.4"/>
    <row r="166" s="631" customFormat="1" ht="14.4"/>
    <row r="167" s="631" customFormat="1" ht="14.4"/>
    <row r="168" s="631" customFormat="1" ht="14.4"/>
    <row r="169" s="631" customFormat="1" ht="14.4"/>
    <row r="170" s="631" customFormat="1" ht="14.4"/>
    <row r="171" s="631" customFormat="1" ht="14.4"/>
    <row r="172" s="631" customFormat="1" ht="14.4"/>
    <row r="173" s="631" customFormat="1" ht="14.4"/>
    <row r="174" s="631" customFormat="1" ht="14.4"/>
    <row r="175" s="631" customFormat="1" ht="14.4"/>
    <row r="176" s="631" customFormat="1" ht="14.4"/>
    <row r="177" s="631" customFormat="1" ht="14.4"/>
    <row r="178" s="631" customFormat="1" ht="14.4"/>
    <row r="179" s="631" customFormat="1" ht="14.4"/>
    <row r="180" s="631" customFormat="1" ht="14.4"/>
    <row r="181" s="631" customFormat="1" ht="14.4"/>
    <row r="182" s="631" customFormat="1" ht="14.4"/>
    <row r="183" s="631" customFormat="1" ht="14.4"/>
    <row r="184" s="631" customFormat="1" ht="14.4"/>
    <row r="185" s="631" customFormat="1" ht="14.4"/>
    <row r="186" s="631" customFormat="1" ht="14.4"/>
    <row r="187" s="631" customFormat="1" ht="14.4"/>
    <row r="188" s="631" customFormat="1" ht="14.4"/>
    <row r="189" s="631" customFormat="1" ht="14.4"/>
    <row r="190" s="631" customFormat="1" ht="14.4"/>
    <row r="191" s="631" customFormat="1" ht="14.4"/>
    <row r="192" s="631" customFormat="1" ht="14.4"/>
    <row r="193" s="631" customFormat="1" ht="14.4"/>
    <row r="194" s="631" customFormat="1" ht="14.4"/>
    <row r="195" s="631" customFormat="1" ht="14.4"/>
    <row r="196" s="631" customFormat="1" ht="14.4"/>
    <row r="197" s="631" customFormat="1" ht="14.4"/>
    <row r="198" s="631" customFormat="1" ht="14.4"/>
    <row r="199" s="631" customFormat="1" ht="14.4"/>
    <row r="200" s="631" customFormat="1" ht="14.4"/>
    <row r="201" s="631" customFormat="1" ht="14.4"/>
    <row r="202" s="631" customFormat="1" ht="14.4"/>
    <row r="203" s="631" customFormat="1" ht="14.4"/>
    <row r="204" s="631" customFormat="1" ht="14.4"/>
    <row r="205" s="631" customFormat="1" ht="14.4"/>
    <row r="206" s="631" customFormat="1" ht="14.4"/>
    <row r="207" s="631" customFormat="1" ht="14.4"/>
    <row r="208" s="631" customFormat="1" ht="14.4"/>
    <row r="209" s="631" customFormat="1" ht="14.4"/>
    <row r="210" s="631" customFormat="1" ht="14.4"/>
    <row r="211" s="631" customFormat="1" ht="14.4"/>
    <row r="212" s="631" customFormat="1" ht="14.4"/>
    <row r="213" s="631" customFormat="1" ht="14.4"/>
    <row r="214" s="631" customFormat="1" ht="14.4"/>
    <row r="215" s="631" customFormat="1" ht="14.4"/>
    <row r="216" s="631" customFormat="1" ht="14.4"/>
    <row r="217" s="631" customFormat="1" ht="14.4"/>
    <row r="218" s="631" customFormat="1" ht="14.4"/>
    <row r="219" s="631" customFormat="1" ht="14.4"/>
    <row r="220" s="631" customFormat="1" ht="14.4"/>
    <row r="221" s="631" customFormat="1" ht="14.4"/>
    <row r="222" s="631" customFormat="1" ht="14.4"/>
    <row r="223" s="631" customFormat="1" ht="14.4"/>
    <row r="224" s="631" customFormat="1" ht="14.4"/>
    <row r="225" s="631" customFormat="1" ht="14.4"/>
    <row r="226" s="631" customFormat="1" ht="14.4"/>
    <row r="227" s="631" customFormat="1" ht="14.4"/>
    <row r="228" s="631" customFormat="1" ht="14.4"/>
    <row r="229" s="631" customFormat="1" ht="14.4"/>
    <row r="230" s="631" customFormat="1" ht="14.4"/>
    <row r="231" s="631" customFormat="1" ht="14.4"/>
    <row r="232" s="631" customFormat="1" ht="14.4"/>
    <row r="233" s="631" customFormat="1" ht="14.4"/>
    <row r="234" s="631" customFormat="1" ht="14.4"/>
    <row r="235" s="631" customFormat="1" ht="14.4"/>
    <row r="236" s="631" customFormat="1" ht="14.4"/>
    <row r="237" s="631" customFormat="1" ht="14.4"/>
    <row r="238" s="631" customFormat="1" ht="14.4"/>
    <row r="239" s="631" customFormat="1" ht="14.4"/>
    <row r="240" s="631" customFormat="1" ht="14.4"/>
    <row r="241" s="631" customFormat="1" ht="14.4"/>
    <row r="242" s="631" customFormat="1" ht="14.4"/>
    <row r="243" s="631" customFormat="1" ht="14.4"/>
    <row r="244" s="631" customFormat="1" ht="14.4"/>
    <row r="245" s="631" customFormat="1" ht="14.4"/>
    <row r="246" s="631" customFormat="1" ht="14.4"/>
    <row r="247" s="631" customFormat="1" ht="14.4"/>
    <row r="248" s="631" customFormat="1" ht="14.4"/>
    <row r="249" s="631" customFormat="1" ht="14.4"/>
    <row r="250" s="631" customFormat="1" ht="14.4"/>
    <row r="251" s="631" customFormat="1" ht="14.4"/>
    <row r="252" s="631" customFormat="1" ht="14.4"/>
    <row r="253" s="631" customFormat="1" ht="14.4"/>
    <row r="254" s="631" customFormat="1" ht="14.4"/>
    <row r="255" s="631" customFormat="1" ht="14.4"/>
    <row r="256" s="631" customFormat="1" ht="14.4"/>
    <row r="257" s="631" customFormat="1" ht="14.4"/>
    <row r="258" s="631" customFormat="1" ht="14.4"/>
    <row r="259" s="631" customFormat="1" ht="14.4"/>
    <row r="260" s="631" customFormat="1" ht="14.4"/>
    <row r="261" s="631" customFormat="1" ht="14.4"/>
    <row r="262" s="631" customFormat="1" ht="14.4"/>
    <row r="263" s="631" customFormat="1" ht="14.4"/>
    <row r="264" s="631" customFormat="1" ht="14.4"/>
    <row r="265" s="631" customFormat="1" ht="14.4"/>
    <row r="266" s="631" customFormat="1" ht="14.4"/>
    <row r="267" s="631" customFormat="1" ht="14.4"/>
    <row r="268" s="631" customFormat="1" ht="14.4"/>
    <row r="269" s="631" customFormat="1" ht="14.4"/>
    <row r="270" s="631" customFormat="1" ht="14.4"/>
    <row r="271" s="631" customFormat="1" ht="14.4"/>
    <row r="272" s="631" customFormat="1" ht="14.4"/>
    <row r="273" s="631" customFormat="1" ht="14.4"/>
    <row r="274" s="631" customFormat="1" ht="14.4"/>
    <row r="275" s="631" customFormat="1" ht="14.4"/>
    <row r="276" s="631" customFormat="1" ht="14.4"/>
    <row r="277" s="631" customFormat="1" ht="14.4"/>
    <row r="278" s="631" customFormat="1" ht="14.4"/>
    <row r="279" s="631" customFormat="1" ht="14.4"/>
    <row r="280" s="631" customFormat="1" ht="14.4"/>
    <row r="281" s="631" customFormat="1" ht="14.4"/>
    <row r="282" s="631" customFormat="1" ht="14.4"/>
    <row r="283" s="631" customFormat="1" ht="14.4"/>
    <row r="284" s="631" customFormat="1" ht="14.4"/>
    <row r="285" s="631" customFormat="1" ht="14.4"/>
    <row r="286" s="631" customFormat="1" ht="14.4"/>
    <row r="287" s="631" customFormat="1" ht="14.4"/>
    <row r="288" s="631" customFormat="1" ht="14.4"/>
    <row r="289" s="631" customFormat="1" ht="14.4"/>
    <row r="290" s="631" customFormat="1" ht="14.4"/>
    <row r="291" s="631" customFormat="1" ht="14.4"/>
    <row r="292" s="631" customFormat="1" ht="14.4"/>
    <row r="293" s="631" customFormat="1" ht="14.4"/>
    <row r="294" s="631" customFormat="1" ht="14.4"/>
    <row r="295" s="631" customFormat="1" ht="14.4"/>
    <row r="296" s="631" customFormat="1" ht="14.4"/>
    <row r="297" s="631" customFormat="1" ht="14.4"/>
    <row r="298" s="631" customFormat="1" ht="14.4"/>
    <row r="299" s="631" customFormat="1" ht="14.4"/>
    <row r="300" s="631" customFormat="1" ht="14.4"/>
    <row r="301" s="631" customFormat="1" ht="14.4"/>
    <row r="302" s="631" customFormat="1" ht="14.4"/>
    <row r="303" s="631" customFormat="1" ht="14.4"/>
    <row r="304" s="631" customFormat="1" ht="14.4"/>
    <row r="305" s="631" customFormat="1" ht="14.4"/>
    <row r="306" s="631" customFormat="1" ht="14.4"/>
    <row r="307" s="631" customFormat="1" ht="14.4"/>
    <row r="308" s="631" customFormat="1" ht="14.4"/>
    <row r="309" s="631" customFormat="1" ht="14.4"/>
    <row r="310" s="631" customFormat="1" ht="14.4"/>
    <row r="311" s="631" customFormat="1" ht="14.4"/>
    <row r="312" s="631" customFormat="1" ht="14.4"/>
    <row r="313" s="631" customFormat="1" ht="14.4"/>
    <row r="314" s="631" customFormat="1" ht="14.4"/>
    <row r="315" s="631" customFormat="1" ht="14.4"/>
    <row r="316" s="631" customFormat="1" ht="14.4"/>
    <row r="317" s="631" customFormat="1" ht="14.4"/>
  </sheetData>
  <mergeCells count="49">
    <mergeCell ref="C20:J20"/>
    <mergeCell ref="G7:J7"/>
    <mergeCell ref="G8:J8"/>
    <mergeCell ref="G9:J9"/>
    <mergeCell ref="B11:C11"/>
    <mergeCell ref="D11:J11"/>
    <mergeCell ref="B12:C12"/>
    <mergeCell ref="D12:J12"/>
    <mergeCell ref="B14:C14"/>
    <mergeCell ref="D14:J14"/>
    <mergeCell ref="C17:J17"/>
    <mergeCell ref="C18:J18"/>
    <mergeCell ref="C19:J19"/>
    <mergeCell ref="C38:J38"/>
    <mergeCell ref="C23:J23"/>
    <mergeCell ref="C24:J24"/>
    <mergeCell ref="C25:J25"/>
    <mergeCell ref="C26:J26"/>
    <mergeCell ref="C29:J29"/>
    <mergeCell ref="C30:J30"/>
    <mergeCell ref="C31:J31"/>
    <mergeCell ref="C32:J32"/>
    <mergeCell ref="C35:J35"/>
    <mergeCell ref="C36:J36"/>
    <mergeCell ref="C37:J37"/>
    <mergeCell ref="C56:J56"/>
    <mergeCell ref="C41:J41"/>
    <mergeCell ref="C42:J42"/>
    <mergeCell ref="C43:J43"/>
    <mergeCell ref="C44:J44"/>
    <mergeCell ref="C47:J47"/>
    <mergeCell ref="C48:J48"/>
    <mergeCell ref="C49:J49"/>
    <mergeCell ref="C50:J50"/>
    <mergeCell ref="C53:J53"/>
    <mergeCell ref="C54:J54"/>
    <mergeCell ref="C55:J55"/>
    <mergeCell ref="C74:J74"/>
    <mergeCell ref="C59:J59"/>
    <mergeCell ref="C60:J60"/>
    <mergeCell ref="C61:J61"/>
    <mergeCell ref="C62:J62"/>
    <mergeCell ref="C65:J65"/>
    <mergeCell ref="C66:J66"/>
    <mergeCell ref="C67:J67"/>
    <mergeCell ref="C68:J68"/>
    <mergeCell ref="C71:J71"/>
    <mergeCell ref="C72:J72"/>
    <mergeCell ref="C73:J73"/>
  </mergeCells>
  <phoneticPr fontId="7"/>
  <dataValidations count="1">
    <dataValidation type="list" allowBlank="1" showInputMessage="1" showErrorMessage="1" sqref="D11:J11" xr:uid="{2915C35B-1965-4143-8F82-0700D0A51006}">
      <formula1>"舞台芸術等総合支援事業（公演創造活動）,舞台芸術等総合支援事業（国際芸術交流）"</formula1>
    </dataValidation>
  </dataValidations>
  <pageMargins left="0.70866141732283472" right="0.70866141732283472" top="0.74803149606299213" bottom="0.74803149606299213" header="0.31496062992125984" footer="0.70866141732283472"/>
  <pageSetup paperSize="9" scale="82" fitToHeight="0" orientation="portrait" r:id="rId1"/>
  <headerFooter>
    <oddFooter>&amp;R整理番号：（事務局記入欄）</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12CC-8FFC-43C3-8735-B3AAB2282671}">
  <sheetPr>
    <pageSetUpPr fitToPage="1"/>
  </sheetPr>
  <dimension ref="A1:N35"/>
  <sheetViews>
    <sheetView view="pageBreakPreview" zoomScale="80" zoomScaleNormal="100" zoomScaleSheetLayoutView="80" zoomScalePageLayoutView="90" workbookViewId="0">
      <selection sqref="A1:L1"/>
    </sheetView>
  </sheetViews>
  <sheetFormatPr defaultColWidth="9" defaultRowHeight="13.2"/>
  <cols>
    <col min="1" max="1" width="4.59765625" style="473" customWidth="1"/>
    <col min="2" max="2" width="17" style="473" customWidth="1"/>
    <col min="3" max="3" width="14.296875" style="473" customWidth="1"/>
    <col min="4" max="4" width="5.5" style="473" customWidth="1"/>
    <col min="5" max="5" width="18.09765625" style="473" customWidth="1"/>
    <col min="6" max="6" width="5.5" style="473" customWidth="1"/>
    <col min="7" max="7" width="18.09765625" style="473" customWidth="1"/>
    <col min="8" max="8" width="5.5" style="473" customWidth="1"/>
    <col min="9" max="9" width="18.09765625" style="473" customWidth="1"/>
    <col min="10" max="10" width="5" style="473" customWidth="1"/>
    <col min="11" max="11" width="21.59765625" style="473" customWidth="1"/>
    <col min="12" max="12" width="5" style="473" customWidth="1"/>
    <col min="13" max="16384" width="9" style="473"/>
  </cols>
  <sheetData>
    <row r="1" spans="1:14" s="2" customFormat="1" ht="47.4" customHeight="1">
      <c r="A1" s="1529" t="s">
        <v>596</v>
      </c>
      <c r="B1" s="1530"/>
      <c r="C1" s="1530"/>
      <c r="D1" s="1530"/>
      <c r="E1" s="1530"/>
      <c r="F1" s="1530"/>
      <c r="G1" s="1530"/>
      <c r="H1" s="1530"/>
      <c r="I1" s="1530"/>
      <c r="J1" s="1530"/>
      <c r="K1" s="1530"/>
      <c r="L1" s="1530"/>
    </row>
    <row r="2" spans="1:14" ht="30" customHeight="1">
      <c r="A2" s="1122" t="s">
        <v>387</v>
      </c>
      <c r="B2" s="1122"/>
      <c r="C2" s="1122"/>
      <c r="D2" s="496"/>
      <c r="E2" s="43"/>
      <c r="F2" s="43"/>
      <c r="G2" s="43"/>
      <c r="H2" s="43"/>
      <c r="I2" s="43"/>
      <c r="J2" s="43"/>
      <c r="K2" s="43"/>
      <c r="L2" s="43"/>
      <c r="N2" s="500"/>
    </row>
    <row r="3" spans="1:14" ht="9.75" customHeight="1">
      <c r="A3" s="496"/>
      <c r="B3" s="496"/>
      <c r="C3" s="496"/>
      <c r="D3" s="496"/>
      <c r="E3" s="43"/>
      <c r="F3" s="43"/>
      <c r="G3" s="43"/>
      <c r="H3" s="43"/>
      <c r="I3" s="43"/>
      <c r="J3" s="43"/>
      <c r="K3" s="43"/>
      <c r="L3" s="43"/>
      <c r="N3" s="500"/>
    </row>
    <row r="4" spans="1:14" ht="28.2">
      <c r="A4" s="501"/>
      <c r="B4" s="501"/>
      <c r="C4" s="1532" t="s">
        <v>529</v>
      </c>
      <c r="D4" s="1532"/>
      <c r="E4" s="1532"/>
      <c r="F4" s="1532"/>
      <c r="G4" s="1532"/>
      <c r="H4" s="1532"/>
      <c r="I4" s="1532"/>
      <c r="J4" s="1532"/>
      <c r="K4" s="501"/>
      <c r="L4" s="501"/>
      <c r="N4" s="500"/>
    </row>
    <row r="5" spans="1:14" ht="34.5" customHeight="1">
      <c r="A5" s="502"/>
      <c r="B5" s="502"/>
      <c r="C5" s="1533" t="s">
        <v>388</v>
      </c>
      <c r="D5" s="1533"/>
      <c r="E5" s="1533"/>
      <c r="F5" s="1533"/>
      <c r="G5" s="1533"/>
      <c r="H5" s="1533"/>
      <c r="I5" s="1533"/>
      <c r="J5" s="1533"/>
      <c r="K5" s="502"/>
      <c r="L5" s="502"/>
      <c r="N5" s="500"/>
    </row>
    <row r="6" spans="1:14" ht="39.75" customHeight="1">
      <c r="A6" s="502"/>
      <c r="B6" s="502"/>
      <c r="C6" s="1534" t="s">
        <v>411</v>
      </c>
      <c r="D6" s="1534"/>
      <c r="E6" s="1534"/>
      <c r="F6" s="1534"/>
      <c r="G6" s="1534"/>
      <c r="H6" s="1534"/>
      <c r="I6" s="1534"/>
      <c r="J6" s="1534"/>
      <c r="K6" s="502"/>
      <c r="L6" s="502"/>
      <c r="M6" s="518" t="s">
        <v>413</v>
      </c>
      <c r="N6" s="474"/>
    </row>
    <row r="7" spans="1:14" ht="11.25" customHeight="1">
      <c r="A7" s="502"/>
      <c r="B7" s="502"/>
      <c r="C7" s="502"/>
      <c r="D7" s="502"/>
      <c r="E7" s="502"/>
      <c r="F7" s="502"/>
      <c r="G7" s="502"/>
      <c r="H7" s="502"/>
      <c r="I7" s="1535" t="s">
        <v>361</v>
      </c>
      <c r="J7" s="1535"/>
      <c r="K7" s="1535"/>
      <c r="L7" s="502"/>
      <c r="M7" s="474"/>
      <c r="N7" s="474"/>
    </row>
    <row r="8" spans="1:14" ht="30.75" customHeight="1">
      <c r="A8" s="43"/>
      <c r="B8" s="504"/>
      <c r="C8" s="504"/>
      <c r="D8" s="504"/>
      <c r="E8" s="504"/>
      <c r="F8" s="504"/>
      <c r="G8" s="504"/>
      <c r="H8" s="504"/>
      <c r="I8" s="1536" t="str">
        <f>総表!I6</f>
        <v>令和　年　月　日</v>
      </c>
      <c r="J8" s="1536"/>
      <c r="K8" s="1536"/>
      <c r="L8" s="504"/>
      <c r="N8" s="474"/>
    </row>
    <row r="9" spans="1:14" ht="21" customHeight="1">
      <c r="A9" s="43"/>
      <c r="B9" s="504"/>
      <c r="C9" s="504"/>
      <c r="D9" s="504"/>
      <c r="E9" s="504"/>
      <c r="F9" s="504"/>
      <c r="G9" s="504"/>
      <c r="H9" s="504"/>
      <c r="I9" s="505"/>
      <c r="J9" s="505"/>
      <c r="K9" s="505"/>
      <c r="L9" s="504"/>
      <c r="N9" s="474"/>
    </row>
    <row r="10" spans="1:14" ht="35.25" customHeight="1">
      <c r="A10" s="43"/>
      <c r="B10" s="1537" t="s">
        <v>389</v>
      </c>
      <c r="C10" s="1537"/>
      <c r="D10" s="1537"/>
      <c r="E10" s="1537"/>
      <c r="F10" s="1537"/>
      <c r="G10" s="1537"/>
      <c r="H10" s="1537"/>
      <c r="I10" s="1537"/>
      <c r="J10" s="1537"/>
      <c r="K10" s="1537"/>
      <c r="L10" s="504"/>
      <c r="N10" s="474"/>
    </row>
    <row r="11" spans="1:14" ht="17.25" customHeight="1">
      <c r="A11" s="43"/>
      <c r="B11" s="43"/>
      <c r="C11" s="43"/>
      <c r="D11" s="43"/>
      <c r="E11" s="43"/>
      <c r="F11" s="43"/>
      <c r="G11" s="43"/>
      <c r="H11" s="43"/>
      <c r="I11" s="43"/>
      <c r="J11" s="504"/>
      <c r="K11" s="504"/>
      <c r="L11" s="504"/>
      <c r="N11" s="474"/>
    </row>
    <row r="12" spans="1:14" ht="36.75" customHeight="1">
      <c r="A12" s="43"/>
      <c r="B12" s="43"/>
      <c r="C12" s="43"/>
      <c r="D12" s="43"/>
      <c r="E12" s="503" t="s">
        <v>390</v>
      </c>
      <c r="F12" s="507"/>
      <c r="G12" s="508" t="str">
        <f>IF(ISBLANK(総表!D15),"",総表!D15)</f>
        <v/>
      </c>
      <c r="H12" s="509" t="s">
        <v>391</v>
      </c>
      <c r="I12" s="508" t="str">
        <f>IF(ISBLANK(総表!F15),"",総表!F15)</f>
        <v/>
      </c>
      <c r="J12" s="509"/>
      <c r="K12" s="507"/>
      <c r="L12" s="509"/>
      <c r="N12" s="474"/>
    </row>
    <row r="13" spans="1:14" ht="54" customHeight="1">
      <c r="A13" s="43"/>
      <c r="B13" s="43"/>
      <c r="C13" s="43"/>
      <c r="D13" s="43"/>
      <c r="E13" s="510" t="s">
        <v>392</v>
      </c>
      <c r="F13" s="507"/>
      <c r="G13" s="1538" t="str">
        <f>総表!C17&amp;総表!E17</f>
        <v/>
      </c>
      <c r="H13" s="1538"/>
      <c r="I13" s="1538"/>
      <c r="J13" s="1538"/>
      <c r="K13" s="1538"/>
      <c r="L13" s="1538"/>
      <c r="N13" s="474"/>
    </row>
    <row r="14" spans="1:14" ht="54" customHeight="1">
      <c r="A14" s="43"/>
      <c r="B14" s="43"/>
      <c r="C14" s="43"/>
      <c r="D14" s="43"/>
      <c r="E14" s="510" t="s">
        <v>393</v>
      </c>
      <c r="F14" s="507"/>
      <c r="G14" s="1538" t="str">
        <f>IF(ISBLANK(総表!C14),"",総表!C14)</f>
        <v/>
      </c>
      <c r="H14" s="1538"/>
      <c r="I14" s="1538"/>
      <c r="J14" s="1538"/>
      <c r="K14" s="1538"/>
      <c r="L14" s="1538"/>
      <c r="N14" s="474"/>
    </row>
    <row r="15" spans="1:14" ht="54" customHeight="1">
      <c r="A15" s="43"/>
      <c r="B15" s="43"/>
      <c r="C15" s="43"/>
      <c r="D15" s="43"/>
      <c r="E15" s="511" t="s">
        <v>6</v>
      </c>
      <c r="F15" s="507"/>
      <c r="G15" s="1538" t="str">
        <f>IF(ISBLANK(総表!C18),"",総表!C18)</f>
        <v/>
      </c>
      <c r="H15" s="1538"/>
      <c r="I15" s="1538"/>
      <c r="J15" s="1538"/>
      <c r="K15" s="1538"/>
      <c r="L15" s="1538"/>
      <c r="N15" s="474"/>
    </row>
    <row r="16" spans="1:14" ht="54" customHeight="1">
      <c r="A16" s="43"/>
      <c r="B16" s="43"/>
      <c r="C16" s="43"/>
      <c r="D16" s="43"/>
      <c r="E16" s="511" t="s">
        <v>394</v>
      </c>
      <c r="F16" s="507"/>
      <c r="G16" s="1538" t="str">
        <f>IF(ISBLANK(総表!C19),"",総表!C19)</f>
        <v/>
      </c>
      <c r="H16" s="1538"/>
      <c r="I16" s="1538"/>
      <c r="J16" s="512"/>
      <c r="K16" s="512"/>
      <c r="L16" s="512"/>
      <c r="N16" s="474"/>
    </row>
    <row r="17" spans="1:13" ht="9.75" customHeight="1">
      <c r="A17" s="43"/>
      <c r="B17" s="43"/>
      <c r="C17" s="43"/>
      <c r="D17" s="43"/>
      <c r="E17" s="43"/>
      <c r="F17" s="43"/>
      <c r="G17" s="43"/>
      <c r="H17" s="43"/>
      <c r="I17" s="43"/>
      <c r="J17" s="504"/>
      <c r="K17" s="504"/>
      <c r="L17" s="504"/>
    </row>
    <row r="18" spans="1:13" ht="69.75" customHeight="1">
      <c r="A18" s="43"/>
      <c r="B18" s="1531" t="s">
        <v>412</v>
      </c>
      <c r="C18" s="1531"/>
      <c r="D18" s="1531"/>
      <c r="E18" s="1531"/>
      <c r="F18" s="1531"/>
      <c r="G18" s="1531"/>
      <c r="H18" s="1531"/>
      <c r="I18" s="1531"/>
      <c r="J18" s="1531"/>
      <c r="K18" s="1531"/>
      <c r="L18" s="504"/>
    </row>
    <row r="19" spans="1:13" ht="4.5" customHeight="1">
      <c r="A19" s="43"/>
      <c r="B19" s="513"/>
      <c r="C19" s="513"/>
      <c r="D19" s="513"/>
      <c r="E19" s="513"/>
      <c r="F19" s="513"/>
      <c r="G19" s="513"/>
      <c r="H19" s="513"/>
      <c r="I19" s="513"/>
      <c r="J19" s="513"/>
      <c r="K19" s="513"/>
      <c r="L19" s="504"/>
    </row>
    <row r="20" spans="1:13" ht="21">
      <c r="A20" s="43"/>
      <c r="B20" s="1543" t="s">
        <v>395</v>
      </c>
      <c r="C20" s="1543"/>
      <c r="D20" s="1543"/>
      <c r="E20" s="1543"/>
      <c r="F20" s="1543"/>
      <c r="G20" s="1543"/>
      <c r="H20" s="1543"/>
      <c r="I20" s="1543"/>
      <c r="J20" s="1543"/>
      <c r="K20" s="1543"/>
      <c r="L20" s="504"/>
    </row>
    <row r="21" spans="1:13" ht="3.75" customHeight="1">
      <c r="A21" s="43"/>
      <c r="B21" s="514"/>
      <c r="C21" s="514"/>
      <c r="D21" s="514"/>
      <c r="E21" s="514"/>
      <c r="F21" s="514"/>
      <c r="G21" s="514"/>
      <c r="H21" s="514"/>
      <c r="I21" s="514"/>
      <c r="J21" s="514"/>
      <c r="K21" s="514"/>
      <c r="L21" s="504"/>
    </row>
    <row r="22" spans="1:13" ht="64.5" customHeight="1">
      <c r="A22" s="43"/>
      <c r="B22" s="1537" t="s">
        <v>396</v>
      </c>
      <c r="C22" s="1537"/>
      <c r="D22" s="506"/>
      <c r="E22" s="1544" t="str">
        <f>IF(ISBLANK(総表!C28),"",総表!C28)</f>
        <v/>
      </c>
      <c r="F22" s="1544"/>
      <c r="G22" s="1544"/>
      <c r="H22" s="1544"/>
      <c r="I22" s="1544"/>
      <c r="J22" s="1544"/>
      <c r="K22" s="1544"/>
      <c r="L22" s="43"/>
      <c r="M22" s="638"/>
    </row>
    <row r="23" spans="1:13" ht="64.5" customHeight="1">
      <c r="A23" s="507"/>
      <c r="B23" s="1537" t="s">
        <v>397</v>
      </c>
      <c r="C23" s="1537"/>
      <c r="D23" s="506"/>
      <c r="E23" s="1545">
        <f>IFERROR(IF(F24="有",F25-F26,総表!J41),"")</f>
        <v>0</v>
      </c>
      <c r="F23" s="1545"/>
      <c r="G23" s="1545"/>
      <c r="H23" s="1545"/>
      <c r="I23" s="1545"/>
      <c r="J23" s="1545"/>
      <c r="K23" s="1545"/>
      <c r="L23" s="43"/>
      <c r="M23" s="638"/>
    </row>
    <row r="24" spans="1:13" ht="30" customHeight="1">
      <c r="A24" s="507"/>
      <c r="B24" s="506"/>
      <c r="C24" s="506"/>
      <c r="D24" s="506"/>
      <c r="E24" s="519" t="s">
        <v>414</v>
      </c>
      <c r="F24" s="1551" t="s">
        <v>472</v>
      </c>
      <c r="G24" s="1551"/>
      <c r="H24" s="520"/>
      <c r="I24" s="520"/>
      <c r="J24" s="520"/>
      <c r="K24" s="520"/>
      <c r="L24" s="24"/>
      <c r="M24" s="640" t="s">
        <v>415</v>
      </c>
    </row>
    <row r="25" spans="1:13" ht="30" customHeight="1">
      <c r="A25" s="507"/>
      <c r="B25" s="506"/>
      <c r="C25" s="506"/>
      <c r="D25" s="506"/>
      <c r="E25" s="639" t="str">
        <f>IF(F24="有","確定額：","")</f>
        <v/>
      </c>
      <c r="F25" s="1551" t="str">
        <f>IF(E25="","",総表!J41)</f>
        <v/>
      </c>
      <c r="G25" s="1551"/>
      <c r="H25" s="521"/>
      <c r="I25" s="520"/>
      <c r="J25" s="520"/>
      <c r="K25" s="520"/>
      <c r="L25" s="24"/>
      <c r="M25" s="286"/>
    </row>
    <row r="26" spans="1:13" ht="36" customHeight="1">
      <c r="A26" s="507"/>
      <c r="B26" s="506"/>
      <c r="C26" s="506"/>
      <c r="D26" s="506"/>
      <c r="E26" s="24" t="str">
        <f>IF(F24="有","うち概算払済：","")</f>
        <v/>
      </c>
      <c r="F26" s="1552"/>
      <c r="G26" s="1552"/>
      <c r="H26" s="522"/>
      <c r="I26" s="522"/>
      <c r="J26" s="522"/>
      <c r="K26" s="522"/>
      <c r="L26" s="24"/>
      <c r="M26" s="640" t="s">
        <v>416</v>
      </c>
    </row>
    <row r="27" spans="1:13" ht="64.5" customHeight="1">
      <c r="A27" s="507"/>
      <c r="B27" s="1537" t="s">
        <v>398</v>
      </c>
      <c r="C27" s="1537"/>
      <c r="D27" s="506"/>
      <c r="E27" s="512"/>
      <c r="F27" s="512"/>
      <c r="G27" s="512"/>
      <c r="H27" s="512"/>
      <c r="I27" s="512"/>
      <c r="J27" s="512"/>
      <c r="K27" s="512"/>
      <c r="L27" s="43"/>
    </row>
    <row r="28" spans="1:13" ht="55.5" customHeight="1">
      <c r="B28" s="1546" t="s">
        <v>399</v>
      </c>
      <c r="C28" s="1547"/>
      <c r="D28" s="1554" t="s">
        <v>400</v>
      </c>
      <c r="E28" s="1555"/>
      <c r="F28" s="1555"/>
      <c r="G28" s="1555"/>
      <c r="H28" s="1555"/>
      <c r="I28" s="1555"/>
      <c r="J28" s="1555"/>
      <c r="K28" s="1558"/>
      <c r="L28" s="507"/>
      <c r="M28" s="507"/>
    </row>
    <row r="29" spans="1:13" ht="55.5" customHeight="1">
      <c r="B29" s="1546" t="s">
        <v>401</v>
      </c>
      <c r="C29" s="1547"/>
      <c r="D29" s="1554" t="s">
        <v>402</v>
      </c>
      <c r="E29" s="1555"/>
      <c r="F29" s="1555"/>
      <c r="G29" s="1558"/>
      <c r="H29" s="1539" t="s">
        <v>403</v>
      </c>
      <c r="I29" s="1540"/>
      <c r="J29" s="1541"/>
      <c r="K29" s="1542"/>
      <c r="L29" s="507"/>
      <c r="M29" s="507"/>
    </row>
    <row r="30" spans="1:13" ht="55.5" customHeight="1">
      <c r="B30" s="1546" t="s">
        <v>404</v>
      </c>
      <c r="C30" s="1553"/>
      <c r="D30" s="1554" t="s">
        <v>405</v>
      </c>
      <c r="E30" s="1555"/>
      <c r="F30" s="1555"/>
      <c r="G30" s="1556"/>
      <c r="H30" s="1557"/>
      <c r="I30" s="1555"/>
      <c r="J30" s="1555"/>
      <c r="K30" s="1558"/>
      <c r="L30" s="507"/>
      <c r="M30" s="507" t="s">
        <v>406</v>
      </c>
    </row>
    <row r="31" spans="1:13" ht="55.5" customHeight="1">
      <c r="B31" s="1546" t="s">
        <v>407</v>
      </c>
      <c r="C31" s="1547"/>
      <c r="D31" s="1559"/>
      <c r="E31" s="1560"/>
      <c r="F31" s="1560"/>
      <c r="G31" s="1560"/>
      <c r="H31" s="1560"/>
      <c r="I31" s="1560"/>
      <c r="J31" s="1560"/>
      <c r="K31" s="1561"/>
      <c r="L31" s="507"/>
      <c r="M31" s="507"/>
    </row>
    <row r="32" spans="1:13" ht="73.5" customHeight="1">
      <c r="B32" s="1562" t="s">
        <v>473</v>
      </c>
      <c r="C32" s="1563"/>
      <c r="D32" s="1548"/>
      <c r="E32" s="1549"/>
      <c r="F32" s="1549"/>
      <c r="G32" s="1549"/>
      <c r="H32" s="1549"/>
      <c r="I32" s="1549"/>
      <c r="J32" s="1549"/>
      <c r="K32" s="1550"/>
      <c r="L32" s="507"/>
      <c r="M32" s="507" t="s">
        <v>408</v>
      </c>
    </row>
    <row r="33" spans="2:13" ht="73.5" customHeight="1">
      <c r="B33" s="1546" t="s">
        <v>409</v>
      </c>
      <c r="C33" s="1547"/>
      <c r="D33" s="1548"/>
      <c r="E33" s="1549"/>
      <c r="F33" s="1549"/>
      <c r="G33" s="1549"/>
      <c r="H33" s="1549"/>
      <c r="I33" s="1549"/>
      <c r="J33" s="1549"/>
      <c r="K33" s="1550"/>
      <c r="L33" s="507"/>
      <c r="M33" s="507"/>
    </row>
    <row r="34" spans="2:13" ht="25.5" customHeight="1">
      <c r="B34" s="515" t="s">
        <v>410</v>
      </c>
    </row>
    <row r="35" spans="2:13" ht="25.5" customHeight="1"/>
  </sheetData>
  <sheetProtection selectLockedCells="1"/>
  <mergeCells count="37">
    <mergeCell ref="B33:C33"/>
    <mergeCell ref="D33:K33"/>
    <mergeCell ref="F24:G24"/>
    <mergeCell ref="F25:G25"/>
    <mergeCell ref="F26:G26"/>
    <mergeCell ref="B30:C30"/>
    <mergeCell ref="D30:G30"/>
    <mergeCell ref="H30:K30"/>
    <mergeCell ref="B31:C31"/>
    <mergeCell ref="D31:K31"/>
    <mergeCell ref="B32:C32"/>
    <mergeCell ref="D32:K32"/>
    <mergeCell ref="B28:C28"/>
    <mergeCell ref="D28:K28"/>
    <mergeCell ref="B29:C29"/>
    <mergeCell ref="D29:G29"/>
    <mergeCell ref="H29:I29"/>
    <mergeCell ref="J29:K29"/>
    <mergeCell ref="B20:K20"/>
    <mergeCell ref="B22:C22"/>
    <mergeCell ref="E22:K22"/>
    <mergeCell ref="B23:C23"/>
    <mergeCell ref="E23:K23"/>
    <mergeCell ref="B27:C27"/>
    <mergeCell ref="A1:L1"/>
    <mergeCell ref="B18:K18"/>
    <mergeCell ref="A2:C2"/>
    <mergeCell ref="C4:J4"/>
    <mergeCell ref="C5:J5"/>
    <mergeCell ref="C6:J6"/>
    <mergeCell ref="I7:K7"/>
    <mergeCell ref="I8:K8"/>
    <mergeCell ref="B10:K10"/>
    <mergeCell ref="G13:L13"/>
    <mergeCell ref="G14:L14"/>
    <mergeCell ref="G15:L15"/>
    <mergeCell ref="G16:I16"/>
  </mergeCells>
  <phoneticPr fontId="7"/>
  <conditionalFormatting sqref="F24:G24">
    <cfRule type="containsText" dxfId="56" priority="4" operator="containsText" text="要選択">
      <formula>NOT(ISERROR(SEARCH("要選択",F24)))</formula>
    </cfRule>
  </conditionalFormatting>
  <conditionalFormatting sqref="F25:G25">
    <cfRule type="notContainsBlanks" dxfId="55" priority="7">
      <formula>LEN(TRIM(F25))&gt;0</formula>
    </cfRule>
  </conditionalFormatting>
  <conditionalFormatting sqref="H30:K30">
    <cfRule type="expression" dxfId="54" priority="6">
      <formula>NOT($D$30="その他")</formula>
    </cfRule>
  </conditionalFormatting>
  <dataValidations count="4">
    <dataValidation type="list" allowBlank="1" showInputMessage="1" showErrorMessage="1" sqref="D30:G30" xr:uid="{29A195E8-0DF8-46A3-AE6B-5B1F52A9E8CC}">
      <formula1>"普通,当座,その他"</formula1>
    </dataValidation>
    <dataValidation imeMode="halfAlpha" allowBlank="1" showInputMessage="1" showErrorMessage="1" sqref="J29:K29 D31:K31" xr:uid="{A178F911-3977-4D90-9705-53DE3BD0EE30}"/>
    <dataValidation imeMode="halfKatakana" allowBlank="1" showInputMessage="1" showErrorMessage="1" sqref="D32:K32" xr:uid="{95ACFA01-42D5-4B67-B547-388187BDBACD}"/>
    <dataValidation type="list" allowBlank="1" showInputMessage="1" showErrorMessage="1" sqref="F24:G24" xr:uid="{1F416EAF-89E3-45C1-A676-05D2048ABBEE}">
      <formula1>"要選択,有,無"</formula1>
    </dataValidation>
  </dataValidations>
  <printOptions horizontalCentered="1"/>
  <pageMargins left="0.78740157480314965" right="0.78740157480314965" top="0.78740157480314965" bottom="0.78740157480314965" header="0.31496062992125984" footer="0.59055118110236227"/>
  <pageSetup paperSize="9" scale="55" orientation="portrait" r:id="rId1"/>
  <headerFooter scaleWithDoc="0">
    <oddFooter>&amp;R&amp;"ＭＳ ゴシック,標準"&amp;12整理番号：（事務局記入欄）</oddFooter>
  </headerFooter>
  <extLst>
    <ext xmlns:x14="http://schemas.microsoft.com/office/spreadsheetml/2009/9/main" uri="{78C0D931-6437-407d-A8EE-F0AAD7539E65}">
      <x14:conditionalFormattings>
        <x14:conditionalFormatting xmlns:xm="http://schemas.microsoft.com/office/excel/2006/main">
          <x14:cfRule type="expression" priority="1" id="{90C3D656-1C26-4B45-81CB-836ED32A341D}">
            <xm:f>総表!$I$11="複数年計画支援"</xm:f>
            <x14:dxf>
              <font>
                <color theme="0"/>
              </font>
              <fill>
                <patternFill patternType="solid">
                  <bgColor theme="0"/>
                </patternFill>
              </fill>
              <border>
                <left/>
                <right/>
                <top/>
                <bottom/>
              </border>
            </x14:dxf>
          </x14:cfRule>
          <xm:sqref>A2:L33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0291F-8098-4363-A134-14A124DF75A7}">
  <dimension ref="A1:E9"/>
  <sheetViews>
    <sheetView workbookViewId="0">
      <selection activeCell="F1" sqref="F1"/>
    </sheetView>
  </sheetViews>
  <sheetFormatPr defaultRowHeight="18"/>
  <cols>
    <col min="1" max="1" width="13.09765625" customWidth="1"/>
    <col min="3" max="3" width="13.796875" customWidth="1"/>
    <col min="4" max="4" width="21" customWidth="1"/>
  </cols>
  <sheetData>
    <row r="1" spans="1:5">
      <c r="A1" s="306" t="s">
        <v>161</v>
      </c>
      <c r="B1" s="306" t="s">
        <v>162</v>
      </c>
      <c r="C1" s="306" t="s">
        <v>163</v>
      </c>
      <c r="D1" s="306" t="s">
        <v>164</v>
      </c>
      <c r="E1" s="306" t="s">
        <v>165</v>
      </c>
    </row>
    <row r="2" spans="1:5">
      <c r="A2" s="306" t="s">
        <v>166</v>
      </c>
      <c r="B2" s="306" t="s">
        <v>167</v>
      </c>
      <c r="C2" s="306" t="s">
        <v>168</v>
      </c>
      <c r="D2" s="306" t="s">
        <v>169</v>
      </c>
      <c r="E2" s="306" t="s">
        <v>170</v>
      </c>
    </row>
    <row r="3" spans="1:5">
      <c r="A3" s="306" t="s">
        <v>171</v>
      </c>
      <c r="B3" s="306" t="s">
        <v>172</v>
      </c>
      <c r="C3" s="306" t="s">
        <v>173</v>
      </c>
      <c r="D3" s="306" t="s">
        <v>174</v>
      </c>
      <c r="E3" s="306" t="s">
        <v>175</v>
      </c>
    </row>
    <row r="4" spans="1:5">
      <c r="A4" s="306" t="s">
        <v>176</v>
      </c>
      <c r="B4" s="306" t="s">
        <v>177</v>
      </c>
      <c r="C4" s="306" t="s">
        <v>178</v>
      </c>
      <c r="D4" s="306" t="s">
        <v>179</v>
      </c>
      <c r="E4" s="306" t="s">
        <v>180</v>
      </c>
    </row>
    <row r="5" spans="1:5">
      <c r="A5" s="306" t="s">
        <v>181</v>
      </c>
      <c r="B5" s="306" t="s">
        <v>182</v>
      </c>
      <c r="C5" s="306" t="s">
        <v>183</v>
      </c>
      <c r="D5" s="306" t="s">
        <v>184</v>
      </c>
      <c r="E5" s="306" t="s">
        <v>185</v>
      </c>
    </row>
    <row r="6" spans="1:5">
      <c r="A6" s="306" t="s">
        <v>186</v>
      </c>
      <c r="B6" s="306" t="s">
        <v>268</v>
      </c>
      <c r="C6" s="306" t="s">
        <v>269</v>
      </c>
      <c r="D6" s="306" t="s">
        <v>187</v>
      </c>
      <c r="E6" s="306" t="s">
        <v>188</v>
      </c>
    </row>
    <row r="7" spans="1:5">
      <c r="A7" s="306" t="s">
        <v>267</v>
      </c>
      <c r="B7" s="306"/>
      <c r="C7" s="306"/>
      <c r="D7" s="306" t="s">
        <v>189</v>
      </c>
      <c r="E7" s="306" t="s">
        <v>190</v>
      </c>
    </row>
    <row r="8" spans="1:5">
      <c r="A8" s="306"/>
      <c r="B8" s="306"/>
      <c r="C8" s="306"/>
      <c r="D8" s="306" t="s">
        <v>191</v>
      </c>
      <c r="E8" s="306" t="s">
        <v>270</v>
      </c>
    </row>
    <row r="9" spans="1:5">
      <c r="A9" s="306"/>
      <c r="B9" s="306"/>
      <c r="C9" s="306"/>
      <c r="D9" s="306" t="s">
        <v>271</v>
      </c>
      <c r="E9" s="306"/>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BDD0-5A45-4E08-9EEA-EC82A4D50166}">
  <sheetPr>
    <pageSetUpPr fitToPage="1"/>
  </sheetPr>
  <dimension ref="A1:S55"/>
  <sheetViews>
    <sheetView view="pageBreakPreview" zoomScale="63" zoomScaleNormal="63" zoomScaleSheetLayoutView="63" workbookViewId="0">
      <selection sqref="A1:C1"/>
    </sheetView>
  </sheetViews>
  <sheetFormatPr defaultColWidth="9" defaultRowHeight="13.2"/>
  <cols>
    <col min="1" max="1" width="5.8984375" style="2" customWidth="1"/>
    <col min="2" max="2" width="19.5" style="2" customWidth="1"/>
    <col min="3" max="3" width="8.3984375" style="2" customWidth="1"/>
    <col min="4" max="4" width="12.5" style="2" customWidth="1"/>
    <col min="5" max="5" width="4.59765625" style="2" customWidth="1"/>
    <col min="6" max="6" width="14.3984375" style="2" customWidth="1"/>
    <col min="7" max="7" width="11.19921875" style="2" customWidth="1"/>
    <col min="8" max="8" width="16" style="2" customWidth="1"/>
    <col min="9" max="9" width="10.59765625" style="2" customWidth="1"/>
    <col min="10" max="10" width="12.59765625" style="2" customWidth="1"/>
    <col min="11" max="11" width="13.5" style="2" customWidth="1"/>
    <col min="12" max="12" width="73.3984375" style="3" customWidth="1"/>
    <col min="13" max="13" width="7.5" style="2" hidden="1" customWidth="1"/>
    <col min="14" max="16384" width="9" style="2"/>
  </cols>
  <sheetData>
    <row r="1" spans="1:19" ht="24.6" customHeight="1">
      <c r="A1" s="756" t="s">
        <v>536</v>
      </c>
      <c r="B1" s="756"/>
      <c r="C1" s="756"/>
      <c r="D1" s="1"/>
      <c r="K1" s="395" t="s">
        <v>537</v>
      </c>
      <c r="L1" s="34"/>
    </row>
    <row r="2" spans="1:19" ht="24.6" customHeight="1">
      <c r="A2" s="757" t="s">
        <v>160</v>
      </c>
      <c r="B2" s="757"/>
      <c r="C2" s="1"/>
      <c r="D2" s="1"/>
      <c r="K2" s="305"/>
      <c r="L2" s="34"/>
    </row>
    <row r="3" spans="1:19" ht="10.5" customHeight="1">
      <c r="B3" s="4"/>
    </row>
    <row r="4" spans="1:19" s="6" customFormat="1" ht="80.099999999999994" customHeight="1">
      <c r="A4" s="758" t="s">
        <v>538</v>
      </c>
      <c r="B4" s="758"/>
      <c r="C4" s="758"/>
      <c r="D4" s="758"/>
      <c r="E4" s="758"/>
      <c r="F4" s="758"/>
      <c r="G4" s="758"/>
      <c r="H4" s="758"/>
      <c r="I4" s="758"/>
      <c r="J4" s="758"/>
      <c r="K4" s="758"/>
      <c r="L4" s="5"/>
      <c r="O4" s="2"/>
      <c r="P4" s="2"/>
      <c r="Q4" s="2"/>
      <c r="R4" s="2"/>
      <c r="S4" s="2"/>
    </row>
    <row r="5" spans="1:19" s="6" customFormat="1" ht="10.5" customHeight="1">
      <c r="A5" s="7"/>
      <c r="B5" s="7"/>
      <c r="C5" s="7"/>
      <c r="D5" s="7"/>
      <c r="E5" s="7"/>
      <c r="F5" s="7"/>
      <c r="G5" s="7"/>
      <c r="H5" s="7"/>
      <c r="I5" s="650"/>
      <c r="J5" s="651"/>
      <c r="K5" s="651"/>
      <c r="L5" s="603"/>
      <c r="O5" s="2"/>
      <c r="P5" s="2"/>
      <c r="Q5" s="2"/>
      <c r="R5" s="2"/>
      <c r="S5" s="2"/>
    </row>
    <row r="6" spans="1:19" s="6" customFormat="1" ht="26.25" customHeight="1">
      <c r="A6" s="648"/>
      <c r="B6" s="648"/>
      <c r="C6" s="648"/>
      <c r="D6" s="648"/>
      <c r="E6" s="648"/>
      <c r="F6" s="648"/>
      <c r="G6" s="648"/>
      <c r="H6" s="649"/>
      <c r="I6" s="759" t="s">
        <v>539</v>
      </c>
      <c r="J6" s="760"/>
      <c r="K6" s="760"/>
      <c r="L6" s="24" t="s">
        <v>540</v>
      </c>
    </row>
    <row r="7" spans="1:19" s="6" customFormat="1" ht="10.5" customHeight="1">
      <c r="A7" s="7"/>
      <c r="B7" s="7"/>
      <c r="C7" s="7"/>
      <c r="D7" s="7"/>
      <c r="E7" s="7"/>
      <c r="F7" s="7"/>
      <c r="G7" s="7"/>
      <c r="H7" s="7"/>
      <c r="I7" s="650"/>
      <c r="J7" s="761"/>
      <c r="K7" s="761"/>
      <c r="L7" s="603"/>
      <c r="O7" s="2"/>
      <c r="P7" s="2"/>
      <c r="Q7" s="2"/>
      <c r="R7" s="2"/>
      <c r="S7" s="2"/>
    </row>
    <row r="8" spans="1:19" s="6" customFormat="1" ht="32.1" customHeight="1">
      <c r="A8" s="9"/>
      <c r="B8" s="24" t="s">
        <v>541</v>
      </c>
      <c r="C8" s="24"/>
      <c r="D8" s="24"/>
      <c r="E8" s="24"/>
      <c r="F8" s="24"/>
      <c r="G8" s="24"/>
      <c r="H8" s="4"/>
      <c r="I8" s="4"/>
      <c r="J8" s="4"/>
    </row>
    <row r="9" spans="1:19" s="6" customFormat="1" ht="45.6" customHeight="1">
      <c r="A9" s="1"/>
      <c r="B9" s="762" t="s">
        <v>542</v>
      </c>
      <c r="C9" s="762"/>
      <c r="D9" s="762"/>
      <c r="E9" s="762"/>
      <c r="F9" s="762"/>
      <c r="G9" s="762"/>
      <c r="H9" s="762"/>
      <c r="I9" s="762"/>
      <c r="J9" s="762"/>
      <c r="K9" s="762"/>
    </row>
    <row r="10" spans="1:19" s="6" customFormat="1" ht="12.75" customHeight="1" thickBot="1">
      <c r="A10" s="763"/>
      <c r="B10" s="763"/>
      <c r="C10" s="763"/>
      <c r="D10" s="763"/>
      <c r="E10" s="763"/>
      <c r="F10" s="763"/>
      <c r="G10" s="763"/>
      <c r="H10" s="763"/>
      <c r="I10" s="763"/>
      <c r="J10" s="763"/>
      <c r="K10" s="763"/>
      <c r="L10" s="5"/>
      <c r="S10" s="11"/>
    </row>
    <row r="11" spans="1:19" ht="41.4" customHeight="1">
      <c r="A11" s="764" t="s">
        <v>135</v>
      </c>
      <c r="B11" s="765"/>
      <c r="C11" s="766"/>
      <c r="D11" s="767"/>
      <c r="E11" s="767"/>
      <c r="F11" s="768"/>
      <c r="G11" s="769" t="s">
        <v>0</v>
      </c>
      <c r="H11" s="770"/>
      <c r="I11" s="771"/>
      <c r="J11" s="771"/>
      <c r="K11" s="772"/>
      <c r="L11" s="1" t="s">
        <v>543</v>
      </c>
      <c r="M11" s="2" t="s">
        <v>495</v>
      </c>
      <c r="S11" s="13"/>
    </row>
    <row r="12" spans="1:19" ht="41.4" customHeight="1" thickBot="1">
      <c r="A12" s="747" t="s">
        <v>1</v>
      </c>
      <c r="B12" s="748"/>
      <c r="C12" s="749"/>
      <c r="D12" s="750"/>
      <c r="E12" s="750"/>
      <c r="F12" s="751"/>
      <c r="G12" s="752" t="s">
        <v>2</v>
      </c>
      <c r="H12" s="753"/>
      <c r="I12" s="754"/>
      <c r="J12" s="754"/>
      <c r="K12" s="755"/>
      <c r="L12" s="1" t="s">
        <v>544</v>
      </c>
      <c r="M12" s="2" t="s">
        <v>495</v>
      </c>
      <c r="S12" s="13"/>
    </row>
    <row r="13" spans="1:19" ht="21.75" customHeight="1" thickTop="1">
      <c r="A13" s="773" t="s">
        <v>3</v>
      </c>
      <c r="B13" s="344" t="s">
        <v>10</v>
      </c>
      <c r="C13" s="775"/>
      <c r="D13" s="775"/>
      <c r="E13" s="775"/>
      <c r="F13" s="775"/>
      <c r="G13" s="775"/>
      <c r="H13" s="775"/>
      <c r="I13" s="775"/>
      <c r="J13" s="775"/>
      <c r="K13" s="776"/>
      <c r="L13" s="762" t="s">
        <v>545</v>
      </c>
      <c r="O13" s="3"/>
    </row>
    <row r="14" spans="1:19" ht="41.1" customHeight="1">
      <c r="A14" s="774"/>
      <c r="B14" s="685" t="s">
        <v>281</v>
      </c>
      <c r="C14" s="777"/>
      <c r="D14" s="777"/>
      <c r="E14" s="777"/>
      <c r="F14" s="777"/>
      <c r="G14" s="777"/>
      <c r="H14" s="777"/>
      <c r="I14" s="777"/>
      <c r="J14" s="777"/>
      <c r="K14" s="778"/>
      <c r="L14" s="762"/>
    </row>
    <row r="15" spans="1:19" ht="26.25" customHeight="1">
      <c r="A15" s="774"/>
      <c r="B15" s="779" t="s">
        <v>283</v>
      </c>
      <c r="C15" s="372" t="s">
        <v>282</v>
      </c>
      <c r="D15" s="342"/>
      <c r="E15" s="12" t="s">
        <v>250</v>
      </c>
      <c r="F15" s="386"/>
      <c r="G15" s="782"/>
      <c r="H15" s="783"/>
      <c r="I15" s="783"/>
      <c r="J15" s="783"/>
      <c r="K15" s="784"/>
      <c r="L15" s="762"/>
      <c r="M15" s="2" t="s">
        <v>495</v>
      </c>
    </row>
    <row r="16" spans="1:19" ht="12" customHeight="1">
      <c r="A16" s="774"/>
      <c r="B16" s="780"/>
      <c r="C16" s="785" t="s">
        <v>4</v>
      </c>
      <c r="D16" s="786"/>
      <c r="E16" s="787" t="s">
        <v>5</v>
      </c>
      <c r="F16" s="788"/>
      <c r="G16" s="788"/>
      <c r="H16" s="788"/>
      <c r="I16" s="788"/>
      <c r="J16" s="788"/>
      <c r="K16" s="789"/>
      <c r="L16" s="762"/>
    </row>
    <row r="17" spans="1:12" ht="33.75" customHeight="1">
      <c r="A17" s="774"/>
      <c r="B17" s="781"/>
      <c r="C17" s="790"/>
      <c r="D17" s="791"/>
      <c r="E17" s="792"/>
      <c r="F17" s="793"/>
      <c r="G17" s="793"/>
      <c r="H17" s="793"/>
      <c r="I17" s="793"/>
      <c r="J17" s="793"/>
      <c r="K17" s="794"/>
      <c r="L17" s="667"/>
    </row>
    <row r="18" spans="1:12" ht="35.25" customHeight="1">
      <c r="A18" s="774"/>
      <c r="B18" s="14" t="s">
        <v>6</v>
      </c>
      <c r="C18" s="792"/>
      <c r="D18" s="793"/>
      <c r="E18" s="793"/>
      <c r="F18" s="795"/>
      <c r="G18" s="796" t="s">
        <v>157</v>
      </c>
      <c r="H18" s="796"/>
      <c r="I18" s="797"/>
      <c r="J18" s="798"/>
      <c r="K18" s="799"/>
      <c r="L18" s="16"/>
    </row>
    <row r="19" spans="1:12" ht="35.25" customHeight="1" thickBot="1">
      <c r="A19" s="774"/>
      <c r="B19" s="346" t="s">
        <v>158</v>
      </c>
      <c r="C19" s="800"/>
      <c r="D19" s="801"/>
      <c r="E19" s="801"/>
      <c r="F19" s="802"/>
      <c r="G19" s="803"/>
      <c r="H19" s="804"/>
      <c r="I19" s="805"/>
      <c r="J19" s="805"/>
      <c r="K19" s="806"/>
      <c r="L19" s="16"/>
    </row>
    <row r="20" spans="1:12" ht="35.25" customHeight="1" thickTop="1">
      <c r="A20" s="773" t="s">
        <v>277</v>
      </c>
      <c r="B20" s="345" t="s">
        <v>8</v>
      </c>
      <c r="C20" s="808"/>
      <c r="D20" s="809"/>
      <c r="E20" s="809"/>
      <c r="F20" s="810"/>
      <c r="G20" s="811" t="s">
        <v>279</v>
      </c>
      <c r="H20" s="811"/>
      <c r="I20" s="812"/>
      <c r="J20" s="813"/>
      <c r="K20" s="814"/>
      <c r="L20" s="16"/>
    </row>
    <row r="21" spans="1:12" ht="35.4" customHeight="1">
      <c r="A21" s="807"/>
      <c r="B21" s="15" t="s">
        <v>10</v>
      </c>
      <c r="C21" s="815"/>
      <c r="D21" s="816"/>
      <c r="E21" s="816"/>
      <c r="F21" s="817"/>
      <c r="G21" s="818" t="s">
        <v>11</v>
      </c>
      <c r="H21" s="818"/>
      <c r="I21" s="797"/>
      <c r="J21" s="798"/>
      <c r="K21" s="799"/>
      <c r="L21" s="16"/>
    </row>
    <row r="22" spans="1:12" ht="34.950000000000003" customHeight="1" thickBot="1">
      <c r="A22" s="807"/>
      <c r="B22" s="347" t="s">
        <v>12</v>
      </c>
      <c r="C22" s="800"/>
      <c r="D22" s="801"/>
      <c r="E22" s="801"/>
      <c r="F22" s="802"/>
      <c r="G22" s="819" t="s">
        <v>278</v>
      </c>
      <c r="H22" s="819"/>
      <c r="I22" s="820"/>
      <c r="J22" s="821"/>
      <c r="K22" s="822"/>
      <c r="L22" s="16"/>
    </row>
    <row r="23" spans="1:12" ht="35.25" customHeight="1" thickTop="1">
      <c r="A23" s="773" t="s">
        <v>7</v>
      </c>
      <c r="B23" s="348" t="s">
        <v>8</v>
      </c>
      <c r="C23" s="808"/>
      <c r="D23" s="809"/>
      <c r="E23" s="809"/>
      <c r="F23" s="810"/>
      <c r="G23" s="826" t="s">
        <v>9</v>
      </c>
      <c r="H23" s="826"/>
      <c r="I23" s="827"/>
      <c r="J23" s="828"/>
      <c r="K23" s="829"/>
      <c r="L23" s="24"/>
    </row>
    <row r="24" spans="1:12" ht="35.4" customHeight="1" thickBot="1">
      <c r="A24" s="807"/>
      <c r="B24" s="15" t="s">
        <v>10</v>
      </c>
      <c r="C24" s="815"/>
      <c r="D24" s="816"/>
      <c r="E24" s="816"/>
      <c r="F24" s="817"/>
      <c r="G24" s="818" t="s">
        <v>11</v>
      </c>
      <c r="H24" s="818"/>
      <c r="I24" s="797"/>
      <c r="J24" s="798"/>
      <c r="K24" s="799"/>
      <c r="L24" s="24" t="s">
        <v>546</v>
      </c>
    </row>
    <row r="25" spans="1:12" ht="35.25" customHeight="1" thickBot="1">
      <c r="A25" s="825"/>
      <c r="B25" s="349" t="s">
        <v>12</v>
      </c>
      <c r="C25" s="830"/>
      <c r="D25" s="831"/>
      <c r="E25" s="831"/>
      <c r="F25" s="832"/>
      <c r="G25" s="833" t="s">
        <v>532</v>
      </c>
      <c r="H25" s="834"/>
      <c r="I25" s="835"/>
      <c r="J25" s="836"/>
      <c r="K25" s="837"/>
      <c r="L25" s="17" t="s">
        <v>533</v>
      </c>
    </row>
    <row r="26" spans="1:12" ht="20.100000000000001" customHeight="1" thickTop="1">
      <c r="A26" s="841" t="s">
        <v>13</v>
      </c>
      <c r="B26" s="686" t="s">
        <v>14</v>
      </c>
      <c r="C26" s="687"/>
      <c r="D26" s="844"/>
      <c r="E26" s="844"/>
      <c r="F26" s="844"/>
      <c r="G26" s="844"/>
      <c r="H26" s="844"/>
      <c r="I26" s="844"/>
      <c r="J26" s="844"/>
      <c r="K26" s="845"/>
      <c r="L26" s="603" t="s">
        <v>547</v>
      </c>
    </row>
    <row r="27" spans="1:12" ht="21.75" customHeight="1">
      <c r="A27" s="842"/>
      <c r="B27" s="18" t="s">
        <v>10</v>
      </c>
      <c r="C27" s="846"/>
      <c r="D27" s="846"/>
      <c r="E27" s="846"/>
      <c r="F27" s="846"/>
      <c r="G27" s="846"/>
      <c r="H27" s="846"/>
      <c r="I27" s="846"/>
      <c r="J27" s="846"/>
      <c r="K27" s="847"/>
      <c r="L27" s="1"/>
    </row>
    <row r="28" spans="1:12" ht="59.4" customHeight="1">
      <c r="A28" s="842"/>
      <c r="B28" s="19" t="s">
        <v>15</v>
      </c>
      <c r="C28" s="777"/>
      <c r="D28" s="777"/>
      <c r="E28" s="777"/>
      <c r="F28" s="777"/>
      <c r="G28" s="777"/>
      <c r="H28" s="777"/>
      <c r="I28" s="777"/>
      <c r="J28" s="777"/>
      <c r="K28" s="778"/>
      <c r="L28" s="1" t="s">
        <v>548</v>
      </c>
    </row>
    <row r="29" spans="1:12" ht="18" customHeight="1">
      <c r="A29" s="842"/>
      <c r="B29" s="848" t="s">
        <v>16</v>
      </c>
      <c r="C29" s="849" t="s">
        <v>17</v>
      </c>
      <c r="D29" s="850"/>
      <c r="E29" s="21"/>
      <c r="F29" s="850" t="s">
        <v>18</v>
      </c>
      <c r="G29" s="851"/>
      <c r="H29" s="20" t="s">
        <v>19</v>
      </c>
      <c r="I29" s="22" t="s">
        <v>20</v>
      </c>
      <c r="J29" s="23" t="s">
        <v>21</v>
      </c>
      <c r="K29" s="401"/>
      <c r="L29" s="1"/>
    </row>
    <row r="30" spans="1:12" ht="55.5" customHeight="1">
      <c r="A30" s="842"/>
      <c r="B30" s="848"/>
      <c r="C30" s="852"/>
      <c r="D30" s="853"/>
      <c r="E30" s="21" t="s">
        <v>22</v>
      </c>
      <c r="F30" s="854"/>
      <c r="G30" s="855"/>
      <c r="H30" s="337"/>
      <c r="I30" s="688"/>
      <c r="J30" s="338"/>
      <c r="K30" s="689">
        <v>0</v>
      </c>
      <c r="L30" s="1" t="s">
        <v>284</v>
      </c>
    </row>
    <row r="31" spans="1:12" s="24" customFormat="1" ht="15" hidden="1" customHeight="1">
      <c r="A31" s="842"/>
      <c r="B31" s="856" t="s">
        <v>148</v>
      </c>
      <c r="C31" s="859" t="s">
        <v>23</v>
      </c>
      <c r="D31" s="860"/>
      <c r="E31" s="860"/>
      <c r="F31" s="860"/>
      <c r="G31" s="861"/>
      <c r="H31" s="862">
        <v>0</v>
      </c>
      <c r="I31" s="863"/>
      <c r="J31" s="863"/>
      <c r="K31" s="403"/>
      <c r="L31" s="690" t="s">
        <v>24</v>
      </c>
    </row>
    <row r="32" spans="1:12" s="24" customFormat="1" ht="15" hidden="1" customHeight="1">
      <c r="A32" s="842"/>
      <c r="B32" s="857"/>
      <c r="C32" s="864" t="s">
        <v>25</v>
      </c>
      <c r="D32" s="865"/>
      <c r="E32" s="865"/>
      <c r="F32" s="865"/>
      <c r="G32" s="866"/>
      <c r="H32" s="823">
        <v>0</v>
      </c>
      <c r="I32" s="824"/>
      <c r="J32" s="824"/>
      <c r="K32" s="404"/>
      <c r="L32" s="690" t="s">
        <v>24</v>
      </c>
    </row>
    <row r="33" spans="1:12" s="24" customFormat="1" ht="15" hidden="1" customHeight="1">
      <c r="A33" s="842"/>
      <c r="B33" s="857"/>
      <c r="C33" s="864" t="s">
        <v>26</v>
      </c>
      <c r="D33" s="865"/>
      <c r="E33" s="865"/>
      <c r="F33" s="865"/>
      <c r="G33" s="866"/>
      <c r="H33" s="823">
        <v>0</v>
      </c>
      <c r="I33" s="824"/>
      <c r="J33" s="824"/>
      <c r="K33" s="404"/>
      <c r="L33" s="690" t="s">
        <v>24</v>
      </c>
    </row>
    <row r="34" spans="1:12" s="24" customFormat="1" ht="15" hidden="1" customHeight="1">
      <c r="A34" s="842"/>
      <c r="B34" s="857"/>
      <c r="C34" s="864" t="s">
        <v>27</v>
      </c>
      <c r="D34" s="865"/>
      <c r="E34" s="865"/>
      <c r="F34" s="865"/>
      <c r="G34" s="866"/>
      <c r="H34" s="823">
        <v>0</v>
      </c>
      <c r="I34" s="824"/>
      <c r="J34" s="824"/>
      <c r="K34" s="404"/>
      <c r="L34" s="690" t="s">
        <v>24</v>
      </c>
    </row>
    <row r="35" spans="1:12" s="24" customFormat="1" ht="15" hidden="1" customHeight="1">
      <c r="A35" s="842"/>
      <c r="B35" s="857"/>
      <c r="C35" s="864" t="s">
        <v>549</v>
      </c>
      <c r="D35" s="865"/>
      <c r="E35" s="865"/>
      <c r="F35" s="865"/>
      <c r="G35" s="866"/>
      <c r="H35" s="823">
        <v>0</v>
      </c>
      <c r="I35" s="824"/>
      <c r="J35" s="824"/>
      <c r="K35" s="404"/>
      <c r="L35" s="690" t="s">
        <v>24</v>
      </c>
    </row>
    <row r="36" spans="1:12" s="24" customFormat="1" ht="15" hidden="1" customHeight="1">
      <c r="A36" s="842"/>
      <c r="B36" s="858"/>
      <c r="C36" s="867" t="s">
        <v>496</v>
      </c>
      <c r="D36" s="868"/>
      <c r="E36" s="868"/>
      <c r="F36" s="868"/>
      <c r="G36" s="869"/>
      <c r="H36" s="870">
        <v>0</v>
      </c>
      <c r="I36" s="871"/>
      <c r="J36" s="871"/>
      <c r="K36" s="405"/>
      <c r="L36" s="690" t="s">
        <v>24</v>
      </c>
    </row>
    <row r="37" spans="1:12" s="24" customFormat="1" ht="30" customHeight="1">
      <c r="A37" s="842"/>
      <c r="B37" s="878" t="s">
        <v>147</v>
      </c>
      <c r="C37" s="881" t="s">
        <v>550</v>
      </c>
      <c r="D37" s="881"/>
      <c r="E37" s="881"/>
      <c r="F37" s="881"/>
      <c r="G37" s="881"/>
      <c r="H37" s="882" t="s">
        <v>551</v>
      </c>
      <c r="I37" s="883"/>
      <c r="J37" s="883"/>
      <c r="K37" s="884"/>
      <c r="L37" s="690"/>
    </row>
    <row r="38" spans="1:12" s="24" customFormat="1" ht="30" customHeight="1">
      <c r="A38" s="842"/>
      <c r="B38" s="879"/>
      <c r="C38" s="885" t="s">
        <v>288</v>
      </c>
      <c r="D38" s="885"/>
      <c r="E38" s="886"/>
      <c r="F38" s="357"/>
      <c r="G38" s="358"/>
      <c r="H38" s="887" t="s">
        <v>552</v>
      </c>
      <c r="I38" s="887"/>
      <c r="J38" s="888"/>
      <c r="K38" s="406"/>
      <c r="L38" s="690"/>
    </row>
    <row r="39" spans="1:12" s="24" customFormat="1" ht="30" customHeight="1" thickBot="1">
      <c r="A39" s="842"/>
      <c r="B39" s="879"/>
      <c r="C39" s="889" t="s">
        <v>153</v>
      </c>
      <c r="D39" s="889"/>
      <c r="E39" s="890"/>
      <c r="F39" s="359"/>
      <c r="G39" s="360"/>
      <c r="H39" s="891" t="s">
        <v>151</v>
      </c>
      <c r="I39" s="891"/>
      <c r="J39" s="892"/>
      <c r="K39" s="407"/>
      <c r="L39" s="690"/>
    </row>
    <row r="40" spans="1:12" s="24" customFormat="1" ht="30" customHeight="1" thickTop="1" thickBot="1">
      <c r="A40" s="842"/>
      <c r="B40" s="879"/>
      <c r="C40" s="889" t="s">
        <v>154</v>
      </c>
      <c r="D40" s="889"/>
      <c r="E40" s="890"/>
      <c r="F40" s="359"/>
      <c r="G40" s="360"/>
      <c r="H40" s="893" t="s">
        <v>553</v>
      </c>
      <c r="I40" s="894"/>
      <c r="J40" s="895"/>
      <c r="K40" s="691"/>
      <c r="L40" s="690"/>
    </row>
    <row r="41" spans="1:12" s="24" customFormat="1" ht="30" customHeight="1" thickTop="1" thickBot="1">
      <c r="A41" s="842"/>
      <c r="B41" s="879"/>
      <c r="C41" s="889" t="s">
        <v>155</v>
      </c>
      <c r="D41" s="889"/>
      <c r="E41" s="890"/>
      <c r="F41" s="359"/>
      <c r="G41" s="360"/>
      <c r="H41" s="896" t="s">
        <v>554</v>
      </c>
      <c r="I41" s="897"/>
      <c r="J41" s="898"/>
      <c r="K41" s="692"/>
      <c r="L41" s="1" t="s">
        <v>555</v>
      </c>
    </row>
    <row r="42" spans="1:12" s="24" customFormat="1" ht="30" customHeight="1" thickTop="1" thickBot="1">
      <c r="A42" s="842"/>
      <c r="B42" s="879"/>
      <c r="C42" s="899" t="s">
        <v>156</v>
      </c>
      <c r="D42" s="899"/>
      <c r="E42" s="900"/>
      <c r="F42" s="361"/>
      <c r="G42" s="362"/>
      <c r="H42" s="901" t="s">
        <v>152</v>
      </c>
      <c r="I42" s="901"/>
      <c r="J42" s="902"/>
      <c r="K42" s="408"/>
      <c r="L42" s="690"/>
    </row>
    <row r="43" spans="1:12" s="24" customFormat="1" ht="30" customHeight="1" thickBot="1">
      <c r="A43" s="842"/>
      <c r="B43" s="879"/>
      <c r="C43" s="903" t="s">
        <v>296</v>
      </c>
      <c r="D43" s="904"/>
      <c r="E43" s="905"/>
      <c r="F43" s="363"/>
      <c r="G43" s="364"/>
      <c r="H43" s="838" t="s">
        <v>556</v>
      </c>
      <c r="I43" s="839"/>
      <c r="J43" s="840"/>
      <c r="K43" s="409"/>
      <c r="L43" s="286" t="s">
        <v>557</v>
      </c>
    </row>
    <row r="44" spans="1:12" s="24" customFormat="1" ht="30" customHeight="1" thickBot="1">
      <c r="A44" s="843"/>
      <c r="B44" s="880"/>
      <c r="C44" s="872" t="s">
        <v>558</v>
      </c>
      <c r="D44" s="873"/>
      <c r="E44" s="874"/>
      <c r="F44" s="455"/>
      <c r="G44" s="456"/>
      <c r="H44" s="875" t="s">
        <v>559</v>
      </c>
      <c r="I44" s="876"/>
      <c r="J44" s="877"/>
      <c r="K44" s="457"/>
      <c r="L44" s="1" t="s">
        <v>560</v>
      </c>
    </row>
    <row r="49" spans="3:3" hidden="1">
      <c r="C49" s="693"/>
    </row>
    <row r="50" spans="3:3" hidden="1">
      <c r="C50" s="693"/>
    </row>
    <row r="51" spans="3:3" hidden="1">
      <c r="C51" s="693"/>
    </row>
    <row r="52" spans="3:3" hidden="1">
      <c r="C52" s="693"/>
    </row>
    <row r="53" spans="3:3" hidden="1">
      <c r="C53" s="693"/>
    </row>
    <row r="54" spans="3:3">
      <c r="C54" s="693"/>
    </row>
    <row r="55" spans="3:3">
      <c r="C55" s="693"/>
    </row>
  </sheetData>
  <mergeCells count="90">
    <mergeCell ref="C44:E44"/>
    <mergeCell ref="H44:J44"/>
    <mergeCell ref="B37:B44"/>
    <mergeCell ref="C37:G37"/>
    <mergeCell ref="H37:K37"/>
    <mergeCell ref="C38:E38"/>
    <mergeCell ref="H38:J38"/>
    <mergeCell ref="C39:E39"/>
    <mergeCell ref="H39:J39"/>
    <mergeCell ref="C40:E40"/>
    <mergeCell ref="H40:J40"/>
    <mergeCell ref="C41:E41"/>
    <mergeCell ref="H41:J41"/>
    <mergeCell ref="C42:E42"/>
    <mergeCell ref="H42:J42"/>
    <mergeCell ref="C43:E43"/>
    <mergeCell ref="C34:G34"/>
    <mergeCell ref="H34:J34"/>
    <mergeCell ref="C35:G35"/>
    <mergeCell ref="H35:J35"/>
    <mergeCell ref="C36:G36"/>
    <mergeCell ref="H36:J36"/>
    <mergeCell ref="H43:J43"/>
    <mergeCell ref="A26:A44"/>
    <mergeCell ref="D26:K26"/>
    <mergeCell ref="C27:K27"/>
    <mergeCell ref="C28:K28"/>
    <mergeCell ref="B29:B30"/>
    <mergeCell ref="C29:D29"/>
    <mergeCell ref="F29:G29"/>
    <mergeCell ref="C30:D30"/>
    <mergeCell ref="F30:G30"/>
    <mergeCell ref="B31:B36"/>
    <mergeCell ref="C31:G31"/>
    <mergeCell ref="H31:J31"/>
    <mergeCell ref="C32:G32"/>
    <mergeCell ref="H32:J32"/>
    <mergeCell ref="C33:G33"/>
    <mergeCell ref="H33:J33"/>
    <mergeCell ref="A23:A25"/>
    <mergeCell ref="C23:F23"/>
    <mergeCell ref="G23:H23"/>
    <mergeCell ref="I23:K23"/>
    <mergeCell ref="C24:F24"/>
    <mergeCell ref="G24:H24"/>
    <mergeCell ref="I24:K24"/>
    <mergeCell ref="C25:F25"/>
    <mergeCell ref="G25:H25"/>
    <mergeCell ref="I25:K25"/>
    <mergeCell ref="A20:A22"/>
    <mergeCell ref="C20:F20"/>
    <mergeCell ref="G20:H20"/>
    <mergeCell ref="I20:K20"/>
    <mergeCell ref="C21:F21"/>
    <mergeCell ref="G21:H21"/>
    <mergeCell ref="I21:K21"/>
    <mergeCell ref="C22:F22"/>
    <mergeCell ref="G22:H22"/>
    <mergeCell ref="I22:K22"/>
    <mergeCell ref="A13:A19"/>
    <mergeCell ref="C13:K13"/>
    <mergeCell ref="L13:L16"/>
    <mergeCell ref="C14:K14"/>
    <mergeCell ref="B15:B17"/>
    <mergeCell ref="G15:K15"/>
    <mergeCell ref="C16:D16"/>
    <mergeCell ref="E16:K16"/>
    <mergeCell ref="C17:D17"/>
    <mergeCell ref="E17:K17"/>
    <mergeCell ref="C18:F18"/>
    <mergeCell ref="G18:H18"/>
    <mergeCell ref="I18:K18"/>
    <mergeCell ref="C19:F19"/>
    <mergeCell ref="G19:H19"/>
    <mergeCell ref="I19:K19"/>
    <mergeCell ref="A12:B12"/>
    <mergeCell ref="C12:F12"/>
    <mergeCell ref="G12:H12"/>
    <mergeCell ref="I12:K12"/>
    <mergeCell ref="A1:C1"/>
    <mergeCell ref="A2:B2"/>
    <mergeCell ref="A4:K4"/>
    <mergeCell ref="I6:K6"/>
    <mergeCell ref="J7:K7"/>
    <mergeCell ref="B9:K9"/>
    <mergeCell ref="A10:K10"/>
    <mergeCell ref="A11:B11"/>
    <mergeCell ref="C11:F11"/>
    <mergeCell ref="G11:H11"/>
    <mergeCell ref="I11:K11"/>
  </mergeCells>
  <phoneticPr fontId="7"/>
  <conditionalFormatting sqref="B26">
    <cfRule type="expression" dxfId="229" priority="6">
      <formula>$I$11="複数年計画支援"</formula>
    </cfRule>
  </conditionalFormatting>
  <conditionalFormatting sqref="C26">
    <cfRule type="expression" dxfId="228" priority="5">
      <formula>$I$11="複数年計画支援"</formula>
    </cfRule>
  </conditionalFormatting>
  <conditionalFormatting sqref="C44">
    <cfRule type="expression" dxfId="227" priority="4">
      <formula>$I$11="複数年計画支援"</formula>
    </cfRule>
  </conditionalFormatting>
  <conditionalFormatting sqref="F44:H44 K44">
    <cfRule type="expression" dxfId="226" priority="3">
      <formula>$I$11="複数年計画支援"</formula>
    </cfRule>
  </conditionalFormatting>
  <conditionalFormatting sqref="H41:K41">
    <cfRule type="expression" dxfId="225" priority="2">
      <formula>$I$11="複数年計画支援"</formula>
    </cfRule>
  </conditionalFormatting>
  <conditionalFormatting sqref="I6:K6">
    <cfRule type="containsText" dxfId="224" priority="1" operator="containsText" text="令和　 年">
      <formula>NOT(ISERROR(SEARCH("令和　 年",I6)))</formula>
    </cfRule>
  </conditionalFormatting>
  <conditionalFormatting sqref="K41">
    <cfRule type="cellIs" dxfId="223" priority="7" operator="greaterThan">
      <formula>$K$40</formula>
    </cfRule>
  </conditionalFormatting>
  <dataValidations count="17">
    <dataValidation imeMode="fullKatakana" allowBlank="1" showInputMessage="1" showErrorMessage="1" sqref="C21:D21 C27:K27 C24:F24" xr:uid="{40E03DEF-D336-449A-A52C-7E97F0DD2E1A}"/>
    <dataValidation type="list" allowBlank="1" showInputMessage="1" showErrorMessage="1" sqref="C17" xr:uid="{0CAC0B51-61B9-4145-A8CA-6665B69CB78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C16" xr:uid="{D115938A-BF4A-4FEF-9CEC-5C02F1A100CE}"/>
    <dataValidation imeMode="halfAlpha" allowBlank="1" showInputMessage="1" showErrorMessage="1" prompt="ハイフンを入れた形式で入力してください。_x000a_ex.) 03-3265-7411" sqref="I18:I21 I23:I24" xr:uid="{C20EE578-3AF6-40D5-B843-59E249C983A5}"/>
    <dataValidation imeMode="halfAlpha" allowBlank="1" showInputMessage="1" showErrorMessage="1" sqref="G15 I22 I25" xr:uid="{1B309BCF-989A-4992-9BC0-02D0F911ABE4}"/>
    <dataValidation type="list" allowBlank="1" showInputMessage="1" showErrorMessage="1" sqref="I12:K12" xr:uid="{F5D4C4C6-D249-40CC-B719-C148B101DB64}">
      <formula1>INDIRECT($C$12)</formula1>
    </dataValidation>
    <dataValidation type="list" allowBlank="1" showInputMessage="1" showErrorMessage="1" sqref="I11:K11" xr:uid="{5634A070-E8DC-45E1-AB49-A59D29E22043}">
      <formula1>"公演事業支援,公演事業支援（ステップアップ枠）,複数年計画支援"</formula1>
    </dataValidation>
    <dataValidation type="list" allowBlank="1" showInputMessage="1" showErrorMessage="1" sqref="C12" xr:uid="{0F940599-ABA2-4B64-97FC-B4A2777E771B}">
      <formula1>"音楽,舞踊,演劇,伝統芸能,大衆芸能"</formula1>
    </dataValidation>
    <dataValidation type="textLength" operator="lessThanOrEqual" allowBlank="1" showInputMessage="1" showErrorMessage="1" prompt="建物名を含め_x000a_正確にご記入ください。" sqref="E17:K17" xr:uid="{498D696E-EB2E-4AB6-8BAE-05352D024ADC}">
      <formula1>60</formula1>
    </dataValidation>
    <dataValidation allowBlank="1" showInputMessage="1" showErrorMessage="1" prompt="姓と名の間は全角1字スペースを空けてください。" sqref="C25:F25 C22:F22" xr:uid="{8DFBAAC9-E37B-49D4-A4AE-704AD0F769E7}"/>
    <dataValidation type="whole" allowBlank="1" showInputMessage="1" showErrorMessage="1" sqref="C26" xr:uid="{9D1EC4DA-FDA4-4FF8-9338-D84746160C17}">
      <formula1>1</formula1>
      <formula2>99</formula2>
    </dataValidation>
    <dataValidation imeMode="hiragana" allowBlank="1" showInputMessage="1" showErrorMessage="1" prompt="法人格の後に全角スペースを入れてください。_x000a_ex.)一般社団法人　○○、株式会社　△△" sqref="C14:K14" xr:uid="{A1915181-0C3E-4F98-81BD-9C3C5F369992}"/>
    <dataValidation imeMode="fullKatakana" allowBlank="1" showInputMessage="1" showErrorMessage="1" prompt="法人格部分のフリガナは入力しないでください。_x000a_数字もカタカナ表記としてください。" sqref="C13:K13" xr:uid="{972CECF9-35B1-451F-AD2E-E5E85D93352A}"/>
    <dataValidation imeMode="hiragana" allowBlank="1" showInputMessage="1" showErrorMessage="1" prompt="姓と名の間は全角1字スペースを空けてください。" sqref="C19:F19" xr:uid="{6CC3963E-BDB2-4BF5-8582-470D800C7AF0}"/>
    <dataValidation type="custom" imeMode="halfAlpha" allowBlank="1" showInputMessage="1" showErrorMessage="1" error="半角数字で入力してください。_x000a_スペースが入らないようにしてください。" prompt="半角数字で入力してください。" sqref="D15" xr:uid="{3C8587E0-6D25-4382-B116-AAFF905A7A1F}">
      <formula1>AND(ISNUMBER(VALUE(D15)), LEN(D15)=3, NOT(ISNUMBER(FIND(" ",D15))))</formula1>
    </dataValidation>
    <dataValidation type="custom" imeMode="halfAlpha" allowBlank="1" showInputMessage="1" showErrorMessage="1" error="半角数字で入力してください。_x000a_スペースが入らないようにしてください。" prompt="半角数字で入力してください。" sqref="F15" xr:uid="{6B19045E-3E32-41E9-8DEE-96828CABB721}">
      <formula1>AND(ISNUMBER(VALUE(F15)), LEN(F15)=4, NOT(ISNUMBER(FIND(" ",F15))))</formula1>
    </dataValidation>
    <dataValidation operator="lessThanOrEqual" allowBlank="1" showInputMessage="1" showErrorMessage="1" error="助成対象経費合計を超えています。" sqref="K41" xr:uid="{25B8F1B3-63BB-4378-8DA2-F4C286CBA230}"/>
  </dataValidations>
  <printOptions horizontalCentered="1"/>
  <pageMargins left="0.59055118110236227" right="0.59055118110236227" top="0.59055118110236227" bottom="0.59055118110236227" header="0.31496062992125984" footer="0.31496062992125984"/>
  <pageSetup paperSize="9" scale="61" orientation="portrait" r:id="rId1"/>
  <headerFooter>
    <oddFooter>&amp;R整理番号：（事務局記入欄）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4981-25D0-4325-87B6-94A81B15EC76}">
  <sheetPr>
    <pageSetUpPr fitToPage="1"/>
  </sheetPr>
  <dimension ref="A1:S53"/>
  <sheetViews>
    <sheetView view="pageBreakPreview" zoomScale="69" zoomScaleNormal="85" zoomScaleSheetLayoutView="69" workbookViewId="0">
      <selection sqref="A1:D1"/>
    </sheetView>
  </sheetViews>
  <sheetFormatPr defaultColWidth="9" defaultRowHeight="13.2"/>
  <cols>
    <col min="1" max="1" width="5.796875" style="2" customWidth="1"/>
    <col min="2" max="2" width="19.5" style="2" customWidth="1"/>
    <col min="3" max="3" width="8.296875" style="2" customWidth="1"/>
    <col min="4" max="4" width="18.09765625" style="2" customWidth="1"/>
    <col min="5" max="5" width="4.59765625" style="2" customWidth="1"/>
    <col min="6" max="6" width="19.09765625" style="2" customWidth="1"/>
    <col min="7" max="7" width="18.19921875" style="2" customWidth="1"/>
    <col min="8" max="8" width="19.09765625" style="2" customWidth="1"/>
    <col min="9" max="9" width="15.796875" style="2" customWidth="1"/>
    <col min="10" max="11" width="18" style="2" customWidth="1"/>
    <col min="12" max="12" width="81.796875" style="3" customWidth="1"/>
    <col min="13" max="13" width="3.19921875" style="2" hidden="1" customWidth="1"/>
    <col min="14" max="16384" width="9" style="2"/>
  </cols>
  <sheetData>
    <row r="1" spans="1:19" ht="24.6" customHeight="1">
      <c r="A1" s="756" t="s">
        <v>339</v>
      </c>
      <c r="B1" s="756"/>
      <c r="C1" s="756"/>
      <c r="D1" s="756"/>
      <c r="K1" s="395" t="s">
        <v>342</v>
      </c>
      <c r="L1" s="34"/>
    </row>
    <row r="2" spans="1:19" ht="24.6" customHeight="1">
      <c r="A2" s="757" t="s">
        <v>160</v>
      </c>
      <c r="B2" s="757"/>
      <c r="C2" s="1"/>
      <c r="D2" s="1"/>
      <c r="K2" s="305"/>
      <c r="L2" s="34"/>
    </row>
    <row r="3" spans="1:19" ht="10.5" customHeight="1">
      <c r="B3" s="4"/>
    </row>
    <row r="4" spans="1:19" s="6" customFormat="1" ht="80.099999999999994" customHeight="1">
      <c r="A4" s="758" t="s">
        <v>531</v>
      </c>
      <c r="B4" s="758"/>
      <c r="C4" s="758"/>
      <c r="D4" s="758"/>
      <c r="E4" s="758"/>
      <c r="F4" s="758"/>
      <c r="G4" s="758"/>
      <c r="H4" s="758"/>
      <c r="I4" s="758"/>
      <c r="J4" s="758"/>
      <c r="K4" s="758"/>
      <c r="L4" s="5"/>
      <c r="O4" s="2"/>
      <c r="P4" s="2"/>
      <c r="Q4" s="2"/>
      <c r="R4" s="2"/>
      <c r="S4" s="2"/>
    </row>
    <row r="5" spans="1:19" s="6" customFormat="1" ht="10.5" customHeight="1">
      <c r="A5" s="7" t="s">
        <v>340</v>
      </c>
      <c r="B5" s="7"/>
      <c r="C5" s="7"/>
      <c r="D5" s="7"/>
      <c r="E5" s="7"/>
      <c r="F5" s="7"/>
      <c r="G5" s="7"/>
      <c r="H5" s="940"/>
      <c r="I5" s="940"/>
      <c r="J5" s="940"/>
      <c r="K5" s="8"/>
      <c r="N5" s="2"/>
      <c r="O5" s="2"/>
      <c r="P5" s="2"/>
      <c r="Q5" s="2"/>
      <c r="R5" s="2"/>
    </row>
    <row r="6" spans="1:19" s="6" customFormat="1" ht="32.4">
      <c r="A6" s="9"/>
      <c r="H6" s="392"/>
      <c r="I6" s="941" t="s">
        <v>474</v>
      </c>
      <c r="J6" s="941"/>
      <c r="K6" s="941"/>
      <c r="L6" s="1" t="s">
        <v>608</v>
      </c>
      <c r="N6" s="2"/>
      <c r="O6" s="2"/>
      <c r="P6" s="2"/>
      <c r="Q6" s="2"/>
      <c r="R6" s="2"/>
    </row>
    <row r="7" spans="1:19" s="6" customFormat="1" ht="21">
      <c r="A7" s="9"/>
      <c r="B7" s="4" t="s">
        <v>292</v>
      </c>
      <c r="K7" s="5"/>
      <c r="L7" s="1564" t="s">
        <v>597</v>
      </c>
      <c r="R7" s="11"/>
    </row>
    <row r="8" spans="1:19" s="6" customFormat="1" ht="11.25" customHeight="1">
      <c r="A8" s="9"/>
      <c r="K8" s="5"/>
      <c r="L8" s="1564"/>
      <c r="R8" s="11"/>
    </row>
    <row r="9" spans="1:19" s="6" customFormat="1" ht="29.25" customHeight="1">
      <c r="A9" s="10"/>
      <c r="B9" s="909" t="s">
        <v>341</v>
      </c>
      <c r="C9" s="909"/>
      <c r="D9" s="909"/>
      <c r="E9" s="909"/>
      <c r="F9" s="909"/>
      <c r="G9" s="909"/>
      <c r="H9" s="909" t="s">
        <v>344</v>
      </c>
      <c r="I9" s="909"/>
      <c r="J9" s="909"/>
      <c r="K9" s="909"/>
      <c r="L9" s="720"/>
      <c r="R9" s="11"/>
    </row>
    <row r="10" spans="1:19" s="6" customFormat="1" ht="38.25" customHeight="1" thickBot="1">
      <c r="B10" s="467" t="s">
        <v>343</v>
      </c>
      <c r="G10" s="4"/>
      <c r="S10" s="11"/>
    </row>
    <row r="11" spans="1:19" ht="41.55" customHeight="1">
      <c r="A11" s="764" t="s">
        <v>135</v>
      </c>
      <c r="B11" s="765"/>
      <c r="C11" s="766" t="s">
        <v>438</v>
      </c>
      <c r="D11" s="767"/>
      <c r="E11" s="767"/>
      <c r="F11" s="768"/>
      <c r="G11" s="769" t="s">
        <v>0</v>
      </c>
      <c r="H11" s="770"/>
      <c r="I11" s="962" t="str">
        <f>IF(ISBLANK(交付申請書総表貼り付け欄!I11),"",交付申請書総表貼り付け欄!I11)</f>
        <v/>
      </c>
      <c r="J11" s="963"/>
      <c r="K11" s="964"/>
      <c r="L11" s="24" t="s">
        <v>345</v>
      </c>
      <c r="M11" s="2" t="str">
        <f>IF(C12="音楽","A","B")</f>
        <v>B</v>
      </c>
      <c r="S11" s="13"/>
    </row>
    <row r="12" spans="1:19" ht="41.55" customHeight="1" thickBot="1">
      <c r="A12" s="954" t="s">
        <v>1</v>
      </c>
      <c r="B12" s="955"/>
      <c r="C12" s="965" t="str">
        <f>IF(ISBLANK(交付申請書総表貼り付け欄!C12),"",交付申請書総表貼り付け欄!C12)</f>
        <v/>
      </c>
      <c r="D12" s="966"/>
      <c r="E12" s="966"/>
      <c r="F12" s="967"/>
      <c r="G12" s="942" t="s">
        <v>2</v>
      </c>
      <c r="H12" s="943"/>
      <c r="I12" s="960" t="str">
        <f>IF(ISBLANK(交付申請書総表貼り付け欄!I12),"",交付申請書総表貼り付け欄!I12)</f>
        <v/>
      </c>
      <c r="J12" s="960"/>
      <c r="K12" s="961"/>
      <c r="L12" s="1" t="s">
        <v>604</v>
      </c>
      <c r="M12" s="2" t="str">
        <f>IF(OR(I11="複数年計画支援及び公演事業支援（一般枠）（併願）",I11="複数年計画支援（単願）"),"A","B")</f>
        <v>B</v>
      </c>
      <c r="S12" s="13"/>
    </row>
    <row r="13" spans="1:19" ht="21.75" hidden="1" customHeight="1" thickTop="1">
      <c r="A13" s="773" t="s">
        <v>3</v>
      </c>
      <c r="B13" s="344" t="s">
        <v>10</v>
      </c>
      <c r="C13" s="775"/>
      <c r="D13" s="775"/>
      <c r="E13" s="775"/>
      <c r="F13" s="775"/>
      <c r="G13" s="775"/>
      <c r="H13" s="775"/>
      <c r="I13" s="775"/>
      <c r="J13" s="775"/>
      <c r="K13" s="776"/>
      <c r="L13" s="1" t="s">
        <v>24</v>
      </c>
      <c r="O13" s="3"/>
    </row>
    <row r="14" spans="1:19" ht="41.1" customHeight="1" thickTop="1">
      <c r="A14" s="774"/>
      <c r="B14" s="685" t="s">
        <v>281</v>
      </c>
      <c r="C14" s="777"/>
      <c r="D14" s="777"/>
      <c r="E14" s="777"/>
      <c r="F14" s="777"/>
      <c r="G14" s="777"/>
      <c r="H14" s="777"/>
      <c r="I14" s="777"/>
      <c r="J14" s="777"/>
      <c r="K14" s="778"/>
      <c r="L14" s="1" t="s">
        <v>605</v>
      </c>
    </row>
    <row r="15" spans="1:19" ht="26.25" customHeight="1">
      <c r="A15" s="774"/>
      <c r="B15" s="779" t="s">
        <v>283</v>
      </c>
      <c r="C15" s="372" t="s">
        <v>282</v>
      </c>
      <c r="D15" s="400"/>
      <c r="E15" s="12" t="s">
        <v>250</v>
      </c>
      <c r="F15" s="400"/>
      <c r="G15" s="782"/>
      <c r="H15" s="783"/>
      <c r="I15" s="783"/>
      <c r="J15" s="783"/>
      <c r="K15" s="784"/>
      <c r="L15" s="1"/>
      <c r="M15" s="2" t="str">
        <f>IF(AND(M11="A",M12="A"),"A","B")</f>
        <v>B</v>
      </c>
    </row>
    <row r="16" spans="1:19" ht="12" customHeight="1">
      <c r="A16" s="774"/>
      <c r="B16" s="780"/>
      <c r="C16" s="785" t="s">
        <v>4</v>
      </c>
      <c r="D16" s="786"/>
      <c r="E16" s="787" t="s">
        <v>5</v>
      </c>
      <c r="F16" s="788"/>
      <c r="G16" s="788"/>
      <c r="H16" s="788"/>
      <c r="I16" s="788"/>
      <c r="J16" s="788"/>
      <c r="K16" s="789"/>
      <c r="L16" s="1"/>
    </row>
    <row r="17" spans="1:12" ht="33.75" customHeight="1">
      <c r="A17" s="774"/>
      <c r="B17" s="781"/>
      <c r="C17" s="790"/>
      <c r="D17" s="791"/>
      <c r="E17" s="792"/>
      <c r="F17" s="793"/>
      <c r="G17" s="793"/>
      <c r="H17" s="793"/>
      <c r="I17" s="793"/>
      <c r="J17" s="793"/>
      <c r="K17" s="794"/>
      <c r="L17" s="1"/>
    </row>
    <row r="18" spans="1:12" ht="35.25" customHeight="1">
      <c r="A18" s="774"/>
      <c r="B18" s="14" t="s">
        <v>6</v>
      </c>
      <c r="C18" s="792"/>
      <c r="D18" s="793"/>
      <c r="E18" s="793"/>
      <c r="F18" s="795"/>
      <c r="G18" s="796" t="s">
        <v>157</v>
      </c>
      <c r="H18" s="796"/>
      <c r="I18" s="797"/>
      <c r="J18" s="798"/>
      <c r="K18" s="799"/>
      <c r="L18" s="10"/>
    </row>
    <row r="19" spans="1:12" ht="35.25" customHeight="1" thickBot="1">
      <c r="A19" s="774"/>
      <c r="B19" s="346" t="s">
        <v>158</v>
      </c>
      <c r="C19" s="800"/>
      <c r="D19" s="801"/>
      <c r="E19" s="801"/>
      <c r="F19" s="802"/>
      <c r="G19" s="973"/>
      <c r="H19" s="974"/>
      <c r="I19" s="971"/>
      <c r="J19" s="971"/>
      <c r="K19" s="972"/>
      <c r="L19" s="10"/>
    </row>
    <row r="20" spans="1:12" ht="35.25" customHeight="1" thickTop="1">
      <c r="A20" s="773" t="s">
        <v>277</v>
      </c>
      <c r="B20" s="345" t="s">
        <v>8</v>
      </c>
      <c r="C20" s="808"/>
      <c r="D20" s="809"/>
      <c r="E20" s="809"/>
      <c r="F20" s="810"/>
      <c r="G20" s="811" t="s">
        <v>279</v>
      </c>
      <c r="H20" s="811"/>
      <c r="I20" s="812"/>
      <c r="J20" s="813"/>
      <c r="K20" s="814"/>
      <c r="L20" s="10"/>
    </row>
    <row r="21" spans="1:12" ht="35.25" customHeight="1">
      <c r="A21" s="807"/>
      <c r="B21" s="15" t="s">
        <v>10</v>
      </c>
      <c r="C21" s="815"/>
      <c r="D21" s="816"/>
      <c r="E21" s="816"/>
      <c r="F21" s="817"/>
      <c r="G21" s="818" t="s">
        <v>11</v>
      </c>
      <c r="H21" s="818"/>
      <c r="I21" s="797"/>
      <c r="J21" s="798"/>
      <c r="K21" s="799"/>
      <c r="L21" s="10"/>
    </row>
    <row r="22" spans="1:12" ht="35.25" customHeight="1" thickBot="1">
      <c r="A22" s="807"/>
      <c r="B22" s="347" t="s">
        <v>12</v>
      </c>
      <c r="C22" s="800"/>
      <c r="D22" s="801"/>
      <c r="E22" s="801"/>
      <c r="F22" s="802"/>
      <c r="G22" s="819" t="s">
        <v>278</v>
      </c>
      <c r="H22" s="819"/>
      <c r="I22" s="820"/>
      <c r="J22" s="821"/>
      <c r="K22" s="822"/>
      <c r="L22" s="16"/>
    </row>
    <row r="23" spans="1:12" ht="35.25" customHeight="1" thickTop="1">
      <c r="A23" s="773" t="s">
        <v>7</v>
      </c>
      <c r="B23" s="348" t="s">
        <v>8</v>
      </c>
      <c r="C23" s="808"/>
      <c r="D23" s="809"/>
      <c r="E23" s="809"/>
      <c r="F23" s="810"/>
      <c r="G23" s="811" t="s">
        <v>9</v>
      </c>
      <c r="H23" s="811"/>
      <c r="I23" s="827"/>
      <c r="J23" s="828"/>
      <c r="K23" s="829"/>
      <c r="L23" s="24" t="s">
        <v>607</v>
      </c>
    </row>
    <row r="24" spans="1:12" ht="35.25" customHeight="1">
      <c r="A24" s="807"/>
      <c r="B24" s="15" t="s">
        <v>10</v>
      </c>
      <c r="C24" s="815"/>
      <c r="D24" s="816"/>
      <c r="E24" s="816"/>
      <c r="F24" s="817"/>
      <c r="G24" s="779" t="s">
        <v>11</v>
      </c>
      <c r="H24" s="779"/>
      <c r="I24" s="797"/>
      <c r="J24" s="798"/>
      <c r="K24" s="799"/>
      <c r="L24" s="24"/>
    </row>
    <row r="25" spans="1:12" ht="35.25" customHeight="1" thickBot="1">
      <c r="A25" s="825"/>
      <c r="B25" s="349" t="s">
        <v>12</v>
      </c>
      <c r="C25" s="830"/>
      <c r="D25" s="831"/>
      <c r="E25" s="831"/>
      <c r="F25" s="831"/>
      <c r="G25" s="819" t="s">
        <v>532</v>
      </c>
      <c r="H25" s="819"/>
      <c r="I25" s="977"/>
      <c r="J25" s="978"/>
      <c r="K25" s="979"/>
      <c r="L25" s="17" t="s">
        <v>563</v>
      </c>
    </row>
    <row r="26" spans="1:12" ht="20.100000000000001" customHeight="1" thickTop="1">
      <c r="A26" s="841" t="s">
        <v>13</v>
      </c>
      <c r="B26" s="694" t="s">
        <v>14</v>
      </c>
      <c r="C26" s="695" t="str">
        <f>IF(ISBLANK(交付申請書総表貼り付け欄!C26),"",交付申請書総表貼り付け欄!C26)</f>
        <v/>
      </c>
      <c r="D26" s="975"/>
      <c r="E26" s="975"/>
      <c r="F26" s="975"/>
      <c r="G26" s="975"/>
      <c r="H26" s="975"/>
      <c r="I26" s="975"/>
      <c r="J26" s="975"/>
      <c r="K26" s="976"/>
      <c r="L26" s="663" t="s">
        <v>534</v>
      </c>
    </row>
    <row r="27" spans="1:12" ht="21.75" customHeight="1">
      <c r="A27" s="842"/>
      <c r="B27" s="18" t="s">
        <v>10</v>
      </c>
      <c r="C27" s="958"/>
      <c r="D27" s="958"/>
      <c r="E27" s="958"/>
      <c r="F27" s="958"/>
      <c r="G27" s="958"/>
      <c r="H27" s="958"/>
      <c r="I27" s="958"/>
      <c r="J27" s="958"/>
      <c r="K27" s="959"/>
      <c r="L27" s="1"/>
    </row>
    <row r="28" spans="1:12" ht="59.55" customHeight="1">
      <c r="A28" s="842"/>
      <c r="B28" s="19" t="s">
        <v>15</v>
      </c>
      <c r="C28" s="777"/>
      <c r="D28" s="777"/>
      <c r="E28" s="777"/>
      <c r="F28" s="777"/>
      <c r="G28" s="777"/>
      <c r="H28" s="777"/>
      <c r="I28" s="777"/>
      <c r="J28" s="777"/>
      <c r="K28" s="778"/>
      <c r="L28" s="1"/>
    </row>
    <row r="29" spans="1:12" ht="18" customHeight="1">
      <c r="A29" s="842"/>
      <c r="B29" s="848" t="s">
        <v>16</v>
      </c>
      <c r="C29" s="849" t="s">
        <v>17</v>
      </c>
      <c r="D29" s="850"/>
      <c r="E29" s="21"/>
      <c r="F29" s="850" t="s">
        <v>18</v>
      </c>
      <c r="G29" s="851"/>
      <c r="H29" s="20" t="s">
        <v>19</v>
      </c>
      <c r="I29" s="22" t="s">
        <v>20</v>
      </c>
      <c r="J29" s="23" t="s">
        <v>21</v>
      </c>
      <c r="K29" s="401"/>
      <c r="L29" s="1"/>
    </row>
    <row r="30" spans="1:12" ht="55.5" customHeight="1">
      <c r="A30" s="842"/>
      <c r="B30" s="848"/>
      <c r="C30" s="852" t="str">
        <f>IF(MIN('個表(1)'!F31:F45),MIN('個表(1)'!F31:F45),"自動入力")</f>
        <v>自動入力</v>
      </c>
      <c r="D30" s="853"/>
      <c r="E30" s="21" t="s">
        <v>22</v>
      </c>
      <c r="F30" s="854" t="str">
        <f>IF(MAX('個表(1)'!I31:I45),MAX('個表(1)'!I31:I45),"自動入力")</f>
        <v>自動入力</v>
      </c>
      <c r="G30" s="855"/>
      <c r="H30" s="337" t="str">
        <f>IF('個表(1)'!N31="","自動入力",'個表(1)'!N31)</f>
        <v>自動入力</v>
      </c>
      <c r="I30" s="399" t="str">
        <f>IF('個表(1)'!O31="","自動入力","("&amp;'個表(1)'!O31)</f>
        <v>自動入力</v>
      </c>
      <c r="J30" s="338" t="str">
        <f>IF('個表(1)'!P31="","自動入力",'個表(1)'!P31&amp;")")</f>
        <v>自動入力</v>
      </c>
      <c r="K30" s="402" t="str">
        <f>IF('個表(1)'!N31="自動入力","自動入力",IF(COUNTA('個表(1)'!N32:N45)=0,"",COUNTA('個表(1)'!N32:N45)))</f>
        <v/>
      </c>
      <c r="L30" s="1" t="s">
        <v>284</v>
      </c>
    </row>
    <row r="31" spans="1:12" s="24" customFormat="1" ht="15" hidden="1" customHeight="1">
      <c r="A31" s="842"/>
      <c r="B31" s="856" t="s">
        <v>148</v>
      </c>
      <c r="C31" s="859" t="s">
        <v>23</v>
      </c>
      <c r="D31" s="860"/>
      <c r="E31" s="860"/>
      <c r="F31" s="860"/>
      <c r="G31" s="861"/>
      <c r="H31" s="862">
        <f>支出決算書!H8</f>
        <v>0</v>
      </c>
      <c r="I31" s="863"/>
      <c r="J31" s="863"/>
      <c r="K31" s="403"/>
      <c r="L31" s="662" t="s">
        <v>24</v>
      </c>
    </row>
    <row r="32" spans="1:12" s="24" customFormat="1" ht="15" hidden="1" customHeight="1">
      <c r="A32" s="842"/>
      <c r="B32" s="857"/>
      <c r="C32" s="864" t="s">
        <v>25</v>
      </c>
      <c r="D32" s="865"/>
      <c r="E32" s="865"/>
      <c r="F32" s="865"/>
      <c r="G32" s="866"/>
      <c r="H32" s="823">
        <f>支出決算書!H9</f>
        <v>0</v>
      </c>
      <c r="I32" s="824"/>
      <c r="J32" s="824"/>
      <c r="K32" s="404"/>
      <c r="L32" s="662" t="s">
        <v>24</v>
      </c>
    </row>
    <row r="33" spans="1:14" s="24" customFormat="1" ht="15" hidden="1" customHeight="1">
      <c r="A33" s="842"/>
      <c r="B33" s="857"/>
      <c r="C33" s="864" t="s">
        <v>26</v>
      </c>
      <c r="D33" s="865"/>
      <c r="E33" s="865"/>
      <c r="F33" s="865"/>
      <c r="G33" s="866"/>
      <c r="H33" s="823">
        <f>支出決算書!H10</f>
        <v>0</v>
      </c>
      <c r="I33" s="824"/>
      <c r="J33" s="824"/>
      <c r="K33" s="404"/>
      <c r="L33" s="662" t="s">
        <v>24</v>
      </c>
    </row>
    <row r="34" spans="1:14" s="24" customFormat="1" ht="15" hidden="1" customHeight="1">
      <c r="A34" s="842"/>
      <c r="B34" s="857"/>
      <c r="C34" s="864" t="s">
        <v>27</v>
      </c>
      <c r="D34" s="865"/>
      <c r="E34" s="865"/>
      <c r="F34" s="865"/>
      <c r="G34" s="866"/>
      <c r="H34" s="823">
        <f>支出決算書!H11</f>
        <v>0</v>
      </c>
      <c r="I34" s="824"/>
      <c r="J34" s="824"/>
      <c r="K34" s="404"/>
      <c r="L34" s="662" t="s">
        <v>24</v>
      </c>
    </row>
    <row r="35" spans="1:14" s="24" customFormat="1" ht="15" hidden="1" customHeight="1">
      <c r="A35" s="842"/>
      <c r="B35" s="857"/>
      <c r="C35" s="864" t="s">
        <v>28</v>
      </c>
      <c r="D35" s="865"/>
      <c r="E35" s="865"/>
      <c r="F35" s="865"/>
      <c r="G35" s="866"/>
      <c r="H35" s="823">
        <f>支出決算書!H12</f>
        <v>0</v>
      </c>
      <c r="I35" s="824"/>
      <c r="J35" s="824"/>
      <c r="K35" s="404"/>
      <c r="L35" s="662" t="s">
        <v>24</v>
      </c>
    </row>
    <row r="36" spans="1:14" s="24" customFormat="1" ht="15" hidden="1" customHeight="1">
      <c r="A36" s="842"/>
      <c r="B36" s="858"/>
      <c r="C36" s="867" t="s">
        <v>496</v>
      </c>
      <c r="D36" s="868"/>
      <c r="E36" s="868"/>
      <c r="F36" s="868"/>
      <c r="G36" s="869"/>
      <c r="H36" s="823">
        <f>支出決算書!H13</f>
        <v>0</v>
      </c>
      <c r="I36" s="824"/>
      <c r="J36" s="824"/>
      <c r="K36" s="405"/>
      <c r="L36" s="662" t="s">
        <v>24</v>
      </c>
    </row>
    <row r="37" spans="1:14" s="24" customFormat="1" ht="30" customHeight="1">
      <c r="A37" s="842"/>
      <c r="B37" s="878" t="s">
        <v>147</v>
      </c>
      <c r="C37" s="953" t="s">
        <v>509</v>
      </c>
      <c r="D37" s="953"/>
      <c r="E37" s="953"/>
      <c r="F37" s="953"/>
      <c r="G37" s="953"/>
      <c r="H37" s="882" t="s">
        <v>346</v>
      </c>
      <c r="I37" s="883"/>
      <c r="J37" s="883"/>
      <c r="K37" s="884"/>
      <c r="L37" s="1"/>
    </row>
    <row r="38" spans="1:14" s="24" customFormat="1" ht="30" customHeight="1">
      <c r="A38" s="842"/>
      <c r="B38" s="879"/>
      <c r="C38" s="956" t="s">
        <v>288</v>
      </c>
      <c r="D38" s="956"/>
      <c r="E38" s="957"/>
      <c r="F38" s="357">
        <f>収支報告書!I44</f>
        <v>0</v>
      </c>
      <c r="G38" s="611">
        <f>交付申請書総表貼り付け欄!F38*1000</f>
        <v>0</v>
      </c>
      <c r="H38" s="910" t="s">
        <v>303</v>
      </c>
      <c r="I38" s="911"/>
      <c r="J38" s="468">
        <f>支出決算書!H14</f>
        <v>0</v>
      </c>
      <c r="K38" s="615">
        <f>交付申請書総表貼り付け欄!K38*1000</f>
        <v>0</v>
      </c>
      <c r="L38" s="1"/>
    </row>
    <row r="39" spans="1:14" s="24" customFormat="1" ht="30" customHeight="1">
      <c r="A39" s="842"/>
      <c r="B39" s="879"/>
      <c r="C39" s="951" t="s">
        <v>153</v>
      </c>
      <c r="D39" s="951"/>
      <c r="E39" s="952"/>
      <c r="F39" s="359">
        <f>収支報告書!O13</f>
        <v>0</v>
      </c>
      <c r="G39" s="611">
        <f>交付申請書総表貼り付け欄!F39*1000</f>
        <v>0</v>
      </c>
      <c r="H39" s="917" t="s">
        <v>151</v>
      </c>
      <c r="I39" s="918"/>
      <c r="J39" s="517">
        <f>支出決算書!H17</f>
        <v>0</v>
      </c>
      <c r="K39" s="616">
        <f>交付申請書総表貼り付け欄!K39*1000</f>
        <v>0</v>
      </c>
      <c r="L39" s="1"/>
    </row>
    <row r="40" spans="1:14" s="24" customFormat="1" ht="30" customHeight="1" thickBot="1">
      <c r="A40" s="842"/>
      <c r="B40" s="879"/>
      <c r="C40" s="951" t="s">
        <v>154</v>
      </c>
      <c r="D40" s="951"/>
      <c r="E40" s="952"/>
      <c r="F40" s="359">
        <f>収支報告書!O17</f>
        <v>0</v>
      </c>
      <c r="G40" s="612">
        <f>交付申請書総表貼り付け欄!F40*1000</f>
        <v>0</v>
      </c>
      <c r="H40" s="919" t="s">
        <v>302</v>
      </c>
      <c r="I40" s="920"/>
      <c r="J40" s="516">
        <f>J38-J39</f>
        <v>0</v>
      </c>
      <c r="K40" s="617">
        <f>交付申請書総表貼り付け欄!K40*1000</f>
        <v>0</v>
      </c>
      <c r="L40" s="1"/>
    </row>
    <row r="41" spans="1:14" s="24" customFormat="1" ht="30" customHeight="1" thickTop="1" thickBot="1">
      <c r="A41" s="842"/>
      <c r="B41" s="879"/>
      <c r="C41" s="951" t="s">
        <v>155</v>
      </c>
      <c r="D41" s="951"/>
      <c r="E41" s="952"/>
      <c r="F41" s="359">
        <f>収支報告書!O31</f>
        <v>0</v>
      </c>
      <c r="G41" s="611">
        <f>交付申請書総表貼り付け欄!F41*1000</f>
        <v>0</v>
      </c>
      <c r="H41" s="921" t="s">
        <v>437</v>
      </c>
      <c r="I41" s="922"/>
      <c r="J41" s="471">
        <f>IF(K41&gt;J40,ROUNDDOWN(J40,-3),K41)</f>
        <v>0</v>
      </c>
      <c r="K41" s="618">
        <f>交付申請書総表貼り付け欄!K41*1000</f>
        <v>0</v>
      </c>
      <c r="L41" s="1" t="s">
        <v>606</v>
      </c>
    </row>
    <row r="42" spans="1:14" s="24" customFormat="1" ht="30" customHeight="1" thickTop="1" thickBot="1">
      <c r="A42" s="842"/>
      <c r="B42" s="879"/>
      <c r="C42" s="949" t="s">
        <v>156</v>
      </c>
      <c r="D42" s="949"/>
      <c r="E42" s="950"/>
      <c r="F42" s="361">
        <f>収支報告書!O25+収支報告書!O38</f>
        <v>0</v>
      </c>
      <c r="G42" s="613">
        <f>交付申請書総表貼り付け欄!F42*1000</f>
        <v>0</v>
      </c>
      <c r="H42" s="923" t="s">
        <v>152</v>
      </c>
      <c r="I42" s="924"/>
      <c r="J42" s="469">
        <f>収支報告書!O71-収支報告書!O70</f>
        <v>0</v>
      </c>
      <c r="K42" s="619">
        <f>交付申請書総表貼り付け欄!K42*1000</f>
        <v>0</v>
      </c>
      <c r="L42" s="302"/>
    </row>
    <row r="43" spans="1:14" s="24" customFormat="1" ht="30" customHeight="1" thickBot="1">
      <c r="A43" s="842"/>
      <c r="B43" s="879"/>
      <c r="C43" s="944" t="s">
        <v>296</v>
      </c>
      <c r="D43" s="945"/>
      <c r="E43" s="946"/>
      <c r="F43" s="363">
        <f>SUM(F38:F42)</f>
        <v>0</v>
      </c>
      <c r="G43" s="614">
        <f>交付申請書総表貼り付け欄!F43*1000</f>
        <v>0</v>
      </c>
      <c r="H43" s="925" t="s">
        <v>304</v>
      </c>
      <c r="I43" s="926"/>
      <c r="J43" s="470">
        <f>J38+J42</f>
        <v>0</v>
      </c>
      <c r="K43" s="620">
        <f>交付申請書総表貼り付け欄!K43*1000</f>
        <v>0</v>
      </c>
      <c r="L43" s="302"/>
    </row>
    <row r="44" spans="1:14" s="24" customFormat="1" ht="30" customHeight="1" thickBot="1">
      <c r="A44" s="843"/>
      <c r="B44" s="880"/>
      <c r="C44" s="947" t="s">
        <v>440</v>
      </c>
      <c r="D44" s="947"/>
      <c r="E44" s="948"/>
      <c r="F44" s="455">
        <f>J43-J41-F43</f>
        <v>0</v>
      </c>
      <c r="G44" s="664">
        <f>交付申請書総表貼り付け欄!F44*1000</f>
        <v>0</v>
      </c>
      <c r="H44" s="927" t="s">
        <v>439</v>
      </c>
      <c r="I44" s="928"/>
      <c r="J44" s="665" t="e">
        <f>J41/J43</f>
        <v>#DIV/0!</v>
      </c>
      <c r="K44" s="666"/>
      <c r="L44" s="623" t="s">
        <v>535</v>
      </c>
    </row>
    <row r="45" spans="1:14" ht="35.1" customHeight="1">
      <c r="A45" s="453"/>
      <c r="B45" s="968" t="s">
        <v>305</v>
      </c>
      <c r="C45" s="912" t="s">
        <v>325</v>
      </c>
      <c r="D45" s="912"/>
      <c r="E45" s="912"/>
      <c r="F45" s="939">
        <f>収支報告書!H4</f>
        <v>0</v>
      </c>
      <c r="G45" s="939"/>
      <c r="H45" s="929" t="s">
        <v>561</v>
      </c>
      <c r="I45" s="930"/>
      <c r="J45" s="980">
        <f>収支報告書!N4</f>
        <v>0</v>
      </c>
      <c r="K45" s="981"/>
      <c r="L45" s="623" t="s">
        <v>322</v>
      </c>
      <c r="N45" s="3"/>
    </row>
    <row r="46" spans="1:14" ht="35.1" customHeight="1">
      <c r="A46" s="453"/>
      <c r="B46" s="969"/>
      <c r="C46" s="818" t="s">
        <v>326</v>
      </c>
      <c r="D46" s="818"/>
      <c r="E46" s="818"/>
      <c r="F46" s="907">
        <f>収支報告書!H5</f>
        <v>0</v>
      </c>
      <c r="G46" s="907"/>
      <c r="H46" s="931" t="s">
        <v>562</v>
      </c>
      <c r="I46" s="932"/>
      <c r="J46" s="935">
        <f>収支報告書!N5+収支報告書!O25</f>
        <v>0</v>
      </c>
      <c r="K46" s="936"/>
      <c r="L46" s="623" t="s">
        <v>322</v>
      </c>
      <c r="N46" s="3"/>
    </row>
    <row r="47" spans="1:14" ht="35.1" customHeight="1" thickBot="1">
      <c r="A47" s="458"/>
      <c r="B47" s="970"/>
      <c r="C47" s="916" t="s">
        <v>321</v>
      </c>
      <c r="D47" s="916"/>
      <c r="E47" s="916"/>
      <c r="F47" s="908">
        <f>SUM($F$45:$G$46)</f>
        <v>0</v>
      </c>
      <c r="G47" s="908"/>
      <c r="H47" s="933" t="s">
        <v>329</v>
      </c>
      <c r="I47" s="934"/>
      <c r="J47" s="937">
        <f>SUM($J$45:$K$46)</f>
        <v>0</v>
      </c>
      <c r="K47" s="938"/>
      <c r="L47" s="623" t="s">
        <v>322</v>
      </c>
      <c r="N47" s="3"/>
    </row>
    <row r="48" spans="1:14" ht="35.1" customHeight="1">
      <c r="A48" s="453"/>
      <c r="B48" s="969" t="s">
        <v>324</v>
      </c>
      <c r="C48" s="826" t="s">
        <v>328</v>
      </c>
      <c r="D48" s="826"/>
      <c r="E48" s="826"/>
      <c r="F48" s="906">
        <f>収支報告書!H6</f>
        <v>0</v>
      </c>
      <c r="G48" s="906"/>
      <c r="H48" s="454"/>
      <c r="I48" s="454"/>
      <c r="J48" s="454"/>
      <c r="K48" s="454"/>
      <c r="L48" s="623" t="s">
        <v>323</v>
      </c>
      <c r="N48" s="3"/>
    </row>
    <row r="49" spans="1:14" ht="35.1" customHeight="1">
      <c r="A49" s="453"/>
      <c r="B49" s="969"/>
      <c r="C49" s="913" t="s">
        <v>327</v>
      </c>
      <c r="D49" s="914"/>
      <c r="E49" s="914"/>
      <c r="F49" s="907">
        <f>収支報告書!H7</f>
        <v>0</v>
      </c>
      <c r="G49" s="907"/>
      <c r="L49" s="623" t="s">
        <v>323</v>
      </c>
      <c r="N49" s="3"/>
    </row>
    <row r="50" spans="1:14" ht="35.1" customHeight="1" thickBot="1">
      <c r="A50" s="458"/>
      <c r="B50" s="970"/>
      <c r="C50" s="915" t="s">
        <v>564</v>
      </c>
      <c r="D50" s="915"/>
      <c r="E50" s="915"/>
      <c r="F50" s="908">
        <f>収支報告書!H8</f>
        <v>0</v>
      </c>
      <c r="G50" s="908"/>
      <c r="L50" s="623" t="s">
        <v>323</v>
      </c>
      <c r="N50" s="3"/>
    </row>
    <row r="52" spans="1:14" ht="18.75" customHeight="1">
      <c r="H52" s="485" t="s">
        <v>376</v>
      </c>
      <c r="I52" s="486"/>
      <c r="J52" s="721" t="e">
        <f>J40/K40</f>
        <v>#DIV/0!</v>
      </c>
    </row>
    <row r="53" spans="1:14" ht="18.75" customHeight="1">
      <c r="H53" s="487" t="s">
        <v>377</v>
      </c>
      <c r="I53" s="488"/>
      <c r="J53" s="489" t="e">
        <f>IF(0.8&lt;=J52,"","要変更理由書")</f>
        <v>#DIV/0!</v>
      </c>
    </row>
  </sheetData>
  <mergeCells count="110">
    <mergeCell ref="L7:L8"/>
    <mergeCell ref="B45:B47"/>
    <mergeCell ref="B48:B50"/>
    <mergeCell ref="C16:D16"/>
    <mergeCell ref="C19:F19"/>
    <mergeCell ref="I18:K18"/>
    <mergeCell ref="I19:K19"/>
    <mergeCell ref="G19:H19"/>
    <mergeCell ref="G23:H23"/>
    <mergeCell ref="G24:H24"/>
    <mergeCell ref="G25:H25"/>
    <mergeCell ref="D26:K26"/>
    <mergeCell ref="I24:K24"/>
    <mergeCell ref="I25:K25"/>
    <mergeCell ref="C33:G33"/>
    <mergeCell ref="H33:J33"/>
    <mergeCell ref="H36:J36"/>
    <mergeCell ref="C34:G34"/>
    <mergeCell ref="B29:B30"/>
    <mergeCell ref="F30:G30"/>
    <mergeCell ref="C29:D29"/>
    <mergeCell ref="C35:G35"/>
    <mergeCell ref="H35:J35"/>
    <mergeCell ref="J45:K45"/>
    <mergeCell ref="A4:K4"/>
    <mergeCell ref="A2:B2"/>
    <mergeCell ref="E16:K16"/>
    <mergeCell ref="E17:K17"/>
    <mergeCell ref="C18:F18"/>
    <mergeCell ref="C14:K14"/>
    <mergeCell ref="A13:A19"/>
    <mergeCell ref="B15:B17"/>
    <mergeCell ref="C13:K13"/>
    <mergeCell ref="I12:K12"/>
    <mergeCell ref="A11:B11"/>
    <mergeCell ref="I11:K11"/>
    <mergeCell ref="C17:D17"/>
    <mergeCell ref="G15:K15"/>
    <mergeCell ref="C11:F11"/>
    <mergeCell ref="C12:F12"/>
    <mergeCell ref="A20:A22"/>
    <mergeCell ref="G18:H18"/>
    <mergeCell ref="A12:B12"/>
    <mergeCell ref="C22:F22"/>
    <mergeCell ref="G22:H22"/>
    <mergeCell ref="I22:K22"/>
    <mergeCell ref="C20:F20"/>
    <mergeCell ref="H31:J31"/>
    <mergeCell ref="C32:G32"/>
    <mergeCell ref="H32:J32"/>
    <mergeCell ref="A23:A25"/>
    <mergeCell ref="A26:A44"/>
    <mergeCell ref="F29:G29"/>
    <mergeCell ref="C38:E38"/>
    <mergeCell ref="B37:B44"/>
    <mergeCell ref="C24:F24"/>
    <mergeCell ref="C25:F25"/>
    <mergeCell ref="C23:F23"/>
    <mergeCell ref="B31:B36"/>
    <mergeCell ref="C36:G36"/>
    <mergeCell ref="C27:K27"/>
    <mergeCell ref="C28:K28"/>
    <mergeCell ref="C30:D30"/>
    <mergeCell ref="C31:G31"/>
    <mergeCell ref="J46:K46"/>
    <mergeCell ref="J47:K47"/>
    <mergeCell ref="F45:G45"/>
    <mergeCell ref="F46:G46"/>
    <mergeCell ref="I23:K23"/>
    <mergeCell ref="H5:J5"/>
    <mergeCell ref="I6:K6"/>
    <mergeCell ref="I21:K21"/>
    <mergeCell ref="G20:H20"/>
    <mergeCell ref="G11:H11"/>
    <mergeCell ref="G12:H12"/>
    <mergeCell ref="I20:K20"/>
    <mergeCell ref="C21:F21"/>
    <mergeCell ref="G21:H21"/>
    <mergeCell ref="F47:G47"/>
    <mergeCell ref="C43:E43"/>
    <mergeCell ref="C44:E44"/>
    <mergeCell ref="C42:E42"/>
    <mergeCell ref="C41:E41"/>
    <mergeCell ref="C39:E39"/>
    <mergeCell ref="C40:E40"/>
    <mergeCell ref="C37:G37"/>
    <mergeCell ref="H37:K37"/>
    <mergeCell ref="F48:G48"/>
    <mergeCell ref="F49:G49"/>
    <mergeCell ref="F50:G50"/>
    <mergeCell ref="B9:G9"/>
    <mergeCell ref="A1:D1"/>
    <mergeCell ref="H9:K9"/>
    <mergeCell ref="H38:I38"/>
    <mergeCell ref="H34:J34"/>
    <mergeCell ref="C45:E45"/>
    <mergeCell ref="C48:E48"/>
    <mergeCell ref="C49:E49"/>
    <mergeCell ref="C50:E50"/>
    <mergeCell ref="C46:E46"/>
    <mergeCell ref="C47:E47"/>
    <mergeCell ref="H39:I39"/>
    <mergeCell ref="H40:I40"/>
    <mergeCell ref="H41:I41"/>
    <mergeCell ref="H42:I42"/>
    <mergeCell ref="H43:I43"/>
    <mergeCell ref="H44:I44"/>
    <mergeCell ref="H45:I45"/>
    <mergeCell ref="H46:I46"/>
    <mergeCell ref="H47:I47"/>
  </mergeCells>
  <phoneticPr fontId="7"/>
  <conditionalFormatting sqref="A48:G50">
    <cfRule type="expression" dxfId="222" priority="9" stopIfTrue="1">
      <formula>OR($C$12="音楽",$C$12="伝統芸能",$C$12="大衆芸能")</formula>
    </cfRule>
  </conditionalFormatting>
  <conditionalFormatting sqref="A45:K50">
    <cfRule type="expression" dxfId="221" priority="2" stopIfTrue="1">
      <formula>OR($I$11="公演事業支援",$I$11="公演事業支援（ステップアップ枠）")</formula>
    </cfRule>
    <cfRule type="expression" dxfId="220" priority="6" stopIfTrue="1">
      <formula>OR($C$12="伝統芸能",$C$12="大衆芸能")</formula>
    </cfRule>
  </conditionalFormatting>
  <conditionalFormatting sqref="B26">
    <cfRule type="expression" dxfId="219" priority="4" stopIfTrue="1">
      <formula>$I$11="複数年計画支援"</formula>
    </cfRule>
  </conditionalFormatting>
  <conditionalFormatting sqref="B9:G9">
    <cfRule type="containsText" dxfId="218" priority="18" operator="containsText" text="　令和　年">
      <formula>NOT(ISERROR(SEARCH("　令和　年",B9)))</formula>
    </cfRule>
  </conditionalFormatting>
  <conditionalFormatting sqref="B6:K10">
    <cfRule type="expression" dxfId="217" priority="1" stopIfTrue="1">
      <formula>$I$11="複数年計画支援"</formula>
    </cfRule>
  </conditionalFormatting>
  <conditionalFormatting sqref="C26">
    <cfRule type="expression" dxfId="216" priority="5" stopIfTrue="1">
      <formula>$I$11="複数年計画支援"</formula>
    </cfRule>
  </conditionalFormatting>
  <conditionalFormatting sqref="C44:K44">
    <cfRule type="expression" dxfId="215" priority="23">
      <formula>$I$11="複数年計画支援"</formula>
    </cfRule>
  </conditionalFormatting>
  <conditionalFormatting sqref="F44:H44 J44">
    <cfRule type="expression" dxfId="214" priority="28">
      <formula>$I$11="複数年計画支援"</formula>
    </cfRule>
  </conditionalFormatting>
  <conditionalFormatting sqref="H41:K41">
    <cfRule type="expression" dxfId="213" priority="16">
      <formula>$I$11="複数年計画支援"</formula>
    </cfRule>
  </conditionalFormatting>
  <conditionalFormatting sqref="I6:K6">
    <cfRule type="containsText" dxfId="212" priority="17" operator="containsText" text="令和　年">
      <formula>NOT(ISERROR(SEARCH("令和　年",I6)))</formula>
    </cfRule>
  </conditionalFormatting>
  <conditionalFormatting sqref="J41">
    <cfRule type="cellIs" dxfId="211" priority="13" operator="lessThan">
      <formula>$K$41</formula>
    </cfRule>
  </conditionalFormatting>
  <dataValidations xWindow="630" yWindow="603" count="12">
    <dataValidation imeMode="fullKatakana" allowBlank="1" showInputMessage="1" showErrorMessage="1" sqref="C21:D21 C27:K27 C24:F24" xr:uid="{A5DF7404-FB44-439E-B67D-4EB756A0877B}"/>
    <dataValidation type="list" allowBlank="1" showInputMessage="1" showErrorMessage="1" sqref="C17" xr:uid="{1F3C486D-6610-4D86-BF24-D0673E5130B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C16" xr:uid="{45439E09-54C4-4DD7-982E-B085B4C85347}"/>
    <dataValidation imeMode="halfAlpha" allowBlank="1" showInputMessage="1" showErrorMessage="1" prompt="ハイフンを入れた形式で入力してください。_x000a_ex.) 03-3265-7411" sqref="I18:I21 I23:I24" xr:uid="{402F0247-D6C1-46A5-80F0-F48418C0FD9E}"/>
    <dataValidation imeMode="halfAlpha" allowBlank="1" showInputMessage="1" showErrorMessage="1" sqref="I25 I22 G15" xr:uid="{7143E15C-22D1-4B99-B275-9552836ECD65}"/>
    <dataValidation type="textLength" operator="lessThanOrEqual" allowBlank="1" showInputMessage="1" showErrorMessage="1" prompt="建物名を含め_x000a_正確にご記入ください。" sqref="E17:K17" xr:uid="{4E1B9283-7693-4754-A585-8D36156887BD}">
      <formula1>60</formula1>
    </dataValidation>
    <dataValidation allowBlank="1" showInputMessage="1" showErrorMessage="1" prompt="姓と名の間は全角1字スペースを空けてください。" sqref="C25:F25 C22:F22" xr:uid="{D5870D57-F26A-4946-B20D-85A3010B84C3}"/>
    <dataValidation imeMode="hiragana" allowBlank="1" showInputMessage="1" showErrorMessage="1" prompt="法人格の後に全角スペースを入れてください。_x000a_ex.)一般社団法人　○○、株式会社　△△" sqref="C14:K14" xr:uid="{2642F7E4-E2E9-43D6-A848-C693DE556035}"/>
    <dataValidation imeMode="fullKatakana" allowBlank="1" showInputMessage="1" showErrorMessage="1" prompt="法人格部分のフリガナは入力しないでください。_x000a_数字もカタカナ表記としてください。" sqref="C13:K13" xr:uid="{89ED84F8-A115-4697-B5A2-0E45E1AEB5D8}"/>
    <dataValidation imeMode="hiragana" allowBlank="1" showInputMessage="1" showErrorMessage="1" prompt="姓と名の間は全角1字スペースを空けてください。" sqref="C19:F19" xr:uid="{3555DB57-2C28-4C4C-BA89-9DA4752EDA4A}"/>
    <dataValidation imeMode="halfAlpha" allowBlank="1" showInputMessage="1" showErrorMessage="1" prompt="半角英数字でご入力ください。" sqref="F15 D15" xr:uid="{5D2E722C-27B7-4D48-A782-0CE65E53E6DF}"/>
    <dataValidation imeMode="hiragana" allowBlank="1" showInputMessage="1" showErrorMessage="1" sqref="C18:F18" xr:uid="{1C3FBEC1-D9B9-4292-9E3F-E120EC5B09D9}"/>
  </dataValidations>
  <printOptions horizontalCentered="1"/>
  <pageMargins left="0.59055118110236227" right="0.59055118110236227" top="0.59055118110236227" bottom="0.59055118110236227" header="0.31496062992125984" footer="0.31496062992125984"/>
  <pageSetup paperSize="9" scale="50" orientation="portrait" r:id="rId1"/>
  <headerFooter scaleWithDoc="0">
    <oddFooter>&amp;R&amp;12整理番号：（事務局記入欄）</oddFooter>
  </headerFooter>
  <rowBreaks count="1" manualBreakCount="1">
    <brk id="31" max="10" man="1"/>
  </rowBreaks>
  <colBreaks count="1" manualBreakCount="1">
    <brk id="7" max="52" man="1"/>
  </colBreaks>
  <ignoredErrors>
    <ignoredError sqref="C26"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B806-9BF3-471C-8615-8A788C8E0D76}">
  <sheetPr>
    <pageSetUpPr fitToPage="1"/>
  </sheetPr>
  <dimension ref="A1:Z209"/>
  <sheetViews>
    <sheetView view="pageBreakPreview" zoomScale="66" zoomScaleNormal="60" zoomScaleSheetLayoutView="66" workbookViewId="0"/>
  </sheetViews>
  <sheetFormatPr defaultColWidth="9" defaultRowHeight="16.2"/>
  <cols>
    <col min="1" max="1" width="3.5" style="286" customWidth="1"/>
    <col min="2" max="2" width="3.5" style="288" customWidth="1"/>
    <col min="3" max="3" width="3.796875" style="288" customWidth="1"/>
    <col min="4" max="4" width="10.59765625" style="288" customWidth="1"/>
    <col min="5" max="5" width="12.59765625" style="288" customWidth="1"/>
    <col min="6" max="6" width="15.5" style="288" customWidth="1"/>
    <col min="7" max="8" width="4.59765625" style="288" customWidth="1"/>
    <col min="9" max="9" width="15.5" style="288" customWidth="1"/>
    <col min="10" max="10" width="4.59765625" style="288" customWidth="1"/>
    <col min="11" max="11" width="18.19921875" style="288" customWidth="1"/>
    <col min="12" max="12" width="12.59765625" style="288" customWidth="1"/>
    <col min="13" max="13" width="9.59765625" style="288" customWidth="1"/>
    <col min="14" max="14" width="23.59765625" style="288" customWidth="1"/>
    <col min="15" max="15" width="12.5" style="288" customWidth="1"/>
    <col min="16" max="16" width="9.59765625" style="288" customWidth="1"/>
    <col min="17" max="17" width="11.59765625" style="288" customWidth="1"/>
    <col min="18" max="18" width="68" style="289" customWidth="1"/>
    <col min="19" max="16384" width="9" style="288"/>
  </cols>
  <sheetData>
    <row r="1" spans="2:18" ht="28.5" customHeight="1">
      <c r="B1" s="287" t="s">
        <v>29</v>
      </c>
      <c r="P1" s="982" t="s">
        <v>374</v>
      </c>
      <c r="Q1" s="983"/>
      <c r="R1" s="393"/>
    </row>
    <row r="2" spans="2:18" ht="10.050000000000001" customHeight="1" thickBot="1">
      <c r="B2" s="287"/>
      <c r="P2" s="303"/>
      <c r="Q2" s="304"/>
      <c r="R2" s="393"/>
    </row>
    <row r="3" spans="2:18" ht="36" customHeight="1" thickTop="1">
      <c r="B3" s="1004" t="s">
        <v>30</v>
      </c>
      <c r="C3" s="1005"/>
      <c r="D3" s="1005"/>
      <c r="E3" s="984" t="str">
        <f>IF(ISBLANK(総表!C14),"",総表!C14)</f>
        <v/>
      </c>
      <c r="F3" s="985"/>
      <c r="G3" s="985"/>
      <c r="H3" s="985"/>
      <c r="I3" s="985"/>
      <c r="J3" s="986"/>
      <c r="K3" s="684" t="s">
        <v>31</v>
      </c>
      <c r="L3" s="984" t="str">
        <f>IF(ISBLANK(総表!C28),"",総表!C28)</f>
        <v/>
      </c>
      <c r="M3" s="985"/>
      <c r="N3" s="985"/>
      <c r="O3" s="985"/>
      <c r="P3" s="985"/>
      <c r="Q3" s="987"/>
      <c r="R3" s="24" t="s">
        <v>345</v>
      </c>
    </row>
    <row r="4" spans="2:18" ht="18.75" hidden="1" customHeight="1">
      <c r="B4" s="1012" t="s">
        <v>291</v>
      </c>
      <c r="C4" s="1006" t="s">
        <v>32</v>
      </c>
      <c r="D4" s="1006"/>
      <c r="E4" s="1006"/>
      <c r="F4" s="1006"/>
      <c r="G4" s="1006"/>
      <c r="H4" s="1006"/>
      <c r="I4" s="1006"/>
      <c r="J4" s="1006"/>
      <c r="K4" s="1006"/>
      <c r="L4" s="1006"/>
      <c r="M4" s="1006"/>
      <c r="N4" s="1006"/>
      <c r="O4" s="1006"/>
      <c r="P4" s="1007"/>
      <c r="Q4" s="1008"/>
      <c r="R4" s="393"/>
    </row>
    <row r="5" spans="2:18" ht="17.25" hidden="1" customHeight="1">
      <c r="B5" s="1012"/>
      <c r="C5" s="1009" t="s">
        <v>33</v>
      </c>
      <c r="D5" s="995"/>
      <c r="E5" s="996"/>
      <c r="F5" s="996"/>
      <c r="G5" s="996"/>
      <c r="H5" s="996"/>
      <c r="I5" s="996"/>
      <c r="J5" s="996"/>
      <c r="K5" s="996"/>
      <c r="L5" s="996"/>
      <c r="M5" s="996"/>
      <c r="N5" s="996"/>
      <c r="O5" s="996"/>
      <c r="P5" s="996"/>
      <c r="Q5" s="997"/>
      <c r="R5" s="1051" t="s">
        <v>293</v>
      </c>
    </row>
    <row r="6" spans="2:18" ht="17.25" hidden="1" customHeight="1">
      <c r="B6" s="1012"/>
      <c r="C6" s="1010"/>
      <c r="D6" s="998"/>
      <c r="E6" s="999"/>
      <c r="F6" s="999"/>
      <c r="G6" s="999"/>
      <c r="H6" s="999"/>
      <c r="I6" s="999"/>
      <c r="J6" s="999"/>
      <c r="K6" s="999"/>
      <c r="L6" s="999"/>
      <c r="M6" s="999"/>
      <c r="N6" s="999"/>
      <c r="O6" s="999"/>
      <c r="P6" s="999"/>
      <c r="Q6" s="1000"/>
      <c r="R6" s="1051"/>
    </row>
    <row r="7" spans="2:18" ht="17.25" hidden="1" customHeight="1">
      <c r="B7" s="1012"/>
      <c r="C7" s="1010"/>
      <c r="D7" s="998"/>
      <c r="E7" s="999"/>
      <c r="F7" s="999"/>
      <c r="G7" s="999"/>
      <c r="H7" s="999"/>
      <c r="I7" s="999"/>
      <c r="J7" s="999"/>
      <c r="K7" s="999"/>
      <c r="L7" s="999"/>
      <c r="M7" s="999"/>
      <c r="N7" s="999"/>
      <c r="O7" s="999"/>
      <c r="P7" s="999"/>
      <c r="Q7" s="1000"/>
      <c r="R7" s="1051"/>
    </row>
    <row r="8" spans="2:18" ht="17.25" hidden="1" customHeight="1">
      <c r="B8" s="1012"/>
      <c r="C8" s="1010"/>
      <c r="D8" s="998"/>
      <c r="E8" s="999"/>
      <c r="F8" s="999"/>
      <c r="G8" s="999"/>
      <c r="H8" s="999"/>
      <c r="I8" s="999"/>
      <c r="J8" s="999"/>
      <c r="K8" s="999"/>
      <c r="L8" s="999"/>
      <c r="M8" s="999"/>
      <c r="N8" s="999"/>
      <c r="O8" s="999"/>
      <c r="P8" s="999"/>
      <c r="Q8" s="1000"/>
      <c r="R8" s="1051"/>
    </row>
    <row r="9" spans="2:18" ht="17.25" hidden="1" customHeight="1">
      <c r="B9" s="1012"/>
      <c r="C9" s="1010"/>
      <c r="D9" s="998"/>
      <c r="E9" s="999"/>
      <c r="F9" s="999"/>
      <c r="G9" s="999"/>
      <c r="H9" s="999"/>
      <c r="I9" s="999"/>
      <c r="J9" s="999"/>
      <c r="K9" s="999"/>
      <c r="L9" s="999"/>
      <c r="M9" s="999"/>
      <c r="N9" s="999"/>
      <c r="O9" s="999"/>
      <c r="P9" s="999"/>
      <c r="Q9" s="1000"/>
      <c r="R9" s="1051"/>
    </row>
    <row r="10" spans="2:18" ht="17.25" hidden="1" customHeight="1">
      <c r="B10" s="1012"/>
      <c r="C10" s="1010"/>
      <c r="D10" s="998"/>
      <c r="E10" s="999"/>
      <c r="F10" s="999"/>
      <c r="G10" s="999"/>
      <c r="H10" s="999"/>
      <c r="I10" s="999"/>
      <c r="J10" s="999"/>
      <c r="K10" s="999"/>
      <c r="L10" s="999"/>
      <c r="M10" s="999"/>
      <c r="N10" s="999"/>
      <c r="O10" s="999"/>
      <c r="P10" s="999"/>
      <c r="Q10" s="1000"/>
      <c r="R10" s="1051"/>
    </row>
    <row r="11" spans="2:18" ht="17.25" hidden="1" customHeight="1">
      <c r="B11" s="1012"/>
      <c r="C11" s="1010"/>
      <c r="D11" s="998"/>
      <c r="E11" s="999"/>
      <c r="F11" s="999"/>
      <c r="G11" s="999"/>
      <c r="H11" s="999"/>
      <c r="I11" s="999"/>
      <c r="J11" s="999"/>
      <c r="K11" s="999"/>
      <c r="L11" s="999"/>
      <c r="M11" s="999"/>
      <c r="N11" s="999"/>
      <c r="O11" s="999"/>
      <c r="P11" s="999"/>
      <c r="Q11" s="1000"/>
      <c r="R11" s="1051"/>
    </row>
    <row r="12" spans="2:18" ht="17.25" hidden="1" customHeight="1">
      <c r="B12" s="1012"/>
      <c r="C12" s="1010"/>
      <c r="D12" s="998"/>
      <c r="E12" s="999"/>
      <c r="F12" s="999"/>
      <c r="G12" s="999"/>
      <c r="H12" s="999"/>
      <c r="I12" s="999"/>
      <c r="J12" s="999"/>
      <c r="K12" s="999"/>
      <c r="L12" s="999"/>
      <c r="M12" s="999"/>
      <c r="N12" s="999"/>
      <c r="O12" s="999"/>
      <c r="P12" s="999"/>
      <c r="Q12" s="1000"/>
      <c r="R12" s="1051"/>
    </row>
    <row r="13" spans="2:18" ht="17.25" hidden="1" customHeight="1">
      <c r="B13" s="1012"/>
      <c r="C13" s="1010"/>
      <c r="D13" s="998"/>
      <c r="E13" s="999"/>
      <c r="F13" s="999"/>
      <c r="G13" s="999"/>
      <c r="H13" s="999"/>
      <c r="I13" s="999"/>
      <c r="J13" s="999"/>
      <c r="K13" s="999"/>
      <c r="L13" s="999"/>
      <c r="M13" s="999"/>
      <c r="N13" s="999"/>
      <c r="O13" s="999"/>
      <c r="P13" s="999"/>
      <c r="Q13" s="1000"/>
      <c r="R13" s="1051"/>
    </row>
    <row r="14" spans="2:18" ht="17.25" hidden="1" customHeight="1">
      <c r="B14" s="1012"/>
      <c r="C14" s="1010"/>
      <c r="D14" s="998"/>
      <c r="E14" s="999"/>
      <c r="F14" s="999"/>
      <c r="G14" s="999"/>
      <c r="H14" s="999"/>
      <c r="I14" s="999"/>
      <c r="J14" s="999"/>
      <c r="K14" s="999"/>
      <c r="L14" s="999"/>
      <c r="M14" s="999"/>
      <c r="N14" s="999"/>
      <c r="O14" s="999"/>
      <c r="P14" s="999"/>
      <c r="Q14" s="1000"/>
      <c r="R14" s="1051"/>
    </row>
    <row r="15" spans="2:18" ht="17.25" hidden="1" customHeight="1">
      <c r="B15" s="1012"/>
      <c r="C15" s="1010"/>
      <c r="D15" s="998"/>
      <c r="E15" s="999"/>
      <c r="F15" s="999"/>
      <c r="G15" s="999"/>
      <c r="H15" s="999"/>
      <c r="I15" s="999"/>
      <c r="J15" s="999"/>
      <c r="K15" s="999"/>
      <c r="L15" s="999"/>
      <c r="M15" s="999"/>
      <c r="N15" s="999"/>
      <c r="O15" s="999"/>
      <c r="P15" s="999"/>
      <c r="Q15" s="1000"/>
      <c r="R15" s="1051"/>
    </row>
    <row r="16" spans="2:18" ht="17.25" hidden="1" customHeight="1">
      <c r="B16" s="1012"/>
      <c r="C16" s="1011"/>
      <c r="D16" s="1001"/>
      <c r="E16" s="1002"/>
      <c r="F16" s="1002"/>
      <c r="G16" s="1002"/>
      <c r="H16" s="1002"/>
      <c r="I16" s="1002"/>
      <c r="J16" s="1002"/>
      <c r="K16" s="1002"/>
      <c r="L16" s="1002"/>
      <c r="M16" s="1002"/>
      <c r="N16" s="1002"/>
      <c r="O16" s="1002"/>
      <c r="P16" s="1002"/>
      <c r="Q16" s="1003"/>
      <c r="R16" s="1051"/>
    </row>
    <row r="17" spans="2:18" ht="17.25" hidden="1" customHeight="1">
      <c r="B17" s="1012"/>
      <c r="C17" s="1014" t="s">
        <v>34</v>
      </c>
      <c r="D17" s="995"/>
      <c r="E17" s="996"/>
      <c r="F17" s="996"/>
      <c r="G17" s="996"/>
      <c r="H17" s="996"/>
      <c r="I17" s="996"/>
      <c r="J17" s="996"/>
      <c r="K17" s="996"/>
      <c r="L17" s="996"/>
      <c r="M17" s="996"/>
      <c r="N17" s="996"/>
      <c r="O17" s="996"/>
      <c r="P17" s="996"/>
      <c r="Q17" s="997"/>
      <c r="R17" s="1053" t="s">
        <v>294</v>
      </c>
    </row>
    <row r="18" spans="2:18" ht="17.25" hidden="1" customHeight="1">
      <c r="B18" s="1012"/>
      <c r="C18" s="1010"/>
      <c r="D18" s="998"/>
      <c r="E18" s="999"/>
      <c r="F18" s="999"/>
      <c r="G18" s="999"/>
      <c r="H18" s="999"/>
      <c r="I18" s="999"/>
      <c r="J18" s="999"/>
      <c r="K18" s="999"/>
      <c r="L18" s="999"/>
      <c r="M18" s="999"/>
      <c r="N18" s="999"/>
      <c r="O18" s="999"/>
      <c r="P18" s="999"/>
      <c r="Q18" s="1000"/>
      <c r="R18" s="1053"/>
    </row>
    <row r="19" spans="2:18" ht="17.25" hidden="1" customHeight="1">
      <c r="B19" s="1012"/>
      <c r="C19" s="1010"/>
      <c r="D19" s="998"/>
      <c r="E19" s="999"/>
      <c r="F19" s="999"/>
      <c r="G19" s="999"/>
      <c r="H19" s="999"/>
      <c r="I19" s="999"/>
      <c r="J19" s="999"/>
      <c r="K19" s="999"/>
      <c r="L19" s="999"/>
      <c r="M19" s="999"/>
      <c r="N19" s="999"/>
      <c r="O19" s="999"/>
      <c r="P19" s="999"/>
      <c r="Q19" s="1000"/>
      <c r="R19" s="1053"/>
    </row>
    <row r="20" spans="2:18" ht="17.25" hidden="1" customHeight="1">
      <c r="B20" s="1012"/>
      <c r="C20" s="1010"/>
      <c r="D20" s="998"/>
      <c r="E20" s="999"/>
      <c r="F20" s="999"/>
      <c r="G20" s="999"/>
      <c r="H20" s="999"/>
      <c r="I20" s="999"/>
      <c r="J20" s="999"/>
      <c r="K20" s="999"/>
      <c r="L20" s="999"/>
      <c r="M20" s="999"/>
      <c r="N20" s="999"/>
      <c r="O20" s="999"/>
      <c r="P20" s="999"/>
      <c r="Q20" s="1000"/>
      <c r="R20" s="1053"/>
    </row>
    <row r="21" spans="2:18" ht="17.25" hidden="1" customHeight="1">
      <c r="B21" s="1012"/>
      <c r="C21" s="1010"/>
      <c r="D21" s="998"/>
      <c r="E21" s="999"/>
      <c r="F21" s="999"/>
      <c r="G21" s="999"/>
      <c r="H21" s="999"/>
      <c r="I21" s="999"/>
      <c r="J21" s="999"/>
      <c r="K21" s="999"/>
      <c r="L21" s="999"/>
      <c r="M21" s="999"/>
      <c r="N21" s="999"/>
      <c r="O21" s="999"/>
      <c r="P21" s="999"/>
      <c r="Q21" s="1000"/>
      <c r="R21" s="1053"/>
    </row>
    <row r="22" spans="2:18" ht="17.25" hidden="1" customHeight="1">
      <c r="B22" s="1012"/>
      <c r="C22" s="1010"/>
      <c r="D22" s="998"/>
      <c r="E22" s="999"/>
      <c r="F22" s="999"/>
      <c r="G22" s="999"/>
      <c r="H22" s="999"/>
      <c r="I22" s="999"/>
      <c r="J22" s="999"/>
      <c r="K22" s="999"/>
      <c r="L22" s="999"/>
      <c r="M22" s="999"/>
      <c r="N22" s="999"/>
      <c r="O22" s="999"/>
      <c r="P22" s="999"/>
      <c r="Q22" s="1000"/>
      <c r="R22" s="1024"/>
    </row>
    <row r="23" spans="2:18" ht="17.25" hidden="1" customHeight="1">
      <c r="B23" s="1012"/>
      <c r="C23" s="1010"/>
      <c r="D23" s="998"/>
      <c r="E23" s="999"/>
      <c r="F23" s="999"/>
      <c r="G23" s="999"/>
      <c r="H23" s="999"/>
      <c r="I23" s="999"/>
      <c r="J23" s="999"/>
      <c r="K23" s="999"/>
      <c r="L23" s="999"/>
      <c r="M23" s="999"/>
      <c r="N23" s="999"/>
      <c r="O23" s="999"/>
      <c r="P23" s="999"/>
      <c r="Q23" s="1000"/>
      <c r="R23" s="1024"/>
    </row>
    <row r="24" spans="2:18" ht="17.25" hidden="1" customHeight="1">
      <c r="B24" s="1012"/>
      <c r="C24" s="1010"/>
      <c r="D24" s="998"/>
      <c r="E24" s="999"/>
      <c r="F24" s="999"/>
      <c r="G24" s="999"/>
      <c r="H24" s="999"/>
      <c r="I24" s="999"/>
      <c r="J24" s="999"/>
      <c r="K24" s="999"/>
      <c r="L24" s="999"/>
      <c r="M24" s="999"/>
      <c r="N24" s="999"/>
      <c r="O24" s="999"/>
      <c r="P24" s="999"/>
      <c r="Q24" s="1000"/>
      <c r="R24" s="1024"/>
    </row>
    <row r="25" spans="2:18" ht="17.25" hidden="1" customHeight="1">
      <c r="B25" s="1012"/>
      <c r="C25" s="1010"/>
      <c r="D25" s="998"/>
      <c r="E25" s="999"/>
      <c r="F25" s="999"/>
      <c r="G25" s="999"/>
      <c r="H25" s="999"/>
      <c r="I25" s="999"/>
      <c r="J25" s="999"/>
      <c r="K25" s="999"/>
      <c r="L25" s="999"/>
      <c r="M25" s="999"/>
      <c r="N25" s="999"/>
      <c r="O25" s="999"/>
      <c r="P25" s="999"/>
      <c r="Q25" s="1000"/>
      <c r="R25" s="1024"/>
    </row>
    <row r="26" spans="2:18" ht="17.25" hidden="1" customHeight="1">
      <c r="B26" s="1012"/>
      <c r="C26" s="1010"/>
      <c r="D26" s="998"/>
      <c r="E26" s="999"/>
      <c r="F26" s="999"/>
      <c r="G26" s="999"/>
      <c r="H26" s="999"/>
      <c r="I26" s="999"/>
      <c r="J26" s="999"/>
      <c r="K26" s="999"/>
      <c r="L26" s="999"/>
      <c r="M26" s="999"/>
      <c r="N26" s="999"/>
      <c r="O26" s="999"/>
      <c r="P26" s="999"/>
      <c r="Q26" s="1000"/>
      <c r="R26" s="1024"/>
    </row>
    <row r="27" spans="2:18" ht="17.100000000000001" hidden="1" customHeight="1">
      <c r="B27" s="1012"/>
      <c r="C27" s="1010"/>
      <c r="D27" s="998"/>
      <c r="E27" s="999"/>
      <c r="F27" s="999"/>
      <c r="G27" s="999"/>
      <c r="H27" s="999"/>
      <c r="I27" s="999"/>
      <c r="J27" s="999"/>
      <c r="K27" s="999"/>
      <c r="L27" s="999"/>
      <c r="M27" s="999"/>
      <c r="N27" s="999"/>
      <c r="O27" s="999"/>
      <c r="P27" s="999"/>
      <c r="Q27" s="1000"/>
      <c r="R27" s="1024"/>
    </row>
    <row r="28" spans="2:18" ht="17.25" hidden="1" customHeight="1">
      <c r="B28" s="1012"/>
      <c r="C28" s="1015"/>
      <c r="D28" s="1001"/>
      <c r="E28" s="1002"/>
      <c r="F28" s="1002"/>
      <c r="G28" s="1002"/>
      <c r="H28" s="1002"/>
      <c r="I28" s="1002"/>
      <c r="J28" s="1002"/>
      <c r="K28" s="1002"/>
      <c r="L28" s="1002"/>
      <c r="M28" s="1002"/>
      <c r="N28" s="1002"/>
      <c r="O28" s="1002"/>
      <c r="P28" s="1002"/>
      <c r="Q28" s="1003"/>
      <c r="R28" s="1024"/>
    </row>
    <row r="29" spans="2:18" ht="18.75" customHeight="1">
      <c r="B29" s="1012"/>
      <c r="C29" s="1016" t="s">
        <v>35</v>
      </c>
      <c r="D29" s="1017"/>
      <c r="E29" s="1017"/>
      <c r="F29" s="1018"/>
      <c r="G29" s="1018"/>
      <c r="H29" s="1018"/>
      <c r="I29" s="1018"/>
      <c r="J29" s="1018"/>
      <c r="K29" s="1017"/>
      <c r="L29" s="1017"/>
      <c r="M29" s="1062" t="s">
        <v>255</v>
      </c>
      <c r="N29" s="993" t="s">
        <v>256</v>
      </c>
      <c r="O29" s="988" t="s">
        <v>36</v>
      </c>
      <c r="P29" s="989"/>
      <c r="Q29" s="990"/>
      <c r="R29" s="8"/>
    </row>
    <row r="30" spans="2:18" ht="18.75" customHeight="1">
      <c r="B30" s="1012"/>
      <c r="C30" s="696"/>
      <c r="D30" s="290" t="s">
        <v>580</v>
      </c>
      <c r="E30" s="339" t="s">
        <v>37</v>
      </c>
      <c r="F30" s="700" t="s">
        <v>251</v>
      </c>
      <c r="G30" s="701" t="s">
        <v>581</v>
      </c>
      <c r="H30" s="341" t="s">
        <v>252</v>
      </c>
      <c r="I30" s="702" t="s">
        <v>582</v>
      </c>
      <c r="J30" s="703" t="s">
        <v>581</v>
      </c>
      <c r="K30" s="340" t="s">
        <v>38</v>
      </c>
      <c r="L30" s="290" t="s">
        <v>39</v>
      </c>
      <c r="M30" s="1063"/>
      <c r="N30" s="994"/>
      <c r="O30" s="343" t="s">
        <v>253</v>
      </c>
      <c r="P30" s="991" t="s">
        <v>254</v>
      </c>
      <c r="Q30" s="992"/>
      <c r="R30" s="8"/>
    </row>
    <row r="31" spans="2:18">
      <c r="B31" s="1012"/>
      <c r="C31" s="669" t="s">
        <v>565</v>
      </c>
      <c r="D31" s="365"/>
      <c r="E31" s="366"/>
      <c r="F31" s="699"/>
      <c r="G31" s="704" t="str">
        <f>IF(F31="","",TEXT(F31,"aaa"))</f>
        <v/>
      </c>
      <c r="H31" s="374" t="s">
        <v>252</v>
      </c>
      <c r="I31" s="697"/>
      <c r="J31" s="715" t="str">
        <f>IF(I31="","",TEXT(I31,"aaa"))</f>
        <v/>
      </c>
      <c r="K31" s="367"/>
      <c r="L31" s="365"/>
      <c r="M31" s="291"/>
      <c r="N31" s="387"/>
      <c r="O31" s="375"/>
      <c r="P31" s="1019"/>
      <c r="Q31" s="1020"/>
      <c r="R31" s="1024" t="s">
        <v>598</v>
      </c>
    </row>
    <row r="32" spans="2:18">
      <c r="B32" s="1012"/>
      <c r="C32" s="669" t="s">
        <v>566</v>
      </c>
      <c r="D32" s="292"/>
      <c r="E32" s="368"/>
      <c r="F32" s="373"/>
      <c r="G32" s="705" t="str">
        <f t="shared" ref="G32:G45" si="0">IF(F32="","",TEXT(F32,"aaa"))</f>
        <v/>
      </c>
      <c r="H32" s="374" t="s">
        <v>252</v>
      </c>
      <c r="I32" s="697"/>
      <c r="J32" s="716" t="str">
        <f t="shared" ref="J32:J45" si="1">IF(I32="","",TEXT(I32,"aaa"))</f>
        <v/>
      </c>
      <c r="K32" s="369"/>
      <c r="L32" s="292"/>
      <c r="M32" s="293"/>
      <c r="N32" s="387"/>
      <c r="O32" s="375"/>
      <c r="P32" s="1021"/>
      <c r="Q32" s="1022"/>
      <c r="R32" s="1024"/>
    </row>
    <row r="33" spans="2:18">
      <c r="B33" s="1012"/>
      <c r="C33" s="668" t="s">
        <v>567</v>
      </c>
      <c r="D33" s="292"/>
      <c r="E33" s="368"/>
      <c r="F33" s="373"/>
      <c r="G33" s="705" t="str">
        <f t="shared" si="0"/>
        <v/>
      </c>
      <c r="H33" s="374" t="s">
        <v>252</v>
      </c>
      <c r="I33" s="697"/>
      <c r="J33" s="716" t="str">
        <f t="shared" si="1"/>
        <v/>
      </c>
      <c r="K33" s="369"/>
      <c r="L33" s="292"/>
      <c r="M33" s="293"/>
      <c r="N33" s="387"/>
      <c r="O33" s="375"/>
      <c r="P33" s="1021"/>
      <c r="Q33" s="1022"/>
      <c r="R33" s="1024"/>
    </row>
    <row r="34" spans="2:18">
      <c r="B34" s="1012"/>
      <c r="C34" s="668" t="s">
        <v>568</v>
      </c>
      <c r="D34" s="292"/>
      <c r="E34" s="368"/>
      <c r="F34" s="373"/>
      <c r="G34" s="705" t="str">
        <f t="shared" si="0"/>
        <v/>
      </c>
      <c r="H34" s="374" t="s">
        <v>252</v>
      </c>
      <c r="I34" s="697"/>
      <c r="J34" s="716" t="str">
        <f t="shared" si="1"/>
        <v/>
      </c>
      <c r="K34" s="369"/>
      <c r="L34" s="292"/>
      <c r="M34" s="293"/>
      <c r="N34" s="387"/>
      <c r="O34" s="375"/>
      <c r="P34" s="1021"/>
      <c r="Q34" s="1022"/>
      <c r="R34" s="1024"/>
    </row>
    <row r="35" spans="2:18">
      <c r="B35" s="1012"/>
      <c r="C35" s="668" t="s">
        <v>569</v>
      </c>
      <c r="D35" s="292"/>
      <c r="E35" s="368"/>
      <c r="F35" s="373"/>
      <c r="G35" s="705" t="str">
        <f t="shared" si="0"/>
        <v/>
      </c>
      <c r="H35" s="374" t="s">
        <v>252</v>
      </c>
      <c r="I35" s="697"/>
      <c r="J35" s="716" t="str">
        <f t="shared" si="1"/>
        <v/>
      </c>
      <c r="K35" s="369"/>
      <c r="L35" s="292"/>
      <c r="M35" s="293"/>
      <c r="N35" s="387"/>
      <c r="O35" s="375"/>
      <c r="P35" s="1021"/>
      <c r="Q35" s="1022"/>
      <c r="R35" s="1024"/>
    </row>
    <row r="36" spans="2:18">
      <c r="B36" s="1012"/>
      <c r="C36" s="668" t="s">
        <v>570</v>
      </c>
      <c r="D36" s="292"/>
      <c r="E36" s="368"/>
      <c r="F36" s="373"/>
      <c r="G36" s="705" t="str">
        <f t="shared" si="0"/>
        <v/>
      </c>
      <c r="H36" s="374" t="s">
        <v>252</v>
      </c>
      <c r="I36" s="697"/>
      <c r="J36" s="716" t="str">
        <f t="shared" si="1"/>
        <v/>
      </c>
      <c r="K36" s="369"/>
      <c r="L36" s="292"/>
      <c r="M36" s="293"/>
      <c r="N36" s="387"/>
      <c r="O36" s="375"/>
      <c r="P36" s="1021"/>
      <c r="Q36" s="1022"/>
      <c r="R36" s="1024"/>
    </row>
    <row r="37" spans="2:18">
      <c r="B37" s="1012"/>
      <c r="C37" s="668" t="s">
        <v>571</v>
      </c>
      <c r="D37" s="292"/>
      <c r="E37" s="368"/>
      <c r="F37" s="373"/>
      <c r="G37" s="705" t="str">
        <f t="shared" si="0"/>
        <v/>
      </c>
      <c r="H37" s="374" t="s">
        <v>252</v>
      </c>
      <c r="I37" s="697"/>
      <c r="J37" s="716" t="str">
        <f t="shared" si="1"/>
        <v/>
      </c>
      <c r="K37" s="369"/>
      <c r="L37" s="292"/>
      <c r="M37" s="293"/>
      <c r="N37" s="387"/>
      <c r="O37" s="375"/>
      <c r="P37" s="1021"/>
      <c r="Q37" s="1022"/>
      <c r="R37" s="1024"/>
    </row>
    <row r="38" spans="2:18">
      <c r="B38" s="1012"/>
      <c r="C38" s="668" t="s">
        <v>572</v>
      </c>
      <c r="D38" s="292"/>
      <c r="E38" s="368"/>
      <c r="F38" s="373"/>
      <c r="G38" s="705" t="str">
        <f t="shared" si="0"/>
        <v/>
      </c>
      <c r="H38" s="374" t="s">
        <v>252</v>
      </c>
      <c r="I38" s="697"/>
      <c r="J38" s="716" t="str">
        <f t="shared" si="1"/>
        <v/>
      </c>
      <c r="K38" s="369"/>
      <c r="L38" s="292"/>
      <c r="M38" s="293"/>
      <c r="N38" s="387"/>
      <c r="O38" s="375"/>
      <c r="P38" s="1021"/>
      <c r="Q38" s="1022"/>
      <c r="R38" s="1024"/>
    </row>
    <row r="39" spans="2:18">
      <c r="B39" s="1012"/>
      <c r="C39" s="668" t="s">
        <v>573</v>
      </c>
      <c r="D39" s="292"/>
      <c r="E39" s="368"/>
      <c r="F39" s="373"/>
      <c r="G39" s="705" t="str">
        <f t="shared" si="0"/>
        <v/>
      </c>
      <c r="H39" s="374" t="s">
        <v>252</v>
      </c>
      <c r="I39" s="697"/>
      <c r="J39" s="716" t="str">
        <f t="shared" si="1"/>
        <v/>
      </c>
      <c r="K39" s="369"/>
      <c r="L39" s="292"/>
      <c r="M39" s="293"/>
      <c r="N39" s="387"/>
      <c r="O39" s="375"/>
      <c r="P39" s="1021"/>
      <c r="Q39" s="1022"/>
      <c r="R39" s="1024"/>
    </row>
    <row r="40" spans="2:18">
      <c r="B40" s="1012"/>
      <c r="C40" s="668" t="s">
        <v>574</v>
      </c>
      <c r="D40" s="292"/>
      <c r="E40" s="368"/>
      <c r="F40" s="373"/>
      <c r="G40" s="705" t="str">
        <f t="shared" si="0"/>
        <v/>
      </c>
      <c r="H40" s="374" t="s">
        <v>252</v>
      </c>
      <c r="I40" s="697"/>
      <c r="J40" s="716" t="str">
        <f t="shared" si="1"/>
        <v/>
      </c>
      <c r="K40" s="369"/>
      <c r="L40" s="292"/>
      <c r="M40" s="293"/>
      <c r="N40" s="387"/>
      <c r="O40" s="375"/>
      <c r="P40" s="1021"/>
      <c r="Q40" s="1022"/>
      <c r="R40" s="1024"/>
    </row>
    <row r="41" spans="2:18">
      <c r="B41" s="1012"/>
      <c r="C41" s="668" t="s">
        <v>575</v>
      </c>
      <c r="D41" s="292"/>
      <c r="E41" s="368"/>
      <c r="F41" s="373"/>
      <c r="G41" s="705" t="str">
        <f t="shared" si="0"/>
        <v/>
      </c>
      <c r="H41" s="374" t="s">
        <v>252</v>
      </c>
      <c r="I41" s="697"/>
      <c r="J41" s="716" t="str">
        <f t="shared" si="1"/>
        <v/>
      </c>
      <c r="K41" s="369"/>
      <c r="L41" s="292"/>
      <c r="M41" s="293"/>
      <c r="N41" s="387"/>
      <c r="O41" s="375"/>
      <c r="P41" s="1021"/>
      <c r="Q41" s="1022"/>
      <c r="R41" s="1024"/>
    </row>
    <row r="42" spans="2:18">
      <c r="B42" s="1012"/>
      <c r="C42" s="668" t="s">
        <v>576</v>
      </c>
      <c r="D42" s="292"/>
      <c r="E42" s="368"/>
      <c r="F42" s="373"/>
      <c r="G42" s="705" t="str">
        <f t="shared" si="0"/>
        <v/>
      </c>
      <c r="H42" s="374" t="s">
        <v>252</v>
      </c>
      <c r="I42" s="697"/>
      <c r="J42" s="716" t="str">
        <f t="shared" si="1"/>
        <v/>
      </c>
      <c r="K42" s="369"/>
      <c r="L42" s="292"/>
      <c r="M42" s="293"/>
      <c r="N42" s="387"/>
      <c r="O42" s="375"/>
      <c r="P42" s="1021"/>
      <c r="Q42" s="1022"/>
      <c r="R42" s="1024"/>
    </row>
    <row r="43" spans="2:18">
      <c r="B43" s="1012"/>
      <c r="C43" s="668" t="s">
        <v>577</v>
      </c>
      <c r="D43" s="292"/>
      <c r="E43" s="368"/>
      <c r="F43" s="373"/>
      <c r="G43" s="705" t="str">
        <f t="shared" si="0"/>
        <v/>
      </c>
      <c r="H43" s="374" t="s">
        <v>252</v>
      </c>
      <c r="I43" s="697"/>
      <c r="J43" s="716" t="str">
        <f t="shared" si="1"/>
        <v/>
      </c>
      <c r="K43" s="369"/>
      <c r="L43" s="292"/>
      <c r="M43" s="293"/>
      <c r="N43" s="387"/>
      <c r="O43" s="375"/>
      <c r="P43" s="1021"/>
      <c r="Q43" s="1022"/>
      <c r="R43" s="1024"/>
    </row>
    <row r="44" spans="2:18">
      <c r="B44" s="1012"/>
      <c r="C44" s="668" t="s">
        <v>578</v>
      </c>
      <c r="D44" s="292"/>
      <c r="E44" s="368"/>
      <c r="F44" s="373"/>
      <c r="G44" s="705" t="str">
        <f t="shared" si="0"/>
        <v/>
      </c>
      <c r="H44" s="374" t="s">
        <v>252</v>
      </c>
      <c r="I44" s="697"/>
      <c r="J44" s="716" t="str">
        <f t="shared" si="1"/>
        <v/>
      </c>
      <c r="K44" s="369"/>
      <c r="L44" s="292"/>
      <c r="M44" s="293"/>
      <c r="N44" s="387"/>
      <c r="O44" s="375"/>
      <c r="P44" s="1021"/>
      <c r="Q44" s="1022"/>
      <c r="R44" s="1024"/>
    </row>
    <row r="45" spans="2:18">
      <c r="B45" s="1012"/>
      <c r="C45" s="668" t="s">
        <v>579</v>
      </c>
      <c r="D45" s="292"/>
      <c r="E45" s="368"/>
      <c r="F45" s="376"/>
      <c r="G45" s="706" t="str">
        <f t="shared" si="0"/>
        <v/>
      </c>
      <c r="H45" s="377" t="s">
        <v>252</v>
      </c>
      <c r="I45" s="698"/>
      <c r="J45" s="717" t="str">
        <f t="shared" si="1"/>
        <v/>
      </c>
      <c r="K45" s="369"/>
      <c r="L45" s="292"/>
      <c r="M45" s="293"/>
      <c r="N45" s="387"/>
      <c r="O45" s="375"/>
      <c r="P45" s="1021"/>
      <c r="Q45" s="1022"/>
      <c r="R45" s="1024"/>
    </row>
    <row r="46" spans="2:18" ht="18.75" customHeight="1">
      <c r="B46" s="1012"/>
      <c r="C46" s="1056"/>
      <c r="D46" s="1057"/>
      <c r="E46" s="1057"/>
      <c r="F46" s="1058"/>
      <c r="G46" s="1058"/>
      <c r="H46" s="1058"/>
      <c r="I46" s="1058"/>
      <c r="J46" s="1058"/>
      <c r="K46" s="1059"/>
      <c r="L46" s="378" t="s">
        <v>40</v>
      </c>
      <c r="M46" s="379">
        <f>SUM(M31:M45)</f>
        <v>0</v>
      </c>
      <c r="N46" s="380">
        <f>COUNTA(N31:N45)</f>
        <v>0</v>
      </c>
      <c r="O46" s="381"/>
      <c r="P46" s="324"/>
      <c r="Q46" s="325"/>
      <c r="R46" s="1024"/>
    </row>
    <row r="47" spans="2:18" ht="25.05" customHeight="1">
      <c r="B47" s="1012"/>
      <c r="C47" s="1035" t="s">
        <v>41</v>
      </c>
      <c r="D47" s="382" t="s">
        <v>42</v>
      </c>
      <c r="E47" s="1028"/>
      <c r="F47" s="1029"/>
      <c r="G47" s="1028"/>
      <c r="H47" s="1030"/>
      <c r="I47" s="1030"/>
      <c r="J47" s="1030"/>
      <c r="K47" s="1030"/>
      <c r="L47" s="326" t="s">
        <v>43</v>
      </c>
      <c r="M47" s="1031"/>
      <c r="N47" s="1031"/>
      <c r="O47" s="1031"/>
      <c r="P47" s="1031"/>
      <c r="Q47" s="371" t="s">
        <v>44</v>
      </c>
      <c r="R47" s="1023" t="s">
        <v>295</v>
      </c>
    </row>
    <row r="48" spans="2:18" ht="17.25" customHeight="1">
      <c r="B48" s="1012"/>
      <c r="C48" s="1036"/>
      <c r="D48" s="1054"/>
      <c r="E48" s="996"/>
      <c r="F48" s="996"/>
      <c r="G48" s="996"/>
      <c r="H48" s="996"/>
      <c r="I48" s="996"/>
      <c r="J48" s="996"/>
      <c r="K48" s="996"/>
      <c r="L48" s="996"/>
      <c r="M48" s="996"/>
      <c r="N48" s="996"/>
      <c r="O48" s="996"/>
      <c r="P48" s="996"/>
      <c r="Q48" s="997"/>
      <c r="R48" s="1023"/>
    </row>
    <row r="49" spans="2:18" ht="17.25" customHeight="1">
      <c r="B49" s="1012"/>
      <c r="C49" s="1036"/>
      <c r="D49" s="1055"/>
      <c r="E49" s="999"/>
      <c r="F49" s="999"/>
      <c r="G49" s="999"/>
      <c r="H49" s="999"/>
      <c r="I49" s="999"/>
      <c r="J49" s="999"/>
      <c r="K49" s="999"/>
      <c r="L49" s="999"/>
      <c r="M49" s="999"/>
      <c r="N49" s="999"/>
      <c r="O49" s="999"/>
      <c r="P49" s="999"/>
      <c r="Q49" s="1000"/>
      <c r="R49" s="1023"/>
    </row>
    <row r="50" spans="2:18" ht="17.100000000000001" customHeight="1">
      <c r="B50" s="1012"/>
      <c r="C50" s="1036"/>
      <c r="D50" s="1055"/>
      <c r="E50" s="999"/>
      <c r="F50" s="999"/>
      <c r="G50" s="999"/>
      <c r="H50" s="999"/>
      <c r="I50" s="999"/>
      <c r="J50" s="999"/>
      <c r="K50" s="999"/>
      <c r="L50" s="999"/>
      <c r="M50" s="999"/>
      <c r="N50" s="999"/>
      <c r="O50" s="999"/>
      <c r="P50" s="999"/>
      <c r="Q50" s="1000"/>
      <c r="R50" s="621"/>
    </row>
    <row r="51" spans="2:18" ht="17.100000000000001" customHeight="1">
      <c r="B51" s="1012"/>
      <c r="C51" s="1036"/>
      <c r="D51" s="1055"/>
      <c r="E51" s="999"/>
      <c r="F51" s="999"/>
      <c r="G51" s="999"/>
      <c r="H51" s="999"/>
      <c r="I51" s="999"/>
      <c r="J51" s="999"/>
      <c r="K51" s="999"/>
      <c r="L51" s="999"/>
      <c r="M51" s="999"/>
      <c r="N51" s="999"/>
      <c r="O51" s="999"/>
      <c r="P51" s="999"/>
      <c r="Q51" s="1000"/>
      <c r="R51" s="1052" t="s">
        <v>481</v>
      </c>
    </row>
    <row r="52" spans="2:18" ht="17.100000000000001" customHeight="1">
      <c r="B52" s="1012"/>
      <c r="C52" s="1036"/>
      <c r="D52" s="1055"/>
      <c r="E52" s="999"/>
      <c r="F52" s="999"/>
      <c r="G52" s="999"/>
      <c r="H52" s="999"/>
      <c r="I52" s="999"/>
      <c r="J52" s="999"/>
      <c r="K52" s="999"/>
      <c r="L52" s="999"/>
      <c r="M52" s="999"/>
      <c r="N52" s="999"/>
      <c r="O52" s="999"/>
      <c r="P52" s="999"/>
      <c r="Q52" s="1000"/>
      <c r="R52" s="1052"/>
    </row>
    <row r="53" spans="2:18" ht="17.100000000000001" customHeight="1">
      <c r="B53" s="1012"/>
      <c r="C53" s="1036"/>
      <c r="D53" s="1055"/>
      <c r="E53" s="999"/>
      <c r="F53" s="999"/>
      <c r="G53" s="999"/>
      <c r="H53" s="999"/>
      <c r="I53" s="999"/>
      <c r="J53" s="999"/>
      <c r="K53" s="999"/>
      <c r="L53" s="999"/>
      <c r="M53" s="999"/>
      <c r="N53" s="999"/>
      <c r="O53" s="999"/>
      <c r="P53" s="999"/>
      <c r="Q53" s="1000"/>
      <c r="R53" s="1052"/>
    </row>
    <row r="54" spans="2:18" ht="17.100000000000001" customHeight="1">
      <c r="B54" s="1012"/>
      <c r="C54" s="1036"/>
      <c r="D54" s="1055"/>
      <c r="E54" s="999"/>
      <c r="F54" s="999"/>
      <c r="G54" s="999"/>
      <c r="H54" s="999"/>
      <c r="I54" s="999"/>
      <c r="J54" s="999"/>
      <c r="K54" s="999"/>
      <c r="L54" s="999"/>
      <c r="M54" s="999"/>
      <c r="N54" s="999"/>
      <c r="O54" s="999"/>
      <c r="P54" s="999"/>
      <c r="Q54" s="1000"/>
      <c r="R54" s="1052"/>
    </row>
    <row r="55" spans="2:18" ht="17.100000000000001" customHeight="1">
      <c r="B55" s="1012"/>
      <c r="C55" s="1036"/>
      <c r="D55" s="1055"/>
      <c r="E55" s="999"/>
      <c r="F55" s="999"/>
      <c r="G55" s="999"/>
      <c r="H55" s="999"/>
      <c r="I55" s="999"/>
      <c r="J55" s="999"/>
      <c r="K55" s="999"/>
      <c r="L55" s="999"/>
      <c r="M55" s="999"/>
      <c r="N55" s="999"/>
      <c r="O55" s="999"/>
      <c r="P55" s="999"/>
      <c r="Q55" s="1000"/>
      <c r="R55" s="1052"/>
    </row>
    <row r="56" spans="2:18" ht="17.100000000000001" customHeight="1">
      <c r="B56" s="1012"/>
      <c r="C56" s="1036"/>
      <c r="D56" s="1055"/>
      <c r="E56" s="999"/>
      <c r="F56" s="999"/>
      <c r="G56" s="999"/>
      <c r="H56" s="999"/>
      <c r="I56" s="999"/>
      <c r="J56" s="999"/>
      <c r="K56" s="999"/>
      <c r="L56" s="999"/>
      <c r="M56" s="999"/>
      <c r="N56" s="999"/>
      <c r="O56" s="999"/>
      <c r="P56" s="999"/>
      <c r="Q56" s="1000"/>
      <c r="R56" s="1052"/>
    </row>
    <row r="57" spans="2:18" ht="17.100000000000001" customHeight="1">
      <c r="B57" s="1012"/>
      <c r="C57" s="1036"/>
      <c r="D57" s="1055"/>
      <c r="E57" s="999"/>
      <c r="F57" s="999"/>
      <c r="G57" s="999"/>
      <c r="H57" s="999"/>
      <c r="I57" s="999"/>
      <c r="J57" s="999"/>
      <c r="K57" s="999"/>
      <c r="L57" s="999"/>
      <c r="M57" s="999"/>
      <c r="N57" s="999"/>
      <c r="O57" s="999"/>
      <c r="P57" s="999"/>
      <c r="Q57" s="1000"/>
      <c r="R57" s="1052"/>
    </row>
    <row r="58" spans="2:18" ht="17.100000000000001" customHeight="1">
      <c r="B58" s="1012"/>
      <c r="C58" s="1036"/>
      <c r="D58" s="1055"/>
      <c r="E58" s="999"/>
      <c r="F58" s="999"/>
      <c r="G58" s="999"/>
      <c r="H58" s="999"/>
      <c r="I58" s="999"/>
      <c r="J58" s="999"/>
      <c r="K58" s="999"/>
      <c r="L58" s="999"/>
      <c r="M58" s="999"/>
      <c r="N58" s="999"/>
      <c r="O58" s="999"/>
      <c r="P58" s="999"/>
      <c r="Q58" s="1000"/>
      <c r="R58" s="1052"/>
    </row>
    <row r="59" spans="2:18" ht="17.100000000000001" customHeight="1">
      <c r="B59" s="1012"/>
      <c r="C59" s="1036"/>
      <c r="D59" s="1055"/>
      <c r="E59" s="999"/>
      <c r="F59" s="999"/>
      <c r="G59" s="999"/>
      <c r="H59" s="999"/>
      <c r="I59" s="999"/>
      <c r="J59" s="999"/>
      <c r="K59" s="999"/>
      <c r="L59" s="999"/>
      <c r="M59" s="999"/>
      <c r="N59" s="999"/>
      <c r="O59" s="999"/>
      <c r="P59" s="999"/>
      <c r="Q59" s="1000"/>
      <c r="R59" s="1052"/>
    </row>
    <row r="60" spans="2:18" ht="17.100000000000001" customHeight="1">
      <c r="B60" s="1012"/>
      <c r="C60" s="1036"/>
      <c r="D60" s="1055"/>
      <c r="E60" s="999"/>
      <c r="F60" s="999"/>
      <c r="G60" s="999"/>
      <c r="H60" s="999"/>
      <c r="I60" s="999"/>
      <c r="J60" s="999"/>
      <c r="K60" s="999"/>
      <c r="L60" s="999"/>
      <c r="M60" s="999"/>
      <c r="N60" s="999"/>
      <c r="O60" s="999"/>
      <c r="P60" s="999"/>
      <c r="Q60" s="1000"/>
      <c r="R60" s="1052"/>
    </row>
    <row r="61" spans="2:18" ht="17.100000000000001" customHeight="1">
      <c r="B61" s="1012"/>
      <c r="C61" s="1036"/>
      <c r="D61" s="1055"/>
      <c r="E61" s="999"/>
      <c r="F61" s="999"/>
      <c r="G61" s="999"/>
      <c r="H61" s="999"/>
      <c r="I61" s="999"/>
      <c r="J61" s="999"/>
      <c r="K61" s="999"/>
      <c r="L61" s="999"/>
      <c r="M61" s="999"/>
      <c r="N61" s="999"/>
      <c r="O61" s="999"/>
      <c r="P61" s="999"/>
      <c r="Q61" s="1000"/>
      <c r="R61" s="1052"/>
    </row>
    <row r="62" spans="2:18" ht="17.100000000000001" customHeight="1">
      <c r="B62" s="1012"/>
      <c r="C62" s="1036"/>
      <c r="D62" s="1055"/>
      <c r="E62" s="999"/>
      <c r="F62" s="999"/>
      <c r="G62" s="999"/>
      <c r="H62" s="999"/>
      <c r="I62" s="999"/>
      <c r="J62" s="999"/>
      <c r="K62" s="999"/>
      <c r="L62" s="999"/>
      <c r="M62" s="999"/>
      <c r="N62" s="999"/>
      <c r="O62" s="999"/>
      <c r="P62" s="999"/>
      <c r="Q62" s="1000"/>
      <c r="R62" s="1052"/>
    </row>
    <row r="63" spans="2:18" ht="17.100000000000001" customHeight="1">
      <c r="B63" s="1012"/>
      <c r="C63" s="1036"/>
      <c r="D63" s="1055"/>
      <c r="E63" s="999"/>
      <c r="F63" s="999"/>
      <c r="G63" s="999"/>
      <c r="H63" s="999"/>
      <c r="I63" s="999"/>
      <c r="J63" s="999"/>
      <c r="K63" s="999"/>
      <c r="L63" s="999"/>
      <c r="M63" s="999"/>
      <c r="N63" s="999"/>
      <c r="O63" s="999"/>
      <c r="P63" s="999"/>
      <c r="Q63" s="1000"/>
      <c r="R63" s="1052"/>
    </row>
    <row r="64" spans="2:18" ht="17.100000000000001" customHeight="1">
      <c r="B64" s="1012"/>
      <c r="C64" s="1036"/>
      <c r="D64" s="1055"/>
      <c r="E64" s="999"/>
      <c r="F64" s="999"/>
      <c r="G64" s="999"/>
      <c r="H64" s="999"/>
      <c r="I64" s="999"/>
      <c r="J64" s="999"/>
      <c r="K64" s="999"/>
      <c r="L64" s="999"/>
      <c r="M64" s="999"/>
      <c r="N64" s="999"/>
      <c r="O64" s="999"/>
      <c r="P64" s="999"/>
      <c r="Q64" s="1000"/>
      <c r="R64" s="1052"/>
    </row>
    <row r="65" spans="2:18" ht="17.100000000000001" customHeight="1">
      <c r="B65" s="1012"/>
      <c r="C65" s="1036"/>
      <c r="D65" s="1055"/>
      <c r="E65" s="999"/>
      <c r="F65" s="999"/>
      <c r="G65" s="999"/>
      <c r="H65" s="999"/>
      <c r="I65" s="999"/>
      <c r="J65" s="999"/>
      <c r="K65" s="999"/>
      <c r="L65" s="999"/>
      <c r="M65" s="999"/>
      <c r="N65" s="999"/>
      <c r="O65" s="999"/>
      <c r="P65" s="999"/>
      <c r="Q65" s="1000"/>
      <c r="R65" s="1052"/>
    </row>
    <row r="66" spans="2:18" ht="17.100000000000001" customHeight="1">
      <c r="B66" s="1012"/>
      <c r="C66" s="1036"/>
      <c r="D66" s="1055"/>
      <c r="E66" s="999"/>
      <c r="F66" s="999"/>
      <c r="G66" s="999"/>
      <c r="H66" s="999"/>
      <c r="I66" s="999"/>
      <c r="J66" s="999"/>
      <c r="K66" s="999"/>
      <c r="L66" s="999"/>
      <c r="M66" s="999"/>
      <c r="N66" s="999"/>
      <c r="O66" s="999"/>
      <c r="P66" s="999"/>
      <c r="Q66" s="1000"/>
      <c r="R66" s="1052"/>
    </row>
    <row r="67" spans="2:18" ht="17.100000000000001" customHeight="1">
      <c r="B67" s="1012"/>
      <c r="C67" s="1036"/>
      <c r="D67" s="1055"/>
      <c r="E67" s="999"/>
      <c r="F67" s="999"/>
      <c r="G67" s="999"/>
      <c r="H67" s="999"/>
      <c r="I67" s="999"/>
      <c r="J67" s="999"/>
      <c r="K67" s="999"/>
      <c r="L67" s="999"/>
      <c r="M67" s="999"/>
      <c r="N67" s="999"/>
      <c r="O67" s="999"/>
      <c r="P67" s="999"/>
      <c r="Q67" s="1000"/>
      <c r="R67" s="1052"/>
    </row>
    <row r="68" spans="2:18" ht="17.100000000000001" customHeight="1">
      <c r="B68" s="1012"/>
      <c r="C68" s="1036"/>
      <c r="D68" s="1055"/>
      <c r="E68" s="999"/>
      <c r="F68" s="999"/>
      <c r="G68" s="999"/>
      <c r="H68" s="999"/>
      <c r="I68" s="999"/>
      <c r="J68" s="999"/>
      <c r="K68" s="999"/>
      <c r="L68" s="999"/>
      <c r="M68" s="999"/>
      <c r="N68" s="999"/>
      <c r="O68" s="999"/>
      <c r="P68" s="999"/>
      <c r="Q68" s="1000"/>
      <c r="R68" s="1052"/>
    </row>
    <row r="69" spans="2:18" ht="17.100000000000001" customHeight="1">
      <c r="B69" s="1012"/>
      <c r="C69" s="1036"/>
      <c r="D69" s="1055"/>
      <c r="E69" s="999"/>
      <c r="F69" s="999"/>
      <c r="G69" s="999"/>
      <c r="H69" s="999"/>
      <c r="I69" s="999"/>
      <c r="J69" s="999"/>
      <c r="K69" s="999"/>
      <c r="L69" s="999"/>
      <c r="M69" s="999"/>
      <c r="N69" s="999"/>
      <c r="O69" s="999"/>
      <c r="P69" s="999"/>
      <c r="Q69" s="1000"/>
      <c r="R69" s="1052"/>
    </row>
    <row r="70" spans="2:18" ht="17.100000000000001" customHeight="1">
      <c r="B70" s="1012"/>
      <c r="C70" s="1036"/>
      <c r="D70" s="1055"/>
      <c r="E70" s="999"/>
      <c r="F70" s="999"/>
      <c r="G70" s="999"/>
      <c r="H70" s="999"/>
      <c r="I70" s="999"/>
      <c r="J70" s="999"/>
      <c r="K70" s="999"/>
      <c r="L70" s="999"/>
      <c r="M70" s="999"/>
      <c r="N70" s="999"/>
      <c r="O70" s="999"/>
      <c r="P70" s="999"/>
      <c r="Q70" s="1000"/>
      <c r="R70" s="1052"/>
    </row>
    <row r="71" spans="2:18" ht="17.100000000000001" customHeight="1">
      <c r="B71" s="1012"/>
      <c r="C71" s="1036"/>
      <c r="D71" s="1055"/>
      <c r="E71" s="999"/>
      <c r="F71" s="999"/>
      <c r="G71" s="999"/>
      <c r="H71" s="999"/>
      <c r="I71" s="999"/>
      <c r="J71" s="999"/>
      <c r="K71" s="999"/>
      <c r="L71" s="999"/>
      <c r="M71" s="999"/>
      <c r="N71" s="999"/>
      <c r="O71" s="999"/>
      <c r="P71" s="999"/>
      <c r="Q71" s="1000"/>
      <c r="R71" s="1052"/>
    </row>
    <row r="72" spans="2:18" ht="17.100000000000001" customHeight="1">
      <c r="B72" s="1012"/>
      <c r="C72" s="1036"/>
      <c r="D72" s="1055"/>
      <c r="E72" s="999"/>
      <c r="F72" s="999"/>
      <c r="G72" s="999"/>
      <c r="H72" s="999"/>
      <c r="I72" s="999"/>
      <c r="J72" s="999"/>
      <c r="K72" s="999"/>
      <c r="L72" s="999"/>
      <c r="M72" s="999"/>
      <c r="N72" s="999"/>
      <c r="O72" s="999"/>
      <c r="P72" s="999"/>
      <c r="Q72" s="1000"/>
      <c r="R72" s="1052"/>
    </row>
    <row r="73" spans="2:18" ht="17.100000000000001" customHeight="1">
      <c r="B73" s="1012"/>
      <c r="C73" s="1036"/>
      <c r="D73" s="1055"/>
      <c r="E73" s="999"/>
      <c r="F73" s="999"/>
      <c r="G73" s="999"/>
      <c r="H73" s="999"/>
      <c r="I73" s="999"/>
      <c r="J73" s="999"/>
      <c r="K73" s="999"/>
      <c r="L73" s="999"/>
      <c r="M73" s="999"/>
      <c r="N73" s="999"/>
      <c r="O73" s="999"/>
      <c r="P73" s="999"/>
      <c r="Q73" s="1000"/>
      <c r="R73" s="1052"/>
    </row>
    <row r="74" spans="2:18" ht="17.100000000000001" customHeight="1">
      <c r="B74" s="1012"/>
      <c r="C74" s="1036"/>
      <c r="D74" s="1055"/>
      <c r="E74" s="999"/>
      <c r="F74" s="999"/>
      <c r="G74" s="999"/>
      <c r="H74" s="999"/>
      <c r="I74" s="999"/>
      <c r="J74" s="999"/>
      <c r="K74" s="999"/>
      <c r="L74" s="999"/>
      <c r="M74" s="999"/>
      <c r="N74" s="999"/>
      <c r="O74" s="999"/>
      <c r="P74" s="999"/>
      <c r="Q74" s="1000"/>
      <c r="R74" s="1052"/>
    </row>
    <row r="75" spans="2:18" ht="17.100000000000001" customHeight="1">
      <c r="B75" s="1012"/>
      <c r="C75" s="1036"/>
      <c r="D75" s="1055"/>
      <c r="E75" s="999"/>
      <c r="F75" s="999"/>
      <c r="G75" s="999"/>
      <c r="H75" s="999"/>
      <c r="I75" s="999"/>
      <c r="J75" s="999"/>
      <c r="K75" s="999"/>
      <c r="L75" s="999"/>
      <c r="M75" s="999"/>
      <c r="N75" s="999"/>
      <c r="O75" s="999"/>
      <c r="P75" s="999"/>
      <c r="Q75" s="1000"/>
      <c r="R75" s="1052"/>
    </row>
    <row r="76" spans="2:18" ht="17.100000000000001" customHeight="1">
      <c r="B76" s="1012"/>
      <c r="C76" s="1036"/>
      <c r="D76" s="1055"/>
      <c r="E76" s="999"/>
      <c r="F76" s="999"/>
      <c r="G76" s="999"/>
      <c r="H76" s="999"/>
      <c r="I76" s="999"/>
      <c r="J76" s="999"/>
      <c r="K76" s="999"/>
      <c r="L76" s="999"/>
      <c r="M76" s="999"/>
      <c r="N76" s="999"/>
      <c r="O76" s="999"/>
      <c r="P76" s="999"/>
      <c r="Q76" s="1000"/>
      <c r="R76" s="1052"/>
    </row>
    <row r="77" spans="2:18" ht="17.100000000000001" customHeight="1">
      <c r="B77" s="1012"/>
      <c r="C77" s="1036"/>
      <c r="D77" s="1055"/>
      <c r="E77" s="999"/>
      <c r="F77" s="999"/>
      <c r="G77" s="999"/>
      <c r="H77" s="999"/>
      <c r="I77" s="999"/>
      <c r="J77" s="999"/>
      <c r="K77" s="999"/>
      <c r="L77" s="999"/>
      <c r="M77" s="999"/>
      <c r="N77" s="999"/>
      <c r="O77" s="999"/>
      <c r="P77" s="999"/>
      <c r="Q77" s="1000"/>
      <c r="R77" s="1052"/>
    </row>
    <row r="78" spans="2:18" ht="16.5" customHeight="1">
      <c r="B78" s="1012"/>
      <c r="C78" s="1036"/>
      <c r="D78" s="1055"/>
      <c r="E78" s="999"/>
      <c r="F78" s="999"/>
      <c r="G78" s="999"/>
      <c r="H78" s="999"/>
      <c r="I78" s="999"/>
      <c r="J78" s="999"/>
      <c r="K78" s="999"/>
      <c r="L78" s="999"/>
      <c r="M78" s="999"/>
      <c r="N78" s="999"/>
      <c r="O78" s="999"/>
      <c r="P78" s="999"/>
      <c r="Q78" s="1000"/>
      <c r="R78" s="1052"/>
    </row>
    <row r="79" spans="2:18" ht="17.100000000000001" customHeight="1">
      <c r="B79" s="1012"/>
      <c r="C79" s="1036"/>
      <c r="D79" s="1055"/>
      <c r="E79" s="999"/>
      <c r="F79" s="999"/>
      <c r="G79" s="999"/>
      <c r="H79" s="999"/>
      <c r="I79" s="999"/>
      <c r="J79" s="999"/>
      <c r="K79" s="999"/>
      <c r="L79" s="999"/>
      <c r="M79" s="999"/>
      <c r="N79" s="999"/>
      <c r="O79" s="999"/>
      <c r="P79" s="999"/>
      <c r="Q79" s="1000"/>
      <c r="R79" s="1052"/>
    </row>
    <row r="80" spans="2:18" ht="17.100000000000001" customHeight="1">
      <c r="B80" s="1012"/>
      <c r="C80" s="1036"/>
      <c r="D80" s="1055"/>
      <c r="E80" s="999"/>
      <c r="F80" s="999"/>
      <c r="G80" s="999"/>
      <c r="H80" s="999"/>
      <c r="I80" s="999"/>
      <c r="J80" s="999"/>
      <c r="K80" s="999"/>
      <c r="L80" s="999"/>
      <c r="M80" s="999"/>
      <c r="N80" s="999"/>
      <c r="O80" s="999"/>
      <c r="P80" s="999"/>
      <c r="Q80" s="1000"/>
      <c r="R80" s="1052"/>
    </row>
    <row r="81" spans="1:18" ht="17.100000000000001" customHeight="1">
      <c r="B81" s="1012"/>
      <c r="C81" s="1036"/>
      <c r="D81" s="1055"/>
      <c r="E81" s="999"/>
      <c r="F81" s="999"/>
      <c r="G81" s="999"/>
      <c r="H81" s="999"/>
      <c r="I81" s="999"/>
      <c r="J81" s="999"/>
      <c r="K81" s="999"/>
      <c r="L81" s="999"/>
      <c r="M81" s="999"/>
      <c r="N81" s="999"/>
      <c r="O81" s="999"/>
      <c r="P81" s="999"/>
      <c r="Q81" s="1000"/>
      <c r="R81" s="1052"/>
    </row>
    <row r="82" spans="1:18" ht="17.100000000000001" customHeight="1">
      <c r="B82" s="1012"/>
      <c r="C82" s="1036"/>
      <c r="D82" s="1055"/>
      <c r="E82" s="999"/>
      <c r="F82" s="999"/>
      <c r="G82" s="999"/>
      <c r="H82" s="999"/>
      <c r="I82" s="999"/>
      <c r="J82" s="999"/>
      <c r="K82" s="999"/>
      <c r="L82" s="999"/>
      <c r="M82" s="999"/>
      <c r="N82" s="999"/>
      <c r="O82" s="999"/>
      <c r="P82" s="999"/>
      <c r="Q82" s="1000"/>
      <c r="R82" s="1052"/>
    </row>
    <row r="83" spans="1:18" ht="17.100000000000001" customHeight="1">
      <c r="B83" s="1012"/>
      <c r="C83" s="1036"/>
      <c r="D83" s="1055"/>
      <c r="E83" s="999"/>
      <c r="F83" s="999"/>
      <c r="G83" s="999"/>
      <c r="H83" s="999"/>
      <c r="I83" s="999"/>
      <c r="J83" s="999"/>
      <c r="K83" s="999"/>
      <c r="L83" s="999"/>
      <c r="M83" s="999"/>
      <c r="N83" s="999"/>
      <c r="O83" s="999"/>
      <c r="P83" s="999"/>
      <c r="Q83" s="1000"/>
      <c r="R83" s="1052"/>
    </row>
    <row r="84" spans="1:18" ht="16.5" customHeight="1">
      <c r="B84" s="1013"/>
      <c r="C84" s="1037"/>
      <c r="D84" s="1032" t="s">
        <v>159</v>
      </c>
      <c r="E84" s="1033"/>
      <c r="F84" s="1033"/>
      <c r="G84" s="1033"/>
      <c r="H84" s="1033"/>
      <c r="I84" s="1033"/>
      <c r="J84" s="1033"/>
      <c r="K84" s="1033"/>
      <c r="L84" s="1033"/>
      <c r="M84" s="1033"/>
      <c r="N84" s="1033"/>
      <c r="O84" s="1033"/>
      <c r="P84" s="1033"/>
      <c r="Q84" s="1034"/>
      <c r="R84" s="1052"/>
    </row>
    <row r="85" spans="1:18">
      <c r="B85" s="370"/>
      <c r="C85" s="1025" t="s">
        <v>502</v>
      </c>
      <c r="D85" s="1026"/>
      <c r="E85" s="1026"/>
      <c r="F85" s="1026"/>
      <c r="G85" s="1026"/>
      <c r="H85" s="1026"/>
      <c r="I85" s="1026"/>
      <c r="J85" s="1026"/>
      <c r="K85" s="1026"/>
      <c r="L85" s="1026"/>
      <c r="M85" s="1026"/>
      <c r="N85" s="1026"/>
      <c r="O85" s="1026"/>
      <c r="P85" s="1026"/>
      <c r="Q85" s="1027"/>
      <c r="R85" s="8"/>
    </row>
    <row r="86" spans="1:18" ht="17.25" customHeight="1">
      <c r="A86" s="286">
        <v>1</v>
      </c>
      <c r="B86" s="370"/>
      <c r="C86" s="1054"/>
      <c r="D86" s="1092"/>
      <c r="E86" s="1092"/>
      <c r="F86" s="1092"/>
      <c r="G86" s="1092"/>
      <c r="H86" s="1092"/>
      <c r="I86" s="1092"/>
      <c r="J86" s="1092"/>
      <c r="K86" s="1092"/>
      <c r="L86" s="1092"/>
      <c r="M86" s="1092"/>
      <c r="N86" s="1092"/>
      <c r="O86" s="1092"/>
      <c r="P86" s="1092"/>
      <c r="Q86" s="1093"/>
      <c r="R86" s="294"/>
    </row>
    <row r="87" spans="1:18" ht="17.25" customHeight="1">
      <c r="A87" s="286">
        <v>2</v>
      </c>
      <c r="B87" s="370"/>
      <c r="C87" s="1055"/>
      <c r="D87" s="1094"/>
      <c r="E87" s="1094"/>
      <c r="F87" s="1094"/>
      <c r="G87" s="1094"/>
      <c r="H87" s="1094"/>
      <c r="I87" s="1094"/>
      <c r="J87" s="1094"/>
      <c r="K87" s="1094"/>
      <c r="L87" s="1094"/>
      <c r="M87" s="1094"/>
      <c r="N87" s="1094"/>
      <c r="O87" s="1094"/>
      <c r="P87" s="1094"/>
      <c r="Q87" s="1095"/>
      <c r="R87" s="294"/>
    </row>
    <row r="88" spans="1:18" ht="17.25" customHeight="1">
      <c r="A88" s="286">
        <v>3</v>
      </c>
      <c r="B88" s="370"/>
      <c r="C88" s="1055"/>
      <c r="D88" s="1094"/>
      <c r="E88" s="1094"/>
      <c r="F88" s="1094"/>
      <c r="G88" s="1094"/>
      <c r="H88" s="1094"/>
      <c r="I88" s="1094"/>
      <c r="J88" s="1094"/>
      <c r="K88" s="1094"/>
      <c r="L88" s="1094"/>
      <c r="M88" s="1094"/>
      <c r="N88" s="1094"/>
      <c r="O88" s="1094"/>
      <c r="P88" s="1094"/>
      <c r="Q88" s="1095"/>
      <c r="R88" s="294"/>
    </row>
    <row r="89" spans="1:18" ht="17.25" customHeight="1">
      <c r="A89" s="286">
        <v>4</v>
      </c>
      <c r="B89" s="370"/>
      <c r="C89" s="1055"/>
      <c r="D89" s="1094"/>
      <c r="E89" s="1094"/>
      <c r="F89" s="1094"/>
      <c r="G89" s="1094"/>
      <c r="H89" s="1094"/>
      <c r="I89" s="1094"/>
      <c r="J89" s="1094"/>
      <c r="K89" s="1094"/>
      <c r="L89" s="1094"/>
      <c r="M89" s="1094"/>
      <c r="N89" s="1094"/>
      <c r="O89" s="1094"/>
      <c r="P89" s="1094"/>
      <c r="Q89" s="1095"/>
      <c r="R89" s="294"/>
    </row>
    <row r="90" spans="1:18" ht="17.25" customHeight="1">
      <c r="A90" s="286">
        <v>5</v>
      </c>
      <c r="B90" s="370"/>
      <c r="C90" s="1055"/>
      <c r="D90" s="1094"/>
      <c r="E90" s="1094"/>
      <c r="F90" s="1094"/>
      <c r="G90" s="1094"/>
      <c r="H90" s="1094"/>
      <c r="I90" s="1094"/>
      <c r="J90" s="1094"/>
      <c r="K90" s="1094"/>
      <c r="L90" s="1094"/>
      <c r="M90" s="1094"/>
      <c r="N90" s="1094"/>
      <c r="O90" s="1094"/>
      <c r="P90" s="1094"/>
      <c r="Q90" s="1095"/>
      <c r="R90" s="294"/>
    </row>
    <row r="91" spans="1:18" ht="17.100000000000001" customHeight="1">
      <c r="A91" s="286">
        <v>6</v>
      </c>
      <c r="B91" s="370"/>
      <c r="C91" s="1096"/>
      <c r="D91" s="1094"/>
      <c r="E91" s="1094"/>
      <c r="F91" s="1094"/>
      <c r="G91" s="1094"/>
      <c r="H91" s="1094"/>
      <c r="I91" s="1094"/>
      <c r="J91" s="1094"/>
      <c r="K91" s="1094"/>
      <c r="L91" s="1094"/>
      <c r="M91" s="1094"/>
      <c r="N91" s="1094"/>
      <c r="O91" s="1094"/>
      <c r="P91" s="1094"/>
      <c r="Q91" s="1095"/>
      <c r="R91" s="294"/>
    </row>
    <row r="92" spans="1:18" ht="17.25" customHeight="1">
      <c r="A92" s="286">
        <v>7</v>
      </c>
      <c r="B92" s="370"/>
      <c r="C92" s="1097"/>
      <c r="D92" s="1098"/>
      <c r="E92" s="1098"/>
      <c r="F92" s="1098"/>
      <c r="G92" s="1098"/>
      <c r="H92" s="1098"/>
      <c r="I92" s="1098"/>
      <c r="J92" s="1098"/>
      <c r="K92" s="1098"/>
      <c r="L92" s="1098"/>
      <c r="M92" s="1098"/>
      <c r="N92" s="1098"/>
      <c r="O92" s="1098"/>
      <c r="P92" s="1098"/>
      <c r="Q92" s="1099"/>
      <c r="R92" s="294"/>
    </row>
    <row r="93" spans="1:18" ht="17.25" customHeight="1">
      <c r="B93" s="370"/>
      <c r="C93" s="1042" t="s">
        <v>501</v>
      </c>
      <c r="D93" s="1043"/>
      <c r="E93" s="1043"/>
      <c r="F93" s="1043"/>
      <c r="G93" s="1043"/>
      <c r="H93" s="1043"/>
      <c r="I93" s="1043"/>
      <c r="J93" s="1043"/>
      <c r="K93" s="1043"/>
      <c r="L93" s="1043"/>
      <c r="M93" s="1043"/>
      <c r="N93" s="1043"/>
      <c r="O93" s="1043"/>
      <c r="P93" s="1043"/>
      <c r="Q93" s="1044"/>
      <c r="R93" s="294"/>
    </row>
    <row r="94" spans="1:18" ht="17.100000000000001" customHeight="1">
      <c r="A94" s="286">
        <v>1</v>
      </c>
      <c r="B94" s="370"/>
      <c r="C94" s="1054"/>
      <c r="D94" s="1100"/>
      <c r="E94" s="1100"/>
      <c r="F94" s="1100"/>
      <c r="G94" s="1100"/>
      <c r="H94" s="1100"/>
      <c r="I94" s="1100"/>
      <c r="J94" s="1100"/>
      <c r="K94" s="1100"/>
      <c r="L94" s="1100"/>
      <c r="M94" s="1100"/>
      <c r="N94" s="1100"/>
      <c r="O94" s="1100"/>
      <c r="P94" s="1100"/>
      <c r="Q94" s="1101"/>
      <c r="R94" s="1052" t="s">
        <v>510</v>
      </c>
    </row>
    <row r="95" spans="1:18" ht="17.100000000000001" customHeight="1">
      <c r="A95" s="286">
        <v>2</v>
      </c>
      <c r="B95" s="370"/>
      <c r="C95" s="1055"/>
      <c r="D95" s="1102"/>
      <c r="E95" s="1102"/>
      <c r="F95" s="1102"/>
      <c r="G95" s="1102"/>
      <c r="H95" s="1102"/>
      <c r="I95" s="1102"/>
      <c r="J95" s="1102"/>
      <c r="K95" s="1102"/>
      <c r="L95" s="1102"/>
      <c r="M95" s="1102"/>
      <c r="N95" s="1102"/>
      <c r="O95" s="1102"/>
      <c r="P95" s="1102"/>
      <c r="Q95" s="1103"/>
      <c r="R95" s="1052"/>
    </row>
    <row r="96" spans="1:18" ht="17.100000000000001" customHeight="1">
      <c r="A96" s="286">
        <v>3</v>
      </c>
      <c r="B96" s="370"/>
      <c r="C96" s="1055"/>
      <c r="D96" s="1102"/>
      <c r="E96" s="1102"/>
      <c r="F96" s="1102"/>
      <c r="G96" s="1102"/>
      <c r="H96" s="1102"/>
      <c r="I96" s="1102"/>
      <c r="J96" s="1102"/>
      <c r="K96" s="1102"/>
      <c r="L96" s="1102"/>
      <c r="M96" s="1102"/>
      <c r="N96" s="1102"/>
      <c r="O96" s="1102"/>
      <c r="P96" s="1102"/>
      <c r="Q96" s="1103"/>
      <c r="R96" s="1052"/>
    </row>
    <row r="97" spans="1:26" ht="17.25" customHeight="1">
      <c r="A97" s="286">
        <v>4</v>
      </c>
      <c r="B97" s="370"/>
      <c r="C97" s="1055"/>
      <c r="D97" s="1102"/>
      <c r="E97" s="1102"/>
      <c r="F97" s="1102"/>
      <c r="G97" s="1102"/>
      <c r="H97" s="1102"/>
      <c r="I97" s="1102"/>
      <c r="J97" s="1102"/>
      <c r="K97" s="1102"/>
      <c r="L97" s="1102"/>
      <c r="M97" s="1102"/>
      <c r="N97" s="1102"/>
      <c r="O97" s="1102"/>
      <c r="P97" s="1102"/>
      <c r="Q97" s="1103"/>
      <c r="R97" s="1052"/>
    </row>
    <row r="98" spans="1:26" ht="17.25" customHeight="1">
      <c r="A98" s="286">
        <v>5</v>
      </c>
      <c r="B98" s="370"/>
      <c r="C98" s="1055"/>
      <c r="D98" s="1102"/>
      <c r="E98" s="1102"/>
      <c r="F98" s="1102"/>
      <c r="G98" s="1102"/>
      <c r="H98" s="1102"/>
      <c r="I98" s="1102"/>
      <c r="J98" s="1102"/>
      <c r="K98" s="1102"/>
      <c r="L98" s="1102"/>
      <c r="M98" s="1102"/>
      <c r="N98" s="1102"/>
      <c r="O98" s="1102"/>
      <c r="P98" s="1102"/>
      <c r="Q98" s="1103"/>
      <c r="R98" s="1052"/>
    </row>
    <row r="99" spans="1:26" ht="17.25" customHeight="1">
      <c r="A99" s="286">
        <v>6</v>
      </c>
      <c r="B99" s="370"/>
      <c r="C99" s="1104"/>
      <c r="D99" s="1102"/>
      <c r="E99" s="1102"/>
      <c r="F99" s="1102"/>
      <c r="G99" s="1102"/>
      <c r="H99" s="1102"/>
      <c r="I99" s="1102"/>
      <c r="J99" s="1102"/>
      <c r="K99" s="1102"/>
      <c r="L99" s="1102"/>
      <c r="M99" s="1102"/>
      <c r="N99" s="1102"/>
      <c r="O99" s="1102"/>
      <c r="P99" s="1102"/>
      <c r="Q99" s="1103"/>
      <c r="R99" s="1052"/>
    </row>
    <row r="100" spans="1:26" ht="17.25" customHeight="1">
      <c r="A100" s="286">
        <v>7</v>
      </c>
      <c r="B100" s="370"/>
      <c r="C100" s="1105"/>
      <c r="D100" s="1106"/>
      <c r="E100" s="1106"/>
      <c r="F100" s="1106"/>
      <c r="G100" s="1106"/>
      <c r="H100" s="1106"/>
      <c r="I100" s="1106"/>
      <c r="J100" s="1106"/>
      <c r="K100" s="1106"/>
      <c r="L100" s="1106"/>
      <c r="M100" s="1106"/>
      <c r="N100" s="1106"/>
      <c r="O100" s="1106"/>
      <c r="P100" s="1106"/>
      <c r="Q100" s="1107"/>
      <c r="R100" s="1052"/>
    </row>
    <row r="101" spans="1:26" s="2" customFormat="1" ht="17.100000000000001" customHeight="1">
      <c r="A101" s="24"/>
      <c r="B101" s="1108" t="s">
        <v>364</v>
      </c>
      <c r="C101" s="1109"/>
      <c r="D101" s="1110"/>
      <c r="E101" s="1038" t="s">
        <v>365</v>
      </c>
      <c r="F101" s="1038"/>
      <c r="G101" s="1038" t="s">
        <v>366</v>
      </c>
      <c r="H101" s="1038"/>
      <c r="I101" s="1038"/>
      <c r="J101" s="1038"/>
      <c r="K101" s="1045" t="s">
        <v>367</v>
      </c>
      <c r="L101" s="1046"/>
      <c r="M101" s="1046"/>
      <c r="N101" s="1046"/>
      <c r="O101" s="1046"/>
      <c r="P101" s="1046"/>
      <c r="Q101" s="1047"/>
      <c r="R101" s="756" t="s">
        <v>368</v>
      </c>
    </row>
    <row r="102" spans="1:26" s="2" customFormat="1" ht="31.5" customHeight="1">
      <c r="A102" s="24"/>
      <c r="B102" s="1111"/>
      <c r="C102" s="1112"/>
      <c r="D102" s="1113"/>
      <c r="E102" s="1039"/>
      <c r="F102" s="1040"/>
      <c r="G102" s="1041"/>
      <c r="H102" s="1041"/>
      <c r="I102" s="1041"/>
      <c r="J102" s="1041"/>
      <c r="K102" s="1048"/>
      <c r="L102" s="1049"/>
      <c r="M102" s="1049"/>
      <c r="N102" s="1049"/>
      <c r="O102" s="1049"/>
      <c r="P102" s="1049"/>
      <c r="Q102" s="1050"/>
      <c r="R102" s="756"/>
    </row>
    <row r="103" spans="1:26" ht="17.25" customHeight="1">
      <c r="A103" s="286">
        <v>1</v>
      </c>
      <c r="B103" s="1077" t="s">
        <v>144</v>
      </c>
      <c r="C103" s="1078"/>
      <c r="D103" s="1079"/>
      <c r="E103" s="1086"/>
      <c r="F103" s="1087"/>
      <c r="G103" s="1087"/>
      <c r="H103" s="1087"/>
      <c r="I103" s="1087"/>
      <c r="J103" s="1087"/>
      <c r="K103" s="1087"/>
      <c r="L103" s="1087"/>
      <c r="M103" s="1087"/>
      <c r="N103" s="1087"/>
      <c r="O103" s="1087"/>
      <c r="P103" s="1087"/>
      <c r="Q103" s="1088"/>
      <c r="R103" s="288"/>
    </row>
    <row r="104" spans="1:26" ht="17.25" customHeight="1">
      <c r="A104" s="286">
        <v>2</v>
      </c>
      <c r="B104" s="1080"/>
      <c r="C104" s="1081"/>
      <c r="D104" s="1082"/>
      <c r="E104" s="1055"/>
      <c r="F104" s="999"/>
      <c r="G104" s="999"/>
      <c r="H104" s="999"/>
      <c r="I104" s="999"/>
      <c r="J104" s="999"/>
      <c r="K104" s="999"/>
      <c r="L104" s="999"/>
      <c r="M104" s="999"/>
      <c r="N104" s="999"/>
      <c r="O104" s="999"/>
      <c r="P104" s="999"/>
      <c r="Q104" s="1000"/>
      <c r="R104" s="621" t="s">
        <v>145</v>
      </c>
    </row>
    <row r="105" spans="1:26" ht="17.25" customHeight="1">
      <c r="A105" s="286">
        <v>3</v>
      </c>
      <c r="B105" s="1080"/>
      <c r="C105" s="1081"/>
      <c r="D105" s="1082"/>
      <c r="E105" s="1055"/>
      <c r="F105" s="999"/>
      <c r="G105" s="999"/>
      <c r="H105" s="999"/>
      <c r="I105" s="999"/>
      <c r="J105" s="999"/>
      <c r="K105" s="999"/>
      <c r="L105" s="999"/>
      <c r="M105" s="999"/>
      <c r="N105" s="999"/>
      <c r="O105" s="999"/>
      <c r="P105" s="999"/>
      <c r="Q105" s="1000"/>
      <c r="R105" s="621" t="s">
        <v>285</v>
      </c>
    </row>
    <row r="106" spans="1:26" ht="17.25" customHeight="1">
      <c r="A106" s="286">
        <v>4</v>
      </c>
      <c r="B106" s="1080"/>
      <c r="C106" s="1081"/>
      <c r="D106" s="1082"/>
      <c r="E106" s="1089"/>
      <c r="F106" s="1090"/>
      <c r="G106" s="1090"/>
      <c r="H106" s="1090"/>
      <c r="I106" s="1090"/>
      <c r="J106" s="1090"/>
      <c r="K106" s="1090"/>
      <c r="L106" s="1090"/>
      <c r="M106" s="1090"/>
      <c r="N106" s="1090"/>
      <c r="O106" s="1090"/>
      <c r="P106" s="1090"/>
      <c r="Q106" s="1091"/>
      <c r="R106" s="603"/>
    </row>
    <row r="107" spans="1:26" ht="33" customHeight="1" thickBot="1">
      <c r="A107" s="622"/>
      <c r="B107" s="1083"/>
      <c r="C107" s="1084"/>
      <c r="D107" s="1085"/>
      <c r="E107" s="1072" t="s">
        <v>448</v>
      </c>
      <c r="F107" s="1073"/>
      <c r="G107" s="1074"/>
      <c r="H107" s="1075"/>
      <c r="I107" s="1075"/>
      <c r="J107" s="1075"/>
      <c r="K107" s="1075"/>
      <c r="L107" s="1075"/>
      <c r="M107" s="1075"/>
      <c r="N107" s="1075"/>
      <c r="O107" s="1075"/>
      <c r="P107" s="1075"/>
      <c r="Q107" s="1076"/>
      <c r="R107" s="603" t="s">
        <v>449</v>
      </c>
    </row>
    <row r="108" spans="1:26" ht="17.399999999999999" thickTop="1" thickBot="1"/>
    <row r="109" spans="1:26" s="670" customFormat="1" ht="29.25" customHeight="1" thickBot="1">
      <c r="B109" s="671" t="s">
        <v>512</v>
      </c>
      <c r="C109" s="672"/>
      <c r="D109" s="673"/>
      <c r="F109" s="672" t="s">
        <v>513</v>
      </c>
      <c r="G109" s="672"/>
      <c r="H109" s="672"/>
      <c r="I109" s="672"/>
      <c r="J109" s="672"/>
      <c r="K109" s="672"/>
      <c r="L109" s="674"/>
      <c r="M109" s="675"/>
      <c r="N109" s="675"/>
      <c r="O109" s="675"/>
      <c r="P109" s="1064" t="s">
        <v>514</v>
      </c>
      <c r="Q109" s="1065"/>
      <c r="R109" s="676"/>
    </row>
    <row r="110" spans="1:26" s="670" customFormat="1" ht="49.95" customHeight="1" thickBot="1">
      <c r="B110" s="1066" t="s">
        <v>45</v>
      </c>
      <c r="C110" s="1067"/>
      <c r="D110" s="1068"/>
      <c r="E110" s="1069" t="str">
        <f>IF(総表!C14="","自動入力",総表!C14)</f>
        <v>自動入力</v>
      </c>
      <c r="F110" s="1070"/>
      <c r="G110" s="1070"/>
      <c r="H110" s="1070"/>
      <c r="I110" s="1070"/>
      <c r="J110" s="1070"/>
      <c r="K110" s="677" t="s">
        <v>46</v>
      </c>
      <c r="L110" s="1069" t="str">
        <f>IF(総表!C28="","自動入力",総表!C28)</f>
        <v>自動入力</v>
      </c>
      <c r="M110" s="1070"/>
      <c r="N110" s="1070"/>
      <c r="O110" s="1070"/>
      <c r="P110" s="1070"/>
      <c r="Q110" s="1071"/>
      <c r="R110" s="1060" t="s">
        <v>515</v>
      </c>
    </row>
    <row r="111" spans="1:26" s="670" customFormat="1" ht="18" customHeight="1">
      <c r="B111" s="710"/>
      <c r="C111" s="680"/>
      <c r="D111" s="680"/>
      <c r="E111" s="680"/>
      <c r="F111" s="680"/>
      <c r="G111" s="680"/>
      <c r="H111" s="680"/>
      <c r="I111" s="680"/>
      <c r="J111" s="680"/>
      <c r="K111" s="680"/>
      <c r="L111" s="680"/>
      <c r="M111" s="680"/>
      <c r="N111" s="680"/>
      <c r="O111" s="680"/>
      <c r="P111" s="680"/>
      <c r="Q111" s="711"/>
      <c r="R111" s="1060"/>
      <c r="T111" s="678"/>
      <c r="U111" s="678"/>
      <c r="V111" s="678"/>
      <c r="W111" s="678"/>
      <c r="X111" s="678"/>
      <c r="Y111" s="678"/>
      <c r="Z111" s="678"/>
    </row>
    <row r="112" spans="1:26" s="670" customFormat="1" ht="18" customHeight="1">
      <c r="B112" s="710"/>
      <c r="C112" s="680"/>
      <c r="D112" s="680"/>
      <c r="E112" s="680"/>
      <c r="F112" s="680"/>
      <c r="G112" s="680"/>
      <c r="H112" s="680"/>
      <c r="I112" s="680"/>
      <c r="J112" s="680"/>
      <c r="K112" s="680"/>
      <c r="L112" s="680"/>
      <c r="M112" s="680"/>
      <c r="N112" s="680"/>
      <c r="O112" s="680"/>
      <c r="P112" s="680"/>
      <c r="Q112" s="711"/>
      <c r="R112" s="1060"/>
      <c r="S112" s="678"/>
      <c r="T112" s="678"/>
      <c r="U112" s="678"/>
      <c r="V112" s="678"/>
      <c r="W112" s="678"/>
      <c r="X112" s="678"/>
      <c r="Y112" s="678"/>
      <c r="Z112" s="678"/>
    </row>
    <row r="113" spans="2:26" s="670" customFormat="1" ht="18" customHeight="1">
      <c r="B113" s="710"/>
      <c r="C113" s="680"/>
      <c r="D113" s="680"/>
      <c r="E113" s="680"/>
      <c r="F113" s="680"/>
      <c r="G113" s="680"/>
      <c r="H113" s="680"/>
      <c r="I113" s="680"/>
      <c r="J113" s="680"/>
      <c r="K113" s="680"/>
      <c r="L113" s="680"/>
      <c r="M113" s="680"/>
      <c r="N113" s="680"/>
      <c r="O113" s="680"/>
      <c r="P113" s="680"/>
      <c r="Q113" s="711"/>
      <c r="R113" s="1060"/>
      <c r="S113" s="678"/>
      <c r="T113" s="678"/>
      <c r="U113" s="678"/>
      <c r="V113" s="678"/>
      <c r="W113" s="678"/>
      <c r="X113" s="678"/>
      <c r="Y113" s="678"/>
      <c r="Z113" s="678"/>
    </row>
    <row r="114" spans="2:26" s="670" customFormat="1" ht="18" customHeight="1">
      <c r="B114" s="710"/>
      <c r="C114" s="680"/>
      <c r="D114" s="680"/>
      <c r="E114" s="680"/>
      <c r="F114" s="680"/>
      <c r="G114" s="680"/>
      <c r="H114" s="680"/>
      <c r="I114" s="680"/>
      <c r="J114" s="680"/>
      <c r="K114" s="680"/>
      <c r="L114" s="680"/>
      <c r="M114" s="680"/>
      <c r="N114" s="680"/>
      <c r="O114" s="680"/>
      <c r="P114" s="680"/>
      <c r="Q114" s="711"/>
      <c r="R114" s="1060"/>
      <c r="S114" s="678"/>
      <c r="T114" s="678"/>
      <c r="U114" s="678"/>
      <c r="V114" s="678"/>
      <c r="W114" s="678"/>
      <c r="X114" s="678"/>
      <c r="Y114" s="678"/>
      <c r="Z114" s="678"/>
    </row>
    <row r="115" spans="2:26" s="670" customFormat="1" ht="18" customHeight="1">
      <c r="B115" s="710"/>
      <c r="C115" s="680"/>
      <c r="D115" s="680"/>
      <c r="E115" s="680"/>
      <c r="F115" s="680"/>
      <c r="G115" s="680"/>
      <c r="H115" s="680"/>
      <c r="I115" s="680"/>
      <c r="J115" s="680"/>
      <c r="K115" s="680"/>
      <c r="L115" s="680"/>
      <c r="M115" s="680"/>
      <c r="N115" s="680"/>
      <c r="O115" s="680"/>
      <c r="P115" s="680"/>
      <c r="Q115" s="711"/>
      <c r="R115" s="1060"/>
      <c r="S115" s="678"/>
      <c r="T115" s="678"/>
      <c r="U115" s="678"/>
      <c r="V115" s="678"/>
      <c r="W115" s="678"/>
      <c r="X115" s="678"/>
      <c r="Y115" s="678"/>
      <c r="Z115" s="678"/>
    </row>
    <row r="116" spans="2:26" s="670" customFormat="1" ht="18" customHeight="1">
      <c r="B116" s="710"/>
      <c r="C116" s="680"/>
      <c r="D116" s="680"/>
      <c r="E116" s="680"/>
      <c r="F116" s="680"/>
      <c r="G116" s="680"/>
      <c r="H116" s="680"/>
      <c r="I116" s="680"/>
      <c r="J116" s="680"/>
      <c r="K116" s="680"/>
      <c r="L116" s="680"/>
      <c r="M116" s="680"/>
      <c r="N116" s="680"/>
      <c r="O116" s="680"/>
      <c r="P116" s="680"/>
      <c r="Q116" s="711"/>
      <c r="R116" s="1060"/>
      <c r="S116" s="678"/>
      <c r="T116" s="678"/>
      <c r="U116" s="678"/>
      <c r="V116" s="678"/>
      <c r="W116" s="678"/>
      <c r="X116" s="678"/>
      <c r="Y116" s="678"/>
      <c r="Z116" s="678"/>
    </row>
    <row r="117" spans="2:26" s="670" customFormat="1" ht="18" customHeight="1">
      <c r="B117" s="710"/>
      <c r="C117" s="680"/>
      <c r="D117" s="680"/>
      <c r="E117" s="680"/>
      <c r="F117" s="680"/>
      <c r="G117" s="680"/>
      <c r="H117" s="680"/>
      <c r="I117" s="680"/>
      <c r="J117" s="680"/>
      <c r="K117" s="680"/>
      <c r="L117" s="680"/>
      <c r="M117" s="680"/>
      <c r="N117" s="680"/>
      <c r="O117" s="680"/>
      <c r="P117" s="680"/>
      <c r="Q117" s="711"/>
      <c r="R117" s="1061" t="s">
        <v>516</v>
      </c>
      <c r="T117" s="678"/>
      <c r="U117" s="678"/>
      <c r="V117" s="678"/>
      <c r="W117" s="678"/>
      <c r="X117" s="678"/>
    </row>
    <row r="118" spans="2:26" s="670" customFormat="1" ht="18" customHeight="1">
      <c r="B118" s="710"/>
      <c r="C118" s="680"/>
      <c r="D118" s="680"/>
      <c r="E118" s="680"/>
      <c r="F118" s="680"/>
      <c r="G118" s="680"/>
      <c r="H118" s="680"/>
      <c r="I118" s="680"/>
      <c r="J118" s="680"/>
      <c r="K118" s="680"/>
      <c r="L118" s="680"/>
      <c r="M118" s="680"/>
      <c r="N118" s="680"/>
      <c r="O118" s="680"/>
      <c r="P118" s="680"/>
      <c r="Q118" s="711"/>
      <c r="R118" s="1061"/>
      <c r="T118" s="678"/>
      <c r="U118" s="678"/>
      <c r="V118" s="678"/>
      <c r="W118" s="678"/>
      <c r="X118" s="678"/>
    </row>
    <row r="119" spans="2:26" s="670" customFormat="1" ht="18" customHeight="1">
      <c r="B119" s="710"/>
      <c r="C119" s="680"/>
      <c r="D119" s="680"/>
      <c r="E119" s="680"/>
      <c r="F119" s="680"/>
      <c r="G119" s="680"/>
      <c r="H119" s="680"/>
      <c r="I119" s="680"/>
      <c r="J119" s="680"/>
      <c r="K119" s="680"/>
      <c r="L119" s="680"/>
      <c r="M119" s="680"/>
      <c r="N119" s="680"/>
      <c r="O119" s="680"/>
      <c r="P119" s="680"/>
      <c r="Q119" s="711"/>
      <c r="R119" s="1061"/>
      <c r="S119" s="678"/>
      <c r="T119" s="678"/>
      <c r="U119" s="678"/>
      <c r="V119" s="678"/>
      <c r="W119" s="678"/>
      <c r="X119" s="678"/>
    </row>
    <row r="120" spans="2:26" s="670" customFormat="1" ht="18" customHeight="1">
      <c r="B120" s="710"/>
      <c r="C120" s="680"/>
      <c r="D120" s="680"/>
      <c r="E120" s="680"/>
      <c r="F120" s="680"/>
      <c r="G120" s="680"/>
      <c r="H120" s="680"/>
      <c r="I120" s="680"/>
      <c r="J120" s="680"/>
      <c r="K120" s="680"/>
      <c r="L120" s="680"/>
      <c r="M120" s="680"/>
      <c r="N120" s="680"/>
      <c r="O120" s="680"/>
      <c r="P120" s="680"/>
      <c r="Q120" s="711"/>
      <c r="R120" s="1061"/>
      <c r="S120" s="678"/>
      <c r="T120" s="678"/>
      <c r="U120" s="678"/>
      <c r="V120" s="678"/>
      <c r="W120" s="678"/>
      <c r="X120" s="678"/>
    </row>
    <row r="121" spans="2:26" s="670" customFormat="1" ht="18" customHeight="1">
      <c r="B121" s="710"/>
      <c r="C121" s="680"/>
      <c r="D121" s="680"/>
      <c r="E121" s="680"/>
      <c r="F121" s="680"/>
      <c r="G121" s="680"/>
      <c r="H121" s="680"/>
      <c r="I121" s="680"/>
      <c r="J121" s="680"/>
      <c r="K121" s="680"/>
      <c r="L121" s="680"/>
      <c r="M121" s="680"/>
      <c r="N121" s="680"/>
      <c r="O121" s="680"/>
      <c r="P121" s="680"/>
      <c r="Q121" s="711"/>
      <c r="R121" s="1061"/>
      <c r="S121" s="678"/>
      <c r="T121" s="678"/>
      <c r="U121" s="678"/>
      <c r="V121" s="678"/>
      <c r="W121" s="678"/>
      <c r="X121" s="678"/>
    </row>
    <row r="122" spans="2:26" s="670" customFormat="1" ht="18" customHeight="1">
      <c r="B122" s="710"/>
      <c r="C122" s="680"/>
      <c r="D122" s="680"/>
      <c r="E122" s="680"/>
      <c r="F122" s="680"/>
      <c r="G122" s="680"/>
      <c r="H122" s="680"/>
      <c r="I122" s="680"/>
      <c r="J122" s="680"/>
      <c r="K122" s="680"/>
      <c r="L122" s="680"/>
      <c r="M122" s="680"/>
      <c r="N122" s="680"/>
      <c r="O122" s="680"/>
      <c r="P122" s="680"/>
      <c r="Q122" s="711"/>
      <c r="R122" s="679"/>
      <c r="S122" s="678"/>
      <c r="T122" s="678"/>
      <c r="U122" s="678"/>
      <c r="V122" s="678"/>
      <c r="W122" s="678"/>
      <c r="X122" s="678"/>
    </row>
    <row r="123" spans="2:26" s="670" customFormat="1" ht="18" customHeight="1">
      <c r="B123" s="710"/>
      <c r="C123" s="680"/>
      <c r="D123" s="680"/>
      <c r="E123" s="680"/>
      <c r="F123" s="680"/>
      <c r="G123" s="680"/>
      <c r="H123" s="680"/>
      <c r="I123" s="680"/>
      <c r="J123" s="680"/>
      <c r="K123" s="680"/>
      <c r="L123" s="680"/>
      <c r="M123" s="680"/>
      <c r="N123" s="680"/>
      <c r="O123" s="680"/>
      <c r="P123" s="680"/>
      <c r="Q123" s="711"/>
      <c r="R123" s="680"/>
      <c r="S123" s="678"/>
      <c r="T123" s="678"/>
      <c r="U123" s="678"/>
      <c r="V123" s="678"/>
      <c r="W123" s="678"/>
      <c r="X123" s="678"/>
    </row>
    <row r="124" spans="2:26" s="670" customFormat="1" ht="18" customHeight="1">
      <c r="B124" s="710"/>
      <c r="C124" s="680"/>
      <c r="D124" s="680"/>
      <c r="E124" s="680"/>
      <c r="F124" s="680"/>
      <c r="G124" s="680"/>
      <c r="H124" s="680"/>
      <c r="I124" s="680"/>
      <c r="J124" s="680"/>
      <c r="K124" s="680"/>
      <c r="L124" s="680"/>
      <c r="M124" s="680"/>
      <c r="N124" s="680"/>
      <c r="O124" s="680"/>
      <c r="P124" s="680"/>
      <c r="Q124" s="711"/>
      <c r="S124" s="678"/>
      <c r="T124" s="678"/>
      <c r="U124" s="678"/>
      <c r="V124" s="678"/>
      <c r="W124" s="678"/>
      <c r="X124" s="678"/>
    </row>
    <row r="125" spans="2:26" s="670" customFormat="1" ht="18" customHeight="1">
      <c r="B125" s="710"/>
      <c r="C125" s="680"/>
      <c r="D125" s="680"/>
      <c r="E125" s="680"/>
      <c r="F125" s="680"/>
      <c r="G125" s="680"/>
      <c r="H125" s="680"/>
      <c r="I125" s="680"/>
      <c r="J125" s="680"/>
      <c r="K125" s="680"/>
      <c r="L125" s="680"/>
      <c r="M125" s="680"/>
      <c r="N125" s="680"/>
      <c r="O125" s="680"/>
      <c r="P125" s="680"/>
      <c r="Q125" s="711"/>
      <c r="R125" s="678"/>
      <c r="S125" s="678"/>
      <c r="T125" s="678"/>
      <c r="U125" s="678"/>
      <c r="V125" s="678"/>
      <c r="W125" s="678"/>
      <c r="X125" s="678"/>
    </row>
    <row r="126" spans="2:26" s="670" customFormat="1" ht="18" customHeight="1">
      <c r="B126" s="710"/>
      <c r="C126" s="680"/>
      <c r="D126" s="680"/>
      <c r="E126" s="680"/>
      <c r="F126" s="680"/>
      <c r="G126" s="680"/>
      <c r="H126" s="680"/>
      <c r="I126" s="680"/>
      <c r="J126" s="680"/>
      <c r="K126" s="680"/>
      <c r="L126" s="680"/>
      <c r="M126" s="680"/>
      <c r="N126" s="680"/>
      <c r="O126" s="680"/>
      <c r="P126" s="680"/>
      <c r="Q126" s="711"/>
      <c r="R126" s="678"/>
    </row>
    <row r="127" spans="2:26" s="670" customFormat="1" ht="18" customHeight="1">
      <c r="B127" s="710"/>
      <c r="C127" s="680"/>
      <c r="D127" s="680"/>
      <c r="E127" s="680"/>
      <c r="F127" s="680"/>
      <c r="G127" s="680"/>
      <c r="H127" s="680"/>
      <c r="I127" s="680"/>
      <c r="J127" s="680"/>
      <c r="K127" s="680"/>
      <c r="L127" s="680"/>
      <c r="M127" s="680"/>
      <c r="N127" s="680"/>
      <c r="O127" s="680"/>
      <c r="P127" s="680"/>
      <c r="Q127" s="711"/>
      <c r="R127" s="678"/>
    </row>
    <row r="128" spans="2:26" s="670" customFormat="1" ht="18" customHeight="1">
      <c r="B128" s="710"/>
      <c r="C128" s="680"/>
      <c r="D128" s="680"/>
      <c r="E128" s="680"/>
      <c r="F128" s="680"/>
      <c r="G128" s="680"/>
      <c r="H128" s="680"/>
      <c r="I128" s="680"/>
      <c r="J128" s="680"/>
      <c r="K128" s="680"/>
      <c r="L128" s="680"/>
      <c r="M128" s="680"/>
      <c r="N128" s="680"/>
      <c r="O128" s="680"/>
      <c r="P128" s="680"/>
      <c r="Q128" s="711"/>
      <c r="R128" s="678"/>
    </row>
    <row r="129" spans="2:18" s="670" customFormat="1" ht="18" customHeight="1">
      <c r="B129" s="710"/>
      <c r="C129" s="680"/>
      <c r="D129" s="680"/>
      <c r="E129" s="680"/>
      <c r="F129" s="680"/>
      <c r="G129" s="680"/>
      <c r="H129" s="680"/>
      <c r="I129" s="680"/>
      <c r="J129" s="680"/>
      <c r="K129" s="680"/>
      <c r="L129" s="680"/>
      <c r="M129" s="680"/>
      <c r="N129" s="680"/>
      <c r="O129" s="680"/>
      <c r="P129" s="680"/>
      <c r="Q129" s="711"/>
      <c r="R129" s="680"/>
    </row>
    <row r="130" spans="2:18" s="670" customFormat="1" ht="18" customHeight="1">
      <c r="B130" s="710"/>
      <c r="C130" s="680"/>
      <c r="D130" s="680"/>
      <c r="E130" s="680"/>
      <c r="F130" s="680"/>
      <c r="G130" s="680"/>
      <c r="H130" s="680"/>
      <c r="I130" s="680"/>
      <c r="J130" s="680"/>
      <c r="K130" s="680"/>
      <c r="L130" s="680"/>
      <c r="M130" s="680"/>
      <c r="N130" s="680"/>
      <c r="O130" s="680"/>
      <c r="P130" s="680"/>
      <c r="Q130" s="711"/>
      <c r="R130" s="680"/>
    </row>
    <row r="131" spans="2:18" s="670" customFormat="1" ht="18" customHeight="1">
      <c r="B131" s="710"/>
      <c r="C131" s="680"/>
      <c r="D131" s="680"/>
      <c r="E131" s="680"/>
      <c r="F131" s="680"/>
      <c r="G131" s="680"/>
      <c r="H131" s="680"/>
      <c r="I131" s="680"/>
      <c r="J131" s="680"/>
      <c r="K131" s="680"/>
      <c r="L131" s="680"/>
      <c r="M131" s="680"/>
      <c r="N131" s="680"/>
      <c r="O131" s="680"/>
      <c r="P131" s="680"/>
      <c r="Q131" s="711"/>
      <c r="R131" s="680"/>
    </row>
    <row r="132" spans="2:18" s="670" customFormat="1" ht="18" customHeight="1">
      <c r="B132" s="710"/>
      <c r="C132" s="680"/>
      <c r="D132" s="680"/>
      <c r="E132" s="680"/>
      <c r="F132" s="680"/>
      <c r="G132" s="680"/>
      <c r="H132" s="680"/>
      <c r="I132" s="680"/>
      <c r="J132" s="680"/>
      <c r="K132" s="680"/>
      <c r="L132" s="680"/>
      <c r="M132" s="680"/>
      <c r="N132" s="680"/>
      <c r="O132" s="680"/>
      <c r="P132" s="680"/>
      <c r="Q132" s="711"/>
      <c r="R132" s="680"/>
    </row>
    <row r="133" spans="2:18" s="670" customFormat="1" ht="18" customHeight="1">
      <c r="B133" s="710"/>
      <c r="C133" s="680"/>
      <c r="D133" s="680"/>
      <c r="E133" s="680"/>
      <c r="F133" s="680"/>
      <c r="G133" s="680"/>
      <c r="H133" s="680"/>
      <c r="I133" s="680"/>
      <c r="J133" s="680"/>
      <c r="K133" s="680"/>
      <c r="L133" s="680"/>
      <c r="M133" s="680"/>
      <c r="N133" s="680"/>
      <c r="O133" s="680"/>
      <c r="P133" s="680"/>
      <c r="Q133" s="711"/>
      <c r="R133" s="680"/>
    </row>
    <row r="134" spans="2:18" s="670" customFormat="1" ht="18" customHeight="1">
      <c r="B134" s="710"/>
      <c r="C134" s="680"/>
      <c r="D134" s="680"/>
      <c r="E134" s="680"/>
      <c r="F134" s="680"/>
      <c r="G134" s="680"/>
      <c r="H134" s="680"/>
      <c r="I134" s="680"/>
      <c r="J134" s="680"/>
      <c r="K134" s="680"/>
      <c r="L134" s="680"/>
      <c r="M134" s="680"/>
      <c r="N134" s="680"/>
      <c r="O134" s="680"/>
      <c r="P134" s="680"/>
      <c r="Q134" s="711"/>
      <c r="R134" s="680"/>
    </row>
    <row r="135" spans="2:18" s="670" customFormat="1" ht="18" customHeight="1">
      <c r="B135" s="710"/>
      <c r="C135" s="680"/>
      <c r="D135" s="680"/>
      <c r="E135" s="680"/>
      <c r="F135" s="680"/>
      <c r="G135" s="680"/>
      <c r="H135" s="680"/>
      <c r="I135" s="680"/>
      <c r="J135" s="680"/>
      <c r="K135" s="680"/>
      <c r="L135" s="680"/>
      <c r="M135" s="680"/>
      <c r="N135" s="680"/>
      <c r="O135" s="680"/>
      <c r="P135" s="680"/>
      <c r="Q135" s="711"/>
      <c r="R135" s="680"/>
    </row>
    <row r="136" spans="2:18" s="670" customFormat="1" ht="18" customHeight="1">
      <c r="B136" s="710"/>
      <c r="C136" s="680"/>
      <c r="D136" s="680"/>
      <c r="E136" s="680"/>
      <c r="F136" s="680"/>
      <c r="G136" s="680"/>
      <c r="H136" s="680"/>
      <c r="I136" s="680"/>
      <c r="J136" s="680"/>
      <c r="K136" s="680"/>
      <c r="L136" s="680"/>
      <c r="M136" s="680"/>
      <c r="N136" s="680"/>
      <c r="O136" s="680"/>
      <c r="P136" s="680"/>
      <c r="Q136" s="711"/>
      <c r="R136" s="680"/>
    </row>
    <row r="137" spans="2:18" s="670" customFormat="1" ht="18" customHeight="1">
      <c r="B137" s="710"/>
      <c r="C137" s="680"/>
      <c r="D137" s="680"/>
      <c r="E137" s="680"/>
      <c r="F137" s="680"/>
      <c r="G137" s="680"/>
      <c r="H137" s="680"/>
      <c r="I137" s="680"/>
      <c r="J137" s="680"/>
      <c r="K137" s="680"/>
      <c r="L137" s="680"/>
      <c r="M137" s="680"/>
      <c r="N137" s="680"/>
      <c r="O137" s="680"/>
      <c r="P137" s="680"/>
      <c r="Q137" s="711"/>
      <c r="R137" s="680"/>
    </row>
    <row r="138" spans="2:18" s="670" customFormat="1" ht="18" customHeight="1">
      <c r="B138" s="710"/>
      <c r="C138" s="680"/>
      <c r="D138" s="680"/>
      <c r="E138" s="680"/>
      <c r="F138" s="680"/>
      <c r="G138" s="680"/>
      <c r="H138" s="680"/>
      <c r="I138" s="680"/>
      <c r="J138" s="680"/>
      <c r="K138" s="680"/>
      <c r="L138" s="680"/>
      <c r="M138" s="680"/>
      <c r="N138" s="680"/>
      <c r="O138" s="680"/>
      <c r="P138" s="680"/>
      <c r="Q138" s="711"/>
      <c r="R138" s="680"/>
    </row>
    <row r="139" spans="2:18" s="670" customFormat="1" ht="18" customHeight="1">
      <c r="B139" s="710"/>
      <c r="C139" s="680"/>
      <c r="D139" s="680"/>
      <c r="E139" s="680"/>
      <c r="F139" s="680"/>
      <c r="G139" s="680"/>
      <c r="H139" s="680"/>
      <c r="I139" s="680"/>
      <c r="J139" s="680"/>
      <c r="K139" s="680"/>
      <c r="L139" s="680"/>
      <c r="M139" s="680"/>
      <c r="N139" s="680"/>
      <c r="O139" s="680"/>
      <c r="P139" s="680"/>
      <c r="Q139" s="711"/>
      <c r="R139" s="680"/>
    </row>
    <row r="140" spans="2:18" s="670" customFormat="1" ht="18" customHeight="1">
      <c r="B140" s="710"/>
      <c r="C140" s="680"/>
      <c r="D140" s="680"/>
      <c r="E140" s="680"/>
      <c r="F140" s="680"/>
      <c r="G140" s="680"/>
      <c r="H140" s="680"/>
      <c r="I140" s="680"/>
      <c r="J140" s="680"/>
      <c r="K140" s="680"/>
      <c r="L140" s="680"/>
      <c r="M140" s="680"/>
      <c r="N140" s="680"/>
      <c r="O140" s="680"/>
      <c r="P140" s="680"/>
      <c r="Q140" s="711"/>
      <c r="R140" s="680"/>
    </row>
    <row r="141" spans="2:18" s="670" customFormat="1" ht="18" customHeight="1">
      <c r="B141" s="710"/>
      <c r="C141" s="680"/>
      <c r="D141" s="680"/>
      <c r="E141" s="680"/>
      <c r="F141" s="680"/>
      <c r="G141" s="680"/>
      <c r="H141" s="680"/>
      <c r="I141" s="680"/>
      <c r="J141" s="680"/>
      <c r="K141" s="680"/>
      <c r="L141" s="680"/>
      <c r="M141" s="680"/>
      <c r="N141" s="680"/>
      <c r="O141" s="680"/>
      <c r="P141" s="680"/>
      <c r="Q141" s="711"/>
      <c r="R141" s="680"/>
    </row>
    <row r="142" spans="2:18" s="670" customFormat="1" ht="18" customHeight="1">
      <c r="B142" s="710"/>
      <c r="C142" s="680"/>
      <c r="D142" s="680"/>
      <c r="E142" s="680"/>
      <c r="F142" s="680"/>
      <c r="G142" s="680"/>
      <c r="H142" s="680"/>
      <c r="I142" s="680"/>
      <c r="J142" s="680"/>
      <c r="K142" s="680"/>
      <c r="L142" s="680"/>
      <c r="M142" s="680"/>
      <c r="N142" s="680"/>
      <c r="O142" s="680"/>
      <c r="P142" s="680"/>
      <c r="Q142" s="711"/>
      <c r="R142" s="680"/>
    </row>
    <row r="143" spans="2:18" s="670" customFormat="1" ht="18" customHeight="1">
      <c r="B143" s="710"/>
      <c r="C143" s="680"/>
      <c r="D143" s="680"/>
      <c r="E143" s="680"/>
      <c r="F143" s="680"/>
      <c r="G143" s="680"/>
      <c r="H143" s="680"/>
      <c r="I143" s="680"/>
      <c r="J143" s="680"/>
      <c r="K143" s="680"/>
      <c r="L143" s="680"/>
      <c r="M143" s="680"/>
      <c r="N143" s="680"/>
      <c r="O143" s="680"/>
      <c r="P143" s="680"/>
      <c r="Q143" s="711"/>
      <c r="R143" s="680"/>
    </row>
    <row r="144" spans="2:18" s="670" customFormat="1" ht="18" customHeight="1">
      <c r="B144" s="710"/>
      <c r="C144" s="680"/>
      <c r="D144" s="680"/>
      <c r="E144" s="680"/>
      <c r="F144" s="680"/>
      <c r="G144" s="680"/>
      <c r="H144" s="680"/>
      <c r="I144" s="680"/>
      <c r="J144" s="680"/>
      <c r="K144" s="680"/>
      <c r="L144" s="680"/>
      <c r="M144" s="680"/>
      <c r="N144" s="680"/>
      <c r="O144" s="680"/>
      <c r="P144" s="680"/>
      <c r="Q144" s="711"/>
      <c r="R144" s="680"/>
    </row>
    <row r="145" spans="2:18" s="670" customFormat="1" ht="18" customHeight="1">
      <c r="B145" s="710"/>
      <c r="C145" s="680"/>
      <c r="D145" s="680"/>
      <c r="E145" s="680"/>
      <c r="F145" s="680"/>
      <c r="G145" s="680"/>
      <c r="H145" s="680"/>
      <c r="I145" s="680"/>
      <c r="J145" s="680"/>
      <c r="K145" s="680"/>
      <c r="L145" s="680"/>
      <c r="M145" s="680"/>
      <c r="N145" s="680"/>
      <c r="O145" s="680"/>
      <c r="P145" s="680"/>
      <c r="Q145" s="711"/>
      <c r="R145" s="680"/>
    </row>
    <row r="146" spans="2:18" s="670" customFormat="1" ht="18" customHeight="1">
      <c r="B146" s="710"/>
      <c r="C146" s="680"/>
      <c r="D146" s="680"/>
      <c r="E146" s="680"/>
      <c r="F146" s="680"/>
      <c r="G146" s="680"/>
      <c r="H146" s="680"/>
      <c r="I146" s="680"/>
      <c r="J146" s="680"/>
      <c r="K146" s="680"/>
      <c r="L146" s="680"/>
      <c r="M146" s="680"/>
      <c r="N146" s="680"/>
      <c r="O146" s="680"/>
      <c r="P146" s="680"/>
      <c r="Q146" s="711"/>
      <c r="R146" s="680"/>
    </row>
    <row r="147" spans="2:18" s="670" customFormat="1" ht="18" customHeight="1">
      <c r="B147" s="710"/>
      <c r="C147" s="680"/>
      <c r="D147" s="680"/>
      <c r="E147" s="680"/>
      <c r="F147" s="680"/>
      <c r="G147" s="680"/>
      <c r="H147" s="680"/>
      <c r="I147" s="680"/>
      <c r="J147" s="680"/>
      <c r="K147" s="680"/>
      <c r="L147" s="680"/>
      <c r="M147" s="680"/>
      <c r="N147" s="680"/>
      <c r="O147" s="680"/>
      <c r="P147" s="680"/>
      <c r="Q147" s="711"/>
      <c r="R147" s="680"/>
    </row>
    <row r="148" spans="2:18" s="670" customFormat="1" ht="18" customHeight="1">
      <c r="B148" s="710"/>
      <c r="C148" s="680"/>
      <c r="D148" s="680"/>
      <c r="E148" s="680"/>
      <c r="F148" s="680"/>
      <c r="G148" s="680"/>
      <c r="H148" s="680"/>
      <c r="I148" s="680"/>
      <c r="J148" s="680"/>
      <c r="K148" s="680"/>
      <c r="L148" s="680"/>
      <c r="M148" s="680"/>
      <c r="N148" s="680"/>
      <c r="O148" s="680"/>
      <c r="P148" s="680"/>
      <c r="Q148" s="711"/>
      <c r="R148" s="680"/>
    </row>
    <row r="149" spans="2:18" s="670" customFormat="1" ht="18" customHeight="1">
      <c r="B149" s="710"/>
      <c r="C149" s="680"/>
      <c r="D149" s="680"/>
      <c r="E149" s="680"/>
      <c r="F149" s="680"/>
      <c r="G149" s="680"/>
      <c r="H149" s="680"/>
      <c r="I149" s="680"/>
      <c r="J149" s="680"/>
      <c r="K149" s="680"/>
      <c r="L149" s="680"/>
      <c r="M149" s="680"/>
      <c r="N149" s="680"/>
      <c r="O149" s="680"/>
      <c r="P149" s="680"/>
      <c r="Q149" s="711"/>
      <c r="R149" s="680"/>
    </row>
    <row r="150" spans="2:18" s="670" customFormat="1" ht="18" customHeight="1">
      <c r="B150" s="710"/>
      <c r="C150" s="680"/>
      <c r="D150" s="680"/>
      <c r="E150" s="680"/>
      <c r="F150" s="680"/>
      <c r="G150" s="680"/>
      <c r="H150" s="680"/>
      <c r="I150" s="680"/>
      <c r="J150" s="680"/>
      <c r="K150" s="680"/>
      <c r="L150" s="680"/>
      <c r="M150" s="680"/>
      <c r="N150" s="680"/>
      <c r="O150" s="680"/>
      <c r="P150" s="680"/>
      <c r="Q150" s="711"/>
      <c r="R150" s="680"/>
    </row>
    <row r="151" spans="2:18" s="670" customFormat="1" ht="18" customHeight="1">
      <c r="B151" s="710"/>
      <c r="C151" s="680"/>
      <c r="D151" s="680"/>
      <c r="E151" s="680"/>
      <c r="F151" s="680"/>
      <c r="G151" s="680"/>
      <c r="H151" s="680"/>
      <c r="I151" s="680"/>
      <c r="J151" s="680"/>
      <c r="K151" s="680"/>
      <c r="L151" s="680"/>
      <c r="M151" s="680"/>
      <c r="N151" s="680"/>
      <c r="O151" s="680"/>
      <c r="P151" s="680"/>
      <c r="Q151" s="711"/>
      <c r="R151" s="680"/>
    </row>
    <row r="152" spans="2:18" s="670" customFormat="1" ht="18" customHeight="1">
      <c r="B152" s="710"/>
      <c r="C152" s="680"/>
      <c r="D152" s="680"/>
      <c r="E152" s="680"/>
      <c r="F152" s="680"/>
      <c r="G152" s="680"/>
      <c r="H152" s="680"/>
      <c r="I152" s="680"/>
      <c r="J152" s="680"/>
      <c r="K152" s="680"/>
      <c r="L152" s="680"/>
      <c r="M152" s="680"/>
      <c r="N152" s="680"/>
      <c r="O152" s="680"/>
      <c r="P152" s="680"/>
      <c r="Q152" s="711"/>
      <c r="R152" s="680"/>
    </row>
    <row r="153" spans="2:18" s="670" customFormat="1" ht="18" customHeight="1">
      <c r="B153" s="710"/>
      <c r="C153" s="680"/>
      <c r="D153" s="680"/>
      <c r="E153" s="680"/>
      <c r="F153" s="680"/>
      <c r="G153" s="680"/>
      <c r="H153" s="680"/>
      <c r="I153" s="680"/>
      <c r="J153" s="680"/>
      <c r="K153" s="680"/>
      <c r="L153" s="680"/>
      <c r="M153" s="680"/>
      <c r="N153" s="680"/>
      <c r="O153" s="680"/>
      <c r="P153" s="680"/>
      <c r="Q153" s="711"/>
      <c r="R153" s="680"/>
    </row>
    <row r="154" spans="2:18" s="670" customFormat="1" ht="18" customHeight="1">
      <c r="B154" s="710"/>
      <c r="C154" s="680"/>
      <c r="D154" s="680"/>
      <c r="E154" s="680"/>
      <c r="F154" s="680"/>
      <c r="G154" s="680"/>
      <c r="H154" s="680"/>
      <c r="I154" s="680"/>
      <c r="J154" s="680"/>
      <c r="K154" s="680"/>
      <c r="L154" s="680"/>
      <c r="M154" s="680"/>
      <c r="N154" s="680"/>
      <c r="O154" s="680"/>
      <c r="P154" s="680"/>
      <c r="Q154" s="711"/>
      <c r="R154" s="680"/>
    </row>
    <row r="155" spans="2:18" s="670" customFormat="1" ht="18" customHeight="1">
      <c r="B155" s="710"/>
      <c r="C155" s="680"/>
      <c r="D155" s="680"/>
      <c r="E155" s="680"/>
      <c r="F155" s="680"/>
      <c r="G155" s="680"/>
      <c r="H155" s="680"/>
      <c r="I155" s="680"/>
      <c r="J155" s="680"/>
      <c r="K155" s="680"/>
      <c r="L155" s="680"/>
      <c r="M155" s="680"/>
      <c r="N155" s="680"/>
      <c r="O155" s="680"/>
      <c r="P155" s="680"/>
      <c r="Q155" s="711"/>
      <c r="R155" s="680"/>
    </row>
    <row r="156" spans="2:18" s="670" customFormat="1" ht="18" customHeight="1">
      <c r="B156" s="710"/>
      <c r="C156" s="680"/>
      <c r="D156" s="680"/>
      <c r="E156" s="680"/>
      <c r="F156" s="680"/>
      <c r="G156" s="680"/>
      <c r="H156" s="680"/>
      <c r="I156" s="680"/>
      <c r="J156" s="680"/>
      <c r="K156" s="680"/>
      <c r="L156" s="680"/>
      <c r="M156" s="680"/>
      <c r="N156" s="680"/>
      <c r="O156" s="680"/>
      <c r="P156" s="680"/>
      <c r="Q156" s="711"/>
      <c r="R156" s="680"/>
    </row>
    <row r="157" spans="2:18" s="670" customFormat="1" ht="18" customHeight="1">
      <c r="B157" s="710"/>
      <c r="C157" s="680"/>
      <c r="D157" s="680"/>
      <c r="E157" s="680"/>
      <c r="F157" s="680"/>
      <c r="G157" s="680"/>
      <c r="H157" s="680"/>
      <c r="I157" s="680"/>
      <c r="J157" s="680"/>
      <c r="K157" s="680"/>
      <c r="L157" s="680"/>
      <c r="M157" s="680"/>
      <c r="N157" s="680"/>
      <c r="O157" s="680"/>
      <c r="P157" s="680"/>
      <c r="Q157" s="711"/>
      <c r="R157" s="680"/>
    </row>
    <row r="158" spans="2:18" s="670" customFormat="1" ht="18" customHeight="1">
      <c r="B158" s="710"/>
      <c r="C158" s="680"/>
      <c r="D158" s="680"/>
      <c r="E158" s="680"/>
      <c r="F158" s="680"/>
      <c r="G158" s="680"/>
      <c r="H158" s="680"/>
      <c r="I158" s="680"/>
      <c r="J158" s="680"/>
      <c r="K158" s="680"/>
      <c r="L158" s="680"/>
      <c r="M158" s="680"/>
      <c r="N158" s="680"/>
      <c r="O158" s="680"/>
      <c r="P158" s="680"/>
      <c r="Q158" s="711"/>
      <c r="R158" s="680"/>
    </row>
    <row r="159" spans="2:18" s="670" customFormat="1" ht="18" customHeight="1">
      <c r="B159" s="710"/>
      <c r="C159" s="680"/>
      <c r="D159" s="680"/>
      <c r="E159" s="680"/>
      <c r="F159" s="680"/>
      <c r="G159" s="680"/>
      <c r="H159" s="680"/>
      <c r="I159" s="680"/>
      <c r="J159" s="680"/>
      <c r="K159" s="680"/>
      <c r="L159" s="680"/>
      <c r="M159" s="680"/>
      <c r="N159" s="680"/>
      <c r="O159" s="680"/>
      <c r="P159" s="680"/>
      <c r="Q159" s="711"/>
      <c r="R159" s="680"/>
    </row>
    <row r="160" spans="2:18" s="670" customFormat="1" ht="18" customHeight="1">
      <c r="B160" s="710"/>
      <c r="C160" s="680"/>
      <c r="D160" s="680"/>
      <c r="E160" s="680"/>
      <c r="F160" s="680"/>
      <c r="G160" s="680"/>
      <c r="H160" s="680"/>
      <c r="I160" s="680"/>
      <c r="J160" s="680"/>
      <c r="K160" s="680"/>
      <c r="L160" s="680"/>
      <c r="M160" s="680"/>
      <c r="N160" s="680"/>
      <c r="O160" s="680"/>
      <c r="P160" s="680"/>
      <c r="Q160" s="711"/>
      <c r="R160" s="680"/>
    </row>
    <row r="161" spans="2:18" s="670" customFormat="1" ht="18" customHeight="1">
      <c r="B161" s="710"/>
      <c r="C161" s="680"/>
      <c r="D161" s="680"/>
      <c r="E161" s="680"/>
      <c r="F161" s="680"/>
      <c r="G161" s="680"/>
      <c r="H161" s="680"/>
      <c r="I161" s="680"/>
      <c r="J161" s="680"/>
      <c r="K161" s="680"/>
      <c r="L161" s="680"/>
      <c r="M161" s="680"/>
      <c r="N161" s="680"/>
      <c r="O161" s="680"/>
      <c r="P161" s="680"/>
      <c r="Q161" s="711"/>
      <c r="R161" s="680"/>
    </row>
    <row r="162" spans="2:18" s="670" customFormat="1" ht="18" customHeight="1">
      <c r="B162" s="710"/>
      <c r="C162" s="680"/>
      <c r="D162" s="680"/>
      <c r="E162" s="680"/>
      <c r="F162" s="680"/>
      <c r="G162" s="680"/>
      <c r="H162" s="680"/>
      <c r="I162" s="680"/>
      <c r="J162" s="680"/>
      <c r="K162" s="680"/>
      <c r="L162" s="680"/>
      <c r="M162" s="680"/>
      <c r="N162" s="680"/>
      <c r="O162" s="680"/>
      <c r="P162" s="680"/>
      <c r="Q162" s="711"/>
      <c r="R162" s="680"/>
    </row>
    <row r="163" spans="2:18" s="670" customFormat="1" ht="18" customHeight="1">
      <c r="B163" s="710"/>
      <c r="C163" s="680"/>
      <c r="D163" s="680"/>
      <c r="E163" s="680"/>
      <c r="F163" s="680"/>
      <c r="G163" s="680"/>
      <c r="H163" s="680"/>
      <c r="I163" s="680"/>
      <c r="J163" s="680"/>
      <c r="K163" s="680"/>
      <c r="L163" s="680"/>
      <c r="M163" s="680"/>
      <c r="N163" s="680"/>
      <c r="O163" s="680"/>
      <c r="P163" s="680"/>
      <c r="Q163" s="711"/>
      <c r="R163" s="680"/>
    </row>
    <row r="164" spans="2:18" s="670" customFormat="1" ht="18" customHeight="1">
      <c r="B164" s="710"/>
      <c r="C164" s="680"/>
      <c r="D164" s="680"/>
      <c r="E164" s="680"/>
      <c r="F164" s="680"/>
      <c r="G164" s="680"/>
      <c r="H164" s="680"/>
      <c r="I164" s="680"/>
      <c r="J164" s="680"/>
      <c r="K164" s="680"/>
      <c r="L164" s="680"/>
      <c r="M164" s="680"/>
      <c r="N164" s="680"/>
      <c r="O164" s="680"/>
      <c r="P164" s="680"/>
      <c r="Q164" s="711"/>
      <c r="R164" s="680"/>
    </row>
    <row r="165" spans="2:18" s="670" customFormat="1" ht="18" customHeight="1">
      <c r="B165" s="710"/>
      <c r="C165" s="680"/>
      <c r="D165" s="680"/>
      <c r="E165" s="680"/>
      <c r="F165" s="680"/>
      <c r="G165" s="680"/>
      <c r="H165" s="680"/>
      <c r="I165" s="680"/>
      <c r="J165" s="680"/>
      <c r="K165" s="680"/>
      <c r="L165" s="680"/>
      <c r="M165" s="680"/>
      <c r="N165" s="680"/>
      <c r="O165" s="680"/>
      <c r="P165" s="680"/>
      <c r="Q165" s="711"/>
      <c r="R165" s="680"/>
    </row>
    <row r="166" spans="2:18" s="670" customFormat="1" ht="18" customHeight="1">
      <c r="B166" s="710"/>
      <c r="C166" s="680"/>
      <c r="D166" s="680"/>
      <c r="E166" s="680"/>
      <c r="F166" s="680"/>
      <c r="G166" s="680"/>
      <c r="H166" s="680"/>
      <c r="I166" s="680"/>
      <c r="J166" s="680"/>
      <c r="K166" s="680"/>
      <c r="L166" s="680"/>
      <c r="M166" s="680"/>
      <c r="N166" s="680"/>
      <c r="O166" s="680"/>
      <c r="P166" s="680"/>
      <c r="Q166" s="711"/>
      <c r="R166" s="680"/>
    </row>
    <row r="167" spans="2:18" s="670" customFormat="1" ht="18" customHeight="1">
      <c r="B167" s="710"/>
      <c r="C167" s="680"/>
      <c r="D167" s="680"/>
      <c r="E167" s="680"/>
      <c r="F167" s="680"/>
      <c r="G167" s="680"/>
      <c r="H167" s="680"/>
      <c r="I167" s="680"/>
      <c r="J167" s="680"/>
      <c r="K167" s="680"/>
      <c r="L167" s="680"/>
      <c r="M167" s="680"/>
      <c r="N167" s="680"/>
      <c r="O167" s="680"/>
      <c r="P167" s="680"/>
      <c r="Q167" s="711"/>
      <c r="R167" s="680"/>
    </row>
    <row r="168" spans="2:18" s="670" customFormat="1" ht="18" customHeight="1">
      <c r="B168" s="710"/>
      <c r="C168" s="680"/>
      <c r="D168" s="680"/>
      <c r="E168" s="680"/>
      <c r="F168" s="680"/>
      <c r="G168" s="680"/>
      <c r="H168" s="680"/>
      <c r="I168" s="680"/>
      <c r="J168" s="680"/>
      <c r="K168" s="680"/>
      <c r="L168" s="680"/>
      <c r="M168" s="680"/>
      <c r="N168" s="680"/>
      <c r="O168" s="680"/>
      <c r="P168" s="680"/>
      <c r="Q168" s="711"/>
      <c r="R168" s="680"/>
    </row>
    <row r="169" spans="2:18" s="670" customFormat="1" ht="18" customHeight="1">
      <c r="B169" s="710"/>
      <c r="C169" s="680"/>
      <c r="D169" s="680"/>
      <c r="E169" s="680"/>
      <c r="F169" s="680"/>
      <c r="G169" s="680"/>
      <c r="H169" s="680"/>
      <c r="I169" s="680"/>
      <c r="J169" s="680"/>
      <c r="K169" s="680"/>
      <c r="L169" s="680"/>
      <c r="M169" s="680"/>
      <c r="N169" s="680"/>
      <c r="O169" s="680"/>
      <c r="P169" s="680"/>
      <c r="Q169" s="711"/>
      <c r="R169" s="680"/>
    </row>
    <row r="170" spans="2:18" s="670" customFormat="1" ht="18" customHeight="1">
      <c r="B170" s="710"/>
      <c r="C170" s="680"/>
      <c r="D170" s="680"/>
      <c r="E170" s="680"/>
      <c r="F170" s="680"/>
      <c r="G170" s="680"/>
      <c r="H170" s="680"/>
      <c r="I170" s="680"/>
      <c r="J170" s="680"/>
      <c r="K170" s="680"/>
      <c r="L170" s="680"/>
      <c r="M170" s="680"/>
      <c r="N170" s="680"/>
      <c r="O170" s="680"/>
      <c r="P170" s="680"/>
      <c r="Q170" s="711"/>
      <c r="R170" s="680"/>
    </row>
    <row r="171" spans="2:18" s="670" customFormat="1" ht="18" customHeight="1">
      <c r="B171" s="710"/>
      <c r="C171" s="680"/>
      <c r="D171" s="680"/>
      <c r="E171" s="680"/>
      <c r="F171" s="680"/>
      <c r="G171" s="680"/>
      <c r="H171" s="680"/>
      <c r="I171" s="680"/>
      <c r="J171" s="680"/>
      <c r="K171" s="680"/>
      <c r="L171" s="680"/>
      <c r="M171" s="680"/>
      <c r="N171" s="680"/>
      <c r="O171" s="680"/>
      <c r="P171" s="680"/>
      <c r="Q171" s="711"/>
      <c r="R171" s="680"/>
    </row>
    <row r="172" spans="2:18" s="670" customFormat="1" ht="18" customHeight="1">
      <c r="B172" s="710"/>
      <c r="C172" s="680"/>
      <c r="D172" s="680"/>
      <c r="E172" s="680"/>
      <c r="F172" s="680"/>
      <c r="G172" s="680"/>
      <c r="H172" s="680"/>
      <c r="I172" s="680"/>
      <c r="J172" s="680"/>
      <c r="K172" s="680"/>
      <c r="L172" s="680"/>
      <c r="M172" s="680"/>
      <c r="N172" s="680"/>
      <c r="O172" s="680"/>
      <c r="P172" s="680"/>
      <c r="Q172" s="711"/>
      <c r="R172" s="680"/>
    </row>
    <row r="173" spans="2:18" s="670" customFormat="1" ht="18" customHeight="1">
      <c r="B173" s="710"/>
      <c r="C173" s="680"/>
      <c r="D173" s="680"/>
      <c r="E173" s="680"/>
      <c r="F173" s="680"/>
      <c r="G173" s="680"/>
      <c r="H173" s="680"/>
      <c r="I173" s="680"/>
      <c r="J173" s="680"/>
      <c r="K173" s="680"/>
      <c r="L173" s="680"/>
      <c r="M173" s="680"/>
      <c r="N173" s="680"/>
      <c r="O173" s="680"/>
      <c r="P173" s="680"/>
      <c r="Q173" s="711"/>
      <c r="R173" s="680"/>
    </row>
    <row r="174" spans="2:18" s="670" customFormat="1" ht="18" customHeight="1">
      <c r="B174" s="710"/>
      <c r="C174" s="680"/>
      <c r="D174" s="680"/>
      <c r="E174" s="680"/>
      <c r="F174" s="680"/>
      <c r="G174" s="680"/>
      <c r="H174" s="680"/>
      <c r="I174" s="680"/>
      <c r="J174" s="680"/>
      <c r="K174" s="680"/>
      <c r="L174" s="680"/>
      <c r="M174" s="680"/>
      <c r="N174" s="680"/>
      <c r="O174" s="680"/>
      <c r="P174" s="680"/>
      <c r="Q174" s="711"/>
      <c r="R174" s="680"/>
    </row>
    <row r="175" spans="2:18" s="670" customFormat="1" ht="18" customHeight="1">
      <c r="B175" s="710"/>
      <c r="C175" s="680"/>
      <c r="D175" s="680"/>
      <c r="E175" s="680"/>
      <c r="F175" s="680"/>
      <c r="G175" s="680"/>
      <c r="H175" s="680"/>
      <c r="I175" s="680"/>
      <c r="J175" s="680"/>
      <c r="K175" s="680"/>
      <c r="L175" s="680"/>
      <c r="M175" s="680"/>
      <c r="N175" s="680"/>
      <c r="O175" s="680"/>
      <c r="P175" s="680"/>
      <c r="Q175" s="711"/>
      <c r="R175" s="680"/>
    </row>
    <row r="176" spans="2:18" s="670" customFormat="1" ht="18" customHeight="1">
      <c r="B176" s="710"/>
      <c r="C176" s="680"/>
      <c r="D176" s="680"/>
      <c r="E176" s="680"/>
      <c r="F176" s="680"/>
      <c r="G176" s="680"/>
      <c r="H176" s="680"/>
      <c r="I176" s="680"/>
      <c r="J176" s="680"/>
      <c r="K176" s="680"/>
      <c r="L176" s="680"/>
      <c r="M176" s="680"/>
      <c r="N176" s="680"/>
      <c r="O176" s="680"/>
      <c r="P176" s="680"/>
      <c r="Q176" s="711"/>
      <c r="R176" s="680"/>
    </row>
    <row r="177" spans="2:18" s="670" customFormat="1" ht="18" customHeight="1">
      <c r="B177" s="710"/>
      <c r="C177" s="680"/>
      <c r="D177" s="680"/>
      <c r="E177" s="680"/>
      <c r="F177" s="680"/>
      <c r="G177" s="680"/>
      <c r="H177" s="680"/>
      <c r="I177" s="680"/>
      <c r="J177" s="680"/>
      <c r="K177" s="680"/>
      <c r="L177" s="680"/>
      <c r="M177" s="680"/>
      <c r="N177" s="680"/>
      <c r="O177" s="680"/>
      <c r="P177" s="680"/>
      <c r="Q177" s="711"/>
      <c r="R177" s="680"/>
    </row>
    <row r="178" spans="2:18" s="670" customFormat="1" ht="18" customHeight="1">
      <c r="B178" s="710"/>
      <c r="C178" s="680"/>
      <c r="D178" s="680"/>
      <c r="E178" s="680"/>
      <c r="F178" s="680"/>
      <c r="G178" s="680"/>
      <c r="H178" s="680"/>
      <c r="I178" s="680"/>
      <c r="J178" s="680"/>
      <c r="K178" s="680"/>
      <c r="L178" s="680"/>
      <c r="M178" s="680"/>
      <c r="N178" s="680"/>
      <c r="O178" s="680"/>
      <c r="P178" s="680"/>
      <c r="Q178" s="711"/>
      <c r="R178" s="680"/>
    </row>
    <row r="179" spans="2:18" s="670" customFormat="1" ht="18" customHeight="1">
      <c r="B179" s="710"/>
      <c r="C179" s="680"/>
      <c r="D179" s="680"/>
      <c r="E179" s="680"/>
      <c r="F179" s="680"/>
      <c r="G179" s="680"/>
      <c r="H179" s="680"/>
      <c r="I179" s="680"/>
      <c r="J179" s="680"/>
      <c r="K179" s="680"/>
      <c r="L179" s="680"/>
      <c r="M179" s="680"/>
      <c r="N179" s="680"/>
      <c r="O179" s="680"/>
      <c r="P179" s="680"/>
      <c r="Q179" s="711"/>
      <c r="R179" s="680"/>
    </row>
    <row r="180" spans="2:18" s="670" customFormat="1" ht="18" customHeight="1">
      <c r="B180" s="710"/>
      <c r="C180" s="680"/>
      <c r="D180" s="680"/>
      <c r="E180" s="680"/>
      <c r="F180" s="680"/>
      <c r="G180" s="680"/>
      <c r="H180" s="680"/>
      <c r="I180" s="680"/>
      <c r="J180" s="680"/>
      <c r="K180" s="680"/>
      <c r="L180" s="680"/>
      <c r="M180" s="680"/>
      <c r="N180" s="680"/>
      <c r="O180" s="680"/>
      <c r="P180" s="680"/>
      <c r="Q180" s="711"/>
      <c r="R180" s="680"/>
    </row>
    <row r="181" spans="2:18" s="670" customFormat="1" ht="18" customHeight="1">
      <c r="B181" s="710"/>
      <c r="C181" s="680"/>
      <c r="D181" s="680"/>
      <c r="E181" s="680"/>
      <c r="F181" s="680"/>
      <c r="G181" s="680"/>
      <c r="H181" s="680"/>
      <c r="I181" s="680"/>
      <c r="J181" s="680"/>
      <c r="K181" s="680"/>
      <c r="L181" s="680"/>
      <c r="M181" s="680"/>
      <c r="N181" s="680"/>
      <c r="O181" s="680"/>
      <c r="P181" s="680"/>
      <c r="Q181" s="711"/>
      <c r="R181" s="680"/>
    </row>
    <row r="182" spans="2:18" s="670" customFormat="1" ht="18" customHeight="1">
      <c r="B182" s="710"/>
      <c r="C182" s="680"/>
      <c r="D182" s="680"/>
      <c r="E182" s="680"/>
      <c r="F182" s="680"/>
      <c r="G182" s="680"/>
      <c r="H182" s="680"/>
      <c r="I182" s="680"/>
      <c r="J182" s="680"/>
      <c r="K182" s="680"/>
      <c r="L182" s="680"/>
      <c r="M182" s="680"/>
      <c r="N182" s="680"/>
      <c r="O182" s="680"/>
      <c r="P182" s="680"/>
      <c r="Q182" s="711"/>
      <c r="R182" s="680"/>
    </row>
    <row r="183" spans="2:18" s="670" customFormat="1" ht="18" customHeight="1">
      <c r="B183" s="710"/>
      <c r="C183" s="680"/>
      <c r="D183" s="680"/>
      <c r="E183" s="680"/>
      <c r="F183" s="680"/>
      <c r="G183" s="680"/>
      <c r="H183" s="680"/>
      <c r="I183" s="680"/>
      <c r="J183" s="680"/>
      <c r="K183" s="680"/>
      <c r="L183" s="680"/>
      <c r="M183" s="680"/>
      <c r="N183" s="680"/>
      <c r="O183" s="680"/>
      <c r="P183" s="680"/>
      <c r="Q183" s="711"/>
      <c r="R183" s="680"/>
    </row>
    <row r="184" spans="2:18" s="670" customFormat="1" ht="18" customHeight="1">
      <c r="B184" s="710"/>
      <c r="C184" s="680"/>
      <c r="D184" s="680"/>
      <c r="E184" s="680"/>
      <c r="F184" s="680"/>
      <c r="G184" s="680"/>
      <c r="H184" s="680"/>
      <c r="I184" s="680"/>
      <c r="J184" s="680"/>
      <c r="K184" s="680"/>
      <c r="L184" s="680"/>
      <c r="M184" s="680"/>
      <c r="N184" s="680"/>
      <c r="O184" s="680"/>
      <c r="P184" s="680"/>
      <c r="Q184" s="711"/>
      <c r="R184" s="680"/>
    </row>
    <row r="185" spans="2:18" s="670" customFormat="1" ht="18" customHeight="1">
      <c r="B185" s="710"/>
      <c r="C185" s="680"/>
      <c r="D185" s="680"/>
      <c r="E185" s="680"/>
      <c r="F185" s="680"/>
      <c r="G185" s="680"/>
      <c r="H185" s="680"/>
      <c r="I185" s="680"/>
      <c r="J185" s="680"/>
      <c r="K185" s="680"/>
      <c r="L185" s="680"/>
      <c r="M185" s="680"/>
      <c r="N185" s="680"/>
      <c r="O185" s="680"/>
      <c r="P185" s="680"/>
      <c r="Q185" s="711"/>
      <c r="R185" s="680"/>
    </row>
    <row r="186" spans="2:18" s="670" customFormat="1" ht="18" customHeight="1">
      <c r="B186" s="710"/>
      <c r="C186" s="680"/>
      <c r="D186" s="680"/>
      <c r="E186" s="680"/>
      <c r="F186" s="680"/>
      <c r="G186" s="680"/>
      <c r="H186" s="680"/>
      <c r="I186" s="680"/>
      <c r="J186" s="680"/>
      <c r="K186" s="680"/>
      <c r="L186" s="680"/>
      <c r="M186" s="680"/>
      <c r="N186" s="680"/>
      <c r="O186" s="680"/>
      <c r="P186" s="680"/>
      <c r="Q186" s="711"/>
      <c r="R186" s="680"/>
    </row>
    <row r="187" spans="2:18" s="670" customFormat="1" ht="18" customHeight="1">
      <c r="B187" s="710"/>
      <c r="C187" s="680"/>
      <c r="D187" s="680"/>
      <c r="E187" s="680"/>
      <c r="F187" s="680"/>
      <c r="G187" s="680"/>
      <c r="H187" s="680"/>
      <c r="I187" s="680"/>
      <c r="J187" s="680"/>
      <c r="K187" s="680"/>
      <c r="L187" s="680"/>
      <c r="M187" s="680"/>
      <c r="N187" s="680"/>
      <c r="O187" s="680"/>
      <c r="P187" s="680"/>
      <c r="Q187" s="711"/>
      <c r="R187" s="680"/>
    </row>
    <row r="188" spans="2:18" s="670" customFormat="1" ht="18" customHeight="1">
      <c r="B188" s="710"/>
      <c r="C188" s="680"/>
      <c r="D188" s="680"/>
      <c r="E188" s="680"/>
      <c r="F188" s="680"/>
      <c r="G188" s="680"/>
      <c r="H188" s="680"/>
      <c r="I188" s="680"/>
      <c r="J188" s="680"/>
      <c r="K188" s="680"/>
      <c r="L188" s="680"/>
      <c r="M188" s="680"/>
      <c r="N188" s="680"/>
      <c r="O188" s="680"/>
      <c r="P188" s="680"/>
      <c r="Q188" s="711"/>
      <c r="R188" s="680"/>
    </row>
    <row r="189" spans="2:18" s="670" customFormat="1" ht="18" customHeight="1" thickBot="1">
      <c r="B189" s="712"/>
      <c r="C189" s="713"/>
      <c r="D189" s="713"/>
      <c r="E189" s="713"/>
      <c r="F189" s="713"/>
      <c r="G189" s="713"/>
      <c r="H189" s="713"/>
      <c r="I189" s="713"/>
      <c r="J189" s="713"/>
      <c r="K189" s="713"/>
      <c r="L189" s="713"/>
      <c r="M189" s="713"/>
      <c r="N189" s="713"/>
      <c r="O189" s="713"/>
      <c r="P189" s="713"/>
      <c r="Q189" s="714"/>
      <c r="R189" s="680"/>
    </row>
    <row r="193" spans="2:18" ht="18.75" hidden="1" customHeight="1">
      <c r="B193" s="289" t="s">
        <v>585</v>
      </c>
      <c r="R193" s="603"/>
    </row>
    <row r="194" spans="2:18" ht="18.75" hidden="1" customHeight="1">
      <c r="E194" s="707" t="s">
        <v>42</v>
      </c>
      <c r="F194" s="707"/>
      <c r="G194" s="707"/>
      <c r="H194" s="707"/>
      <c r="R194" s="603"/>
    </row>
    <row r="195" spans="2:18" ht="18.75" hidden="1" customHeight="1">
      <c r="E195" s="288" t="s">
        <v>586</v>
      </c>
      <c r="R195" s="603"/>
    </row>
    <row r="196" spans="2:18" ht="18.75" hidden="1" customHeight="1">
      <c r="E196" s="288" t="s">
        <v>587</v>
      </c>
      <c r="R196" s="603"/>
    </row>
    <row r="197" spans="2:18" ht="18.75" hidden="1" customHeight="1">
      <c r="E197" s="288" t="s">
        <v>588</v>
      </c>
      <c r="R197" s="603"/>
    </row>
    <row r="198" spans="2:18" ht="18.75" hidden="1" customHeight="1">
      <c r="E198" s="288" t="s">
        <v>589</v>
      </c>
      <c r="R198" s="603"/>
    </row>
    <row r="199" spans="2:18" ht="18.75" hidden="1" customHeight="1">
      <c r="E199" s="288" t="s">
        <v>590</v>
      </c>
      <c r="R199" s="603"/>
    </row>
    <row r="200" spans="2:18" ht="18.75" hidden="1" customHeight="1">
      <c r="R200" s="603"/>
    </row>
    <row r="201" spans="2:18" ht="18.75" hidden="1" customHeight="1">
      <c r="E201" s="288" t="s">
        <v>591</v>
      </c>
      <c r="R201" s="603"/>
    </row>
    <row r="202" spans="2:18" ht="18.75" hidden="1" customHeight="1">
      <c r="E202" s="288" t="s">
        <v>592</v>
      </c>
      <c r="R202" s="603"/>
    </row>
    <row r="203" spans="2:18" ht="18.75" hidden="1" customHeight="1">
      <c r="E203" s="288" t="s">
        <v>593</v>
      </c>
      <c r="R203" s="603"/>
    </row>
    <row r="204" spans="2:18" ht="18.75" hidden="1" customHeight="1">
      <c r="E204" s="288" t="s">
        <v>594</v>
      </c>
      <c r="R204" s="603"/>
    </row>
    <row r="205" spans="2:18" ht="18.75" hidden="1" customHeight="1">
      <c r="R205" s="603"/>
    </row>
    <row r="206" spans="2:18" ht="18.75" hidden="1" customHeight="1">
      <c r="E206" s="288" t="s">
        <v>591</v>
      </c>
      <c r="R206" s="603"/>
    </row>
    <row r="207" spans="2:18" ht="18.75" hidden="1" customHeight="1">
      <c r="E207" s="288" t="s">
        <v>592</v>
      </c>
      <c r="R207" s="603"/>
    </row>
    <row r="208" spans="2:18" ht="18.75" hidden="1" customHeight="1">
      <c r="E208" s="288" t="s">
        <v>595</v>
      </c>
      <c r="R208" s="603"/>
    </row>
    <row r="209" spans="5:18" ht="18.75" hidden="1" customHeight="1">
      <c r="E209" s="288" t="s">
        <v>594</v>
      </c>
      <c r="R209" s="603"/>
    </row>
  </sheetData>
  <mergeCells count="66">
    <mergeCell ref="R110:R116"/>
    <mergeCell ref="R117:R121"/>
    <mergeCell ref="M29:M30"/>
    <mergeCell ref="P109:Q109"/>
    <mergeCell ref="B110:D110"/>
    <mergeCell ref="E110:J110"/>
    <mergeCell ref="L110:Q110"/>
    <mergeCell ref="R94:R100"/>
    <mergeCell ref="E107:F107"/>
    <mergeCell ref="G107:Q107"/>
    <mergeCell ref="B103:D107"/>
    <mergeCell ref="E103:Q106"/>
    <mergeCell ref="C86:Q92"/>
    <mergeCell ref="C94:Q100"/>
    <mergeCell ref="B101:D102"/>
    <mergeCell ref="E101:F101"/>
    <mergeCell ref="R5:R10"/>
    <mergeCell ref="R11:R16"/>
    <mergeCell ref="R51:R84"/>
    <mergeCell ref="P33:Q33"/>
    <mergeCell ref="P34:Q34"/>
    <mergeCell ref="P35:Q35"/>
    <mergeCell ref="P36:Q36"/>
    <mergeCell ref="P37:Q37"/>
    <mergeCell ref="R17:R28"/>
    <mergeCell ref="P42:Q42"/>
    <mergeCell ref="P44:Q44"/>
    <mergeCell ref="P39:Q39"/>
    <mergeCell ref="P32:Q32"/>
    <mergeCell ref="D48:Q83"/>
    <mergeCell ref="P45:Q45"/>
    <mergeCell ref="C46:K46"/>
    <mergeCell ref="G101:J101"/>
    <mergeCell ref="E102:F102"/>
    <mergeCell ref="G102:J102"/>
    <mergeCell ref="C93:Q93"/>
    <mergeCell ref="R101:R102"/>
    <mergeCell ref="K101:Q101"/>
    <mergeCell ref="K102:Q102"/>
    <mergeCell ref="R47:R49"/>
    <mergeCell ref="R31:R46"/>
    <mergeCell ref="P40:Q40"/>
    <mergeCell ref="P41:Q41"/>
    <mergeCell ref="C85:Q85"/>
    <mergeCell ref="E47:F47"/>
    <mergeCell ref="G47:K47"/>
    <mergeCell ref="M47:P47"/>
    <mergeCell ref="P43:Q43"/>
    <mergeCell ref="D84:Q84"/>
    <mergeCell ref="C47:C84"/>
    <mergeCell ref="P1:Q1"/>
    <mergeCell ref="E3:J3"/>
    <mergeCell ref="L3:Q3"/>
    <mergeCell ref="O29:Q29"/>
    <mergeCell ref="P30:Q30"/>
    <mergeCell ref="N29:N30"/>
    <mergeCell ref="D17:Q28"/>
    <mergeCell ref="B3:D3"/>
    <mergeCell ref="C4:Q4"/>
    <mergeCell ref="C5:C16"/>
    <mergeCell ref="D5:Q16"/>
    <mergeCell ref="B4:B84"/>
    <mergeCell ref="C17:C28"/>
    <mergeCell ref="C29:L29"/>
    <mergeCell ref="P31:Q31"/>
    <mergeCell ref="P38:Q38"/>
  </mergeCells>
  <phoneticPr fontId="7"/>
  <conditionalFormatting sqref="L47:P47">
    <cfRule type="expression" dxfId="209" priority="11">
      <formula>"NOT($K$52＝"""")"</formula>
    </cfRule>
  </conditionalFormatting>
  <conditionalFormatting sqref="Q47">
    <cfRule type="expression" priority="9">
      <formula>"NOT($K$52＝"""")"</formula>
    </cfRule>
  </conditionalFormatting>
  <dataValidations count="15">
    <dataValidation imeMode="hiragana" operator="lessThanOrEqual" allowBlank="1" showInputMessage="1" showErrorMessage="1" errorTitle="字数超過" error="200字・4行以下で入力してください。" sqref="C85:Q85 C93:Q93" xr:uid="{A849D701-ACCB-4F39-A25E-F31E7A6CB1B9}"/>
    <dataValidation type="whole" imeMode="off" allowBlank="1" showInputMessage="1" showErrorMessage="1" errorTitle="半角数字のみでご入力ください" prompt="数字のみ入力してください。" sqref="M31:M45" xr:uid="{74BCA48D-EED8-4A9C-889C-11F8E35ED020}">
      <formula1>0</formula1>
      <formula2>9999999</formula2>
    </dataValidation>
    <dataValidation operator="lessThanOrEqual" allowBlank="1" showInputMessage="1" showErrorMessage="1" errorTitle="字数超過" error="200字・4行以下で入力してください。" sqref="C85 C93" xr:uid="{F4351E33-AEB4-4DDF-AD59-389310CDA855}"/>
    <dataValidation allowBlank="1" showInputMessage="1" showErrorMessage="1" prompt="該当のものがない場合に記入" sqref="M47:P47" xr:uid="{7477548D-53D7-4AED-90D0-3EBF2B93116E}"/>
    <dataValidation type="textLength" operator="lessThanOrEqual" allowBlank="1" showInputMessage="1" showErrorMessage="1" errorTitle="字数超過" error="300字・6行以内でご記入ください。" sqref="C17:C25 C5" xr:uid="{EAA6F51F-DF49-435D-BD66-2D23ACBB6C9E}">
      <formula1>300</formula1>
    </dataValidation>
    <dataValidation operator="lessThanOrEqual" allowBlank="1" showInputMessage="1" showErrorMessage="1" errorTitle="字数超過" error="2,000字・30行以下で入力してください。" sqref="D84" xr:uid="{F59B027D-BFEE-470B-8449-9F1102E9745A}"/>
    <dataValidation imeMode="hiragana" allowBlank="1" showInputMessage="1" showErrorMessage="1" sqref="P31:Q45 N31:N45" xr:uid="{D7ECBC8C-E1BF-49A0-94F5-9FCB417870DD}"/>
    <dataValidation type="list" allowBlank="1" showInputMessage="1" showErrorMessage="1" sqref="O31:O45" xr:uid="{0D88E78B-06D2-4758-8B18-34BC7509F2A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off" allowBlank="1" showInputMessage="1" showErrorMessage="1" sqref="K31:L45 C31:E45" xr:uid="{4EC78DD8-9277-4F2E-8111-4124BDDB4B80}"/>
    <dataValidation type="textLength" imeMode="hiragana" operator="lessThanOrEqual" allowBlank="1" showInputMessage="1" showErrorMessage="1" error="700字以内でご入力ください。" sqref="D5:Q28" xr:uid="{0FC03300-72A9-4361-B180-5BFFCC732560}">
      <formula1>720</formula1>
    </dataValidation>
    <dataValidation type="textLength" operator="lessThanOrEqual" allowBlank="1" showInputMessage="1" showErrorMessage="1" errorTitle="字数超過" error="2000字以内でご入力ください。" sqref="D48:Q83" xr:uid="{512E082D-BE44-40F5-A50C-F791BE4B8EF6}">
      <formula1>2000</formula1>
    </dataValidation>
    <dataValidation type="textLength" imeMode="hiragana" operator="lessThanOrEqual" allowBlank="1" showInputMessage="1" showErrorMessage="1" errorTitle="字数超過" error="枠内に収まる字数でご入力ください。" sqref="E103:Q106" xr:uid="{E16A7627-B8E1-4D4B-8425-AB3397889692}">
      <formula1>220</formula1>
    </dataValidation>
    <dataValidation type="custom" imeMode="hiragana" operator="lessThanOrEqual" allowBlank="1" showInputMessage="1" showErrorMessage="1" errorTitle="字数超過" error="枠内に収まる字数でご入力ください。_x000a_" sqref="C94:Q100 C86:Q92" xr:uid="{52E12291-12EF-47DB-B795-77B6FA7ABDA0}">
      <formula1>434</formula1>
    </dataValidation>
    <dataValidation type="list" allowBlank="1" showInputMessage="1" showErrorMessage="1" sqref="E102" xr:uid="{53472150-3453-4660-92F5-DB30921DD70D}">
      <formula1>"新聞,雑誌,WEB,放送"</formula1>
    </dataValidation>
    <dataValidation type="date" allowBlank="1" showInputMessage="1" showErrorMessage="1" error="2026/4/1～2027/3/31で記載してください。" sqref="F31:F45 I31:I45" xr:uid="{50E5FCA2-30ED-4F1F-BE64-659086A1B728}">
      <formula1>46113</formula1>
      <formula2>46477</formula2>
    </dataValidation>
  </dataValidations>
  <printOptions horizontalCentered="1"/>
  <pageMargins left="0.59055118110236227" right="0.59055118110236227" top="0.59055118110236227" bottom="0.59055118110236227" header="0.31496062992125984" footer="0.31496062992125984"/>
  <pageSetup paperSize="9" scale="48" fitToHeight="0" orientation="portrait" r:id="rId1"/>
  <headerFooter scaleWithDoc="0">
    <oddFooter>&amp;R&amp;12整理番号：（事務局記入欄）</oddFooter>
  </headerFooter>
  <rowBreaks count="1" manualBreakCount="1">
    <brk id="107" min="1" max="16" man="1"/>
  </rowBreaks>
  <ignoredErrors>
    <ignoredError sqref="G31 G32:G45 J31:J4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2" id="{B4113F11-D3DC-4DD9-9452-347C8AAE5EC5}">
            <xm:f>OR(総表!$C$12="伝統芸能",総表!$C$12="大衆芸能")</xm:f>
            <x14:dxf>
              <font>
                <color theme="2"/>
              </font>
              <fill>
                <patternFill>
                  <bgColor rgb="FFEAEAEA"/>
                </patternFill>
              </fill>
              <border>
                <left/>
              </border>
            </x14:dxf>
          </x14:cfRule>
          <xm:sqref>D47:Q47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6E0976A-DFFB-4579-A4B7-694763A6C6BE}">
          <x14:formula1>
            <xm:f>INDIRECT(総表!$C$12&amp;"_作品内容")</xm:f>
          </x14:formula1>
          <xm:sqref>E47:K47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C066-C092-4631-8D49-A01D5C374A47}">
  <sheetPr>
    <pageSetUpPr fitToPage="1"/>
  </sheetPr>
  <dimension ref="A1:N162"/>
  <sheetViews>
    <sheetView view="pageBreakPreview" zoomScale="73" zoomScaleNormal="80" zoomScaleSheetLayoutView="73" zoomScalePageLayoutView="55" workbookViewId="0"/>
  </sheetViews>
  <sheetFormatPr defaultColWidth="9" defaultRowHeight="18.75" customHeight="1"/>
  <cols>
    <col min="1" max="1" width="3.5" style="43" customWidth="1"/>
    <col min="2" max="3" width="3.5" style="473" customWidth="1"/>
    <col min="4" max="4" width="12.5" style="473" customWidth="1"/>
    <col min="5" max="7" width="15.5" style="473" customWidth="1"/>
    <col min="8" max="8" width="19.5" style="473" customWidth="1"/>
    <col min="9" max="12" width="15.5" style="473" customWidth="1"/>
    <col min="13" max="13" width="8.296875" style="473" customWidth="1"/>
    <col min="14" max="14" width="70.5" style="474" customWidth="1"/>
    <col min="15" max="16384" width="9" style="473"/>
  </cols>
  <sheetData>
    <row r="1" spans="1:14" ht="22.05" customHeight="1">
      <c r="B1" s="472" t="s">
        <v>354</v>
      </c>
      <c r="L1" s="1180" t="s">
        <v>347</v>
      </c>
      <c r="M1" s="1181"/>
    </row>
    <row r="2" spans="1:14" ht="6.75" customHeight="1" thickBot="1"/>
    <row r="3" spans="1:14" ht="36" customHeight="1" thickBot="1">
      <c r="A3" s="475"/>
      <c r="B3" s="1182" t="s">
        <v>30</v>
      </c>
      <c r="C3" s="1183"/>
      <c r="D3" s="1183"/>
      <c r="E3" s="1184" t="str">
        <f>IF(ISBLANK(総表!C14),"",総表!C14)</f>
        <v/>
      </c>
      <c r="F3" s="1184"/>
      <c r="G3" s="1184"/>
      <c r="H3" s="1184"/>
      <c r="I3" s="499" t="s">
        <v>31</v>
      </c>
      <c r="J3" s="1184" t="str">
        <f>IF(ISBLANK(総表!C28),"",総表!C28)</f>
        <v/>
      </c>
      <c r="K3" s="1184"/>
      <c r="L3" s="1184"/>
      <c r="M3" s="1185"/>
      <c r="N3" s="476"/>
    </row>
    <row r="4" spans="1:14" ht="18.75" customHeight="1">
      <c r="A4" s="475"/>
      <c r="B4" s="1186" t="s">
        <v>348</v>
      </c>
      <c r="C4" s="1187"/>
      <c r="D4" s="1187"/>
      <c r="E4" s="1187"/>
      <c r="F4" s="1187"/>
      <c r="G4" s="1187"/>
      <c r="H4" s="1187"/>
      <c r="I4" s="1187"/>
      <c r="J4" s="1187"/>
      <c r="K4" s="1187"/>
      <c r="L4" s="1187"/>
      <c r="M4" s="1188"/>
    </row>
    <row r="5" spans="1:14" ht="17.25" customHeight="1">
      <c r="A5" s="475"/>
      <c r="B5" s="1169" t="s">
        <v>33</v>
      </c>
      <c r="C5" s="1171" t="str">
        <f>IF(ISBLANK(交付申請書総表貼り付け欄!C49),"",交付申請書総表貼り付け欄!C49)</f>
        <v/>
      </c>
      <c r="D5" s="1172"/>
      <c r="E5" s="1172"/>
      <c r="F5" s="1172"/>
      <c r="G5" s="1172"/>
      <c r="H5" s="1172"/>
      <c r="I5" s="1172"/>
      <c r="J5" s="1172"/>
      <c r="K5" s="1172"/>
      <c r="L5" s="1172"/>
      <c r="M5" s="1173"/>
      <c r="N5" s="1168" t="s">
        <v>480</v>
      </c>
    </row>
    <row r="6" spans="1:14" ht="17.25" customHeight="1">
      <c r="A6" s="475"/>
      <c r="B6" s="1158"/>
      <c r="C6" s="1174"/>
      <c r="D6" s="1175"/>
      <c r="E6" s="1175"/>
      <c r="F6" s="1175"/>
      <c r="G6" s="1175"/>
      <c r="H6" s="1175"/>
      <c r="I6" s="1175"/>
      <c r="J6" s="1175"/>
      <c r="K6" s="1175"/>
      <c r="L6" s="1175"/>
      <c r="M6" s="1176"/>
      <c r="N6" s="1168"/>
    </row>
    <row r="7" spans="1:14" ht="17.25" customHeight="1">
      <c r="A7" s="475"/>
      <c r="B7" s="1158"/>
      <c r="C7" s="1174"/>
      <c r="D7" s="1175"/>
      <c r="E7" s="1175"/>
      <c r="F7" s="1175"/>
      <c r="G7" s="1175"/>
      <c r="H7" s="1175"/>
      <c r="I7" s="1175"/>
      <c r="J7" s="1175"/>
      <c r="K7" s="1175"/>
      <c r="L7" s="1175"/>
      <c r="M7" s="1176"/>
      <c r="N7" s="1168"/>
    </row>
    <row r="8" spans="1:14" ht="17.25" customHeight="1">
      <c r="A8" s="475"/>
      <c r="B8" s="1158"/>
      <c r="C8" s="1174"/>
      <c r="D8" s="1175"/>
      <c r="E8" s="1175"/>
      <c r="F8" s="1175"/>
      <c r="G8" s="1175"/>
      <c r="H8" s="1175"/>
      <c r="I8" s="1175"/>
      <c r="J8" s="1175"/>
      <c r="K8" s="1175"/>
      <c r="L8" s="1175"/>
      <c r="M8" s="1176"/>
      <c r="N8" s="1168"/>
    </row>
    <row r="9" spans="1:14" ht="17.25" customHeight="1">
      <c r="A9" s="475"/>
      <c r="B9" s="1158"/>
      <c r="C9" s="1174"/>
      <c r="D9" s="1175"/>
      <c r="E9" s="1175"/>
      <c r="F9" s="1175"/>
      <c r="G9" s="1175"/>
      <c r="H9" s="1175"/>
      <c r="I9" s="1175"/>
      <c r="J9" s="1175"/>
      <c r="K9" s="1175"/>
      <c r="L9" s="1175"/>
      <c r="M9" s="1176"/>
      <c r="N9" s="1168"/>
    </row>
    <row r="10" spans="1:14" ht="17.25" customHeight="1">
      <c r="A10" s="475"/>
      <c r="B10" s="1158"/>
      <c r="C10" s="1174"/>
      <c r="D10" s="1175"/>
      <c r="E10" s="1175"/>
      <c r="F10" s="1175"/>
      <c r="G10" s="1175"/>
      <c r="H10" s="1175"/>
      <c r="I10" s="1175"/>
      <c r="J10" s="1175"/>
      <c r="K10" s="1175"/>
      <c r="L10" s="1175"/>
      <c r="M10" s="1176"/>
      <c r="N10" s="1168"/>
    </row>
    <row r="11" spans="1:14" ht="17.25" customHeight="1">
      <c r="A11" s="475"/>
      <c r="B11" s="1158"/>
      <c r="C11" s="1174"/>
      <c r="D11" s="1175"/>
      <c r="E11" s="1175"/>
      <c r="F11" s="1175"/>
      <c r="G11" s="1175"/>
      <c r="H11" s="1175"/>
      <c r="I11" s="1175"/>
      <c r="J11" s="1175"/>
      <c r="K11" s="1175"/>
      <c r="L11" s="1175"/>
      <c r="M11" s="1176"/>
      <c r="N11" s="1168"/>
    </row>
    <row r="12" spans="1:14" ht="17.25" customHeight="1">
      <c r="A12" s="475"/>
      <c r="B12" s="1158"/>
      <c r="C12" s="1174"/>
      <c r="D12" s="1175"/>
      <c r="E12" s="1175"/>
      <c r="F12" s="1175"/>
      <c r="G12" s="1175"/>
      <c r="H12" s="1175"/>
      <c r="I12" s="1175"/>
      <c r="J12" s="1175"/>
      <c r="K12" s="1175"/>
      <c r="L12" s="1175"/>
      <c r="M12" s="1176"/>
      <c r="N12" s="1168"/>
    </row>
    <row r="13" spans="1:14" ht="17.25" customHeight="1">
      <c r="A13" s="475"/>
      <c r="B13" s="1158"/>
      <c r="C13" s="1174"/>
      <c r="D13" s="1175"/>
      <c r="E13" s="1175"/>
      <c r="F13" s="1175"/>
      <c r="G13" s="1175"/>
      <c r="H13" s="1175"/>
      <c r="I13" s="1175"/>
      <c r="J13" s="1175"/>
      <c r="K13" s="1175"/>
      <c r="L13" s="1175"/>
      <c r="M13" s="1176"/>
      <c r="N13" s="1168"/>
    </row>
    <row r="14" spans="1:14" ht="17.25" customHeight="1">
      <c r="A14" s="475"/>
      <c r="B14" s="1158"/>
      <c r="C14" s="1174"/>
      <c r="D14" s="1175"/>
      <c r="E14" s="1175"/>
      <c r="F14" s="1175"/>
      <c r="G14" s="1175"/>
      <c r="H14" s="1175"/>
      <c r="I14" s="1175"/>
      <c r="J14" s="1175"/>
      <c r="K14" s="1175"/>
      <c r="L14" s="1175"/>
      <c r="M14" s="1176"/>
      <c r="N14" s="1168"/>
    </row>
    <row r="15" spans="1:14" ht="17.25" customHeight="1">
      <c r="A15" s="475"/>
      <c r="B15" s="1158"/>
      <c r="C15" s="1174"/>
      <c r="D15" s="1175"/>
      <c r="E15" s="1175"/>
      <c r="F15" s="1175"/>
      <c r="G15" s="1175"/>
      <c r="H15" s="1175"/>
      <c r="I15" s="1175"/>
      <c r="J15" s="1175"/>
      <c r="K15" s="1175"/>
      <c r="L15" s="1175"/>
      <c r="M15" s="1176"/>
      <c r="N15" s="1168"/>
    </row>
    <row r="16" spans="1:14" ht="17.25" customHeight="1">
      <c r="A16" s="475"/>
      <c r="B16" s="1170"/>
      <c r="C16" s="1177"/>
      <c r="D16" s="1178"/>
      <c r="E16" s="1178"/>
      <c r="F16" s="1178"/>
      <c r="G16" s="1178"/>
      <c r="H16" s="1178"/>
      <c r="I16" s="1178"/>
      <c r="J16" s="1178"/>
      <c r="K16" s="1178"/>
      <c r="L16" s="1178"/>
      <c r="M16" s="1179"/>
      <c r="N16" s="1168"/>
    </row>
    <row r="17" spans="1:14" ht="17.25" customHeight="1">
      <c r="A17" s="475"/>
      <c r="B17" s="1189" t="s">
        <v>34</v>
      </c>
      <c r="C17" s="1191" t="str">
        <f>IF(ISBLANK(交付申請書総表貼り付け欄!C50),"",交付申請書総表貼り付け欄!C50)</f>
        <v/>
      </c>
      <c r="D17" s="1192"/>
      <c r="E17" s="1192"/>
      <c r="F17" s="1192"/>
      <c r="G17" s="1192"/>
      <c r="H17" s="1192"/>
      <c r="I17" s="1192"/>
      <c r="J17" s="1192"/>
      <c r="K17" s="1192"/>
      <c r="L17" s="1192"/>
      <c r="M17" s="1193"/>
      <c r="N17" s="1168" t="s">
        <v>479</v>
      </c>
    </row>
    <row r="18" spans="1:14" ht="17.25" customHeight="1">
      <c r="A18" s="475"/>
      <c r="B18" s="1158"/>
      <c r="C18" s="1174"/>
      <c r="D18" s="1175"/>
      <c r="E18" s="1175"/>
      <c r="F18" s="1175"/>
      <c r="G18" s="1175"/>
      <c r="H18" s="1175"/>
      <c r="I18" s="1175"/>
      <c r="J18" s="1175"/>
      <c r="K18" s="1175"/>
      <c r="L18" s="1175"/>
      <c r="M18" s="1176"/>
      <c r="N18" s="1168"/>
    </row>
    <row r="19" spans="1:14" ht="17.25" customHeight="1">
      <c r="A19" s="475"/>
      <c r="B19" s="1158"/>
      <c r="C19" s="1174"/>
      <c r="D19" s="1175"/>
      <c r="E19" s="1175"/>
      <c r="F19" s="1175"/>
      <c r="G19" s="1175"/>
      <c r="H19" s="1175"/>
      <c r="I19" s="1175"/>
      <c r="J19" s="1175"/>
      <c r="K19" s="1175"/>
      <c r="L19" s="1175"/>
      <c r="M19" s="1176"/>
      <c r="N19" s="1168"/>
    </row>
    <row r="20" spans="1:14" ht="17.25" customHeight="1">
      <c r="A20" s="475"/>
      <c r="B20" s="1158"/>
      <c r="C20" s="1174"/>
      <c r="D20" s="1175"/>
      <c r="E20" s="1175"/>
      <c r="F20" s="1175"/>
      <c r="G20" s="1175"/>
      <c r="H20" s="1175"/>
      <c r="I20" s="1175"/>
      <c r="J20" s="1175"/>
      <c r="K20" s="1175"/>
      <c r="L20" s="1175"/>
      <c r="M20" s="1176"/>
      <c r="N20" s="1168"/>
    </row>
    <row r="21" spans="1:14" ht="17.25" customHeight="1">
      <c r="A21" s="475"/>
      <c r="B21" s="1158"/>
      <c r="C21" s="1174"/>
      <c r="D21" s="1175"/>
      <c r="E21" s="1175"/>
      <c r="F21" s="1175"/>
      <c r="G21" s="1175"/>
      <c r="H21" s="1175"/>
      <c r="I21" s="1175"/>
      <c r="J21" s="1175"/>
      <c r="K21" s="1175"/>
      <c r="L21" s="1175"/>
      <c r="M21" s="1176"/>
      <c r="N21" s="1168"/>
    </row>
    <row r="22" spans="1:14" ht="17.25" customHeight="1">
      <c r="A22" s="475"/>
      <c r="B22" s="1158"/>
      <c r="C22" s="1174"/>
      <c r="D22" s="1175"/>
      <c r="E22" s="1175"/>
      <c r="F22" s="1175"/>
      <c r="G22" s="1175"/>
      <c r="H22" s="1175"/>
      <c r="I22" s="1175"/>
      <c r="J22" s="1175"/>
      <c r="K22" s="1175"/>
      <c r="L22" s="1175"/>
      <c r="M22" s="1176"/>
      <c r="N22" s="1168"/>
    </row>
    <row r="23" spans="1:14" ht="17.25" customHeight="1">
      <c r="A23" s="475"/>
      <c r="B23" s="1158"/>
      <c r="C23" s="1174"/>
      <c r="D23" s="1175"/>
      <c r="E23" s="1175"/>
      <c r="F23" s="1175"/>
      <c r="G23" s="1175"/>
      <c r="H23" s="1175"/>
      <c r="I23" s="1175"/>
      <c r="J23" s="1175"/>
      <c r="K23" s="1175"/>
      <c r="L23" s="1175"/>
      <c r="M23" s="1176"/>
      <c r="N23" s="1168"/>
    </row>
    <row r="24" spans="1:14" ht="17.25" customHeight="1">
      <c r="A24" s="475"/>
      <c r="B24" s="1158"/>
      <c r="C24" s="1174"/>
      <c r="D24" s="1175"/>
      <c r="E24" s="1175"/>
      <c r="F24" s="1175"/>
      <c r="G24" s="1175"/>
      <c r="H24" s="1175"/>
      <c r="I24" s="1175"/>
      <c r="J24" s="1175"/>
      <c r="K24" s="1175"/>
      <c r="L24" s="1175"/>
      <c r="M24" s="1176"/>
      <c r="N24" s="1168"/>
    </row>
    <row r="25" spans="1:14" ht="17.25" customHeight="1">
      <c r="A25" s="475"/>
      <c r="B25" s="1158"/>
      <c r="C25" s="1174"/>
      <c r="D25" s="1175"/>
      <c r="E25" s="1175"/>
      <c r="F25" s="1175"/>
      <c r="G25" s="1175"/>
      <c r="H25" s="1175"/>
      <c r="I25" s="1175"/>
      <c r="J25" s="1175"/>
      <c r="K25" s="1175"/>
      <c r="L25" s="1175"/>
      <c r="M25" s="1176"/>
      <c r="N25" s="1168"/>
    </row>
    <row r="26" spans="1:14" ht="17.25" customHeight="1">
      <c r="A26" s="475"/>
      <c r="B26" s="1158"/>
      <c r="C26" s="1174"/>
      <c r="D26" s="1175"/>
      <c r="E26" s="1175"/>
      <c r="F26" s="1175"/>
      <c r="G26" s="1175"/>
      <c r="H26" s="1175"/>
      <c r="I26" s="1175"/>
      <c r="J26" s="1175"/>
      <c r="K26" s="1175"/>
      <c r="L26" s="1175"/>
      <c r="M26" s="1176"/>
      <c r="N26" s="1168"/>
    </row>
    <row r="27" spans="1:14" ht="17.25" customHeight="1">
      <c r="A27" s="475"/>
      <c r="B27" s="1158"/>
      <c r="C27" s="1174"/>
      <c r="D27" s="1175"/>
      <c r="E27" s="1175"/>
      <c r="F27" s="1175"/>
      <c r="G27" s="1175"/>
      <c r="H27" s="1175"/>
      <c r="I27" s="1175"/>
      <c r="J27" s="1175"/>
      <c r="K27" s="1175"/>
      <c r="L27" s="1175"/>
      <c r="M27" s="1176"/>
      <c r="N27" s="1168"/>
    </row>
    <row r="28" spans="1:14" ht="17.25" customHeight="1">
      <c r="A28" s="475"/>
      <c r="B28" s="1190"/>
      <c r="C28" s="1194"/>
      <c r="D28" s="1195"/>
      <c r="E28" s="1195"/>
      <c r="F28" s="1195"/>
      <c r="G28" s="1195"/>
      <c r="H28" s="1195"/>
      <c r="I28" s="1195"/>
      <c r="J28" s="1195"/>
      <c r="K28" s="1195"/>
      <c r="L28" s="1195"/>
      <c r="M28" s="1196"/>
      <c r="N28" s="1168"/>
    </row>
    <row r="29" spans="1:14" ht="17.25" customHeight="1">
      <c r="A29" s="475"/>
      <c r="B29" s="1157" t="s">
        <v>349</v>
      </c>
      <c r="C29" s="1160" t="s">
        <v>350</v>
      </c>
      <c r="D29" s="1161"/>
      <c r="E29" s="1161"/>
      <c r="F29" s="1161"/>
      <c r="G29" s="1161"/>
      <c r="H29" s="1161"/>
      <c r="I29" s="1161"/>
      <c r="J29" s="1161"/>
      <c r="K29" s="1161"/>
      <c r="L29" s="1161"/>
      <c r="M29" s="1162"/>
      <c r="N29" s="477"/>
    </row>
    <row r="30" spans="1:14" ht="17.25" customHeight="1">
      <c r="A30" s="475"/>
      <c r="B30" s="1158"/>
      <c r="C30" s="1163"/>
      <c r="D30" s="1122"/>
      <c r="E30" s="1122"/>
      <c r="F30" s="1122"/>
      <c r="G30" s="1122"/>
      <c r="H30" s="1122"/>
      <c r="I30" s="1122"/>
      <c r="J30" s="1122"/>
      <c r="K30" s="1122"/>
      <c r="L30" s="1122"/>
      <c r="M30" s="1123"/>
      <c r="N30" s="477"/>
    </row>
    <row r="31" spans="1:14" ht="17.25" customHeight="1">
      <c r="A31" s="475"/>
      <c r="B31" s="1158"/>
      <c r="C31" s="1163"/>
      <c r="D31" s="1122"/>
      <c r="E31" s="1122"/>
      <c r="F31" s="1122"/>
      <c r="G31" s="1122"/>
      <c r="H31" s="1122"/>
      <c r="I31" s="1122"/>
      <c r="J31" s="1122"/>
      <c r="K31" s="1122"/>
      <c r="L31" s="1122"/>
      <c r="M31" s="1123"/>
      <c r="N31" s="477"/>
    </row>
    <row r="32" spans="1:14" ht="17.25" customHeight="1">
      <c r="A32" s="475"/>
      <c r="B32" s="1158"/>
      <c r="C32" s="1163"/>
      <c r="D32" s="1122"/>
      <c r="E32" s="1122"/>
      <c r="F32" s="1122"/>
      <c r="G32" s="1122"/>
      <c r="H32" s="1122"/>
      <c r="I32" s="1122"/>
      <c r="J32" s="1122"/>
      <c r="K32" s="1122"/>
      <c r="L32" s="1122"/>
      <c r="M32" s="1123"/>
      <c r="N32" s="477"/>
    </row>
    <row r="33" spans="1:14" ht="17.25" customHeight="1">
      <c r="A33" s="475"/>
      <c r="B33" s="1158"/>
      <c r="C33" s="1163"/>
      <c r="D33" s="1122"/>
      <c r="E33" s="1122"/>
      <c r="F33" s="1122"/>
      <c r="G33" s="1122"/>
      <c r="H33" s="1122"/>
      <c r="I33" s="1122"/>
      <c r="J33" s="1122"/>
      <c r="K33" s="1122"/>
      <c r="L33" s="1122"/>
      <c r="M33" s="1123"/>
      <c r="N33" s="477"/>
    </row>
    <row r="34" spans="1:14" ht="17.25" customHeight="1">
      <c r="A34" s="475"/>
      <c r="B34" s="1158"/>
      <c r="C34" s="1160" t="s">
        <v>351</v>
      </c>
      <c r="D34" s="1161"/>
      <c r="E34" s="1161"/>
      <c r="F34" s="1161"/>
      <c r="G34" s="1161"/>
      <c r="H34" s="1161"/>
      <c r="I34" s="1161"/>
      <c r="J34" s="1161"/>
      <c r="K34" s="1161"/>
      <c r="L34" s="1161"/>
      <c r="M34" s="1162"/>
      <c r="N34" s="477"/>
    </row>
    <row r="35" spans="1:14" ht="17.25" customHeight="1">
      <c r="A35" s="475"/>
      <c r="B35" s="1158"/>
      <c r="C35" s="1163"/>
      <c r="D35" s="1122"/>
      <c r="E35" s="1122"/>
      <c r="F35" s="1122"/>
      <c r="G35" s="1122"/>
      <c r="H35" s="1122"/>
      <c r="I35" s="1122"/>
      <c r="J35" s="1122"/>
      <c r="K35" s="1122"/>
      <c r="L35" s="1122"/>
      <c r="M35" s="1123"/>
      <c r="N35" s="477"/>
    </row>
    <row r="36" spans="1:14" ht="17.25" customHeight="1">
      <c r="A36" s="475"/>
      <c r="B36" s="1158"/>
      <c r="C36" s="1163"/>
      <c r="D36" s="1122"/>
      <c r="E36" s="1122"/>
      <c r="F36" s="1122"/>
      <c r="G36" s="1122"/>
      <c r="H36" s="1122"/>
      <c r="I36" s="1122"/>
      <c r="J36" s="1122"/>
      <c r="K36" s="1122"/>
      <c r="L36" s="1122"/>
      <c r="M36" s="1123"/>
      <c r="N36" s="477"/>
    </row>
    <row r="37" spans="1:14" ht="17.25" customHeight="1">
      <c r="A37" s="475"/>
      <c r="B37" s="1158"/>
      <c r="C37" s="1163"/>
      <c r="D37" s="1122"/>
      <c r="E37" s="1122"/>
      <c r="F37" s="1122"/>
      <c r="G37" s="1122"/>
      <c r="H37" s="1122"/>
      <c r="I37" s="1122"/>
      <c r="J37" s="1122"/>
      <c r="K37" s="1122"/>
      <c r="L37" s="1122"/>
      <c r="M37" s="1123"/>
      <c r="N37" s="477"/>
    </row>
    <row r="38" spans="1:14" ht="17.25" customHeight="1">
      <c r="A38" s="475"/>
      <c r="B38" s="1158"/>
      <c r="C38" s="1163"/>
      <c r="D38" s="1122"/>
      <c r="E38" s="1122"/>
      <c r="F38" s="1122"/>
      <c r="G38" s="1122"/>
      <c r="H38" s="1122"/>
      <c r="I38" s="1122"/>
      <c r="J38" s="1122"/>
      <c r="K38" s="1122"/>
      <c r="L38" s="1122"/>
      <c r="M38" s="1123"/>
      <c r="N38" s="477"/>
    </row>
    <row r="39" spans="1:14" ht="17.25" customHeight="1">
      <c r="A39" s="475"/>
      <c r="B39" s="1158"/>
      <c r="C39" s="1160" t="s">
        <v>352</v>
      </c>
      <c r="D39" s="1161"/>
      <c r="E39" s="1161"/>
      <c r="F39" s="1161"/>
      <c r="G39" s="1161"/>
      <c r="H39" s="1161"/>
      <c r="I39" s="1161"/>
      <c r="J39" s="1161"/>
      <c r="K39" s="1161"/>
      <c r="L39" s="1161"/>
      <c r="M39" s="1162"/>
      <c r="N39" s="477"/>
    </row>
    <row r="40" spans="1:14" ht="17.25" customHeight="1">
      <c r="A40" s="475"/>
      <c r="B40" s="1158"/>
      <c r="C40" s="1163"/>
      <c r="D40" s="1122"/>
      <c r="E40" s="1122"/>
      <c r="F40" s="1122"/>
      <c r="G40" s="1122"/>
      <c r="H40" s="1122"/>
      <c r="I40" s="1122"/>
      <c r="J40" s="1122"/>
      <c r="K40" s="1122"/>
      <c r="L40" s="1122"/>
      <c r="M40" s="1123"/>
      <c r="N40" s="477"/>
    </row>
    <row r="41" spans="1:14" ht="17.25" customHeight="1">
      <c r="A41" s="475"/>
      <c r="B41" s="1158"/>
      <c r="C41" s="1163"/>
      <c r="D41" s="1122"/>
      <c r="E41" s="1122"/>
      <c r="F41" s="1122"/>
      <c r="G41" s="1122"/>
      <c r="H41" s="1122"/>
      <c r="I41" s="1122"/>
      <c r="J41" s="1122"/>
      <c r="K41" s="1122"/>
      <c r="L41" s="1122"/>
      <c r="M41" s="1123"/>
      <c r="N41" s="477"/>
    </row>
    <row r="42" spans="1:14" ht="17.25" customHeight="1">
      <c r="A42" s="475"/>
      <c r="B42" s="1158"/>
      <c r="C42" s="1163"/>
      <c r="D42" s="1122"/>
      <c r="E42" s="1122"/>
      <c r="F42" s="1122"/>
      <c r="G42" s="1122"/>
      <c r="H42" s="1122"/>
      <c r="I42" s="1122"/>
      <c r="J42" s="1122"/>
      <c r="K42" s="1122"/>
      <c r="L42" s="1122"/>
      <c r="M42" s="1123"/>
      <c r="N42" s="477"/>
    </row>
    <row r="43" spans="1:14" ht="17.25" customHeight="1" thickBot="1">
      <c r="A43" s="475"/>
      <c r="B43" s="1159"/>
      <c r="C43" s="1167"/>
      <c r="D43" s="1125"/>
      <c r="E43" s="1125"/>
      <c r="F43" s="1125"/>
      <c r="G43" s="1125"/>
      <c r="H43" s="1125"/>
      <c r="I43" s="1125"/>
      <c r="J43" s="1125"/>
      <c r="K43" s="1125"/>
      <c r="L43" s="1125"/>
      <c r="M43" s="1126"/>
      <c r="N43" s="477"/>
    </row>
    <row r="44" spans="1:14" ht="6" customHeight="1" thickBot="1">
      <c r="B44" s="604"/>
      <c r="C44" s="496"/>
      <c r="D44" s="496"/>
      <c r="E44" s="496"/>
      <c r="F44" s="496"/>
      <c r="G44" s="496"/>
      <c r="H44" s="496"/>
      <c r="I44" s="496"/>
      <c r="J44" s="496"/>
      <c r="K44" s="496"/>
      <c r="L44" s="496"/>
      <c r="M44" s="496"/>
      <c r="N44" s="497"/>
    </row>
    <row r="45" spans="1:14" ht="18.75" customHeight="1">
      <c r="A45" s="475"/>
      <c r="B45" s="1144" t="s">
        <v>355</v>
      </c>
      <c r="C45" s="1145"/>
      <c r="D45" s="1145"/>
      <c r="E45" s="1145"/>
      <c r="F45" s="1145"/>
      <c r="G45" s="1145"/>
      <c r="H45" s="1145"/>
      <c r="I45" s="1145"/>
      <c r="J45" s="1145"/>
      <c r="K45" s="1145"/>
      <c r="L45" s="1145"/>
      <c r="M45" s="1146"/>
      <c r="N45" s="478"/>
    </row>
    <row r="46" spans="1:14" ht="16.8" customHeight="1">
      <c r="A46" s="475"/>
      <c r="B46" s="1147" t="str">
        <f>IF(ISBLANK(交付申請書総表貼り付け欄!C51),"",交付申請書総表貼り付け欄!C51)</f>
        <v/>
      </c>
      <c r="C46" s="1148"/>
      <c r="D46" s="1148"/>
      <c r="E46" s="1148"/>
      <c r="F46" s="1148"/>
      <c r="G46" s="1148"/>
      <c r="H46" s="1148"/>
      <c r="I46" s="1148"/>
      <c r="J46" s="1148"/>
      <c r="K46" s="1148"/>
      <c r="L46" s="1148"/>
      <c r="M46" s="1149"/>
      <c r="N46" s="1156" t="s">
        <v>602</v>
      </c>
    </row>
    <row r="47" spans="1:14" ht="17.25" customHeight="1">
      <c r="A47" s="475"/>
      <c r="B47" s="1150"/>
      <c r="C47" s="1151"/>
      <c r="D47" s="1151"/>
      <c r="E47" s="1151"/>
      <c r="F47" s="1151"/>
      <c r="G47" s="1151"/>
      <c r="H47" s="1151"/>
      <c r="I47" s="1151"/>
      <c r="J47" s="1151"/>
      <c r="K47" s="1151"/>
      <c r="L47" s="1151"/>
      <c r="M47" s="1152"/>
      <c r="N47" s="1156"/>
    </row>
    <row r="48" spans="1:14" ht="17.25" customHeight="1">
      <c r="A48" s="475"/>
      <c r="B48" s="1150"/>
      <c r="C48" s="1151"/>
      <c r="D48" s="1151"/>
      <c r="E48" s="1151"/>
      <c r="F48" s="1151"/>
      <c r="G48" s="1151"/>
      <c r="H48" s="1151"/>
      <c r="I48" s="1151"/>
      <c r="J48" s="1151"/>
      <c r="K48" s="1151"/>
      <c r="L48" s="1151"/>
      <c r="M48" s="1152"/>
      <c r="N48" s="1156"/>
    </row>
    <row r="49" spans="1:14" ht="17.25" customHeight="1">
      <c r="A49" s="475"/>
      <c r="B49" s="1150"/>
      <c r="C49" s="1151"/>
      <c r="D49" s="1151"/>
      <c r="E49" s="1151"/>
      <c r="F49" s="1151"/>
      <c r="G49" s="1151"/>
      <c r="H49" s="1151"/>
      <c r="I49" s="1151"/>
      <c r="J49" s="1151"/>
      <c r="K49" s="1151"/>
      <c r="L49" s="1151"/>
      <c r="M49" s="1152"/>
      <c r="N49" s="1156"/>
    </row>
    <row r="50" spans="1:14" ht="17.25" customHeight="1">
      <c r="A50" s="475"/>
      <c r="B50" s="1150"/>
      <c r="C50" s="1151"/>
      <c r="D50" s="1151"/>
      <c r="E50" s="1151"/>
      <c r="F50" s="1151"/>
      <c r="G50" s="1151"/>
      <c r="H50" s="1151"/>
      <c r="I50" s="1151"/>
      <c r="J50" s="1151"/>
      <c r="K50" s="1151"/>
      <c r="L50" s="1151"/>
      <c r="M50" s="1152"/>
      <c r="N50" s="1156"/>
    </row>
    <row r="51" spans="1:14" ht="17.25" customHeight="1">
      <c r="A51" s="475"/>
      <c r="B51" s="1150"/>
      <c r="C51" s="1151"/>
      <c r="D51" s="1151"/>
      <c r="E51" s="1151"/>
      <c r="F51" s="1151"/>
      <c r="G51" s="1151"/>
      <c r="H51" s="1151"/>
      <c r="I51" s="1151"/>
      <c r="J51" s="1151"/>
      <c r="K51" s="1151"/>
      <c r="L51" s="1151"/>
      <c r="M51" s="1152"/>
      <c r="N51" s="1156"/>
    </row>
    <row r="52" spans="1:14" ht="17.25" customHeight="1">
      <c r="A52" s="475"/>
      <c r="B52" s="1150"/>
      <c r="C52" s="1151"/>
      <c r="D52" s="1151"/>
      <c r="E52" s="1151"/>
      <c r="F52" s="1151"/>
      <c r="G52" s="1151"/>
      <c r="H52" s="1151"/>
      <c r="I52" s="1151"/>
      <c r="J52" s="1151"/>
      <c r="K52" s="1151"/>
      <c r="L52" s="1151"/>
      <c r="M52" s="1152"/>
      <c r="N52" s="1156"/>
    </row>
    <row r="53" spans="1:14" ht="17.25" customHeight="1">
      <c r="A53" s="475"/>
      <c r="B53" s="1150"/>
      <c r="C53" s="1151"/>
      <c r="D53" s="1151"/>
      <c r="E53" s="1151"/>
      <c r="F53" s="1151"/>
      <c r="G53" s="1151"/>
      <c r="H53" s="1151"/>
      <c r="I53" s="1151"/>
      <c r="J53" s="1151"/>
      <c r="K53" s="1151"/>
      <c r="L53" s="1151"/>
      <c r="M53" s="1152"/>
      <c r="N53" s="1156"/>
    </row>
    <row r="54" spans="1:14" ht="16.8" customHeight="1">
      <c r="A54" s="475"/>
      <c r="B54" s="1150"/>
      <c r="C54" s="1151"/>
      <c r="D54" s="1151"/>
      <c r="E54" s="1151"/>
      <c r="F54" s="1151"/>
      <c r="G54" s="1151"/>
      <c r="H54" s="1151"/>
      <c r="I54" s="1151"/>
      <c r="J54" s="1151"/>
      <c r="K54" s="1151"/>
      <c r="L54" s="1151"/>
      <c r="M54" s="1152"/>
      <c r="N54" s="1156"/>
    </row>
    <row r="55" spans="1:14" ht="16.2" customHeight="1">
      <c r="A55" s="475"/>
      <c r="B55" s="1150"/>
      <c r="C55" s="1151"/>
      <c r="D55" s="1151"/>
      <c r="E55" s="1151"/>
      <c r="F55" s="1151"/>
      <c r="G55" s="1151"/>
      <c r="H55" s="1151"/>
      <c r="I55" s="1151"/>
      <c r="J55" s="1151"/>
      <c r="K55" s="1151"/>
      <c r="L55" s="1151"/>
      <c r="M55" s="1152"/>
      <c r="N55" s="1156"/>
    </row>
    <row r="56" spans="1:14" ht="17.25" customHeight="1">
      <c r="A56" s="475"/>
      <c r="B56" s="1157" t="s">
        <v>349</v>
      </c>
      <c r="C56" s="1160" t="s">
        <v>350</v>
      </c>
      <c r="D56" s="1161"/>
      <c r="E56" s="1161"/>
      <c r="F56" s="1161"/>
      <c r="G56" s="1161"/>
      <c r="H56" s="1161"/>
      <c r="I56" s="1161"/>
      <c r="J56" s="1161"/>
      <c r="K56" s="1161"/>
      <c r="L56" s="1161"/>
      <c r="M56" s="1162"/>
      <c r="N56" s="477"/>
    </row>
    <row r="57" spans="1:14" ht="17.25" customHeight="1">
      <c r="A57" s="475"/>
      <c r="B57" s="1158"/>
      <c r="C57" s="1163"/>
      <c r="D57" s="1122"/>
      <c r="E57" s="1122"/>
      <c r="F57" s="1122"/>
      <c r="G57" s="1122"/>
      <c r="H57" s="1122"/>
      <c r="I57" s="1122"/>
      <c r="J57" s="1122"/>
      <c r="K57" s="1122"/>
      <c r="L57" s="1122"/>
      <c r="M57" s="1123"/>
      <c r="N57" s="477"/>
    </row>
    <row r="58" spans="1:14" ht="17.25" customHeight="1">
      <c r="A58" s="475"/>
      <c r="B58" s="1158"/>
      <c r="C58" s="1163"/>
      <c r="D58" s="1122"/>
      <c r="E58" s="1122"/>
      <c r="F58" s="1122"/>
      <c r="G58" s="1122"/>
      <c r="H58" s="1122"/>
      <c r="I58" s="1122"/>
      <c r="J58" s="1122"/>
      <c r="K58" s="1122"/>
      <c r="L58" s="1122"/>
      <c r="M58" s="1123"/>
      <c r="N58" s="477"/>
    </row>
    <row r="59" spans="1:14" ht="17.25" customHeight="1">
      <c r="A59" s="475"/>
      <c r="B59" s="1158"/>
      <c r="C59" s="1163"/>
      <c r="D59" s="1122"/>
      <c r="E59" s="1122"/>
      <c r="F59" s="1122"/>
      <c r="G59" s="1122"/>
      <c r="H59" s="1122"/>
      <c r="I59" s="1122"/>
      <c r="J59" s="1122"/>
      <c r="K59" s="1122"/>
      <c r="L59" s="1122"/>
      <c r="M59" s="1123"/>
      <c r="N59" s="477"/>
    </row>
    <row r="60" spans="1:14" ht="17.25" customHeight="1">
      <c r="A60" s="475"/>
      <c r="B60" s="1158"/>
      <c r="C60" s="1163"/>
      <c r="D60" s="1122"/>
      <c r="E60" s="1122"/>
      <c r="F60" s="1122"/>
      <c r="G60" s="1122"/>
      <c r="H60" s="1122"/>
      <c r="I60" s="1122"/>
      <c r="J60" s="1122"/>
      <c r="K60" s="1122"/>
      <c r="L60" s="1122"/>
      <c r="M60" s="1123"/>
      <c r="N60" s="477"/>
    </row>
    <row r="61" spans="1:14" ht="17.25" customHeight="1">
      <c r="A61" s="475"/>
      <c r="B61" s="1158"/>
      <c r="C61" s="1160" t="s">
        <v>351</v>
      </c>
      <c r="D61" s="1161"/>
      <c r="E61" s="1161"/>
      <c r="F61" s="1161"/>
      <c r="G61" s="1161"/>
      <c r="H61" s="1161"/>
      <c r="I61" s="1161"/>
      <c r="J61" s="1161"/>
      <c r="K61" s="1161"/>
      <c r="L61" s="1161"/>
      <c r="M61" s="1162"/>
      <c r="N61" s="477"/>
    </row>
    <row r="62" spans="1:14" ht="17.25" customHeight="1">
      <c r="A62" s="475"/>
      <c r="B62" s="1158"/>
      <c r="C62" s="1163"/>
      <c r="D62" s="1122"/>
      <c r="E62" s="1122"/>
      <c r="F62" s="1122"/>
      <c r="G62" s="1122"/>
      <c r="H62" s="1122"/>
      <c r="I62" s="1122"/>
      <c r="J62" s="1122"/>
      <c r="K62" s="1122"/>
      <c r="L62" s="1122"/>
      <c r="M62" s="1123"/>
      <c r="N62" s="477"/>
    </row>
    <row r="63" spans="1:14" ht="17.25" customHeight="1">
      <c r="A63" s="475"/>
      <c r="B63" s="1158"/>
      <c r="C63" s="1163"/>
      <c r="D63" s="1122"/>
      <c r="E63" s="1122"/>
      <c r="F63" s="1122"/>
      <c r="G63" s="1122"/>
      <c r="H63" s="1122"/>
      <c r="I63" s="1122"/>
      <c r="J63" s="1122"/>
      <c r="K63" s="1122"/>
      <c r="L63" s="1122"/>
      <c r="M63" s="1123"/>
      <c r="N63" s="477"/>
    </row>
    <row r="64" spans="1:14" ht="17.25" customHeight="1">
      <c r="A64" s="475"/>
      <c r="B64" s="1158"/>
      <c r="C64" s="1163"/>
      <c r="D64" s="1122"/>
      <c r="E64" s="1122"/>
      <c r="F64" s="1122"/>
      <c r="G64" s="1122"/>
      <c r="H64" s="1122"/>
      <c r="I64" s="1122"/>
      <c r="J64" s="1122"/>
      <c r="K64" s="1122"/>
      <c r="L64" s="1122"/>
      <c r="M64" s="1123"/>
      <c r="N64" s="477"/>
    </row>
    <row r="65" spans="1:14" ht="17.25" customHeight="1">
      <c r="A65" s="475"/>
      <c r="B65" s="1158"/>
      <c r="C65" s="1163"/>
      <c r="D65" s="1122"/>
      <c r="E65" s="1122"/>
      <c r="F65" s="1122"/>
      <c r="G65" s="1122"/>
      <c r="H65" s="1122"/>
      <c r="I65" s="1122"/>
      <c r="J65" s="1122"/>
      <c r="K65" s="1122"/>
      <c r="L65" s="1122"/>
      <c r="M65" s="1123"/>
      <c r="N65" s="477"/>
    </row>
    <row r="66" spans="1:14" ht="17.25" customHeight="1">
      <c r="A66" s="475"/>
      <c r="B66" s="1158"/>
      <c r="C66" s="1160" t="s">
        <v>352</v>
      </c>
      <c r="D66" s="1161"/>
      <c r="E66" s="1161"/>
      <c r="F66" s="1161"/>
      <c r="G66" s="1161"/>
      <c r="H66" s="1161"/>
      <c r="I66" s="1161"/>
      <c r="J66" s="1161"/>
      <c r="K66" s="1161"/>
      <c r="L66" s="1161"/>
      <c r="M66" s="1162"/>
      <c r="N66" s="477"/>
    </row>
    <row r="67" spans="1:14" ht="17.25" customHeight="1">
      <c r="A67" s="475"/>
      <c r="B67" s="1158"/>
      <c r="C67" s="1163"/>
      <c r="D67" s="1122"/>
      <c r="E67" s="1122"/>
      <c r="F67" s="1122"/>
      <c r="G67" s="1122"/>
      <c r="H67" s="1122"/>
      <c r="I67" s="1122"/>
      <c r="J67" s="1122"/>
      <c r="K67" s="1122"/>
      <c r="L67" s="1122"/>
      <c r="M67" s="1123"/>
      <c r="N67" s="477"/>
    </row>
    <row r="68" spans="1:14" ht="17.25" customHeight="1">
      <c r="A68" s="475"/>
      <c r="B68" s="1158"/>
      <c r="C68" s="1163"/>
      <c r="D68" s="1122"/>
      <c r="E68" s="1122"/>
      <c r="F68" s="1122"/>
      <c r="G68" s="1122"/>
      <c r="H68" s="1122"/>
      <c r="I68" s="1122"/>
      <c r="J68" s="1122"/>
      <c r="K68" s="1122"/>
      <c r="L68" s="1122"/>
      <c r="M68" s="1123"/>
      <c r="N68" s="477"/>
    </row>
    <row r="69" spans="1:14" ht="17.25" customHeight="1">
      <c r="A69" s="475"/>
      <c r="B69" s="1158"/>
      <c r="C69" s="1163"/>
      <c r="D69" s="1122"/>
      <c r="E69" s="1122"/>
      <c r="F69" s="1122"/>
      <c r="G69" s="1122"/>
      <c r="H69" s="1122"/>
      <c r="I69" s="1122"/>
      <c r="J69" s="1122"/>
      <c r="K69" s="1122"/>
      <c r="L69" s="1122"/>
      <c r="M69" s="1123"/>
      <c r="N69" s="477"/>
    </row>
    <row r="70" spans="1:14" ht="17.25" customHeight="1">
      <c r="A70" s="475"/>
      <c r="B70" s="1158"/>
      <c r="C70" s="1163"/>
      <c r="D70" s="1122"/>
      <c r="E70" s="1122"/>
      <c r="F70" s="1122"/>
      <c r="G70" s="1122"/>
      <c r="H70" s="1122"/>
      <c r="I70" s="1122"/>
      <c r="J70" s="1122"/>
      <c r="K70" s="1122"/>
      <c r="L70" s="1122"/>
      <c r="M70" s="1123"/>
      <c r="N70" s="477"/>
    </row>
    <row r="71" spans="1:14" ht="17.25" customHeight="1">
      <c r="A71" s="475"/>
      <c r="B71" s="1158"/>
      <c r="C71" s="1160" t="s">
        <v>478</v>
      </c>
      <c r="D71" s="1161"/>
      <c r="E71" s="1161"/>
      <c r="F71" s="1161"/>
      <c r="G71" s="1161"/>
      <c r="H71" s="1161"/>
      <c r="I71" s="1161"/>
      <c r="J71" s="1161"/>
      <c r="K71" s="1161"/>
      <c r="L71" s="1161"/>
      <c r="M71" s="1162"/>
      <c r="N71" s="624" t="s">
        <v>493</v>
      </c>
    </row>
    <row r="72" spans="1:14" ht="17.25" customHeight="1">
      <c r="A72" s="475"/>
      <c r="B72" s="1158"/>
      <c r="C72" s="1197"/>
      <c r="D72" s="1119"/>
      <c r="E72" s="1119"/>
      <c r="F72" s="1119"/>
      <c r="G72" s="1119"/>
      <c r="H72" s="1119"/>
      <c r="I72" s="1119"/>
      <c r="J72" s="1119"/>
      <c r="K72" s="1119"/>
      <c r="L72" s="1119"/>
      <c r="M72" s="1120"/>
      <c r="N72" s="1198" t="s">
        <v>494</v>
      </c>
    </row>
    <row r="73" spans="1:14" ht="17.25" customHeight="1">
      <c r="A73" s="475"/>
      <c r="B73" s="1158"/>
      <c r="C73" s="1163"/>
      <c r="D73" s="1122"/>
      <c r="E73" s="1122"/>
      <c r="F73" s="1122"/>
      <c r="G73" s="1122"/>
      <c r="H73" s="1122"/>
      <c r="I73" s="1122"/>
      <c r="J73" s="1122"/>
      <c r="K73" s="1122"/>
      <c r="L73" s="1122"/>
      <c r="M73" s="1123"/>
      <c r="N73" s="1198"/>
    </row>
    <row r="74" spans="1:14" ht="17.25" customHeight="1">
      <c r="A74" s="475"/>
      <c r="B74" s="1158"/>
      <c r="C74" s="1163"/>
      <c r="D74" s="1122"/>
      <c r="E74" s="1122"/>
      <c r="F74" s="1122"/>
      <c r="G74" s="1122"/>
      <c r="H74" s="1122"/>
      <c r="I74" s="1122"/>
      <c r="J74" s="1122"/>
      <c r="K74" s="1122"/>
      <c r="L74" s="1122"/>
      <c r="M74" s="1123"/>
      <c r="N74" s="1198"/>
    </row>
    <row r="75" spans="1:14" ht="17.25" customHeight="1" thickBot="1">
      <c r="A75" s="475"/>
      <c r="B75" s="1159"/>
      <c r="C75" s="1167"/>
      <c r="D75" s="1125"/>
      <c r="E75" s="1125"/>
      <c r="F75" s="1125"/>
      <c r="G75" s="1125"/>
      <c r="H75" s="1125"/>
      <c r="I75" s="1125"/>
      <c r="J75" s="1125"/>
      <c r="K75" s="1125"/>
      <c r="L75" s="1125"/>
      <c r="M75" s="1126"/>
      <c r="N75" s="1198"/>
    </row>
    <row r="76" spans="1:14" ht="6" customHeight="1" thickBot="1">
      <c r="B76" s="604"/>
      <c r="C76" s="496"/>
      <c r="D76" s="496"/>
      <c r="E76" s="496"/>
      <c r="F76" s="496"/>
      <c r="G76" s="496"/>
      <c r="H76" s="496"/>
      <c r="I76" s="496"/>
      <c r="J76" s="496"/>
      <c r="K76" s="496"/>
      <c r="L76" s="496"/>
      <c r="M76" s="496"/>
      <c r="N76" s="498"/>
    </row>
    <row r="77" spans="1:14" ht="18.75" customHeight="1">
      <c r="A77" s="475"/>
      <c r="B77" s="1144" t="s">
        <v>477</v>
      </c>
      <c r="C77" s="1145"/>
      <c r="D77" s="1145"/>
      <c r="E77" s="1145"/>
      <c r="F77" s="1145"/>
      <c r="G77" s="1145"/>
      <c r="H77" s="1145"/>
      <c r="I77" s="1145"/>
      <c r="J77" s="1145"/>
      <c r="K77" s="1145"/>
      <c r="L77" s="1145"/>
      <c r="M77" s="1146"/>
      <c r="N77" s="478"/>
    </row>
    <row r="78" spans="1:14" ht="17.25" customHeight="1">
      <c r="A78" s="475"/>
      <c r="B78" s="1147" t="str">
        <f>IF(ISBLANK(交付申請書総表貼り付け欄!C52),"",交付申請書総表貼り付け欄!C52)</f>
        <v/>
      </c>
      <c r="C78" s="1148"/>
      <c r="D78" s="1148"/>
      <c r="E78" s="1148"/>
      <c r="F78" s="1148"/>
      <c r="G78" s="1148"/>
      <c r="H78" s="1148"/>
      <c r="I78" s="1148"/>
      <c r="J78" s="1148"/>
      <c r="K78" s="1148"/>
      <c r="L78" s="1148"/>
      <c r="M78" s="1149"/>
      <c r="N78" s="1156" t="s">
        <v>603</v>
      </c>
    </row>
    <row r="79" spans="1:14" ht="17.25" customHeight="1">
      <c r="A79" s="475"/>
      <c r="B79" s="1150"/>
      <c r="C79" s="1151"/>
      <c r="D79" s="1151"/>
      <c r="E79" s="1151"/>
      <c r="F79" s="1151"/>
      <c r="G79" s="1151"/>
      <c r="H79" s="1151"/>
      <c r="I79" s="1151"/>
      <c r="J79" s="1151"/>
      <c r="K79" s="1151"/>
      <c r="L79" s="1151"/>
      <c r="M79" s="1152"/>
      <c r="N79" s="1156"/>
    </row>
    <row r="80" spans="1:14" ht="17.25" customHeight="1">
      <c r="A80" s="475"/>
      <c r="B80" s="1150"/>
      <c r="C80" s="1151"/>
      <c r="D80" s="1151"/>
      <c r="E80" s="1151"/>
      <c r="F80" s="1151"/>
      <c r="G80" s="1151"/>
      <c r="H80" s="1151"/>
      <c r="I80" s="1151"/>
      <c r="J80" s="1151"/>
      <c r="K80" s="1151"/>
      <c r="L80" s="1151"/>
      <c r="M80" s="1152"/>
      <c r="N80" s="1156"/>
    </row>
    <row r="81" spans="1:14" ht="17.25" customHeight="1">
      <c r="A81" s="475"/>
      <c r="B81" s="1150"/>
      <c r="C81" s="1151"/>
      <c r="D81" s="1151"/>
      <c r="E81" s="1151"/>
      <c r="F81" s="1151"/>
      <c r="G81" s="1151"/>
      <c r="H81" s="1151"/>
      <c r="I81" s="1151"/>
      <c r="J81" s="1151"/>
      <c r="K81" s="1151"/>
      <c r="L81" s="1151"/>
      <c r="M81" s="1152"/>
      <c r="N81" s="1156"/>
    </row>
    <row r="82" spans="1:14" ht="17.25" customHeight="1">
      <c r="A82" s="475"/>
      <c r="B82" s="1150"/>
      <c r="C82" s="1151"/>
      <c r="D82" s="1151"/>
      <c r="E82" s="1151"/>
      <c r="F82" s="1151"/>
      <c r="G82" s="1151"/>
      <c r="H82" s="1151"/>
      <c r="I82" s="1151"/>
      <c r="J82" s="1151"/>
      <c r="K82" s="1151"/>
      <c r="L82" s="1151"/>
      <c r="M82" s="1152"/>
      <c r="N82" s="1156"/>
    </row>
    <row r="83" spans="1:14" ht="17.25" customHeight="1">
      <c r="A83" s="475"/>
      <c r="B83" s="1150"/>
      <c r="C83" s="1151"/>
      <c r="D83" s="1151"/>
      <c r="E83" s="1151"/>
      <c r="F83" s="1151"/>
      <c r="G83" s="1151"/>
      <c r="H83" s="1151"/>
      <c r="I83" s="1151"/>
      <c r="J83" s="1151"/>
      <c r="K83" s="1151"/>
      <c r="L83" s="1151"/>
      <c r="M83" s="1152"/>
      <c r="N83" s="1156"/>
    </row>
    <row r="84" spans="1:14" ht="17.25" customHeight="1">
      <c r="A84" s="475"/>
      <c r="B84" s="1150"/>
      <c r="C84" s="1151"/>
      <c r="D84" s="1151"/>
      <c r="E84" s="1151"/>
      <c r="F84" s="1151"/>
      <c r="G84" s="1151"/>
      <c r="H84" s="1151"/>
      <c r="I84" s="1151"/>
      <c r="J84" s="1151"/>
      <c r="K84" s="1151"/>
      <c r="L84" s="1151"/>
      <c r="M84" s="1152"/>
      <c r="N84" s="1156"/>
    </row>
    <row r="85" spans="1:14" ht="17.25" customHeight="1">
      <c r="A85" s="475"/>
      <c r="B85" s="1150"/>
      <c r="C85" s="1151"/>
      <c r="D85" s="1151"/>
      <c r="E85" s="1151"/>
      <c r="F85" s="1151"/>
      <c r="G85" s="1151"/>
      <c r="H85" s="1151"/>
      <c r="I85" s="1151"/>
      <c r="J85" s="1151"/>
      <c r="K85" s="1151"/>
      <c r="L85" s="1151"/>
      <c r="M85" s="1152"/>
      <c r="N85" s="1156"/>
    </row>
    <row r="86" spans="1:14" ht="17.25" customHeight="1">
      <c r="A86" s="475"/>
      <c r="B86" s="1150"/>
      <c r="C86" s="1151"/>
      <c r="D86" s="1151"/>
      <c r="E86" s="1151"/>
      <c r="F86" s="1151"/>
      <c r="G86" s="1151"/>
      <c r="H86" s="1151"/>
      <c r="I86" s="1151"/>
      <c r="J86" s="1151"/>
      <c r="K86" s="1151"/>
      <c r="L86" s="1151"/>
      <c r="M86" s="1152"/>
      <c r="N86" s="1156"/>
    </row>
    <row r="87" spans="1:14" ht="17.25" customHeight="1">
      <c r="A87" s="475"/>
      <c r="B87" s="1153"/>
      <c r="C87" s="1154"/>
      <c r="D87" s="1154"/>
      <c r="E87" s="1154"/>
      <c r="F87" s="1154"/>
      <c r="G87" s="1154"/>
      <c r="H87" s="1154"/>
      <c r="I87" s="1154"/>
      <c r="J87" s="1154"/>
      <c r="K87" s="1154"/>
      <c r="L87" s="1154"/>
      <c r="M87" s="1155"/>
      <c r="N87" s="1156"/>
    </row>
    <row r="88" spans="1:14" ht="17.25" customHeight="1">
      <c r="A88" s="475"/>
      <c r="B88" s="1157" t="s">
        <v>349</v>
      </c>
      <c r="C88" s="1160" t="s">
        <v>350</v>
      </c>
      <c r="D88" s="1161"/>
      <c r="E88" s="1161"/>
      <c r="F88" s="1161"/>
      <c r="G88" s="1161"/>
      <c r="H88" s="1161"/>
      <c r="I88" s="1161"/>
      <c r="J88" s="1161"/>
      <c r="K88" s="1161"/>
      <c r="L88" s="1161"/>
      <c r="M88" s="1162"/>
      <c r="N88" s="477"/>
    </row>
    <row r="89" spans="1:14" ht="17.25" customHeight="1">
      <c r="A89" s="475"/>
      <c r="B89" s="1158"/>
      <c r="C89" s="1163"/>
      <c r="D89" s="1122"/>
      <c r="E89" s="1122"/>
      <c r="F89" s="1122"/>
      <c r="G89" s="1122"/>
      <c r="H89" s="1122"/>
      <c r="I89" s="1122"/>
      <c r="J89" s="1122"/>
      <c r="K89" s="1122"/>
      <c r="L89" s="1122"/>
      <c r="M89" s="1123"/>
      <c r="N89" s="477"/>
    </row>
    <row r="90" spans="1:14" ht="17.25" customHeight="1">
      <c r="A90" s="475"/>
      <c r="B90" s="1158"/>
      <c r="C90" s="1163"/>
      <c r="D90" s="1122"/>
      <c r="E90" s="1122"/>
      <c r="F90" s="1122"/>
      <c r="G90" s="1122"/>
      <c r="H90" s="1122"/>
      <c r="I90" s="1122"/>
      <c r="J90" s="1122"/>
      <c r="K90" s="1122"/>
      <c r="L90" s="1122"/>
      <c r="M90" s="1123"/>
      <c r="N90" s="477"/>
    </row>
    <row r="91" spans="1:14" ht="17.25" customHeight="1">
      <c r="A91" s="475"/>
      <c r="B91" s="1158"/>
      <c r="C91" s="1163"/>
      <c r="D91" s="1122"/>
      <c r="E91" s="1122"/>
      <c r="F91" s="1122"/>
      <c r="G91" s="1122"/>
      <c r="H91" s="1122"/>
      <c r="I91" s="1122"/>
      <c r="J91" s="1122"/>
      <c r="K91" s="1122"/>
      <c r="L91" s="1122"/>
      <c r="M91" s="1123"/>
      <c r="N91" s="477"/>
    </row>
    <row r="92" spans="1:14" ht="17.25" customHeight="1">
      <c r="A92" s="475"/>
      <c r="B92" s="1158"/>
      <c r="C92" s="1163"/>
      <c r="D92" s="1122"/>
      <c r="E92" s="1122"/>
      <c r="F92" s="1122"/>
      <c r="G92" s="1122"/>
      <c r="H92" s="1122"/>
      <c r="I92" s="1122"/>
      <c r="J92" s="1122"/>
      <c r="K92" s="1122"/>
      <c r="L92" s="1122"/>
      <c r="M92" s="1123"/>
      <c r="N92" s="477"/>
    </row>
    <row r="93" spans="1:14" ht="17.25" customHeight="1">
      <c r="A93" s="475"/>
      <c r="B93" s="1158"/>
      <c r="C93" s="1160" t="s">
        <v>351</v>
      </c>
      <c r="D93" s="1161"/>
      <c r="E93" s="1161"/>
      <c r="F93" s="1161"/>
      <c r="G93" s="1161"/>
      <c r="H93" s="1161"/>
      <c r="I93" s="1161"/>
      <c r="J93" s="1161"/>
      <c r="K93" s="1161"/>
      <c r="L93" s="1161"/>
      <c r="M93" s="1162"/>
      <c r="N93" s="477"/>
    </row>
    <row r="94" spans="1:14" ht="17.25" customHeight="1">
      <c r="A94" s="475"/>
      <c r="B94" s="1158"/>
      <c r="C94" s="1163"/>
      <c r="D94" s="1122"/>
      <c r="E94" s="1122"/>
      <c r="F94" s="1122"/>
      <c r="G94" s="1122"/>
      <c r="H94" s="1122"/>
      <c r="I94" s="1122"/>
      <c r="J94" s="1122"/>
      <c r="K94" s="1122"/>
      <c r="L94" s="1122"/>
      <c r="M94" s="1123"/>
      <c r="N94" s="477"/>
    </row>
    <row r="95" spans="1:14" ht="17.25" customHeight="1">
      <c r="A95" s="475"/>
      <c r="B95" s="1158"/>
      <c r="C95" s="1163"/>
      <c r="D95" s="1122"/>
      <c r="E95" s="1122"/>
      <c r="F95" s="1122"/>
      <c r="G95" s="1122"/>
      <c r="H95" s="1122"/>
      <c r="I95" s="1122"/>
      <c r="J95" s="1122"/>
      <c r="K95" s="1122"/>
      <c r="L95" s="1122"/>
      <c r="M95" s="1123"/>
      <c r="N95" s="477"/>
    </row>
    <row r="96" spans="1:14" ht="17.25" customHeight="1">
      <c r="A96" s="475"/>
      <c r="B96" s="1158"/>
      <c r="C96" s="1163"/>
      <c r="D96" s="1122"/>
      <c r="E96" s="1122"/>
      <c r="F96" s="1122"/>
      <c r="G96" s="1122"/>
      <c r="H96" s="1122"/>
      <c r="I96" s="1122"/>
      <c r="J96" s="1122"/>
      <c r="K96" s="1122"/>
      <c r="L96" s="1122"/>
      <c r="M96" s="1123"/>
      <c r="N96" s="477"/>
    </row>
    <row r="97" spans="1:14" ht="17.25" customHeight="1">
      <c r="A97" s="475"/>
      <c r="B97" s="1158"/>
      <c r="C97" s="1163"/>
      <c r="D97" s="1122"/>
      <c r="E97" s="1122"/>
      <c r="F97" s="1122"/>
      <c r="G97" s="1122"/>
      <c r="H97" s="1122"/>
      <c r="I97" s="1122"/>
      <c r="J97" s="1122"/>
      <c r="K97" s="1122"/>
      <c r="L97" s="1122"/>
      <c r="M97" s="1123"/>
      <c r="N97" s="477"/>
    </row>
    <row r="98" spans="1:14" ht="17.25" customHeight="1">
      <c r="A98" s="475"/>
      <c r="B98" s="1158"/>
      <c r="C98" s="1160" t="s">
        <v>352</v>
      </c>
      <c r="D98" s="1161"/>
      <c r="E98" s="1161"/>
      <c r="F98" s="1161"/>
      <c r="G98" s="1161"/>
      <c r="H98" s="1161"/>
      <c r="I98" s="1161"/>
      <c r="J98" s="1161"/>
      <c r="K98" s="1161"/>
      <c r="L98" s="1161"/>
      <c r="M98" s="1162"/>
      <c r="N98" s="477"/>
    </row>
    <row r="99" spans="1:14" ht="17.25" customHeight="1">
      <c r="A99" s="475"/>
      <c r="B99" s="1158"/>
      <c r="C99" s="1163"/>
      <c r="D99" s="1122"/>
      <c r="E99" s="1122"/>
      <c r="F99" s="1122"/>
      <c r="G99" s="1122"/>
      <c r="H99" s="1122"/>
      <c r="I99" s="1122"/>
      <c r="J99" s="1122"/>
      <c r="K99" s="1122"/>
      <c r="L99" s="1122"/>
      <c r="M99" s="1123"/>
      <c r="N99" s="477"/>
    </row>
    <row r="100" spans="1:14" ht="17.25" customHeight="1">
      <c r="A100" s="475"/>
      <c r="B100" s="1158"/>
      <c r="C100" s="1163"/>
      <c r="D100" s="1122"/>
      <c r="E100" s="1122"/>
      <c r="F100" s="1122"/>
      <c r="G100" s="1122"/>
      <c r="H100" s="1122"/>
      <c r="I100" s="1122"/>
      <c r="J100" s="1122"/>
      <c r="K100" s="1122"/>
      <c r="L100" s="1122"/>
      <c r="M100" s="1123"/>
      <c r="N100" s="477"/>
    </row>
    <row r="101" spans="1:14" ht="17.25" customHeight="1">
      <c r="A101" s="475"/>
      <c r="B101" s="1158"/>
      <c r="C101" s="1163"/>
      <c r="D101" s="1122"/>
      <c r="E101" s="1122"/>
      <c r="F101" s="1122"/>
      <c r="G101" s="1122"/>
      <c r="H101" s="1122"/>
      <c r="I101" s="1122"/>
      <c r="J101" s="1122"/>
      <c r="K101" s="1122"/>
      <c r="L101" s="1122"/>
      <c r="M101" s="1123"/>
      <c r="N101" s="477"/>
    </row>
    <row r="102" spans="1:14" ht="17.25" customHeight="1" thickBot="1">
      <c r="A102" s="475"/>
      <c r="B102" s="1159"/>
      <c r="C102" s="1167"/>
      <c r="D102" s="1125"/>
      <c r="E102" s="1125"/>
      <c r="F102" s="1125"/>
      <c r="G102" s="1125"/>
      <c r="H102" s="1125"/>
      <c r="I102" s="1125"/>
      <c r="J102" s="1125"/>
      <c r="K102" s="1125"/>
      <c r="L102" s="1125"/>
      <c r="M102" s="1126"/>
      <c r="N102" s="477"/>
    </row>
    <row r="103" spans="1:14" ht="6" customHeight="1" thickBot="1">
      <c r="B103" s="604"/>
      <c r="C103" s="496"/>
      <c r="D103" s="496"/>
      <c r="E103" s="496"/>
      <c r="F103" s="496"/>
      <c r="G103" s="496"/>
      <c r="H103" s="496"/>
      <c r="I103" s="496"/>
      <c r="J103" s="496"/>
      <c r="K103" s="496"/>
      <c r="L103" s="496"/>
      <c r="M103" s="496"/>
      <c r="N103" s="497"/>
    </row>
    <row r="104" spans="1:14" ht="18.75" customHeight="1">
      <c r="A104" s="475"/>
      <c r="B104" s="1144" t="s">
        <v>441</v>
      </c>
      <c r="C104" s="1145"/>
      <c r="D104" s="1145"/>
      <c r="E104" s="1145"/>
      <c r="F104" s="1145"/>
      <c r="G104" s="1145"/>
      <c r="H104" s="1145"/>
      <c r="I104" s="1145"/>
      <c r="J104" s="1145"/>
      <c r="K104" s="1145"/>
      <c r="L104" s="1145"/>
      <c r="M104" s="1146"/>
      <c r="N104" s="1198" t="s">
        <v>583</v>
      </c>
    </row>
    <row r="105" spans="1:14" ht="17.25" customHeight="1">
      <c r="A105" s="475"/>
      <c r="B105" s="1118"/>
      <c r="C105" s="1119"/>
      <c r="D105" s="1119"/>
      <c r="E105" s="1119"/>
      <c r="F105" s="1119"/>
      <c r="G105" s="1119"/>
      <c r="H105" s="1119"/>
      <c r="I105" s="1119"/>
      <c r="J105" s="1119"/>
      <c r="K105" s="1119"/>
      <c r="L105" s="1119"/>
      <c r="M105" s="1120"/>
      <c r="N105" s="1198"/>
    </row>
    <row r="106" spans="1:14" ht="17.25" customHeight="1">
      <c r="A106" s="475"/>
      <c r="B106" s="1121"/>
      <c r="C106" s="1122"/>
      <c r="D106" s="1122"/>
      <c r="E106" s="1122"/>
      <c r="F106" s="1122"/>
      <c r="G106" s="1122"/>
      <c r="H106" s="1122"/>
      <c r="I106" s="1122"/>
      <c r="J106" s="1122"/>
      <c r="K106" s="1122"/>
      <c r="L106" s="1122"/>
      <c r="M106" s="1123"/>
      <c r="N106" s="1198"/>
    </row>
    <row r="107" spans="1:14" ht="17.25" customHeight="1">
      <c r="A107" s="475"/>
      <c r="B107" s="1121"/>
      <c r="C107" s="1122"/>
      <c r="D107" s="1122"/>
      <c r="E107" s="1122"/>
      <c r="F107" s="1122"/>
      <c r="G107" s="1122"/>
      <c r="H107" s="1122"/>
      <c r="I107" s="1122"/>
      <c r="J107" s="1122"/>
      <c r="K107" s="1122"/>
      <c r="L107" s="1122"/>
      <c r="M107" s="1123"/>
      <c r="N107" s="1198"/>
    </row>
    <row r="108" spans="1:14" ht="17.25" customHeight="1">
      <c r="A108" s="475"/>
      <c r="B108" s="1121"/>
      <c r="C108" s="1122"/>
      <c r="D108" s="1122"/>
      <c r="E108" s="1122"/>
      <c r="F108" s="1122"/>
      <c r="G108" s="1122"/>
      <c r="H108" s="1122"/>
      <c r="I108" s="1122"/>
      <c r="J108" s="1122"/>
      <c r="K108" s="1122"/>
      <c r="L108" s="1122"/>
      <c r="M108" s="1123"/>
      <c r="N108" s="1198"/>
    </row>
    <row r="109" spans="1:14" ht="17.25" customHeight="1">
      <c r="A109" s="475"/>
      <c r="B109" s="1121"/>
      <c r="C109" s="1122"/>
      <c r="D109" s="1122"/>
      <c r="E109" s="1122"/>
      <c r="F109" s="1122"/>
      <c r="G109" s="1122"/>
      <c r="H109" s="1122"/>
      <c r="I109" s="1122"/>
      <c r="J109" s="1122"/>
      <c r="K109" s="1122"/>
      <c r="L109" s="1122"/>
      <c r="M109" s="1123"/>
      <c r="N109" s="1198"/>
    </row>
    <row r="110" spans="1:14" ht="17.25" customHeight="1">
      <c r="A110" s="475"/>
      <c r="B110" s="1157" t="s">
        <v>349</v>
      </c>
      <c r="C110" s="1160" t="s">
        <v>350</v>
      </c>
      <c r="D110" s="1161"/>
      <c r="E110" s="1161"/>
      <c r="F110" s="1161"/>
      <c r="G110" s="1161"/>
      <c r="H110" s="1161"/>
      <c r="I110" s="1161"/>
      <c r="J110" s="1161"/>
      <c r="K110" s="1161"/>
      <c r="L110" s="1161"/>
      <c r="M110" s="1162"/>
      <c r="N110" s="477"/>
    </row>
    <row r="111" spans="1:14" ht="17.25" customHeight="1">
      <c r="A111" s="475"/>
      <c r="B111" s="1158"/>
      <c r="C111" s="1163"/>
      <c r="D111" s="1122"/>
      <c r="E111" s="1122"/>
      <c r="F111" s="1122"/>
      <c r="G111" s="1122"/>
      <c r="H111" s="1122"/>
      <c r="I111" s="1122"/>
      <c r="J111" s="1122"/>
      <c r="K111" s="1122"/>
      <c r="L111" s="1122"/>
      <c r="M111" s="1123"/>
      <c r="N111" s="477"/>
    </row>
    <row r="112" spans="1:14" ht="17.25" customHeight="1">
      <c r="A112" s="475"/>
      <c r="B112" s="1158"/>
      <c r="C112" s="1163"/>
      <c r="D112" s="1122"/>
      <c r="E112" s="1122"/>
      <c r="F112" s="1122"/>
      <c r="G112" s="1122"/>
      <c r="H112" s="1122"/>
      <c r="I112" s="1122"/>
      <c r="J112" s="1122"/>
      <c r="K112" s="1122"/>
      <c r="L112" s="1122"/>
      <c r="M112" s="1123"/>
      <c r="N112" s="477"/>
    </row>
    <row r="113" spans="1:14" ht="17.25" customHeight="1">
      <c r="A113" s="475"/>
      <c r="B113" s="1158"/>
      <c r="C113" s="1163"/>
      <c r="D113" s="1122"/>
      <c r="E113" s="1122"/>
      <c r="F113" s="1122"/>
      <c r="G113" s="1122"/>
      <c r="H113" s="1122"/>
      <c r="I113" s="1122"/>
      <c r="J113" s="1122"/>
      <c r="K113" s="1122"/>
      <c r="L113" s="1122"/>
      <c r="M113" s="1123"/>
      <c r="N113" s="477"/>
    </row>
    <row r="114" spans="1:14" ht="17.25" customHeight="1">
      <c r="A114" s="475"/>
      <c r="B114" s="1158"/>
      <c r="C114" s="1163"/>
      <c r="D114" s="1122"/>
      <c r="E114" s="1122"/>
      <c r="F114" s="1122"/>
      <c r="G114" s="1122"/>
      <c r="H114" s="1122"/>
      <c r="I114" s="1122"/>
      <c r="J114" s="1122"/>
      <c r="K114" s="1122"/>
      <c r="L114" s="1122"/>
      <c r="M114" s="1123"/>
      <c r="N114" s="477"/>
    </row>
    <row r="115" spans="1:14" ht="17.25" customHeight="1">
      <c r="A115" s="475"/>
      <c r="B115" s="1158"/>
      <c r="C115" s="1160" t="s">
        <v>351</v>
      </c>
      <c r="D115" s="1161"/>
      <c r="E115" s="1161"/>
      <c r="F115" s="1161"/>
      <c r="G115" s="1161"/>
      <c r="H115" s="1161"/>
      <c r="I115" s="1161"/>
      <c r="J115" s="1161"/>
      <c r="K115" s="1161"/>
      <c r="L115" s="1161"/>
      <c r="M115" s="1162"/>
      <c r="N115" s="477"/>
    </row>
    <row r="116" spans="1:14" ht="17.25" customHeight="1">
      <c r="A116" s="475"/>
      <c r="B116" s="1158"/>
      <c r="C116" s="1163"/>
      <c r="D116" s="1122"/>
      <c r="E116" s="1122"/>
      <c r="F116" s="1122"/>
      <c r="G116" s="1122"/>
      <c r="H116" s="1122"/>
      <c r="I116" s="1122"/>
      <c r="J116" s="1122"/>
      <c r="K116" s="1122"/>
      <c r="L116" s="1122"/>
      <c r="M116" s="1123"/>
      <c r="N116" s="477"/>
    </row>
    <row r="117" spans="1:14" ht="17.25" customHeight="1">
      <c r="A117" s="475"/>
      <c r="B117" s="1158"/>
      <c r="C117" s="1163"/>
      <c r="D117" s="1122"/>
      <c r="E117" s="1122"/>
      <c r="F117" s="1122"/>
      <c r="G117" s="1122"/>
      <c r="H117" s="1122"/>
      <c r="I117" s="1122"/>
      <c r="J117" s="1122"/>
      <c r="K117" s="1122"/>
      <c r="L117" s="1122"/>
      <c r="M117" s="1123"/>
      <c r="N117" s="477"/>
    </row>
    <row r="118" spans="1:14" ht="17.25" customHeight="1">
      <c r="A118" s="475"/>
      <c r="B118" s="1158"/>
      <c r="C118" s="1163"/>
      <c r="D118" s="1122"/>
      <c r="E118" s="1122"/>
      <c r="F118" s="1122"/>
      <c r="G118" s="1122"/>
      <c r="H118" s="1122"/>
      <c r="I118" s="1122"/>
      <c r="J118" s="1122"/>
      <c r="K118" s="1122"/>
      <c r="L118" s="1122"/>
      <c r="M118" s="1123"/>
      <c r="N118" s="477"/>
    </row>
    <row r="119" spans="1:14" ht="17.25" customHeight="1">
      <c r="A119" s="475"/>
      <c r="B119" s="1158"/>
      <c r="C119" s="1163"/>
      <c r="D119" s="1122"/>
      <c r="E119" s="1122"/>
      <c r="F119" s="1122"/>
      <c r="G119" s="1122"/>
      <c r="H119" s="1122"/>
      <c r="I119" s="1122"/>
      <c r="J119" s="1122"/>
      <c r="K119" s="1122"/>
      <c r="L119" s="1122"/>
      <c r="M119" s="1123"/>
      <c r="N119" s="477"/>
    </row>
    <row r="120" spans="1:14" ht="17.25" customHeight="1">
      <c r="A120" s="475"/>
      <c r="B120" s="1158"/>
      <c r="C120" s="1160" t="s">
        <v>352</v>
      </c>
      <c r="D120" s="1161"/>
      <c r="E120" s="1161"/>
      <c r="F120" s="1161"/>
      <c r="G120" s="1161"/>
      <c r="H120" s="1161"/>
      <c r="I120" s="1161"/>
      <c r="J120" s="1161"/>
      <c r="K120" s="1161"/>
      <c r="L120" s="1161"/>
      <c r="M120" s="1162"/>
      <c r="N120" s="477"/>
    </row>
    <row r="121" spans="1:14" ht="17.25" customHeight="1">
      <c r="A121" s="475"/>
      <c r="B121" s="1158"/>
      <c r="C121" s="1163"/>
      <c r="D121" s="1122"/>
      <c r="E121" s="1122"/>
      <c r="F121" s="1122"/>
      <c r="G121" s="1122"/>
      <c r="H121" s="1122"/>
      <c r="I121" s="1122"/>
      <c r="J121" s="1122"/>
      <c r="K121" s="1122"/>
      <c r="L121" s="1122"/>
      <c r="M121" s="1123"/>
      <c r="N121" s="477"/>
    </row>
    <row r="122" spans="1:14" ht="17.25" customHeight="1">
      <c r="A122" s="475"/>
      <c r="B122" s="1158"/>
      <c r="C122" s="1163"/>
      <c r="D122" s="1122"/>
      <c r="E122" s="1122"/>
      <c r="F122" s="1122"/>
      <c r="G122" s="1122"/>
      <c r="H122" s="1122"/>
      <c r="I122" s="1122"/>
      <c r="J122" s="1122"/>
      <c r="K122" s="1122"/>
      <c r="L122" s="1122"/>
      <c r="M122" s="1123"/>
      <c r="N122" s="477"/>
    </row>
    <row r="123" spans="1:14" ht="17.25" customHeight="1">
      <c r="A123" s="475"/>
      <c r="B123" s="1158"/>
      <c r="C123" s="1163"/>
      <c r="D123" s="1122"/>
      <c r="E123" s="1122"/>
      <c r="F123" s="1122"/>
      <c r="G123" s="1122"/>
      <c r="H123" s="1122"/>
      <c r="I123" s="1122"/>
      <c r="J123" s="1122"/>
      <c r="K123" s="1122"/>
      <c r="L123" s="1122"/>
      <c r="M123" s="1123"/>
      <c r="N123" s="477"/>
    </row>
    <row r="124" spans="1:14" ht="17.25" customHeight="1" thickBot="1">
      <c r="A124" s="475"/>
      <c r="B124" s="1159"/>
      <c r="C124" s="1167"/>
      <c r="D124" s="1125"/>
      <c r="E124" s="1125"/>
      <c r="F124" s="1125"/>
      <c r="G124" s="1125"/>
      <c r="H124" s="1125"/>
      <c r="I124" s="1125"/>
      <c r="J124" s="1125"/>
      <c r="K124" s="1125"/>
      <c r="L124" s="1125"/>
      <c r="M124" s="1126"/>
      <c r="N124" s="477"/>
    </row>
    <row r="125" spans="1:14" ht="6" customHeight="1" thickBot="1">
      <c r="B125" s="645"/>
      <c r="C125" s="496"/>
      <c r="D125" s="496"/>
      <c r="E125" s="496"/>
      <c r="F125" s="496"/>
      <c r="G125" s="496"/>
      <c r="H125" s="496"/>
      <c r="I125" s="496"/>
      <c r="J125" s="496"/>
      <c r="K125" s="496"/>
      <c r="L125" s="496"/>
      <c r="M125" s="496"/>
      <c r="N125" s="497"/>
    </row>
    <row r="126" spans="1:14" ht="18.75" customHeight="1">
      <c r="B126" s="1164" t="s">
        <v>499</v>
      </c>
      <c r="C126" s="1165"/>
      <c r="D126" s="1165"/>
      <c r="E126" s="1165"/>
      <c r="F126" s="1165"/>
      <c r="G126" s="1165"/>
      <c r="H126" s="1165"/>
      <c r="I126" s="1165"/>
      <c r="J126" s="1165"/>
      <c r="K126" s="1165"/>
      <c r="L126" s="1165"/>
      <c r="M126" s="1166"/>
      <c r="N126" s="480"/>
    </row>
    <row r="127" spans="1:14" ht="17.25" customHeight="1">
      <c r="B127" s="1141" t="s">
        <v>383</v>
      </c>
      <c r="C127" s="1142"/>
      <c r="D127" s="1142"/>
      <c r="E127" s="1142"/>
      <c r="F127" s="1142"/>
      <c r="G127" s="1142"/>
      <c r="H127" s="1142"/>
      <c r="I127" s="1142"/>
      <c r="J127" s="1142"/>
      <c r="K127" s="1142"/>
      <c r="L127" s="1142"/>
      <c r="M127" s="1143"/>
      <c r="N127" s="1117"/>
    </row>
    <row r="128" spans="1:14" ht="17.25" customHeight="1">
      <c r="B128" s="1118"/>
      <c r="C128" s="1119"/>
      <c r="D128" s="1119"/>
      <c r="E128" s="1119"/>
      <c r="F128" s="1119"/>
      <c r="G128" s="1119"/>
      <c r="H128" s="1119"/>
      <c r="I128" s="1119"/>
      <c r="J128" s="1119"/>
      <c r="K128" s="1119"/>
      <c r="L128" s="1119"/>
      <c r="M128" s="1120"/>
      <c r="N128" s="1117"/>
    </row>
    <row r="129" spans="2:14" ht="17.25" customHeight="1">
      <c r="B129" s="1121"/>
      <c r="C129" s="1122"/>
      <c r="D129" s="1122"/>
      <c r="E129" s="1122"/>
      <c r="F129" s="1122"/>
      <c r="G129" s="1122"/>
      <c r="H129" s="1122"/>
      <c r="I129" s="1122"/>
      <c r="J129" s="1122"/>
      <c r="K129" s="1122"/>
      <c r="L129" s="1122"/>
      <c r="M129" s="1123"/>
      <c r="N129" s="1117"/>
    </row>
    <row r="130" spans="2:14" ht="17.25" customHeight="1">
      <c r="B130" s="1121"/>
      <c r="C130" s="1122"/>
      <c r="D130" s="1122"/>
      <c r="E130" s="1122"/>
      <c r="F130" s="1122"/>
      <c r="G130" s="1122"/>
      <c r="H130" s="1122"/>
      <c r="I130" s="1122"/>
      <c r="J130" s="1122"/>
      <c r="K130" s="1122"/>
      <c r="L130" s="1122"/>
      <c r="M130" s="1123"/>
      <c r="N130" s="1117"/>
    </row>
    <row r="131" spans="2:14" ht="17.25" customHeight="1">
      <c r="B131" s="1127"/>
      <c r="C131" s="1128"/>
      <c r="D131" s="1128"/>
      <c r="E131" s="1128"/>
      <c r="F131" s="1128"/>
      <c r="G131" s="1128"/>
      <c r="H131" s="1128"/>
      <c r="I131" s="1128"/>
      <c r="J131" s="1128"/>
      <c r="K131" s="1128"/>
      <c r="L131" s="1128"/>
      <c r="M131" s="1129"/>
      <c r="N131" s="479"/>
    </row>
    <row r="132" spans="2:14" ht="17.25" customHeight="1">
      <c r="B132" s="1133" t="s">
        <v>384</v>
      </c>
      <c r="C132" s="1134"/>
      <c r="D132" s="1134"/>
      <c r="E132" s="1134"/>
      <c r="F132" s="1134"/>
      <c r="G132" s="1134"/>
      <c r="H132" s="1134"/>
      <c r="I132" s="1134"/>
      <c r="J132" s="1134"/>
      <c r="K132" s="1134"/>
      <c r="L132" s="1134"/>
      <c r="M132" s="1135"/>
      <c r="N132" s="1117"/>
    </row>
    <row r="133" spans="2:14" ht="17.25" customHeight="1">
      <c r="B133" s="1118"/>
      <c r="C133" s="1119"/>
      <c r="D133" s="1119"/>
      <c r="E133" s="1119"/>
      <c r="F133" s="1119"/>
      <c r="G133" s="1119"/>
      <c r="H133" s="1119"/>
      <c r="I133" s="1119"/>
      <c r="J133" s="1119"/>
      <c r="K133" s="1119"/>
      <c r="L133" s="1119"/>
      <c r="M133" s="1120"/>
      <c r="N133" s="1117"/>
    </row>
    <row r="134" spans="2:14" ht="17.25" customHeight="1">
      <c r="B134" s="1121"/>
      <c r="C134" s="1122"/>
      <c r="D134" s="1122"/>
      <c r="E134" s="1122"/>
      <c r="F134" s="1122"/>
      <c r="G134" s="1122"/>
      <c r="H134" s="1122"/>
      <c r="I134" s="1122"/>
      <c r="J134" s="1122"/>
      <c r="K134" s="1122"/>
      <c r="L134" s="1122"/>
      <c r="M134" s="1123"/>
      <c r="N134" s="1117"/>
    </row>
    <row r="135" spans="2:14" ht="17.25" customHeight="1">
      <c r="B135" s="1121"/>
      <c r="C135" s="1122"/>
      <c r="D135" s="1122"/>
      <c r="E135" s="1122"/>
      <c r="F135" s="1122"/>
      <c r="G135" s="1122"/>
      <c r="H135" s="1122"/>
      <c r="I135" s="1122"/>
      <c r="J135" s="1122"/>
      <c r="K135" s="1122"/>
      <c r="L135" s="1122"/>
      <c r="M135" s="1123"/>
      <c r="N135" s="1117"/>
    </row>
    <row r="136" spans="2:14" ht="17.25" customHeight="1" thickBot="1">
      <c r="B136" s="1124"/>
      <c r="C136" s="1125"/>
      <c r="D136" s="1125"/>
      <c r="E136" s="1125"/>
      <c r="F136" s="1125"/>
      <c r="G136" s="1125"/>
      <c r="H136" s="1125"/>
      <c r="I136" s="1125"/>
      <c r="J136" s="1125"/>
      <c r="K136" s="1125"/>
      <c r="L136" s="1125"/>
      <c r="M136" s="1126"/>
      <c r="N136" s="1117"/>
    </row>
    <row r="137" spans="2:14" ht="6" customHeight="1" thickBot="1">
      <c r="B137" s="496"/>
      <c r="C137" s="496"/>
      <c r="D137" s="496"/>
      <c r="E137" s="496"/>
      <c r="F137" s="496"/>
      <c r="G137" s="496"/>
      <c r="H137" s="496"/>
      <c r="I137" s="496"/>
      <c r="J137" s="496"/>
      <c r="K137" s="496"/>
      <c r="L137" s="496"/>
      <c r="M137" s="496"/>
      <c r="N137" s="498"/>
    </row>
    <row r="138" spans="2:14" ht="18.75" customHeight="1">
      <c r="B138" s="1130" t="s">
        <v>353</v>
      </c>
      <c r="C138" s="1131"/>
      <c r="D138" s="1131"/>
      <c r="E138" s="1131"/>
      <c r="F138" s="1131"/>
      <c r="G138" s="1131"/>
      <c r="H138" s="1131"/>
      <c r="I138" s="1131"/>
      <c r="J138" s="1131"/>
      <c r="K138" s="1131"/>
      <c r="L138" s="1131"/>
      <c r="M138" s="1132"/>
      <c r="N138" s="480"/>
    </row>
    <row r="139" spans="2:14" ht="17.25" customHeight="1">
      <c r="B139" s="1133" t="s">
        <v>385</v>
      </c>
      <c r="C139" s="1136"/>
      <c r="D139" s="1136"/>
      <c r="E139" s="1136"/>
      <c r="F139" s="1136"/>
      <c r="G139" s="1136"/>
      <c r="H139" s="1136"/>
      <c r="I139" s="1136"/>
      <c r="J139" s="1136"/>
      <c r="K139" s="1136"/>
      <c r="L139" s="1136"/>
      <c r="M139" s="1137"/>
      <c r="N139" s="1117"/>
    </row>
    <row r="140" spans="2:14" ht="17.25" customHeight="1">
      <c r="B140" s="1118"/>
      <c r="C140" s="1119"/>
      <c r="D140" s="1119"/>
      <c r="E140" s="1119"/>
      <c r="F140" s="1119"/>
      <c r="G140" s="1119"/>
      <c r="H140" s="1119"/>
      <c r="I140" s="1119"/>
      <c r="J140" s="1119"/>
      <c r="K140" s="1119"/>
      <c r="L140" s="1119"/>
      <c r="M140" s="1120"/>
      <c r="N140" s="1117"/>
    </row>
    <row r="141" spans="2:14" ht="17.25" customHeight="1">
      <c r="B141" s="1121"/>
      <c r="C141" s="1122"/>
      <c r="D141" s="1122"/>
      <c r="E141" s="1122"/>
      <c r="F141" s="1122"/>
      <c r="G141" s="1122"/>
      <c r="H141" s="1122"/>
      <c r="I141" s="1122"/>
      <c r="J141" s="1122"/>
      <c r="K141" s="1122"/>
      <c r="L141" s="1122"/>
      <c r="M141" s="1123"/>
      <c r="N141" s="1117"/>
    </row>
    <row r="142" spans="2:14" ht="17.25" customHeight="1">
      <c r="B142" s="1121"/>
      <c r="C142" s="1122"/>
      <c r="D142" s="1122"/>
      <c r="E142" s="1122"/>
      <c r="F142" s="1122"/>
      <c r="G142" s="1122"/>
      <c r="H142" s="1122"/>
      <c r="I142" s="1122"/>
      <c r="J142" s="1122"/>
      <c r="K142" s="1122"/>
      <c r="L142" s="1122"/>
      <c r="M142" s="1123"/>
      <c r="N142" s="1117"/>
    </row>
    <row r="143" spans="2:14" ht="17.25" customHeight="1">
      <c r="B143" s="1138"/>
      <c r="C143" s="1139"/>
      <c r="D143" s="1139"/>
      <c r="E143" s="1139"/>
      <c r="F143" s="1139"/>
      <c r="G143" s="1139"/>
      <c r="H143" s="1139"/>
      <c r="I143" s="1139"/>
      <c r="J143" s="1139"/>
      <c r="K143" s="1139"/>
      <c r="L143" s="1139"/>
      <c r="M143" s="1140"/>
      <c r="N143" s="479"/>
    </row>
    <row r="144" spans="2:14" ht="17.25" customHeight="1">
      <c r="B144" s="1114" t="s">
        <v>384</v>
      </c>
      <c r="C144" s="1115"/>
      <c r="D144" s="1115"/>
      <c r="E144" s="1115"/>
      <c r="F144" s="1115"/>
      <c r="G144" s="1115"/>
      <c r="H144" s="1115"/>
      <c r="I144" s="1115"/>
      <c r="J144" s="1115"/>
      <c r="K144" s="1115"/>
      <c r="L144" s="1115"/>
      <c r="M144" s="1116"/>
      <c r="N144" s="1117"/>
    </row>
    <row r="145" spans="2:14" ht="17.25" customHeight="1">
      <c r="B145" s="1118"/>
      <c r="C145" s="1119"/>
      <c r="D145" s="1119"/>
      <c r="E145" s="1119"/>
      <c r="F145" s="1119"/>
      <c r="G145" s="1119"/>
      <c r="H145" s="1119"/>
      <c r="I145" s="1119"/>
      <c r="J145" s="1119"/>
      <c r="K145" s="1119"/>
      <c r="L145" s="1119"/>
      <c r="M145" s="1120"/>
      <c r="N145" s="1117"/>
    </row>
    <row r="146" spans="2:14" ht="17.25" customHeight="1">
      <c r="B146" s="1121"/>
      <c r="C146" s="1122"/>
      <c r="D146" s="1122"/>
      <c r="E146" s="1122"/>
      <c r="F146" s="1122"/>
      <c r="G146" s="1122"/>
      <c r="H146" s="1122"/>
      <c r="I146" s="1122"/>
      <c r="J146" s="1122"/>
      <c r="K146" s="1122"/>
      <c r="L146" s="1122"/>
      <c r="M146" s="1123"/>
      <c r="N146" s="1117"/>
    </row>
    <row r="147" spans="2:14" ht="17.25" customHeight="1">
      <c r="B147" s="1121"/>
      <c r="C147" s="1122"/>
      <c r="D147" s="1122"/>
      <c r="E147" s="1122"/>
      <c r="F147" s="1122"/>
      <c r="G147" s="1122"/>
      <c r="H147" s="1122"/>
      <c r="I147" s="1122"/>
      <c r="J147" s="1122"/>
      <c r="K147" s="1122"/>
      <c r="L147" s="1122"/>
      <c r="M147" s="1123"/>
      <c r="N147" s="1117"/>
    </row>
    <row r="148" spans="2:14" ht="17.25" customHeight="1" thickBot="1">
      <c r="B148" s="1124"/>
      <c r="C148" s="1125"/>
      <c r="D148" s="1125"/>
      <c r="E148" s="1125"/>
      <c r="F148" s="1125"/>
      <c r="G148" s="1125"/>
      <c r="H148" s="1125"/>
      <c r="I148" s="1125"/>
      <c r="J148" s="1125"/>
      <c r="K148" s="1125"/>
      <c r="L148" s="1125"/>
      <c r="M148" s="1126"/>
      <c r="N148" s="1117"/>
    </row>
    <row r="149" spans="2:14" ht="6" customHeight="1" thickBot="1">
      <c r="B149" s="496"/>
      <c r="C149" s="496"/>
      <c r="D149" s="496"/>
      <c r="E149" s="496"/>
      <c r="F149" s="496"/>
      <c r="G149" s="496"/>
      <c r="H149" s="496"/>
      <c r="I149" s="496"/>
      <c r="J149" s="496"/>
      <c r="K149" s="496"/>
      <c r="L149" s="496"/>
      <c r="M149" s="496"/>
      <c r="N149" s="498"/>
    </row>
    <row r="150" spans="2:14" s="24" customFormat="1" ht="19.95" customHeight="1">
      <c r="B150" s="1201" t="s">
        <v>498</v>
      </c>
      <c r="C150" s="1202"/>
      <c r="D150" s="1202"/>
      <c r="E150" s="1202"/>
      <c r="F150" s="1202"/>
      <c r="G150" s="1202"/>
      <c r="H150" s="1202"/>
      <c r="I150" s="1202"/>
      <c r="J150" s="1202"/>
      <c r="K150" s="1202"/>
      <c r="L150" s="1202"/>
      <c r="M150" s="1203"/>
      <c r="N150" s="646"/>
    </row>
    <row r="151" spans="2:14" s="24" customFormat="1" ht="16.8" customHeight="1">
      <c r="B151" s="1199" t="str">
        <f>IF(ISBLANK(交付申請書総表貼り付け欄!C53)," ",交付申請書総表貼り付け欄!C53)</f>
        <v xml:space="preserve"> </v>
      </c>
      <c r="C151" s="1175"/>
      <c r="D151" s="1175"/>
      <c r="E151" s="1175"/>
      <c r="F151" s="1175"/>
      <c r="G151" s="1175"/>
      <c r="H151" s="1175"/>
      <c r="I151" s="1175"/>
      <c r="J151" s="1175"/>
      <c r="K151" s="1175"/>
      <c r="L151" s="1175"/>
      <c r="M151" s="1176"/>
      <c r="N151" s="1204" t="s">
        <v>584</v>
      </c>
    </row>
    <row r="152" spans="2:14" s="24" customFormat="1" ht="17.25" customHeight="1">
      <c r="B152" s="1199"/>
      <c r="C152" s="1175"/>
      <c r="D152" s="1175"/>
      <c r="E152" s="1175"/>
      <c r="F152" s="1175"/>
      <c r="G152" s="1175"/>
      <c r="H152" s="1175"/>
      <c r="I152" s="1175"/>
      <c r="J152" s="1175"/>
      <c r="K152" s="1175"/>
      <c r="L152" s="1175"/>
      <c r="M152" s="1176"/>
      <c r="N152" s="1204"/>
    </row>
    <row r="153" spans="2:14" s="24" customFormat="1" ht="17.25" customHeight="1">
      <c r="B153" s="1199"/>
      <c r="C153" s="1175"/>
      <c r="D153" s="1175"/>
      <c r="E153" s="1175"/>
      <c r="F153" s="1175"/>
      <c r="G153" s="1175"/>
      <c r="H153" s="1175"/>
      <c r="I153" s="1175"/>
      <c r="J153" s="1175"/>
      <c r="K153" s="1175"/>
      <c r="L153" s="1175"/>
      <c r="M153" s="1176"/>
      <c r="N153" s="1204"/>
    </row>
    <row r="154" spans="2:14" s="24" customFormat="1" ht="17.25" customHeight="1">
      <c r="B154" s="1199"/>
      <c r="C154" s="1175"/>
      <c r="D154" s="1175"/>
      <c r="E154" s="1175"/>
      <c r="F154" s="1175"/>
      <c r="G154" s="1175"/>
      <c r="H154" s="1175"/>
      <c r="I154" s="1175"/>
      <c r="J154" s="1175"/>
      <c r="K154" s="1175"/>
      <c r="L154" s="1175"/>
      <c r="M154" s="1176"/>
      <c r="N154" s="1204"/>
    </row>
    <row r="155" spans="2:14" s="24" customFormat="1" ht="17.25" customHeight="1">
      <c r="B155" s="1199"/>
      <c r="C155" s="1175"/>
      <c r="D155" s="1175"/>
      <c r="E155" s="1175"/>
      <c r="F155" s="1175"/>
      <c r="G155" s="1175"/>
      <c r="H155" s="1175"/>
      <c r="I155" s="1175"/>
      <c r="J155" s="1175"/>
      <c r="K155" s="1175"/>
      <c r="L155" s="1175"/>
      <c r="M155" s="1176"/>
      <c r="N155" s="1204"/>
    </row>
    <row r="156" spans="2:14" s="24" customFormat="1" ht="17.25" customHeight="1">
      <c r="B156" s="1199"/>
      <c r="C156" s="1175"/>
      <c r="D156" s="1175"/>
      <c r="E156" s="1175"/>
      <c r="F156" s="1175"/>
      <c r="G156" s="1175"/>
      <c r="H156" s="1175"/>
      <c r="I156" s="1175"/>
      <c r="J156" s="1175"/>
      <c r="K156" s="1175"/>
      <c r="L156" s="1175"/>
      <c r="M156" s="1176"/>
      <c r="N156" s="1204"/>
    </row>
    <row r="157" spans="2:14" s="24" customFormat="1" ht="17.25" customHeight="1">
      <c r="B157" s="1200"/>
      <c r="C157" s="1195"/>
      <c r="D157" s="1195"/>
      <c r="E157" s="1195"/>
      <c r="F157" s="1195"/>
      <c r="G157" s="1195"/>
      <c r="H157" s="1195"/>
      <c r="I157" s="1195"/>
      <c r="J157" s="1195"/>
      <c r="K157" s="1195"/>
      <c r="L157" s="1195"/>
      <c r="M157" s="1196"/>
      <c r="N157" s="1204"/>
    </row>
    <row r="158" spans="2:14" s="24" customFormat="1" ht="17.399999999999999" customHeight="1">
      <c r="B158" s="1211" t="s">
        <v>497</v>
      </c>
      <c r="C158" s="1212"/>
      <c r="D158" s="1212"/>
      <c r="E158" s="1212"/>
      <c r="F158" s="1212"/>
      <c r="G158" s="1212"/>
      <c r="H158" s="1212"/>
      <c r="I158" s="1212"/>
      <c r="J158" s="1212"/>
      <c r="K158" s="1212"/>
      <c r="L158" s="1212"/>
      <c r="M158" s="1213"/>
      <c r="N158" s="653"/>
    </row>
    <row r="159" spans="2:14" s="24" customFormat="1" ht="17.399999999999999" customHeight="1">
      <c r="B159" s="1205"/>
      <c r="C159" s="1206"/>
      <c r="D159" s="1206"/>
      <c r="E159" s="1206"/>
      <c r="F159" s="1206"/>
      <c r="G159" s="1206"/>
      <c r="H159" s="1206"/>
      <c r="I159" s="1206"/>
      <c r="J159" s="1206"/>
      <c r="K159" s="1206"/>
      <c r="L159" s="1206"/>
      <c r="M159" s="1207"/>
      <c r="N159" s="653"/>
    </row>
    <row r="160" spans="2:14" s="24" customFormat="1" ht="17.399999999999999" customHeight="1">
      <c r="B160" s="1205"/>
      <c r="C160" s="1206"/>
      <c r="D160" s="1206"/>
      <c r="E160" s="1206"/>
      <c r="F160" s="1206"/>
      <c r="G160" s="1206"/>
      <c r="H160" s="1206"/>
      <c r="I160" s="1206"/>
      <c r="J160" s="1206"/>
      <c r="K160" s="1206"/>
      <c r="L160" s="1206"/>
      <c r="M160" s="1207"/>
      <c r="N160" s="653"/>
    </row>
    <row r="161" spans="2:14" s="24" customFormat="1" ht="17.399999999999999" customHeight="1">
      <c r="B161" s="1205"/>
      <c r="C161" s="1206"/>
      <c r="D161" s="1206"/>
      <c r="E161" s="1206"/>
      <c r="F161" s="1206"/>
      <c r="G161" s="1206"/>
      <c r="H161" s="1206"/>
      <c r="I161" s="1206"/>
      <c r="J161" s="1206"/>
      <c r="K161" s="1206"/>
      <c r="L161" s="1206"/>
      <c r="M161" s="1207"/>
      <c r="N161" s="653"/>
    </row>
    <row r="162" spans="2:14" ht="17.399999999999999" customHeight="1" thickBot="1">
      <c r="B162" s="1208"/>
      <c r="C162" s="1209"/>
      <c r="D162" s="1209"/>
      <c r="E162" s="1209"/>
      <c r="F162" s="1209"/>
      <c r="G162" s="1209"/>
      <c r="H162" s="1209"/>
      <c r="I162" s="1209"/>
      <c r="J162" s="1209"/>
      <c r="K162" s="1209"/>
      <c r="L162" s="1209"/>
      <c r="M162" s="1210"/>
      <c r="N162" s="497"/>
    </row>
  </sheetData>
  <mergeCells count="70">
    <mergeCell ref="B151:M157"/>
    <mergeCell ref="B150:M150"/>
    <mergeCell ref="N151:N157"/>
    <mergeCell ref="B159:M162"/>
    <mergeCell ref="B158:M158"/>
    <mergeCell ref="C67:M70"/>
    <mergeCell ref="C71:M71"/>
    <mergeCell ref="C72:M75"/>
    <mergeCell ref="N72:N75"/>
    <mergeCell ref="N104:N109"/>
    <mergeCell ref="C56:M56"/>
    <mergeCell ref="C57:M60"/>
    <mergeCell ref="C61:M61"/>
    <mergeCell ref="C62:M65"/>
    <mergeCell ref="C66:M66"/>
    <mergeCell ref="L1:M1"/>
    <mergeCell ref="B3:D3"/>
    <mergeCell ref="E3:H3"/>
    <mergeCell ref="J3:M3"/>
    <mergeCell ref="B29:B43"/>
    <mergeCell ref="C29:M29"/>
    <mergeCell ref="C30:M33"/>
    <mergeCell ref="C34:M34"/>
    <mergeCell ref="C35:M38"/>
    <mergeCell ref="C39:M39"/>
    <mergeCell ref="C40:M43"/>
    <mergeCell ref="B4:M4"/>
    <mergeCell ref="B17:B28"/>
    <mergeCell ref="C17:M28"/>
    <mergeCell ref="N17:N28"/>
    <mergeCell ref="B5:B16"/>
    <mergeCell ref="C5:M16"/>
    <mergeCell ref="N5:N16"/>
    <mergeCell ref="B110:B124"/>
    <mergeCell ref="C110:M110"/>
    <mergeCell ref="C111:M114"/>
    <mergeCell ref="C115:M115"/>
    <mergeCell ref="C116:M119"/>
    <mergeCell ref="C120:M120"/>
    <mergeCell ref="C121:M124"/>
    <mergeCell ref="B45:M45"/>
    <mergeCell ref="B46:M55"/>
    <mergeCell ref="N46:N55"/>
    <mergeCell ref="B56:B75"/>
    <mergeCell ref="B105:M109"/>
    <mergeCell ref="B127:M127"/>
    <mergeCell ref="N127:N130"/>
    <mergeCell ref="B77:M77"/>
    <mergeCell ref="B78:M87"/>
    <mergeCell ref="N78:N87"/>
    <mergeCell ref="B88:B102"/>
    <mergeCell ref="C88:M88"/>
    <mergeCell ref="C89:M92"/>
    <mergeCell ref="C93:M93"/>
    <mergeCell ref="C94:M97"/>
    <mergeCell ref="C98:M98"/>
    <mergeCell ref="B126:M126"/>
    <mergeCell ref="C99:M102"/>
    <mergeCell ref="B104:M104"/>
    <mergeCell ref="B144:M144"/>
    <mergeCell ref="N144:N148"/>
    <mergeCell ref="B145:M148"/>
    <mergeCell ref="B128:M131"/>
    <mergeCell ref="B133:M136"/>
    <mergeCell ref="B138:M138"/>
    <mergeCell ref="B132:M132"/>
    <mergeCell ref="N132:N136"/>
    <mergeCell ref="N139:N142"/>
    <mergeCell ref="B139:M139"/>
    <mergeCell ref="B140:M143"/>
  </mergeCells>
  <phoneticPr fontId="7"/>
  <dataValidations count="3">
    <dataValidation operator="lessThanOrEqual" allowBlank="1" showInputMessage="1" showErrorMessage="1" sqref="C5:M28" xr:uid="{BC854B9F-5B9B-4D9A-98A0-4F183CB5A923}"/>
    <dataValidation type="textLength" operator="lessThanOrEqual" allowBlank="1" showInputMessage="1" showErrorMessage="1" errorTitle="字数超過" error="300字・6行以内でご記入ください。" sqref="C71 B17:B25 B5 C115 C66 B29:C29 C34 C39 B56:C56 C61 C98 B88:C88 C93 C120 B110:C110" xr:uid="{9480A3F3-2230-403B-9CBF-046D1105EBA2}">
      <formula1>300</formula1>
    </dataValidation>
    <dataValidation type="textLength" operator="lessThanOrEqual" allowBlank="1" showInputMessage="1" showErrorMessage="1" sqref="B158" xr:uid="{5E248ED6-605B-41D3-8E4A-02C608648A12}">
      <formula1>350</formula1>
    </dataValidation>
  </dataValidations>
  <printOptions horizontalCentered="1"/>
  <pageMargins left="0.70866141732283472" right="0.70866141732283472" top="0.43307086614173229" bottom="0.43307086614173229" header="0.31496062992125984" footer="0.31496062992125984"/>
  <pageSetup paperSize="9" scale="51" fitToHeight="0" orientation="portrait" r:id="rId1"/>
  <headerFooter scaleWithDoc="0">
    <oddFooter>&amp;R&amp;"ＭＳ ゴシック,標準"&amp;12整理番号：（事務局記入欄）</oddFooter>
  </headerFooter>
  <rowBreaks count="1" manualBreakCount="1">
    <brk id="76"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CF41-E6B2-45BB-8099-90F75CF14DBC}">
  <sheetPr>
    <pageSetUpPr fitToPage="1"/>
  </sheetPr>
  <dimension ref="A1:X139"/>
  <sheetViews>
    <sheetView view="pageBreakPreview" zoomScale="70" zoomScaleNormal="60" zoomScaleSheetLayoutView="70" workbookViewId="0"/>
  </sheetViews>
  <sheetFormatPr defaultColWidth="9" defaultRowHeight="13.2"/>
  <cols>
    <col min="1" max="1" width="4.796875" style="2" bestFit="1" customWidth="1"/>
    <col min="2" max="3" width="5.5" style="26" customWidth="1"/>
    <col min="4" max="4" width="4.5" style="26" hidden="1" customWidth="1"/>
    <col min="5" max="5" width="22.796875" style="28" customWidth="1"/>
    <col min="6" max="6" width="4.5" style="28" hidden="1" customWidth="1"/>
    <col min="7" max="7" width="28.296875" style="28" customWidth="1"/>
    <col min="8" max="8" width="28.296875" style="26" customWidth="1"/>
    <col min="9" max="9" width="15.69921875" style="170" customWidth="1"/>
    <col min="10" max="10" width="9.796875" style="30" customWidth="1"/>
    <col min="11" max="11" width="4.5" style="30" customWidth="1"/>
    <col min="12" max="12" width="9.796875" style="30" customWidth="1"/>
    <col min="13" max="13" width="4.5" style="30" customWidth="1"/>
    <col min="14" max="14" width="18.19921875" style="30" customWidth="1"/>
    <col min="15" max="15" width="20.296875" style="31" customWidth="1"/>
    <col min="16" max="16" width="9" style="26"/>
    <col min="17" max="17" width="4.5" style="26" customWidth="1"/>
    <col min="18" max="18" width="12.5" style="26" customWidth="1"/>
    <col min="19" max="16384" width="9" style="26"/>
  </cols>
  <sheetData>
    <row r="1" spans="1:24" ht="26.25" customHeight="1">
      <c r="B1" s="27" t="s">
        <v>356</v>
      </c>
      <c r="I1" s="29"/>
      <c r="O1" s="1214" t="s">
        <v>375</v>
      </c>
      <c r="P1" s="1215"/>
    </row>
    <row r="2" spans="1:24" ht="9.75" customHeight="1">
      <c r="B2" s="27"/>
      <c r="I2" s="29"/>
      <c r="P2" s="32"/>
    </row>
    <row r="3" spans="1:24" s="25" customFormat="1" ht="34.5" customHeight="1">
      <c r="A3" s="24"/>
      <c r="B3" s="24"/>
      <c r="C3" s="24"/>
      <c r="D3" s="24"/>
      <c r="E3" s="33" t="s">
        <v>45</v>
      </c>
      <c r="F3" s="34"/>
      <c r="G3" s="1216" t="str">
        <f>IF(ISBLANK(総表!C14),"",総表!C14)</f>
        <v/>
      </c>
      <c r="H3" s="1216"/>
      <c r="I3" s="35" t="s">
        <v>46</v>
      </c>
      <c r="J3" s="1216" t="str">
        <f>IF(ISBLANK(総表!C28),"",総表!C28)</f>
        <v/>
      </c>
      <c r="K3" s="1216"/>
      <c r="L3" s="1216"/>
      <c r="M3" s="1216"/>
      <c r="N3" s="1216"/>
      <c r="O3" s="1216"/>
      <c r="P3" s="1216"/>
      <c r="Q3" s="25" t="s">
        <v>286</v>
      </c>
      <c r="R3" s="24"/>
    </row>
    <row r="4" spans="1:24" s="25" customFormat="1" ht="20.25" customHeight="1">
      <c r="A4" s="24"/>
      <c r="B4" s="24"/>
      <c r="C4" s="24"/>
      <c r="D4" s="24"/>
      <c r="E4" s="34"/>
      <c r="F4" s="34"/>
      <c r="G4" s="34"/>
      <c r="H4" s="24"/>
      <c r="I4" s="36"/>
      <c r="J4" s="37"/>
      <c r="K4" s="37"/>
      <c r="L4" s="37"/>
      <c r="M4" s="37"/>
      <c r="N4" s="37"/>
      <c r="O4" s="38"/>
      <c r="P4" s="39"/>
      <c r="Q4" s="24"/>
      <c r="R4" s="24"/>
    </row>
    <row r="5" spans="1:24" s="25" customFormat="1" ht="30.75" customHeight="1">
      <c r="A5" s="24"/>
      <c r="B5" s="1226" t="s">
        <v>47</v>
      </c>
      <c r="C5" s="1227"/>
      <c r="D5" s="1227"/>
      <c r="E5" s="1228"/>
      <c r="F5" s="323"/>
      <c r="G5" s="1229" t="s">
        <v>297</v>
      </c>
      <c r="H5" s="1229"/>
      <c r="I5" s="1229"/>
      <c r="J5" s="1230"/>
      <c r="K5" s="41"/>
      <c r="L5" s="41"/>
      <c r="M5" s="41"/>
      <c r="N5" s="41"/>
      <c r="O5" s="38"/>
      <c r="P5" s="32"/>
      <c r="Q5" s="757" t="s">
        <v>609</v>
      </c>
      <c r="R5" s="757"/>
      <c r="S5" s="757"/>
      <c r="T5" s="757"/>
      <c r="U5" s="757"/>
      <c r="V5" s="757"/>
      <c r="W5" s="757"/>
      <c r="X5" s="757"/>
    </row>
    <row r="6" spans="1:24" s="25" customFormat="1" ht="20.25" customHeight="1">
      <c r="A6" s="24"/>
      <c r="E6" s="42"/>
      <c r="F6" s="42"/>
      <c r="G6" s="42"/>
      <c r="I6" s="40"/>
      <c r="J6" s="41" t="s">
        <v>357</v>
      </c>
      <c r="K6" s="41"/>
      <c r="L6" s="41"/>
      <c r="M6" s="41"/>
      <c r="N6" s="41"/>
      <c r="O6" s="38"/>
      <c r="P6" s="32"/>
      <c r="Q6" s="757"/>
      <c r="R6" s="757"/>
      <c r="S6" s="757"/>
      <c r="T6" s="757"/>
      <c r="U6" s="757"/>
      <c r="V6" s="757"/>
      <c r="W6" s="757"/>
      <c r="X6" s="757"/>
    </row>
    <row r="7" spans="1:24" s="25" customFormat="1" ht="20.25" customHeight="1">
      <c r="A7" s="43"/>
      <c r="B7" s="44" t="s">
        <v>48</v>
      </c>
      <c r="C7" s="45"/>
      <c r="D7" s="45"/>
      <c r="E7" s="46"/>
      <c r="F7" s="47"/>
      <c r="G7" s="47"/>
      <c r="H7" s="1239" t="s">
        <v>360</v>
      </c>
      <c r="I7" s="1240"/>
      <c r="J7" s="1241"/>
      <c r="K7" s="49"/>
      <c r="L7" s="49"/>
      <c r="M7" s="49"/>
      <c r="N7" s="49"/>
      <c r="O7" s="38"/>
      <c r="Q7" s="757"/>
      <c r="R7" s="757"/>
      <c r="S7" s="757"/>
      <c r="T7" s="757"/>
      <c r="U7" s="757"/>
      <c r="V7" s="757"/>
      <c r="W7" s="757"/>
      <c r="X7" s="757"/>
    </row>
    <row r="8" spans="1:24" s="25" customFormat="1" ht="20.25" customHeight="1">
      <c r="A8" s="43"/>
      <c r="B8" s="50"/>
      <c r="C8" s="51" t="s">
        <v>49</v>
      </c>
      <c r="D8" s="52"/>
      <c r="E8" s="53"/>
      <c r="F8" s="54"/>
      <c r="G8" s="54"/>
      <c r="H8" s="463">
        <f>O23</f>
        <v>0</v>
      </c>
      <c r="I8" s="1237">
        <f>交付申請書総表貼り付け欄!H31*1000</f>
        <v>0</v>
      </c>
      <c r="J8" s="1238"/>
      <c r="K8" s="55"/>
      <c r="L8" s="55"/>
      <c r="M8" s="55"/>
      <c r="N8" s="55"/>
      <c r="O8" s="38"/>
      <c r="Q8" s="757"/>
      <c r="R8" s="757"/>
      <c r="S8" s="757"/>
      <c r="T8" s="757"/>
      <c r="U8" s="757"/>
      <c r="V8" s="757"/>
      <c r="W8" s="757"/>
      <c r="X8" s="757"/>
    </row>
    <row r="9" spans="1:24" s="25" customFormat="1" ht="20.25" customHeight="1">
      <c r="A9" s="43"/>
      <c r="B9" s="50"/>
      <c r="C9" s="56" t="s">
        <v>50</v>
      </c>
      <c r="D9" s="57"/>
      <c r="E9" s="58"/>
      <c r="F9" s="59"/>
      <c r="G9" s="59"/>
      <c r="H9" s="459">
        <f>O49</f>
        <v>0</v>
      </c>
      <c r="I9" s="1235">
        <f>交付申請書総表貼り付け欄!H32*1000</f>
        <v>0</v>
      </c>
      <c r="J9" s="1236"/>
      <c r="K9" s="55"/>
      <c r="L9" s="55"/>
      <c r="M9" s="55"/>
      <c r="N9" s="55"/>
      <c r="O9" s="38"/>
      <c r="Q9" s="757"/>
      <c r="R9" s="757"/>
      <c r="S9" s="757"/>
      <c r="T9" s="757"/>
      <c r="U9" s="757"/>
      <c r="V9" s="757"/>
      <c r="W9" s="757"/>
      <c r="X9" s="757"/>
    </row>
    <row r="10" spans="1:24" s="25" customFormat="1" ht="20.25" customHeight="1">
      <c r="A10" s="43"/>
      <c r="B10" s="50"/>
      <c r="C10" s="56" t="s">
        <v>51</v>
      </c>
      <c r="D10" s="57"/>
      <c r="E10" s="58"/>
      <c r="F10" s="59"/>
      <c r="G10" s="59"/>
      <c r="H10" s="459">
        <f>O58</f>
        <v>0</v>
      </c>
      <c r="I10" s="1235">
        <f>交付申請書総表貼り付け欄!H33*1000</f>
        <v>0</v>
      </c>
      <c r="J10" s="1236"/>
      <c r="K10" s="55"/>
      <c r="L10" s="55"/>
      <c r="M10" s="55"/>
      <c r="N10" s="55"/>
      <c r="O10" s="38"/>
      <c r="Q10" s="757"/>
      <c r="R10" s="757"/>
      <c r="S10" s="757"/>
      <c r="T10" s="757"/>
      <c r="U10" s="757"/>
      <c r="V10" s="757"/>
      <c r="W10" s="757"/>
      <c r="X10" s="757"/>
    </row>
    <row r="11" spans="1:24" s="25" customFormat="1" ht="20.25" customHeight="1">
      <c r="A11" s="43"/>
      <c r="B11" s="50"/>
      <c r="C11" s="56" t="s">
        <v>52</v>
      </c>
      <c r="D11" s="57"/>
      <c r="E11" s="58"/>
      <c r="F11" s="59"/>
      <c r="G11" s="59"/>
      <c r="H11" s="459">
        <f>O84</f>
        <v>0</v>
      </c>
      <c r="I11" s="1235">
        <f>交付申請書総表貼り付け欄!H34*1000</f>
        <v>0</v>
      </c>
      <c r="J11" s="1236"/>
      <c r="K11" s="55"/>
      <c r="L11" s="55"/>
      <c r="M11" s="55"/>
      <c r="N11" s="55"/>
      <c r="O11" s="38"/>
      <c r="Q11" s="757"/>
      <c r="R11" s="757"/>
      <c r="S11" s="757"/>
      <c r="T11" s="757"/>
      <c r="U11" s="757"/>
      <c r="V11" s="757"/>
      <c r="W11" s="757"/>
      <c r="X11" s="757"/>
    </row>
    <row r="12" spans="1:24" s="25" customFormat="1" ht="20.25" customHeight="1">
      <c r="A12" s="43"/>
      <c r="B12" s="50"/>
      <c r="C12" s="56" t="s">
        <v>53</v>
      </c>
      <c r="D12" s="61"/>
      <c r="E12" s="62"/>
      <c r="F12" s="63"/>
      <c r="G12" s="63"/>
      <c r="H12" s="459">
        <f>O93</f>
        <v>0</v>
      </c>
      <c r="I12" s="1235">
        <f>交付申請書総表貼り付け欄!H35*1000</f>
        <v>0</v>
      </c>
      <c r="J12" s="1236"/>
      <c r="K12" s="55"/>
      <c r="L12" s="55"/>
      <c r="M12" s="55"/>
      <c r="N12" s="55"/>
      <c r="O12" s="38"/>
      <c r="Q12" s="757"/>
      <c r="R12" s="757"/>
      <c r="S12" s="757"/>
      <c r="T12" s="757"/>
      <c r="U12" s="757"/>
      <c r="V12" s="757"/>
      <c r="W12" s="757"/>
      <c r="X12" s="757"/>
    </row>
    <row r="13" spans="1:24" s="25" customFormat="1" ht="20.25" customHeight="1">
      <c r="A13" s="43"/>
      <c r="B13" s="50"/>
      <c r="C13" s="60" t="s">
        <v>137</v>
      </c>
      <c r="D13" s="61"/>
      <c r="E13" s="62"/>
      <c r="F13" s="63"/>
      <c r="G13" s="63"/>
      <c r="H13" s="459">
        <f>O129</f>
        <v>0</v>
      </c>
      <c r="I13" s="1231">
        <f>交付申請書総表貼り付け欄!H36*1000</f>
        <v>0</v>
      </c>
      <c r="J13" s="1232"/>
      <c r="K13" s="55"/>
      <c r="L13" s="55"/>
      <c r="M13" s="55"/>
      <c r="N13" s="55"/>
      <c r="O13" s="38"/>
      <c r="Q13" s="757"/>
      <c r="R13" s="757"/>
      <c r="S13" s="757"/>
      <c r="T13" s="757"/>
      <c r="U13" s="757"/>
      <c r="V13" s="757"/>
      <c r="W13" s="757"/>
      <c r="X13" s="757"/>
    </row>
    <row r="14" spans="1:24" s="25" customFormat="1" ht="20.25" customHeight="1">
      <c r="A14" s="43"/>
      <c r="B14" s="50"/>
      <c r="C14" s="64" t="s">
        <v>275</v>
      </c>
      <c r="D14" s="52"/>
      <c r="E14" s="65"/>
      <c r="F14" s="66"/>
      <c r="G14" s="66"/>
      <c r="H14" s="462">
        <f>SUM(H8:H13)</f>
        <v>0</v>
      </c>
      <c r="I14" s="1233">
        <f>交付申請書総表貼り付け欄!K38*1000</f>
        <v>0</v>
      </c>
      <c r="J14" s="1234"/>
      <c r="K14" s="55"/>
      <c r="L14" s="55"/>
      <c r="M14" s="55"/>
      <c r="N14" s="55"/>
      <c r="O14" s="38"/>
    </row>
    <row r="15" spans="1:24" s="25" customFormat="1" ht="20.25" customHeight="1">
      <c r="A15" s="43"/>
      <c r="B15" s="50"/>
      <c r="C15" s="67"/>
      <c r="D15" s="68"/>
      <c r="E15" s="69" t="s">
        <v>54</v>
      </c>
      <c r="F15" s="54"/>
      <c r="G15" s="54"/>
      <c r="H15" s="463">
        <f>SUM(R23,R49,R58,R84,R93,R129)</f>
        <v>0</v>
      </c>
      <c r="I15" s="1221"/>
      <c r="J15" s="1222"/>
      <c r="K15" s="55"/>
      <c r="L15" s="55"/>
      <c r="M15" s="55"/>
      <c r="N15" s="55"/>
      <c r="O15" s="38"/>
      <c r="R15" s="70" t="s">
        <v>55</v>
      </c>
    </row>
    <row r="16" spans="1:24" s="25" customFormat="1" ht="20.25" customHeight="1">
      <c r="A16" s="43"/>
      <c r="B16" s="50"/>
      <c r="C16" s="71"/>
      <c r="D16" s="72"/>
      <c r="E16" s="73" t="s">
        <v>56</v>
      </c>
      <c r="F16" s="74"/>
      <c r="G16" s="74"/>
      <c r="H16" s="460">
        <f>IF(R16="2",0,H14-H15)</f>
        <v>0</v>
      </c>
      <c r="I16" s="1217"/>
      <c r="J16" s="1218"/>
      <c r="K16" s="55"/>
      <c r="L16" s="55"/>
      <c r="M16" s="55"/>
      <c r="N16" s="55"/>
      <c r="O16" s="38"/>
      <c r="R16" s="75" t="str">
        <f>LEFT(G5,1)</f>
        <v>要</v>
      </c>
    </row>
    <row r="17" spans="1:18" s="25" customFormat="1" ht="20.25" customHeight="1" thickBot="1">
      <c r="A17" s="43"/>
      <c r="B17" s="50"/>
      <c r="C17" s="76" t="s">
        <v>276</v>
      </c>
      <c r="D17" s="77"/>
      <c r="E17" s="78"/>
      <c r="F17" s="79"/>
      <c r="G17" s="79"/>
      <c r="H17" s="461">
        <f>IF(R16="1",ROUNDDOWN(H16*10/110,0),0)</f>
        <v>0</v>
      </c>
      <c r="I17" s="1219">
        <f>交付申請書総表貼り付け欄!K39*1000</f>
        <v>0</v>
      </c>
      <c r="J17" s="1220"/>
      <c r="K17" s="55"/>
      <c r="L17" s="55"/>
      <c r="M17" s="55"/>
      <c r="N17" s="55"/>
      <c r="O17" s="38"/>
    </row>
    <row r="18" spans="1:18" s="25" customFormat="1" ht="20.25" customHeight="1" thickBot="1">
      <c r="A18" s="43"/>
      <c r="B18" s="50"/>
      <c r="C18" s="76" t="s">
        <v>274</v>
      </c>
      <c r="D18" s="77"/>
      <c r="E18" s="78"/>
      <c r="F18" s="79"/>
      <c r="G18" s="79"/>
      <c r="H18" s="464">
        <f>H14-H17</f>
        <v>0</v>
      </c>
      <c r="I18" s="1242">
        <f>交付申請書総表貼り付け欄!K40*1000</f>
        <v>0</v>
      </c>
      <c r="J18" s="1243"/>
      <c r="K18" s="55"/>
      <c r="L18" s="55"/>
      <c r="M18" s="55"/>
      <c r="N18" s="55"/>
      <c r="O18" s="38"/>
    </row>
    <row r="19" spans="1:18" s="25" customFormat="1" ht="20.25" customHeight="1">
      <c r="A19" s="43"/>
      <c r="B19" s="81" t="s">
        <v>482</v>
      </c>
      <c r="C19" s="80"/>
      <c r="D19" s="80"/>
      <c r="E19" s="283"/>
      <c r="F19" s="82"/>
      <c r="G19" s="82"/>
      <c r="H19" s="83"/>
      <c r="I19" s="84"/>
      <c r="J19" s="85"/>
      <c r="K19" s="85"/>
      <c r="L19" s="41"/>
      <c r="M19" s="85"/>
      <c r="N19" s="41"/>
      <c r="O19" s="86"/>
    </row>
    <row r="20" spans="1:18" s="25" customFormat="1" ht="20.399999999999999" customHeight="1">
      <c r="A20" s="24"/>
      <c r="B20" s="87" t="s">
        <v>57</v>
      </c>
      <c r="C20" s="87" t="s">
        <v>58</v>
      </c>
      <c r="D20" s="87" t="s">
        <v>59</v>
      </c>
      <c r="E20" s="87" t="s">
        <v>60</v>
      </c>
      <c r="F20" s="87" t="s">
        <v>61</v>
      </c>
      <c r="G20" s="87" t="s">
        <v>138</v>
      </c>
      <c r="H20" s="87" t="s">
        <v>136</v>
      </c>
      <c r="I20" s="88" t="s">
        <v>149</v>
      </c>
      <c r="J20" s="1223" t="s">
        <v>62</v>
      </c>
      <c r="K20" s="1223"/>
      <c r="L20" s="1223" t="s">
        <v>63</v>
      </c>
      <c r="M20" s="1223"/>
      <c r="N20" s="88" t="s">
        <v>150</v>
      </c>
      <c r="O20" s="48" t="s">
        <v>358</v>
      </c>
      <c r="P20" s="87" t="s">
        <v>64</v>
      </c>
      <c r="Q20" s="24"/>
      <c r="R20" s="24"/>
    </row>
    <row r="21" spans="1:18" s="25" customFormat="1" ht="20.25" customHeight="1">
      <c r="A21" s="24"/>
      <c r="B21" s="89"/>
      <c r="C21" s="642"/>
      <c r="D21" s="90"/>
      <c r="E21" s="90"/>
      <c r="F21" s="90"/>
      <c r="G21" s="90"/>
      <c r="H21" s="90"/>
      <c r="I21" s="91"/>
      <c r="J21" s="91"/>
      <c r="K21" s="91"/>
      <c r="L21" s="91"/>
      <c r="M21" s="91"/>
      <c r="N21" s="92"/>
      <c r="O21" s="93"/>
      <c r="P21" s="94"/>
      <c r="Q21" s="24"/>
      <c r="R21" s="24"/>
    </row>
    <row r="22" spans="1:18" s="25" customFormat="1" ht="20.25" customHeight="1">
      <c r="A22" s="24"/>
      <c r="B22" s="643" t="s">
        <v>483</v>
      </c>
      <c r="C22" s="95" t="s">
        <v>49</v>
      </c>
      <c r="D22" s="96"/>
      <c r="E22" s="97"/>
      <c r="F22" s="96"/>
      <c r="G22" s="96"/>
      <c r="H22" s="96"/>
      <c r="I22" s="98"/>
      <c r="J22" s="99"/>
      <c r="K22" s="99"/>
      <c r="L22" s="99"/>
      <c r="M22" s="99"/>
      <c r="N22" s="100"/>
      <c r="O22" s="101"/>
      <c r="P22" s="102"/>
      <c r="Q22" s="24"/>
      <c r="R22" s="103" t="s">
        <v>65</v>
      </c>
    </row>
    <row r="23" spans="1:18" s="25" customFormat="1" ht="16.2">
      <c r="A23" s="24">
        <v>1</v>
      </c>
      <c r="B23" s="643" t="s">
        <v>500</v>
      </c>
      <c r="C23" s="104"/>
      <c r="D23" s="34"/>
      <c r="E23" s="524"/>
      <c r="F23" s="106"/>
      <c r="G23" s="327"/>
      <c r="H23" s="327"/>
      <c r="I23" s="107"/>
      <c r="J23" s="108"/>
      <c r="K23" s="109"/>
      <c r="L23" s="110"/>
      <c r="M23" s="109"/>
      <c r="N23" s="111" t="str">
        <f>IF(ISNUMBER(I23),(ROUND(PRODUCT(I23,J23,L23),0)),"")</f>
        <v/>
      </c>
      <c r="O23" s="112">
        <f>SUM(N23:N47)</f>
        <v>0</v>
      </c>
      <c r="P23" s="113" t="s">
        <v>66</v>
      </c>
      <c r="Q23" s="24"/>
      <c r="R23" s="114">
        <f>SUMIF(P23:P47,"課税対象外",N23:N47)</f>
        <v>0</v>
      </c>
    </row>
    <row r="24" spans="1:18" s="25" customFormat="1" ht="16.2">
      <c r="A24" s="24">
        <v>2</v>
      </c>
      <c r="B24" s="643" t="str">
        <f t="shared" ref="B24:B87" si="0">IF(I24="","",".")</f>
        <v/>
      </c>
      <c r="C24" s="104"/>
      <c r="D24" s="34"/>
      <c r="E24" s="525"/>
      <c r="F24" s="115"/>
      <c r="G24" s="328"/>
      <c r="H24" s="328"/>
      <c r="I24" s="116"/>
      <c r="J24" s="117"/>
      <c r="K24" s="118"/>
      <c r="L24" s="119"/>
      <c r="M24" s="118"/>
      <c r="N24" s="120" t="str">
        <f t="shared" ref="N24:N47" si="1">IF(ISNUMBER(I24),(ROUND(PRODUCT(I24,J24,L24),0)),"")</f>
        <v/>
      </c>
      <c r="O24" s="121"/>
      <c r="P24" s="122" t="s">
        <v>66</v>
      </c>
      <c r="Q24" s="24"/>
      <c r="R24" s="37"/>
    </row>
    <row r="25" spans="1:18" s="25" customFormat="1" ht="16.2">
      <c r="A25" s="24">
        <v>3</v>
      </c>
      <c r="B25" s="643" t="str">
        <f t="shared" si="0"/>
        <v/>
      </c>
      <c r="C25" s="104"/>
      <c r="D25" s="34"/>
      <c r="E25" s="525"/>
      <c r="F25" s="115"/>
      <c r="G25" s="328"/>
      <c r="H25" s="328"/>
      <c r="I25" s="116"/>
      <c r="J25" s="117"/>
      <c r="K25" s="118"/>
      <c r="L25" s="119"/>
      <c r="M25" s="118"/>
      <c r="N25" s="120" t="str">
        <f t="shared" si="1"/>
        <v/>
      </c>
      <c r="O25" s="121"/>
      <c r="P25" s="122" t="s">
        <v>66</v>
      </c>
      <c r="Q25" s="24"/>
      <c r="R25" s="37"/>
    </row>
    <row r="26" spans="1:18" s="25" customFormat="1" ht="16.2">
      <c r="A26" s="24">
        <v>4</v>
      </c>
      <c r="B26" s="643" t="str">
        <f t="shared" si="0"/>
        <v/>
      </c>
      <c r="C26" s="104"/>
      <c r="D26" s="34"/>
      <c r="E26" s="525"/>
      <c r="F26" s="115"/>
      <c r="G26" s="328"/>
      <c r="H26" s="328"/>
      <c r="I26" s="116"/>
      <c r="J26" s="117"/>
      <c r="K26" s="118"/>
      <c r="L26" s="119"/>
      <c r="M26" s="118"/>
      <c r="N26" s="120" t="str">
        <f t="shared" si="1"/>
        <v/>
      </c>
      <c r="O26" s="121"/>
      <c r="P26" s="122" t="s">
        <v>66</v>
      </c>
      <c r="Q26" s="24"/>
      <c r="R26" s="37"/>
    </row>
    <row r="27" spans="1:18" s="25" customFormat="1" ht="16.2">
      <c r="A27" s="24">
        <v>5</v>
      </c>
      <c r="B27" s="643" t="str">
        <f t="shared" si="0"/>
        <v/>
      </c>
      <c r="C27" s="104"/>
      <c r="D27" s="34"/>
      <c r="E27" s="525"/>
      <c r="F27" s="115"/>
      <c r="G27" s="328"/>
      <c r="H27" s="328"/>
      <c r="I27" s="116"/>
      <c r="J27" s="117"/>
      <c r="K27" s="118"/>
      <c r="L27" s="119"/>
      <c r="M27" s="118"/>
      <c r="N27" s="120" t="str">
        <f t="shared" si="1"/>
        <v/>
      </c>
      <c r="O27" s="121"/>
      <c r="P27" s="122" t="s">
        <v>66</v>
      </c>
      <c r="Q27" s="24"/>
      <c r="R27" s="37"/>
    </row>
    <row r="28" spans="1:18" s="25" customFormat="1" ht="16.2">
      <c r="A28" s="24">
        <v>6</v>
      </c>
      <c r="B28" s="643" t="str">
        <f t="shared" si="0"/>
        <v/>
      </c>
      <c r="C28" s="104"/>
      <c r="D28" s="34"/>
      <c r="E28" s="525"/>
      <c r="F28" s="115"/>
      <c r="G28" s="328"/>
      <c r="H28" s="328"/>
      <c r="I28" s="116"/>
      <c r="J28" s="117"/>
      <c r="K28" s="118"/>
      <c r="L28" s="119"/>
      <c r="M28" s="118"/>
      <c r="N28" s="120" t="str">
        <f t="shared" si="1"/>
        <v/>
      </c>
      <c r="O28" s="121"/>
      <c r="P28" s="122" t="s">
        <v>66</v>
      </c>
      <c r="Q28" s="24"/>
      <c r="R28" s="37"/>
    </row>
    <row r="29" spans="1:18" s="25" customFormat="1" ht="16.2">
      <c r="A29" s="24">
        <v>7</v>
      </c>
      <c r="B29" s="643" t="str">
        <f t="shared" si="0"/>
        <v/>
      </c>
      <c r="C29" s="104"/>
      <c r="D29" s="34"/>
      <c r="E29" s="525"/>
      <c r="F29" s="115"/>
      <c r="G29" s="328"/>
      <c r="H29" s="328"/>
      <c r="I29" s="116"/>
      <c r="J29" s="117"/>
      <c r="K29" s="118"/>
      <c r="L29" s="119"/>
      <c r="M29" s="118"/>
      <c r="N29" s="120" t="str">
        <f t="shared" si="1"/>
        <v/>
      </c>
      <c r="O29" s="121"/>
      <c r="P29" s="122" t="s">
        <v>66</v>
      </c>
      <c r="Q29" s="24"/>
      <c r="R29" s="37"/>
    </row>
    <row r="30" spans="1:18" s="25" customFormat="1" ht="16.2">
      <c r="A30" s="24">
        <v>8</v>
      </c>
      <c r="B30" s="643" t="str">
        <f t="shared" si="0"/>
        <v/>
      </c>
      <c r="C30" s="104"/>
      <c r="D30" s="34"/>
      <c r="E30" s="525"/>
      <c r="F30" s="115"/>
      <c r="G30" s="328"/>
      <c r="H30" s="328"/>
      <c r="I30" s="116"/>
      <c r="J30" s="117"/>
      <c r="K30" s="118"/>
      <c r="L30" s="119"/>
      <c r="M30" s="118"/>
      <c r="N30" s="120" t="str">
        <f t="shared" si="1"/>
        <v/>
      </c>
      <c r="O30" s="121"/>
      <c r="P30" s="122" t="s">
        <v>66</v>
      </c>
      <c r="Q30" s="24"/>
      <c r="R30" s="37"/>
    </row>
    <row r="31" spans="1:18" s="25" customFormat="1" ht="16.2">
      <c r="A31" s="24">
        <v>9</v>
      </c>
      <c r="B31" s="643" t="str">
        <f t="shared" si="0"/>
        <v/>
      </c>
      <c r="C31" s="104"/>
      <c r="D31" s="34"/>
      <c r="E31" s="525"/>
      <c r="F31" s="115"/>
      <c r="G31" s="328"/>
      <c r="H31" s="328"/>
      <c r="I31" s="116"/>
      <c r="J31" s="117"/>
      <c r="K31" s="118"/>
      <c r="L31" s="119"/>
      <c r="M31" s="118"/>
      <c r="N31" s="120" t="str">
        <f t="shared" si="1"/>
        <v/>
      </c>
      <c r="O31" s="121"/>
      <c r="P31" s="122" t="s">
        <v>66</v>
      </c>
      <c r="Q31" s="24"/>
      <c r="R31" s="37"/>
    </row>
    <row r="32" spans="1:18" s="25" customFormat="1" ht="16.2">
      <c r="A32" s="24">
        <v>10</v>
      </c>
      <c r="B32" s="643" t="str">
        <f t="shared" si="0"/>
        <v/>
      </c>
      <c r="C32" s="104"/>
      <c r="D32" s="34"/>
      <c r="E32" s="525"/>
      <c r="F32" s="115"/>
      <c r="G32" s="328"/>
      <c r="H32" s="328"/>
      <c r="I32" s="116"/>
      <c r="J32" s="117"/>
      <c r="K32" s="118"/>
      <c r="L32" s="119"/>
      <c r="M32" s="118"/>
      <c r="N32" s="120" t="str">
        <f t="shared" si="1"/>
        <v/>
      </c>
      <c r="O32" s="121"/>
      <c r="P32" s="122" t="s">
        <v>66</v>
      </c>
      <c r="Q32" s="24"/>
      <c r="R32" s="37"/>
    </row>
    <row r="33" spans="1:18" s="25" customFormat="1" ht="16.2">
      <c r="A33" s="24">
        <v>11</v>
      </c>
      <c r="B33" s="643" t="str">
        <f t="shared" si="0"/>
        <v/>
      </c>
      <c r="C33" s="104"/>
      <c r="D33" s="34"/>
      <c r="E33" s="525"/>
      <c r="F33" s="115"/>
      <c r="G33" s="328"/>
      <c r="H33" s="328"/>
      <c r="I33" s="116"/>
      <c r="J33" s="117"/>
      <c r="K33" s="118"/>
      <c r="L33" s="119"/>
      <c r="M33" s="118"/>
      <c r="N33" s="120" t="str">
        <f t="shared" si="1"/>
        <v/>
      </c>
      <c r="O33" s="121"/>
      <c r="P33" s="122" t="s">
        <v>66</v>
      </c>
      <c r="Q33" s="24"/>
      <c r="R33" s="37"/>
    </row>
    <row r="34" spans="1:18" s="25" customFormat="1" ht="16.2">
      <c r="A34" s="24">
        <v>12</v>
      </c>
      <c r="B34" s="643" t="str">
        <f t="shared" si="0"/>
        <v/>
      </c>
      <c r="C34" s="104"/>
      <c r="D34" s="34"/>
      <c r="E34" s="525"/>
      <c r="F34" s="115"/>
      <c r="G34" s="328"/>
      <c r="H34" s="328"/>
      <c r="I34" s="116"/>
      <c r="J34" s="117"/>
      <c r="K34" s="118"/>
      <c r="L34" s="119"/>
      <c r="M34" s="118"/>
      <c r="N34" s="120" t="str">
        <f t="shared" si="1"/>
        <v/>
      </c>
      <c r="O34" s="121"/>
      <c r="P34" s="122" t="s">
        <v>66</v>
      </c>
      <c r="Q34" s="24"/>
      <c r="R34" s="37"/>
    </row>
    <row r="35" spans="1:18" s="25" customFormat="1" ht="16.2">
      <c r="A35" s="24">
        <v>13</v>
      </c>
      <c r="B35" s="643" t="str">
        <f t="shared" si="0"/>
        <v/>
      </c>
      <c r="C35" s="104"/>
      <c r="D35" s="34"/>
      <c r="E35" s="525"/>
      <c r="F35" s="115"/>
      <c r="G35" s="328"/>
      <c r="H35" s="328"/>
      <c r="I35" s="116"/>
      <c r="J35" s="117"/>
      <c r="K35" s="118"/>
      <c r="L35" s="119"/>
      <c r="M35" s="118"/>
      <c r="N35" s="120" t="str">
        <f t="shared" si="1"/>
        <v/>
      </c>
      <c r="O35" s="121"/>
      <c r="P35" s="122" t="s">
        <v>66</v>
      </c>
      <c r="Q35" s="24"/>
      <c r="R35" s="37"/>
    </row>
    <row r="36" spans="1:18" s="25" customFormat="1" ht="16.2">
      <c r="A36" s="24">
        <v>14</v>
      </c>
      <c r="B36" s="643" t="str">
        <f t="shared" si="0"/>
        <v/>
      </c>
      <c r="C36" s="104"/>
      <c r="D36" s="34"/>
      <c r="E36" s="525"/>
      <c r="F36" s="115"/>
      <c r="G36" s="328"/>
      <c r="H36" s="328"/>
      <c r="I36" s="116"/>
      <c r="J36" s="117"/>
      <c r="K36" s="118"/>
      <c r="L36" s="119"/>
      <c r="M36" s="118"/>
      <c r="N36" s="120" t="str">
        <f t="shared" si="1"/>
        <v/>
      </c>
      <c r="O36" s="121"/>
      <c r="P36" s="122" t="s">
        <v>66</v>
      </c>
      <c r="Q36" s="24"/>
      <c r="R36" s="37"/>
    </row>
    <row r="37" spans="1:18" s="25" customFormat="1" ht="16.2">
      <c r="A37" s="24">
        <v>15</v>
      </c>
      <c r="B37" s="643" t="str">
        <f t="shared" si="0"/>
        <v/>
      </c>
      <c r="C37" s="104"/>
      <c r="D37" s="34"/>
      <c r="E37" s="525"/>
      <c r="F37" s="115"/>
      <c r="G37" s="328"/>
      <c r="H37" s="328"/>
      <c r="I37" s="116"/>
      <c r="J37" s="117"/>
      <c r="K37" s="118"/>
      <c r="L37" s="119"/>
      <c r="M37" s="118"/>
      <c r="N37" s="120" t="str">
        <f t="shared" si="1"/>
        <v/>
      </c>
      <c r="O37" s="121"/>
      <c r="P37" s="122" t="s">
        <v>66</v>
      </c>
      <c r="Q37" s="24"/>
      <c r="R37" s="37"/>
    </row>
    <row r="38" spans="1:18" s="25" customFormat="1" ht="16.2">
      <c r="A38" s="24">
        <v>16</v>
      </c>
      <c r="B38" s="643" t="str">
        <f t="shared" si="0"/>
        <v/>
      </c>
      <c r="C38" s="104"/>
      <c r="D38" s="34"/>
      <c r="E38" s="525"/>
      <c r="F38" s="115"/>
      <c r="G38" s="328"/>
      <c r="H38" s="328"/>
      <c r="I38" s="116"/>
      <c r="J38" s="117"/>
      <c r="K38" s="118"/>
      <c r="L38" s="119"/>
      <c r="M38" s="118"/>
      <c r="N38" s="120" t="str">
        <f t="shared" si="1"/>
        <v/>
      </c>
      <c r="O38" s="121"/>
      <c r="P38" s="122" t="s">
        <v>66</v>
      </c>
      <c r="Q38" s="24"/>
      <c r="R38" s="37"/>
    </row>
    <row r="39" spans="1:18" s="25" customFormat="1" ht="16.2">
      <c r="A39" s="24">
        <v>17</v>
      </c>
      <c r="B39" s="643" t="str">
        <f t="shared" si="0"/>
        <v/>
      </c>
      <c r="C39" s="104"/>
      <c r="D39" s="34"/>
      <c r="E39" s="525"/>
      <c r="F39" s="115"/>
      <c r="G39" s="328"/>
      <c r="H39" s="328"/>
      <c r="I39" s="116"/>
      <c r="J39" s="117"/>
      <c r="K39" s="118"/>
      <c r="L39" s="119"/>
      <c r="M39" s="118"/>
      <c r="N39" s="120" t="str">
        <f t="shared" si="1"/>
        <v/>
      </c>
      <c r="O39" s="121"/>
      <c r="P39" s="122" t="s">
        <v>66</v>
      </c>
      <c r="Q39" s="24"/>
      <c r="R39" s="37"/>
    </row>
    <row r="40" spans="1:18" s="25" customFormat="1" ht="16.2">
      <c r="A40" s="24">
        <v>18</v>
      </c>
      <c r="B40" s="643" t="str">
        <f t="shared" si="0"/>
        <v/>
      </c>
      <c r="C40" s="104"/>
      <c r="D40" s="34"/>
      <c r="E40" s="525"/>
      <c r="F40" s="115"/>
      <c r="G40" s="328"/>
      <c r="H40" s="328"/>
      <c r="I40" s="116"/>
      <c r="J40" s="117"/>
      <c r="K40" s="118"/>
      <c r="L40" s="119"/>
      <c r="M40" s="118"/>
      <c r="N40" s="120" t="str">
        <f t="shared" si="1"/>
        <v/>
      </c>
      <c r="O40" s="121"/>
      <c r="P40" s="122" t="s">
        <v>66</v>
      </c>
      <c r="Q40" s="24"/>
      <c r="R40" s="37"/>
    </row>
    <row r="41" spans="1:18" s="25" customFormat="1" ht="16.2">
      <c r="A41" s="24">
        <v>19</v>
      </c>
      <c r="B41" s="643" t="str">
        <f t="shared" si="0"/>
        <v/>
      </c>
      <c r="C41" s="104"/>
      <c r="D41" s="34"/>
      <c r="E41" s="525"/>
      <c r="F41" s="115"/>
      <c r="G41" s="328"/>
      <c r="H41" s="328"/>
      <c r="I41" s="116"/>
      <c r="J41" s="117"/>
      <c r="K41" s="118"/>
      <c r="L41" s="119"/>
      <c r="M41" s="118"/>
      <c r="N41" s="120" t="str">
        <f t="shared" si="1"/>
        <v/>
      </c>
      <c r="O41" s="121"/>
      <c r="P41" s="122" t="s">
        <v>66</v>
      </c>
      <c r="Q41" s="24"/>
      <c r="R41" s="37"/>
    </row>
    <row r="42" spans="1:18" s="25" customFormat="1" ht="16.2">
      <c r="A42" s="24">
        <v>20</v>
      </c>
      <c r="B42" s="643" t="str">
        <f t="shared" si="0"/>
        <v/>
      </c>
      <c r="C42" s="104"/>
      <c r="D42" s="34"/>
      <c r="E42" s="525"/>
      <c r="F42" s="115"/>
      <c r="G42" s="328"/>
      <c r="H42" s="328"/>
      <c r="I42" s="116"/>
      <c r="J42" s="117"/>
      <c r="K42" s="118"/>
      <c r="L42" s="119"/>
      <c r="M42" s="118"/>
      <c r="N42" s="120" t="str">
        <f t="shared" si="1"/>
        <v/>
      </c>
      <c r="O42" s="121"/>
      <c r="P42" s="122" t="s">
        <v>66</v>
      </c>
      <c r="Q42" s="24"/>
      <c r="R42" s="37"/>
    </row>
    <row r="43" spans="1:18" s="25" customFormat="1" ht="16.2">
      <c r="A43" s="24">
        <v>21</v>
      </c>
      <c r="B43" s="643" t="str">
        <f t="shared" si="0"/>
        <v/>
      </c>
      <c r="C43" s="104"/>
      <c r="D43" s="34"/>
      <c r="E43" s="525"/>
      <c r="F43" s="115"/>
      <c r="G43" s="328"/>
      <c r="H43" s="328"/>
      <c r="I43" s="116"/>
      <c r="J43" s="117"/>
      <c r="K43" s="118"/>
      <c r="L43" s="119"/>
      <c r="M43" s="118"/>
      <c r="N43" s="120" t="str">
        <f t="shared" si="1"/>
        <v/>
      </c>
      <c r="O43" s="121"/>
      <c r="P43" s="122" t="s">
        <v>66</v>
      </c>
      <c r="Q43" s="24"/>
      <c r="R43" s="37"/>
    </row>
    <row r="44" spans="1:18" s="25" customFormat="1" ht="16.2">
      <c r="A44" s="24">
        <v>22</v>
      </c>
      <c r="B44" s="643" t="str">
        <f t="shared" si="0"/>
        <v/>
      </c>
      <c r="C44" s="104"/>
      <c r="D44" s="34"/>
      <c r="E44" s="525"/>
      <c r="F44" s="115"/>
      <c r="G44" s="328"/>
      <c r="H44" s="328"/>
      <c r="I44" s="116"/>
      <c r="J44" s="117"/>
      <c r="K44" s="118"/>
      <c r="L44" s="119"/>
      <c r="M44" s="118"/>
      <c r="N44" s="120" t="str">
        <f t="shared" si="1"/>
        <v/>
      </c>
      <c r="O44" s="121"/>
      <c r="P44" s="122" t="s">
        <v>66</v>
      </c>
      <c r="Q44" s="24"/>
      <c r="R44" s="37"/>
    </row>
    <row r="45" spans="1:18" s="25" customFormat="1" ht="16.2">
      <c r="A45" s="24">
        <v>23</v>
      </c>
      <c r="B45" s="643" t="str">
        <f t="shared" si="0"/>
        <v/>
      </c>
      <c r="C45" s="104"/>
      <c r="D45" s="34"/>
      <c r="E45" s="525"/>
      <c r="F45" s="115"/>
      <c r="G45" s="328"/>
      <c r="H45" s="328"/>
      <c r="I45" s="116"/>
      <c r="J45" s="117"/>
      <c r="K45" s="118"/>
      <c r="L45" s="119"/>
      <c r="M45" s="118"/>
      <c r="N45" s="120" t="str">
        <f t="shared" si="1"/>
        <v/>
      </c>
      <c r="O45" s="121"/>
      <c r="P45" s="122" t="s">
        <v>66</v>
      </c>
      <c r="Q45" s="24"/>
      <c r="R45" s="37"/>
    </row>
    <row r="46" spans="1:18" s="25" customFormat="1" ht="16.2">
      <c r="A46" s="24">
        <v>24</v>
      </c>
      <c r="B46" s="643" t="str">
        <f t="shared" si="0"/>
        <v/>
      </c>
      <c r="C46" s="104"/>
      <c r="D46" s="34"/>
      <c r="E46" s="525"/>
      <c r="F46" s="115"/>
      <c r="G46" s="328"/>
      <c r="H46" s="328"/>
      <c r="I46" s="116"/>
      <c r="J46" s="117"/>
      <c r="K46" s="118"/>
      <c r="L46" s="119"/>
      <c r="M46" s="118"/>
      <c r="N46" s="120" t="str">
        <f t="shared" si="1"/>
        <v/>
      </c>
      <c r="O46" s="121"/>
      <c r="P46" s="122" t="s">
        <v>66</v>
      </c>
      <c r="Q46" s="24"/>
      <c r="R46" s="37"/>
    </row>
    <row r="47" spans="1:18" s="25" customFormat="1" ht="16.2">
      <c r="A47" s="24">
        <v>25</v>
      </c>
      <c r="B47" s="643" t="str">
        <f t="shared" si="0"/>
        <v/>
      </c>
      <c r="C47" s="123"/>
      <c r="D47" s="124"/>
      <c r="E47" s="526"/>
      <c r="F47" s="125"/>
      <c r="G47" s="329"/>
      <c r="H47" s="329"/>
      <c r="I47" s="126"/>
      <c r="J47" s="127"/>
      <c r="K47" s="128"/>
      <c r="L47" s="129"/>
      <c r="M47" s="128"/>
      <c r="N47" s="130" t="str">
        <f t="shared" si="1"/>
        <v/>
      </c>
      <c r="O47" s="131"/>
      <c r="P47" s="132" t="s">
        <v>66</v>
      </c>
      <c r="Q47" s="24"/>
      <c r="R47" s="37"/>
    </row>
    <row r="48" spans="1:18" s="25" customFormat="1" ht="16.2">
      <c r="A48" s="24"/>
      <c r="B48" s="643" t="s">
        <v>483</v>
      </c>
      <c r="C48" s="95" t="s">
        <v>67</v>
      </c>
      <c r="D48" s="133"/>
      <c r="E48" s="134"/>
      <c r="F48" s="133"/>
      <c r="G48" s="133"/>
      <c r="H48" s="134"/>
      <c r="I48" s="135"/>
      <c r="J48" s="136"/>
      <c r="K48" s="137"/>
      <c r="L48" s="138"/>
      <c r="M48" s="137"/>
      <c r="N48" s="135"/>
      <c r="O48" s="101"/>
      <c r="P48" s="139"/>
      <c r="Q48" s="24"/>
      <c r="R48" s="140" t="s">
        <v>65</v>
      </c>
    </row>
    <row r="49" spans="1:18" s="25" customFormat="1" ht="16.2">
      <c r="A49" s="24">
        <v>1</v>
      </c>
      <c r="B49" s="643" t="s">
        <v>500</v>
      </c>
      <c r="C49" s="104"/>
      <c r="D49" s="34"/>
      <c r="E49" s="524"/>
      <c r="F49" s="105"/>
      <c r="G49" s="330"/>
      <c r="H49" s="327"/>
      <c r="I49" s="107"/>
      <c r="J49" s="108"/>
      <c r="K49" s="109"/>
      <c r="L49" s="110"/>
      <c r="M49" s="109"/>
      <c r="N49" s="111" t="str">
        <f>IF(ISNUMBER(I49),(ROUND(PRODUCT(I49,J49,L49),0)),"")</f>
        <v/>
      </c>
      <c r="O49" s="112">
        <f>SUM(N49:N56)</f>
        <v>0</v>
      </c>
      <c r="P49" s="113" t="s">
        <v>66</v>
      </c>
      <c r="Q49" s="24"/>
      <c r="R49" s="114">
        <f>SUMIF(P49:P56,"課税対象外",N49:N56)</f>
        <v>0</v>
      </c>
    </row>
    <row r="50" spans="1:18" s="25" customFormat="1" ht="16.2">
      <c r="A50" s="24">
        <v>2</v>
      </c>
      <c r="B50" s="643" t="str">
        <f t="shared" si="0"/>
        <v/>
      </c>
      <c r="C50" s="104"/>
      <c r="D50" s="34"/>
      <c r="E50" s="525"/>
      <c r="F50" s="115"/>
      <c r="G50" s="328"/>
      <c r="H50" s="328"/>
      <c r="I50" s="116"/>
      <c r="J50" s="117"/>
      <c r="K50" s="118"/>
      <c r="L50" s="119"/>
      <c r="M50" s="118"/>
      <c r="N50" s="120" t="str">
        <f t="shared" ref="N50:N55" si="2">IF(ISNUMBER(I50),(ROUND(PRODUCT(I50,J50,L50),0)),"")</f>
        <v/>
      </c>
      <c r="O50" s="121"/>
      <c r="P50" s="122" t="s">
        <v>66</v>
      </c>
      <c r="Q50" s="24"/>
      <c r="R50" s="37"/>
    </row>
    <row r="51" spans="1:18" s="25" customFormat="1" ht="16.2">
      <c r="A51" s="24">
        <v>3</v>
      </c>
      <c r="B51" s="643" t="str">
        <f t="shared" si="0"/>
        <v/>
      </c>
      <c r="C51" s="104"/>
      <c r="D51" s="34"/>
      <c r="E51" s="525"/>
      <c r="F51" s="115"/>
      <c r="G51" s="328"/>
      <c r="H51" s="328"/>
      <c r="I51" s="116"/>
      <c r="J51" s="117"/>
      <c r="K51" s="118"/>
      <c r="L51" s="119"/>
      <c r="M51" s="118"/>
      <c r="N51" s="120" t="str">
        <f t="shared" si="2"/>
        <v/>
      </c>
      <c r="O51" s="121"/>
      <c r="P51" s="122" t="s">
        <v>66</v>
      </c>
      <c r="Q51" s="24"/>
      <c r="R51" s="37"/>
    </row>
    <row r="52" spans="1:18" s="25" customFormat="1" ht="16.2">
      <c r="A52" s="24">
        <v>4</v>
      </c>
      <c r="B52" s="643" t="str">
        <f t="shared" si="0"/>
        <v/>
      </c>
      <c r="C52" s="104"/>
      <c r="D52" s="34"/>
      <c r="E52" s="525"/>
      <c r="F52" s="115"/>
      <c r="G52" s="328"/>
      <c r="H52" s="328"/>
      <c r="I52" s="116"/>
      <c r="J52" s="117"/>
      <c r="K52" s="118"/>
      <c r="L52" s="119"/>
      <c r="M52" s="118"/>
      <c r="N52" s="120" t="str">
        <f t="shared" si="2"/>
        <v/>
      </c>
      <c r="O52" s="121"/>
      <c r="P52" s="122" t="s">
        <v>66</v>
      </c>
      <c r="Q52" s="24"/>
      <c r="R52" s="37"/>
    </row>
    <row r="53" spans="1:18" s="25" customFormat="1" ht="16.2">
      <c r="A53" s="24">
        <v>5</v>
      </c>
      <c r="B53" s="643" t="str">
        <f t="shared" si="0"/>
        <v/>
      </c>
      <c r="C53" s="104"/>
      <c r="D53" s="34"/>
      <c r="E53" s="525"/>
      <c r="F53" s="115"/>
      <c r="G53" s="328"/>
      <c r="H53" s="328"/>
      <c r="I53" s="116"/>
      <c r="J53" s="117"/>
      <c r="K53" s="118"/>
      <c r="L53" s="119"/>
      <c r="M53" s="118"/>
      <c r="N53" s="120" t="str">
        <f t="shared" si="2"/>
        <v/>
      </c>
      <c r="O53" s="121"/>
      <c r="P53" s="122" t="s">
        <v>66</v>
      </c>
      <c r="Q53" s="24"/>
      <c r="R53" s="37"/>
    </row>
    <row r="54" spans="1:18" s="25" customFormat="1" ht="16.2">
      <c r="A54" s="24">
        <v>6</v>
      </c>
      <c r="B54" s="643" t="str">
        <f t="shared" si="0"/>
        <v/>
      </c>
      <c r="C54" s="104"/>
      <c r="D54" s="34"/>
      <c r="E54" s="525"/>
      <c r="F54" s="115"/>
      <c r="G54" s="328"/>
      <c r="H54" s="328"/>
      <c r="I54" s="116"/>
      <c r="J54" s="117"/>
      <c r="K54" s="118"/>
      <c r="L54" s="119"/>
      <c r="M54" s="118"/>
      <c r="N54" s="120" t="str">
        <f t="shared" si="2"/>
        <v/>
      </c>
      <c r="O54" s="121"/>
      <c r="P54" s="122" t="s">
        <v>66</v>
      </c>
      <c r="Q54" s="24"/>
      <c r="R54" s="37"/>
    </row>
    <row r="55" spans="1:18" s="25" customFormat="1" ht="16.2">
      <c r="A55" s="24">
        <v>7</v>
      </c>
      <c r="B55" s="643" t="str">
        <f t="shared" si="0"/>
        <v/>
      </c>
      <c r="C55" s="104"/>
      <c r="D55" s="34"/>
      <c r="E55" s="525"/>
      <c r="F55" s="115"/>
      <c r="G55" s="328"/>
      <c r="H55" s="328"/>
      <c r="I55" s="116"/>
      <c r="J55" s="117"/>
      <c r="K55" s="118"/>
      <c r="L55" s="119"/>
      <c r="M55" s="118"/>
      <c r="N55" s="120" t="str">
        <f t="shared" si="2"/>
        <v/>
      </c>
      <c r="O55" s="121"/>
      <c r="P55" s="122" t="s">
        <v>66</v>
      </c>
      <c r="Q55" s="24"/>
      <c r="R55" s="37"/>
    </row>
    <row r="56" spans="1:18" s="25" customFormat="1" ht="16.2">
      <c r="A56" s="24">
        <v>8</v>
      </c>
      <c r="B56" s="643" t="str">
        <f t="shared" si="0"/>
        <v/>
      </c>
      <c r="C56" s="123"/>
      <c r="D56" s="124"/>
      <c r="E56" s="526"/>
      <c r="F56" s="125"/>
      <c r="G56" s="329"/>
      <c r="H56" s="329"/>
      <c r="I56" s="126"/>
      <c r="J56" s="127"/>
      <c r="K56" s="128"/>
      <c r="L56" s="129"/>
      <c r="M56" s="128"/>
      <c r="N56" s="130" t="str">
        <f>IF(ISNUMBER(I56),(ROUND(PRODUCT(I56,J56,L56),0)),"")</f>
        <v/>
      </c>
      <c r="O56" s="131"/>
      <c r="P56" s="132" t="s">
        <v>66</v>
      </c>
      <c r="Q56" s="24"/>
      <c r="R56" s="37"/>
    </row>
    <row r="57" spans="1:18" s="25" customFormat="1" ht="16.2">
      <c r="A57" s="24"/>
      <c r="B57" s="643" t="s">
        <v>483</v>
      </c>
      <c r="C57" s="95" t="s">
        <v>51</v>
      </c>
      <c r="D57" s="133"/>
      <c r="E57" s="134"/>
      <c r="F57" s="133"/>
      <c r="G57" s="331"/>
      <c r="H57" s="332"/>
      <c r="I57" s="135"/>
      <c r="J57" s="136"/>
      <c r="K57" s="137"/>
      <c r="L57" s="138"/>
      <c r="M57" s="137"/>
      <c r="N57" s="135"/>
      <c r="O57" s="101"/>
      <c r="P57" s="141"/>
      <c r="Q57" s="24"/>
      <c r="R57" s="140" t="s">
        <v>65</v>
      </c>
    </row>
    <row r="58" spans="1:18" s="25" customFormat="1" ht="16.2">
      <c r="A58" s="24">
        <v>1</v>
      </c>
      <c r="B58" s="643" t="s">
        <v>500</v>
      </c>
      <c r="C58" s="104"/>
      <c r="D58" s="34"/>
      <c r="E58" s="524"/>
      <c r="F58" s="106"/>
      <c r="G58" s="327"/>
      <c r="H58" s="327"/>
      <c r="I58" s="107"/>
      <c r="J58" s="108"/>
      <c r="K58" s="109"/>
      <c r="L58" s="110"/>
      <c r="M58" s="109"/>
      <c r="N58" s="111" t="str">
        <f>IF(ISNUMBER(I58),(ROUND(PRODUCT(I58,J58,L58),0)),"")</f>
        <v/>
      </c>
      <c r="O58" s="112">
        <f>SUM(N58:N82)</f>
        <v>0</v>
      </c>
      <c r="P58" s="113" t="s">
        <v>66</v>
      </c>
      <c r="Q58" s="24"/>
      <c r="R58" s="114">
        <f>SUMIF(P58:P82,"課税対象外",N58:N82)</f>
        <v>0</v>
      </c>
    </row>
    <row r="59" spans="1:18" s="25" customFormat="1" ht="16.2">
      <c r="A59" s="24">
        <v>2</v>
      </c>
      <c r="B59" s="643" t="str">
        <f t="shared" si="0"/>
        <v/>
      </c>
      <c r="C59" s="104"/>
      <c r="D59" s="34"/>
      <c r="E59" s="525"/>
      <c r="F59" s="115"/>
      <c r="G59" s="328"/>
      <c r="H59" s="328"/>
      <c r="I59" s="116"/>
      <c r="J59" s="117"/>
      <c r="K59" s="118"/>
      <c r="L59" s="119"/>
      <c r="M59" s="118"/>
      <c r="N59" s="120" t="str">
        <f t="shared" ref="N59:N82" si="3">IF(ISNUMBER(I59),(ROUND(PRODUCT(I59,J59,L59),0)),"")</f>
        <v/>
      </c>
      <c r="O59" s="121"/>
      <c r="P59" s="122" t="s">
        <v>66</v>
      </c>
      <c r="Q59" s="24"/>
      <c r="R59" s="37"/>
    </row>
    <row r="60" spans="1:18" s="25" customFormat="1" ht="16.2">
      <c r="A60" s="24">
        <v>3</v>
      </c>
      <c r="B60" s="643" t="str">
        <f t="shared" si="0"/>
        <v/>
      </c>
      <c r="C60" s="104"/>
      <c r="D60" s="34"/>
      <c r="E60" s="525"/>
      <c r="F60" s="115"/>
      <c r="G60" s="328"/>
      <c r="H60" s="328"/>
      <c r="I60" s="116"/>
      <c r="J60" s="117"/>
      <c r="K60" s="118"/>
      <c r="L60" s="119"/>
      <c r="M60" s="118"/>
      <c r="N60" s="120" t="str">
        <f t="shared" si="3"/>
        <v/>
      </c>
      <c r="O60" s="121"/>
      <c r="P60" s="122" t="s">
        <v>66</v>
      </c>
      <c r="Q60" s="24"/>
      <c r="R60" s="37"/>
    </row>
    <row r="61" spans="1:18" s="25" customFormat="1" ht="16.2">
      <c r="A61" s="24">
        <v>4</v>
      </c>
      <c r="B61" s="643" t="str">
        <f t="shared" si="0"/>
        <v/>
      </c>
      <c r="C61" s="104"/>
      <c r="D61" s="34"/>
      <c r="E61" s="525"/>
      <c r="F61" s="115"/>
      <c r="G61" s="328"/>
      <c r="H61" s="328"/>
      <c r="I61" s="116"/>
      <c r="J61" s="117"/>
      <c r="K61" s="118"/>
      <c r="L61" s="119"/>
      <c r="M61" s="118"/>
      <c r="N61" s="120" t="str">
        <f t="shared" si="3"/>
        <v/>
      </c>
      <c r="O61" s="121"/>
      <c r="P61" s="122" t="s">
        <v>66</v>
      </c>
      <c r="Q61" s="24"/>
      <c r="R61" s="37"/>
    </row>
    <row r="62" spans="1:18" s="25" customFormat="1" ht="16.2">
      <c r="A62" s="24">
        <v>5</v>
      </c>
      <c r="B62" s="643" t="str">
        <f t="shared" si="0"/>
        <v/>
      </c>
      <c r="C62" s="104"/>
      <c r="D62" s="34"/>
      <c r="E62" s="525"/>
      <c r="F62" s="115"/>
      <c r="G62" s="328"/>
      <c r="H62" s="328"/>
      <c r="I62" s="116"/>
      <c r="J62" s="117"/>
      <c r="K62" s="118"/>
      <c r="L62" s="119"/>
      <c r="M62" s="118"/>
      <c r="N62" s="120" t="str">
        <f t="shared" si="3"/>
        <v/>
      </c>
      <c r="O62" s="121"/>
      <c r="P62" s="122" t="s">
        <v>66</v>
      </c>
      <c r="Q62" s="24"/>
      <c r="R62" s="37"/>
    </row>
    <row r="63" spans="1:18" s="25" customFormat="1" ht="16.2">
      <c r="A63" s="24">
        <v>6</v>
      </c>
      <c r="B63" s="643" t="str">
        <f t="shared" si="0"/>
        <v/>
      </c>
      <c r="C63" s="104"/>
      <c r="D63" s="34"/>
      <c r="E63" s="525"/>
      <c r="F63" s="115"/>
      <c r="G63" s="328"/>
      <c r="H63" s="328"/>
      <c r="I63" s="116"/>
      <c r="J63" s="117"/>
      <c r="K63" s="118"/>
      <c r="L63" s="119"/>
      <c r="M63" s="118"/>
      <c r="N63" s="120" t="str">
        <f t="shared" si="3"/>
        <v/>
      </c>
      <c r="O63" s="121"/>
      <c r="P63" s="122" t="s">
        <v>66</v>
      </c>
      <c r="Q63" s="24"/>
      <c r="R63" s="37"/>
    </row>
    <row r="64" spans="1:18" s="25" customFormat="1" ht="16.2">
      <c r="A64" s="24">
        <v>7</v>
      </c>
      <c r="B64" s="643" t="str">
        <f t="shared" si="0"/>
        <v/>
      </c>
      <c r="C64" s="104"/>
      <c r="D64" s="34"/>
      <c r="E64" s="525"/>
      <c r="F64" s="115"/>
      <c r="G64" s="328"/>
      <c r="H64" s="328"/>
      <c r="I64" s="116"/>
      <c r="J64" s="117"/>
      <c r="K64" s="118"/>
      <c r="L64" s="119"/>
      <c r="M64" s="118"/>
      <c r="N64" s="120" t="str">
        <f t="shared" si="3"/>
        <v/>
      </c>
      <c r="O64" s="121"/>
      <c r="P64" s="122" t="s">
        <v>66</v>
      </c>
      <c r="Q64" s="24"/>
      <c r="R64" s="37"/>
    </row>
    <row r="65" spans="1:18" s="25" customFormat="1" ht="16.2">
      <c r="A65" s="24">
        <v>8</v>
      </c>
      <c r="B65" s="643" t="str">
        <f t="shared" si="0"/>
        <v/>
      </c>
      <c r="C65" s="104"/>
      <c r="D65" s="34"/>
      <c r="E65" s="525"/>
      <c r="F65" s="115"/>
      <c r="G65" s="328"/>
      <c r="H65" s="328"/>
      <c r="I65" s="116"/>
      <c r="J65" s="117"/>
      <c r="K65" s="118"/>
      <c r="L65" s="119"/>
      <c r="M65" s="118"/>
      <c r="N65" s="120" t="str">
        <f t="shared" si="3"/>
        <v/>
      </c>
      <c r="O65" s="121"/>
      <c r="P65" s="122" t="s">
        <v>66</v>
      </c>
      <c r="Q65" s="24"/>
      <c r="R65" s="37"/>
    </row>
    <row r="66" spans="1:18" s="25" customFormat="1" ht="16.2">
      <c r="A66" s="24">
        <v>9</v>
      </c>
      <c r="B66" s="643" t="str">
        <f t="shared" si="0"/>
        <v/>
      </c>
      <c r="C66" s="104"/>
      <c r="D66" s="34"/>
      <c r="E66" s="525"/>
      <c r="F66" s="115"/>
      <c r="G66" s="328"/>
      <c r="H66" s="328"/>
      <c r="I66" s="116"/>
      <c r="J66" s="117"/>
      <c r="K66" s="118"/>
      <c r="L66" s="119"/>
      <c r="M66" s="118"/>
      <c r="N66" s="120" t="str">
        <f t="shared" si="3"/>
        <v/>
      </c>
      <c r="O66" s="121"/>
      <c r="P66" s="122" t="s">
        <v>66</v>
      </c>
      <c r="Q66" s="24"/>
      <c r="R66" s="37"/>
    </row>
    <row r="67" spans="1:18" s="25" customFormat="1" ht="16.2">
      <c r="A67" s="24">
        <v>10</v>
      </c>
      <c r="B67" s="643" t="str">
        <f t="shared" si="0"/>
        <v/>
      </c>
      <c r="C67" s="104"/>
      <c r="D67" s="34"/>
      <c r="E67" s="525"/>
      <c r="F67" s="115"/>
      <c r="G67" s="328"/>
      <c r="H67" s="328"/>
      <c r="I67" s="116"/>
      <c r="J67" s="117"/>
      <c r="K67" s="118"/>
      <c r="L67" s="119"/>
      <c r="M67" s="118"/>
      <c r="N67" s="120" t="str">
        <f t="shared" si="3"/>
        <v/>
      </c>
      <c r="O67" s="121"/>
      <c r="P67" s="122" t="s">
        <v>66</v>
      </c>
      <c r="Q67" s="24"/>
      <c r="R67" s="37"/>
    </row>
    <row r="68" spans="1:18" s="25" customFormat="1" ht="16.2">
      <c r="A68" s="24">
        <v>11</v>
      </c>
      <c r="B68" s="643" t="str">
        <f t="shared" si="0"/>
        <v/>
      </c>
      <c r="C68" s="104"/>
      <c r="D68" s="34"/>
      <c r="E68" s="525"/>
      <c r="F68" s="115"/>
      <c r="G68" s="328"/>
      <c r="H68" s="328"/>
      <c r="I68" s="116"/>
      <c r="J68" s="117"/>
      <c r="K68" s="118"/>
      <c r="L68" s="119"/>
      <c r="M68" s="118"/>
      <c r="N68" s="120" t="str">
        <f t="shared" si="3"/>
        <v/>
      </c>
      <c r="O68" s="121"/>
      <c r="P68" s="122" t="s">
        <v>66</v>
      </c>
      <c r="Q68" s="24"/>
      <c r="R68" s="37"/>
    </row>
    <row r="69" spans="1:18" s="25" customFormat="1" ht="16.2">
      <c r="A69" s="24">
        <v>12</v>
      </c>
      <c r="B69" s="643" t="str">
        <f t="shared" si="0"/>
        <v/>
      </c>
      <c r="C69" s="104"/>
      <c r="D69" s="34"/>
      <c r="E69" s="525"/>
      <c r="F69" s="115"/>
      <c r="G69" s="328"/>
      <c r="H69" s="328"/>
      <c r="I69" s="116"/>
      <c r="J69" s="117"/>
      <c r="K69" s="118"/>
      <c r="L69" s="119"/>
      <c r="M69" s="118"/>
      <c r="N69" s="120" t="str">
        <f t="shared" si="3"/>
        <v/>
      </c>
      <c r="O69" s="121"/>
      <c r="P69" s="122" t="s">
        <v>66</v>
      </c>
      <c r="Q69" s="24"/>
      <c r="R69" s="37"/>
    </row>
    <row r="70" spans="1:18" s="25" customFormat="1" ht="16.2">
      <c r="A70" s="24">
        <v>13</v>
      </c>
      <c r="B70" s="643" t="str">
        <f t="shared" si="0"/>
        <v/>
      </c>
      <c r="C70" s="104"/>
      <c r="D70" s="34"/>
      <c r="E70" s="525"/>
      <c r="F70" s="115"/>
      <c r="G70" s="328"/>
      <c r="H70" s="328"/>
      <c r="I70" s="116"/>
      <c r="J70" s="117"/>
      <c r="K70" s="118"/>
      <c r="L70" s="119"/>
      <c r="M70" s="118"/>
      <c r="N70" s="120" t="str">
        <f t="shared" si="3"/>
        <v/>
      </c>
      <c r="O70" s="121"/>
      <c r="P70" s="122" t="s">
        <v>66</v>
      </c>
      <c r="Q70" s="24"/>
      <c r="R70" s="37"/>
    </row>
    <row r="71" spans="1:18" s="25" customFormat="1" ht="16.2">
      <c r="A71" s="24">
        <v>14</v>
      </c>
      <c r="B71" s="643" t="str">
        <f t="shared" si="0"/>
        <v/>
      </c>
      <c r="C71" s="104"/>
      <c r="D71" s="34"/>
      <c r="E71" s="525"/>
      <c r="F71" s="115"/>
      <c r="G71" s="328"/>
      <c r="H71" s="328"/>
      <c r="I71" s="116"/>
      <c r="J71" s="117"/>
      <c r="K71" s="118"/>
      <c r="L71" s="119"/>
      <c r="M71" s="118"/>
      <c r="N71" s="120" t="str">
        <f t="shared" si="3"/>
        <v/>
      </c>
      <c r="O71" s="121"/>
      <c r="P71" s="122" t="s">
        <v>66</v>
      </c>
      <c r="Q71" s="24"/>
      <c r="R71" s="37"/>
    </row>
    <row r="72" spans="1:18" s="25" customFormat="1" ht="16.2">
      <c r="A72" s="24">
        <v>15</v>
      </c>
      <c r="B72" s="643" t="str">
        <f t="shared" si="0"/>
        <v/>
      </c>
      <c r="C72" s="104"/>
      <c r="D72" s="34"/>
      <c r="E72" s="525"/>
      <c r="F72" s="115"/>
      <c r="G72" s="328"/>
      <c r="H72" s="328"/>
      <c r="I72" s="116"/>
      <c r="J72" s="117"/>
      <c r="K72" s="118"/>
      <c r="L72" s="119"/>
      <c r="M72" s="118"/>
      <c r="N72" s="120" t="str">
        <f t="shared" si="3"/>
        <v/>
      </c>
      <c r="O72" s="121"/>
      <c r="P72" s="122" t="s">
        <v>66</v>
      </c>
      <c r="Q72" s="24"/>
      <c r="R72" s="37"/>
    </row>
    <row r="73" spans="1:18" s="25" customFormat="1" ht="16.2">
      <c r="A73" s="24">
        <v>16</v>
      </c>
      <c r="B73" s="643" t="str">
        <f t="shared" si="0"/>
        <v/>
      </c>
      <c r="C73" s="104"/>
      <c r="D73" s="34"/>
      <c r="E73" s="525"/>
      <c r="F73" s="115"/>
      <c r="G73" s="328"/>
      <c r="H73" s="328"/>
      <c r="I73" s="116"/>
      <c r="J73" s="117"/>
      <c r="K73" s="118"/>
      <c r="L73" s="119"/>
      <c r="M73" s="118"/>
      <c r="N73" s="120" t="str">
        <f t="shared" si="3"/>
        <v/>
      </c>
      <c r="O73" s="121"/>
      <c r="P73" s="122" t="s">
        <v>66</v>
      </c>
      <c r="Q73" s="24"/>
      <c r="R73" s="37"/>
    </row>
    <row r="74" spans="1:18" s="25" customFormat="1" ht="16.2">
      <c r="A74" s="24">
        <v>17</v>
      </c>
      <c r="B74" s="643" t="str">
        <f t="shared" si="0"/>
        <v/>
      </c>
      <c r="C74" s="104"/>
      <c r="D74" s="34"/>
      <c r="E74" s="525"/>
      <c r="F74" s="115"/>
      <c r="G74" s="328"/>
      <c r="H74" s="328"/>
      <c r="I74" s="116"/>
      <c r="J74" s="117"/>
      <c r="K74" s="118"/>
      <c r="L74" s="119"/>
      <c r="M74" s="118"/>
      <c r="N74" s="120" t="str">
        <f t="shared" si="3"/>
        <v/>
      </c>
      <c r="O74" s="121"/>
      <c r="P74" s="122" t="s">
        <v>66</v>
      </c>
      <c r="Q74" s="24"/>
      <c r="R74" s="37"/>
    </row>
    <row r="75" spans="1:18" s="25" customFormat="1" ht="16.2">
      <c r="A75" s="24">
        <v>18</v>
      </c>
      <c r="B75" s="643" t="str">
        <f t="shared" si="0"/>
        <v/>
      </c>
      <c r="C75" s="104"/>
      <c r="D75" s="34"/>
      <c r="E75" s="525"/>
      <c r="F75" s="115"/>
      <c r="G75" s="328"/>
      <c r="H75" s="328"/>
      <c r="I75" s="116"/>
      <c r="J75" s="117"/>
      <c r="K75" s="118"/>
      <c r="L75" s="119"/>
      <c r="M75" s="118"/>
      <c r="N75" s="120" t="str">
        <f t="shared" si="3"/>
        <v/>
      </c>
      <c r="O75" s="121"/>
      <c r="P75" s="122" t="s">
        <v>66</v>
      </c>
      <c r="Q75" s="24"/>
      <c r="R75" s="37"/>
    </row>
    <row r="76" spans="1:18" s="25" customFormat="1" ht="16.2">
      <c r="A76" s="24">
        <v>19</v>
      </c>
      <c r="B76" s="643" t="str">
        <f t="shared" si="0"/>
        <v/>
      </c>
      <c r="C76" s="104"/>
      <c r="D76" s="34"/>
      <c r="E76" s="525"/>
      <c r="F76" s="115"/>
      <c r="G76" s="328"/>
      <c r="H76" s="328"/>
      <c r="I76" s="116"/>
      <c r="J76" s="117"/>
      <c r="K76" s="118"/>
      <c r="L76" s="119"/>
      <c r="M76" s="118"/>
      <c r="N76" s="120" t="str">
        <f t="shared" si="3"/>
        <v/>
      </c>
      <c r="O76" s="121"/>
      <c r="P76" s="122" t="s">
        <v>66</v>
      </c>
      <c r="Q76" s="24"/>
      <c r="R76" s="37"/>
    </row>
    <row r="77" spans="1:18" s="25" customFormat="1" ht="16.2">
      <c r="A77" s="24">
        <v>20</v>
      </c>
      <c r="B77" s="643" t="str">
        <f t="shared" si="0"/>
        <v/>
      </c>
      <c r="C77" s="104"/>
      <c r="D77" s="34"/>
      <c r="E77" s="525"/>
      <c r="F77" s="115"/>
      <c r="G77" s="328"/>
      <c r="H77" s="328"/>
      <c r="I77" s="116"/>
      <c r="J77" s="117"/>
      <c r="K77" s="118"/>
      <c r="L77" s="119"/>
      <c r="M77" s="118"/>
      <c r="N77" s="120" t="str">
        <f t="shared" si="3"/>
        <v/>
      </c>
      <c r="O77" s="121"/>
      <c r="P77" s="122" t="s">
        <v>66</v>
      </c>
      <c r="Q77" s="24"/>
      <c r="R77" s="37"/>
    </row>
    <row r="78" spans="1:18" s="25" customFormat="1" ht="16.2">
      <c r="A78" s="24">
        <v>21</v>
      </c>
      <c r="B78" s="643" t="str">
        <f t="shared" si="0"/>
        <v/>
      </c>
      <c r="C78" s="142"/>
      <c r="D78" s="34"/>
      <c r="E78" s="525"/>
      <c r="F78" s="115"/>
      <c r="G78" s="328"/>
      <c r="H78" s="328"/>
      <c r="I78" s="116"/>
      <c r="J78" s="117"/>
      <c r="K78" s="118"/>
      <c r="L78" s="119"/>
      <c r="M78" s="118"/>
      <c r="N78" s="120" t="str">
        <f t="shared" si="3"/>
        <v/>
      </c>
      <c r="O78" s="121"/>
      <c r="P78" s="122" t="s">
        <v>66</v>
      </c>
      <c r="Q78" s="24"/>
      <c r="R78" s="37"/>
    </row>
    <row r="79" spans="1:18" s="25" customFormat="1" ht="16.2">
      <c r="A79" s="24">
        <v>22</v>
      </c>
      <c r="B79" s="643" t="str">
        <f t="shared" si="0"/>
        <v/>
      </c>
      <c r="C79" s="142"/>
      <c r="D79" s="34"/>
      <c r="E79" s="525"/>
      <c r="F79" s="115"/>
      <c r="G79" s="328"/>
      <c r="H79" s="328"/>
      <c r="I79" s="116"/>
      <c r="J79" s="117"/>
      <c r="K79" s="118"/>
      <c r="L79" s="119"/>
      <c r="M79" s="118"/>
      <c r="N79" s="120" t="str">
        <f t="shared" si="3"/>
        <v/>
      </c>
      <c r="O79" s="121"/>
      <c r="P79" s="122" t="s">
        <v>66</v>
      </c>
      <c r="Q79" s="24"/>
      <c r="R79" s="37"/>
    </row>
    <row r="80" spans="1:18" s="25" customFormat="1" ht="16.2">
      <c r="A80" s="24">
        <v>23</v>
      </c>
      <c r="B80" s="643" t="str">
        <f t="shared" si="0"/>
        <v/>
      </c>
      <c r="C80" s="142"/>
      <c r="D80" s="34"/>
      <c r="E80" s="525"/>
      <c r="F80" s="115"/>
      <c r="G80" s="328"/>
      <c r="H80" s="328"/>
      <c r="I80" s="116"/>
      <c r="J80" s="117"/>
      <c r="K80" s="118"/>
      <c r="L80" s="119"/>
      <c r="M80" s="118"/>
      <c r="N80" s="120" t="str">
        <f t="shared" si="3"/>
        <v/>
      </c>
      <c r="O80" s="121"/>
      <c r="P80" s="122" t="s">
        <v>66</v>
      </c>
      <c r="Q80" s="24"/>
      <c r="R80" s="37"/>
    </row>
    <row r="81" spans="1:18" s="25" customFormat="1" ht="16.2">
      <c r="A81" s="24">
        <v>24</v>
      </c>
      <c r="B81" s="643" t="str">
        <f t="shared" si="0"/>
        <v/>
      </c>
      <c r="C81" s="143"/>
      <c r="D81" s="34"/>
      <c r="E81" s="525"/>
      <c r="F81" s="115"/>
      <c r="G81" s="328"/>
      <c r="H81" s="328"/>
      <c r="I81" s="116"/>
      <c r="J81" s="117"/>
      <c r="K81" s="118"/>
      <c r="L81" s="119"/>
      <c r="M81" s="118"/>
      <c r="N81" s="120" t="str">
        <f t="shared" si="3"/>
        <v/>
      </c>
      <c r="O81" s="121"/>
      <c r="P81" s="122" t="s">
        <v>66</v>
      </c>
      <c r="Q81" s="24"/>
      <c r="R81" s="37"/>
    </row>
    <row r="82" spans="1:18" s="25" customFormat="1" ht="16.2">
      <c r="A82" s="24">
        <v>25</v>
      </c>
      <c r="B82" s="643" t="str">
        <f t="shared" si="0"/>
        <v/>
      </c>
      <c r="C82" s="144"/>
      <c r="D82" s="124"/>
      <c r="E82" s="526"/>
      <c r="F82" s="125"/>
      <c r="G82" s="329"/>
      <c r="H82" s="329"/>
      <c r="I82" s="126"/>
      <c r="J82" s="127"/>
      <c r="K82" s="128"/>
      <c r="L82" s="129"/>
      <c r="M82" s="128"/>
      <c r="N82" s="130" t="str">
        <f t="shared" si="3"/>
        <v/>
      </c>
      <c r="O82" s="131"/>
      <c r="P82" s="132" t="s">
        <v>66</v>
      </c>
      <c r="Q82" s="24"/>
      <c r="R82" s="37"/>
    </row>
    <row r="83" spans="1:18" s="25" customFormat="1" ht="16.2">
      <c r="A83" s="24"/>
      <c r="B83" s="643" t="s">
        <v>483</v>
      </c>
      <c r="C83" s="95" t="s">
        <v>52</v>
      </c>
      <c r="D83" s="133"/>
      <c r="E83" s="134"/>
      <c r="F83" s="145"/>
      <c r="G83" s="331"/>
      <c r="H83" s="332"/>
      <c r="I83" s="135"/>
      <c r="J83" s="136"/>
      <c r="K83" s="137"/>
      <c r="L83" s="138"/>
      <c r="M83" s="137"/>
      <c r="N83" s="135"/>
      <c r="O83" s="101"/>
      <c r="P83" s="141"/>
      <c r="Q83" s="24"/>
      <c r="R83" s="140" t="s">
        <v>65</v>
      </c>
    </row>
    <row r="84" spans="1:18" s="25" customFormat="1" ht="16.2">
      <c r="A84" s="24">
        <v>1</v>
      </c>
      <c r="B84" s="643" t="s">
        <v>500</v>
      </c>
      <c r="C84" s="104"/>
      <c r="D84" s="34"/>
      <c r="E84" s="524"/>
      <c r="F84" s="106"/>
      <c r="G84" s="327"/>
      <c r="H84" s="327"/>
      <c r="I84" s="107"/>
      <c r="J84" s="108"/>
      <c r="K84" s="109"/>
      <c r="L84" s="110"/>
      <c r="M84" s="109"/>
      <c r="N84" s="111" t="str">
        <f>IF(ISNUMBER(I84),(ROUND(PRODUCT(I84,J84,L84),0)),"")</f>
        <v/>
      </c>
      <c r="O84" s="112">
        <f>SUM(N84:N91)</f>
        <v>0</v>
      </c>
      <c r="P84" s="113" t="s">
        <v>66</v>
      </c>
      <c r="Q84" s="24"/>
      <c r="R84" s="114">
        <f>SUMIF(P84:P91,"課税対象外",N84:N91)</f>
        <v>0</v>
      </c>
    </row>
    <row r="85" spans="1:18" s="25" customFormat="1" ht="16.2">
      <c r="A85" s="24">
        <v>2</v>
      </c>
      <c r="B85" s="643" t="str">
        <f t="shared" si="0"/>
        <v/>
      </c>
      <c r="C85" s="104"/>
      <c r="D85" s="34"/>
      <c r="E85" s="525"/>
      <c r="F85" s="115"/>
      <c r="G85" s="328"/>
      <c r="H85" s="328"/>
      <c r="I85" s="116"/>
      <c r="J85" s="117"/>
      <c r="K85" s="118"/>
      <c r="L85" s="119"/>
      <c r="M85" s="118"/>
      <c r="N85" s="120" t="str">
        <f t="shared" ref="N85:N91" si="4">IF(ISNUMBER(I85),(ROUND(PRODUCT(I85,J85,L85),0)),"")</f>
        <v/>
      </c>
      <c r="O85" s="121"/>
      <c r="P85" s="122" t="s">
        <v>66</v>
      </c>
      <c r="Q85" s="24"/>
      <c r="R85" s="37"/>
    </row>
    <row r="86" spans="1:18" s="25" customFormat="1" ht="16.2">
      <c r="A86" s="24">
        <v>3</v>
      </c>
      <c r="B86" s="643" t="str">
        <f t="shared" si="0"/>
        <v/>
      </c>
      <c r="C86" s="104"/>
      <c r="D86" s="34"/>
      <c r="E86" s="525"/>
      <c r="F86" s="115"/>
      <c r="G86" s="328"/>
      <c r="H86" s="328"/>
      <c r="I86" s="116"/>
      <c r="J86" s="117"/>
      <c r="K86" s="118"/>
      <c r="L86" s="119"/>
      <c r="M86" s="118"/>
      <c r="N86" s="120" t="str">
        <f t="shared" si="4"/>
        <v/>
      </c>
      <c r="O86" s="121"/>
      <c r="P86" s="122" t="s">
        <v>66</v>
      </c>
      <c r="Q86" s="24"/>
      <c r="R86" s="37"/>
    </row>
    <row r="87" spans="1:18" s="25" customFormat="1" ht="16.2">
      <c r="A87" s="24">
        <v>4</v>
      </c>
      <c r="B87" s="643" t="str">
        <f t="shared" si="0"/>
        <v/>
      </c>
      <c r="C87" s="104"/>
      <c r="D87" s="34"/>
      <c r="E87" s="525"/>
      <c r="F87" s="115"/>
      <c r="G87" s="328"/>
      <c r="H87" s="328"/>
      <c r="I87" s="116"/>
      <c r="J87" s="117"/>
      <c r="K87" s="118"/>
      <c r="L87" s="119"/>
      <c r="M87" s="118"/>
      <c r="N87" s="120" t="str">
        <f t="shared" si="4"/>
        <v/>
      </c>
      <c r="O87" s="121"/>
      <c r="P87" s="122" t="s">
        <v>66</v>
      </c>
      <c r="Q87" s="24"/>
      <c r="R87" s="37"/>
    </row>
    <row r="88" spans="1:18" s="25" customFormat="1" ht="16.2">
      <c r="A88" s="24">
        <v>5</v>
      </c>
      <c r="B88" s="643" t="str">
        <f t="shared" ref="B88:B138" si="5">IF(I88="","",".")</f>
        <v/>
      </c>
      <c r="C88" s="104"/>
      <c r="D88" s="34"/>
      <c r="E88" s="525"/>
      <c r="F88" s="115"/>
      <c r="G88" s="328"/>
      <c r="H88" s="328"/>
      <c r="I88" s="116"/>
      <c r="J88" s="117"/>
      <c r="K88" s="118"/>
      <c r="L88" s="119"/>
      <c r="M88" s="118"/>
      <c r="N88" s="120" t="str">
        <f t="shared" si="4"/>
        <v/>
      </c>
      <c r="O88" s="121"/>
      <c r="P88" s="122" t="s">
        <v>66</v>
      </c>
      <c r="Q88" s="24"/>
      <c r="R88" s="37"/>
    </row>
    <row r="89" spans="1:18" s="25" customFormat="1" ht="16.2">
      <c r="A89" s="24">
        <v>6</v>
      </c>
      <c r="B89" s="643" t="str">
        <f t="shared" si="5"/>
        <v/>
      </c>
      <c r="C89" s="104"/>
      <c r="D89" s="34"/>
      <c r="E89" s="525"/>
      <c r="F89" s="115"/>
      <c r="G89" s="328"/>
      <c r="H89" s="328"/>
      <c r="I89" s="116"/>
      <c r="J89" s="117"/>
      <c r="K89" s="118"/>
      <c r="L89" s="119"/>
      <c r="M89" s="118"/>
      <c r="N89" s="120" t="str">
        <f t="shared" si="4"/>
        <v/>
      </c>
      <c r="O89" s="121"/>
      <c r="P89" s="122" t="s">
        <v>66</v>
      </c>
      <c r="Q89" s="24"/>
      <c r="R89" s="37"/>
    </row>
    <row r="90" spans="1:18" s="25" customFormat="1" ht="16.2">
      <c r="A90" s="24">
        <v>7</v>
      </c>
      <c r="B90" s="643" t="str">
        <f t="shared" si="5"/>
        <v/>
      </c>
      <c r="C90" s="104"/>
      <c r="D90" s="34"/>
      <c r="E90" s="525"/>
      <c r="F90" s="115"/>
      <c r="G90" s="328"/>
      <c r="H90" s="328"/>
      <c r="I90" s="116"/>
      <c r="J90" s="117"/>
      <c r="K90" s="118"/>
      <c r="L90" s="119"/>
      <c r="M90" s="118"/>
      <c r="N90" s="120" t="str">
        <f t="shared" si="4"/>
        <v/>
      </c>
      <c r="O90" s="121"/>
      <c r="P90" s="122" t="s">
        <v>66</v>
      </c>
      <c r="Q90" s="24"/>
      <c r="R90" s="37"/>
    </row>
    <row r="91" spans="1:18" s="25" customFormat="1" ht="16.2">
      <c r="A91" s="24">
        <v>8</v>
      </c>
      <c r="B91" s="643" t="str">
        <f t="shared" si="5"/>
        <v/>
      </c>
      <c r="C91" s="123"/>
      <c r="D91" s="124"/>
      <c r="E91" s="526"/>
      <c r="F91" s="125"/>
      <c r="G91" s="329"/>
      <c r="H91" s="329"/>
      <c r="I91" s="126"/>
      <c r="J91" s="127"/>
      <c r="K91" s="128"/>
      <c r="L91" s="129"/>
      <c r="M91" s="128"/>
      <c r="N91" s="130" t="str">
        <f t="shared" si="4"/>
        <v/>
      </c>
      <c r="O91" s="131"/>
      <c r="P91" s="132" t="s">
        <v>66</v>
      </c>
      <c r="Q91" s="24"/>
      <c r="R91" s="37"/>
    </row>
    <row r="92" spans="1:18" s="25" customFormat="1" ht="16.2">
      <c r="A92" s="24"/>
      <c r="B92" s="643" t="s">
        <v>483</v>
      </c>
      <c r="C92" s="95" t="s">
        <v>53</v>
      </c>
      <c r="D92" s="133"/>
      <c r="E92" s="134"/>
      <c r="F92" s="145"/>
      <c r="G92" s="331"/>
      <c r="H92" s="332"/>
      <c r="I92" s="135"/>
      <c r="J92" s="136"/>
      <c r="K92" s="137"/>
      <c r="L92" s="138"/>
      <c r="M92" s="137"/>
      <c r="N92" s="135"/>
      <c r="O92" s="101"/>
      <c r="P92" s="141"/>
      <c r="Q92" s="24"/>
      <c r="R92" s="140" t="s">
        <v>65</v>
      </c>
    </row>
    <row r="93" spans="1:18" s="25" customFormat="1" ht="16.2">
      <c r="A93" s="24">
        <v>1</v>
      </c>
      <c r="B93" s="643" t="s">
        <v>500</v>
      </c>
      <c r="C93" s="104"/>
      <c r="D93" s="34"/>
      <c r="E93" s="524"/>
      <c r="F93" s="106"/>
      <c r="G93" s="327"/>
      <c r="H93" s="327"/>
      <c r="I93" s="107"/>
      <c r="J93" s="108"/>
      <c r="K93" s="109"/>
      <c r="L93" s="110"/>
      <c r="M93" s="109"/>
      <c r="N93" s="111" t="str">
        <f>IF(ISNUMBER(I93),(ROUND(PRODUCT(I93,J93,L93),0)),"")</f>
        <v/>
      </c>
      <c r="O93" s="112">
        <f>SUM(N93:N127)</f>
        <v>0</v>
      </c>
      <c r="P93" s="113" t="s">
        <v>66</v>
      </c>
      <c r="Q93" s="24"/>
      <c r="R93" s="114">
        <f>SUMIF(P93:P127,"課税対象外",N93:N127)</f>
        <v>0</v>
      </c>
    </row>
    <row r="94" spans="1:18" s="25" customFormat="1" ht="16.2">
      <c r="A94" s="24">
        <v>2</v>
      </c>
      <c r="B94" s="643" t="str">
        <f t="shared" si="5"/>
        <v/>
      </c>
      <c r="C94" s="104"/>
      <c r="D94" s="34"/>
      <c r="E94" s="525"/>
      <c r="F94" s="115"/>
      <c r="G94" s="328"/>
      <c r="H94" s="328"/>
      <c r="I94" s="116"/>
      <c r="J94" s="117"/>
      <c r="K94" s="118"/>
      <c r="L94" s="119"/>
      <c r="M94" s="118"/>
      <c r="N94" s="120" t="str">
        <f t="shared" ref="N94:N127" si="6">IF(ISNUMBER(I94),(ROUND(PRODUCT(I94,J94,L94),0)),"")</f>
        <v/>
      </c>
      <c r="O94" s="121"/>
      <c r="P94" s="122" t="s">
        <v>66</v>
      </c>
      <c r="Q94" s="24"/>
      <c r="R94" s="37"/>
    </row>
    <row r="95" spans="1:18" s="25" customFormat="1" ht="16.2">
      <c r="A95" s="24">
        <v>3</v>
      </c>
      <c r="B95" s="643" t="str">
        <f t="shared" si="5"/>
        <v/>
      </c>
      <c r="C95" s="104"/>
      <c r="D95" s="34"/>
      <c r="E95" s="525"/>
      <c r="F95" s="115"/>
      <c r="G95" s="328"/>
      <c r="H95" s="328"/>
      <c r="I95" s="116"/>
      <c r="J95" s="117"/>
      <c r="K95" s="118"/>
      <c r="L95" s="119"/>
      <c r="M95" s="118"/>
      <c r="N95" s="120" t="str">
        <f t="shared" si="6"/>
        <v/>
      </c>
      <c r="O95" s="121"/>
      <c r="P95" s="122" t="s">
        <v>66</v>
      </c>
      <c r="Q95" s="24"/>
      <c r="R95" s="37"/>
    </row>
    <row r="96" spans="1:18" s="25" customFormat="1" ht="16.2">
      <c r="A96" s="24">
        <v>4</v>
      </c>
      <c r="B96" s="643" t="str">
        <f t="shared" si="5"/>
        <v/>
      </c>
      <c r="C96" s="104"/>
      <c r="D96" s="34"/>
      <c r="E96" s="525"/>
      <c r="F96" s="115"/>
      <c r="G96" s="328"/>
      <c r="H96" s="328"/>
      <c r="I96" s="116"/>
      <c r="J96" s="117"/>
      <c r="K96" s="118"/>
      <c r="L96" s="119"/>
      <c r="M96" s="118"/>
      <c r="N96" s="120" t="str">
        <f t="shared" si="6"/>
        <v/>
      </c>
      <c r="O96" s="121"/>
      <c r="P96" s="122" t="s">
        <v>66</v>
      </c>
      <c r="Q96" s="24"/>
      <c r="R96" s="37"/>
    </row>
    <row r="97" spans="1:18" s="25" customFormat="1" ht="16.2">
      <c r="A97" s="24">
        <v>5</v>
      </c>
      <c r="B97" s="643" t="str">
        <f t="shared" si="5"/>
        <v/>
      </c>
      <c r="C97" s="104"/>
      <c r="D97" s="34"/>
      <c r="E97" s="525"/>
      <c r="F97" s="115"/>
      <c r="G97" s="328"/>
      <c r="H97" s="328"/>
      <c r="I97" s="116"/>
      <c r="J97" s="117"/>
      <c r="K97" s="118"/>
      <c r="L97" s="119"/>
      <c r="M97" s="118"/>
      <c r="N97" s="120" t="str">
        <f t="shared" si="6"/>
        <v/>
      </c>
      <c r="O97" s="121"/>
      <c r="P97" s="122" t="s">
        <v>66</v>
      </c>
      <c r="Q97" s="24"/>
      <c r="R97" s="37"/>
    </row>
    <row r="98" spans="1:18" s="25" customFormat="1" ht="16.2">
      <c r="A98" s="24">
        <v>6</v>
      </c>
      <c r="B98" s="643" t="str">
        <f t="shared" si="5"/>
        <v/>
      </c>
      <c r="C98" s="104"/>
      <c r="D98" s="34"/>
      <c r="E98" s="525"/>
      <c r="F98" s="115"/>
      <c r="G98" s="328"/>
      <c r="H98" s="328"/>
      <c r="I98" s="116"/>
      <c r="J98" s="117"/>
      <c r="K98" s="118"/>
      <c r="L98" s="119"/>
      <c r="M98" s="118"/>
      <c r="N98" s="120" t="str">
        <f t="shared" si="6"/>
        <v/>
      </c>
      <c r="O98" s="121"/>
      <c r="P98" s="122" t="s">
        <v>66</v>
      </c>
      <c r="Q98" s="24"/>
      <c r="R98" s="37"/>
    </row>
    <row r="99" spans="1:18" s="25" customFormat="1" ht="16.2">
      <c r="A99" s="24">
        <v>7</v>
      </c>
      <c r="B99" s="643" t="str">
        <f t="shared" si="5"/>
        <v/>
      </c>
      <c r="C99" s="104"/>
      <c r="D99" s="34"/>
      <c r="E99" s="525"/>
      <c r="F99" s="115"/>
      <c r="G99" s="328"/>
      <c r="H99" s="328"/>
      <c r="I99" s="116"/>
      <c r="J99" s="117"/>
      <c r="K99" s="118"/>
      <c r="L99" s="119"/>
      <c r="M99" s="118"/>
      <c r="N99" s="120" t="str">
        <f t="shared" si="6"/>
        <v/>
      </c>
      <c r="O99" s="121"/>
      <c r="P99" s="122" t="s">
        <v>66</v>
      </c>
      <c r="Q99" s="24"/>
      <c r="R99" s="37"/>
    </row>
    <row r="100" spans="1:18" s="25" customFormat="1" ht="16.2">
      <c r="A100" s="24">
        <v>8</v>
      </c>
      <c r="B100" s="643" t="str">
        <f t="shared" si="5"/>
        <v/>
      </c>
      <c r="C100" s="104"/>
      <c r="D100" s="34"/>
      <c r="E100" s="525"/>
      <c r="F100" s="115"/>
      <c r="G100" s="328"/>
      <c r="H100" s="328"/>
      <c r="I100" s="116"/>
      <c r="J100" s="117"/>
      <c r="K100" s="118"/>
      <c r="L100" s="119"/>
      <c r="M100" s="118"/>
      <c r="N100" s="120" t="str">
        <f t="shared" si="6"/>
        <v/>
      </c>
      <c r="O100" s="121"/>
      <c r="P100" s="122" t="s">
        <v>66</v>
      </c>
      <c r="Q100" s="24"/>
      <c r="R100" s="37"/>
    </row>
    <row r="101" spans="1:18" s="25" customFormat="1" ht="16.2">
      <c r="A101" s="24">
        <v>9</v>
      </c>
      <c r="B101" s="643" t="str">
        <f t="shared" si="5"/>
        <v/>
      </c>
      <c r="C101" s="104"/>
      <c r="D101" s="34"/>
      <c r="E101" s="525"/>
      <c r="F101" s="115"/>
      <c r="G101" s="328"/>
      <c r="H101" s="328"/>
      <c r="I101" s="116"/>
      <c r="J101" s="117"/>
      <c r="K101" s="118"/>
      <c r="L101" s="119"/>
      <c r="M101" s="118"/>
      <c r="N101" s="120" t="str">
        <f t="shared" si="6"/>
        <v/>
      </c>
      <c r="O101" s="121"/>
      <c r="P101" s="122" t="s">
        <v>66</v>
      </c>
      <c r="Q101" s="24"/>
      <c r="R101" s="37"/>
    </row>
    <row r="102" spans="1:18" s="25" customFormat="1" ht="16.2">
      <c r="A102" s="24">
        <v>10</v>
      </c>
      <c r="B102" s="643" t="str">
        <f t="shared" si="5"/>
        <v/>
      </c>
      <c r="C102" s="104"/>
      <c r="D102" s="34"/>
      <c r="E102" s="525"/>
      <c r="F102" s="115"/>
      <c r="G102" s="328"/>
      <c r="H102" s="328"/>
      <c r="I102" s="116"/>
      <c r="J102" s="117"/>
      <c r="K102" s="118"/>
      <c r="L102" s="119"/>
      <c r="M102" s="118"/>
      <c r="N102" s="120" t="str">
        <f t="shared" si="6"/>
        <v/>
      </c>
      <c r="O102" s="121"/>
      <c r="P102" s="122" t="s">
        <v>66</v>
      </c>
      <c r="Q102" s="24"/>
      <c r="R102" s="37"/>
    </row>
    <row r="103" spans="1:18" s="25" customFormat="1" ht="16.2">
      <c r="A103" s="24">
        <v>11</v>
      </c>
      <c r="B103" s="643" t="str">
        <f t="shared" si="5"/>
        <v/>
      </c>
      <c r="C103" s="104"/>
      <c r="D103" s="34"/>
      <c r="E103" s="525"/>
      <c r="F103" s="115"/>
      <c r="G103" s="328"/>
      <c r="H103" s="328"/>
      <c r="I103" s="116"/>
      <c r="J103" s="117"/>
      <c r="K103" s="118"/>
      <c r="L103" s="119"/>
      <c r="M103" s="118"/>
      <c r="N103" s="120" t="str">
        <f t="shared" si="6"/>
        <v/>
      </c>
      <c r="O103" s="121"/>
      <c r="P103" s="122" t="s">
        <v>66</v>
      </c>
      <c r="Q103" s="24"/>
      <c r="R103" s="37"/>
    </row>
    <row r="104" spans="1:18" s="25" customFormat="1" ht="16.2">
      <c r="A104" s="24">
        <v>12</v>
      </c>
      <c r="B104" s="643" t="str">
        <f t="shared" si="5"/>
        <v/>
      </c>
      <c r="C104" s="104"/>
      <c r="D104" s="34"/>
      <c r="E104" s="525"/>
      <c r="F104" s="115"/>
      <c r="G104" s="328"/>
      <c r="H104" s="328"/>
      <c r="I104" s="116"/>
      <c r="J104" s="117"/>
      <c r="K104" s="118"/>
      <c r="L104" s="119"/>
      <c r="M104" s="118"/>
      <c r="N104" s="120" t="str">
        <f t="shared" si="6"/>
        <v/>
      </c>
      <c r="O104" s="121"/>
      <c r="P104" s="122" t="s">
        <v>66</v>
      </c>
      <c r="Q104" s="24"/>
      <c r="R104" s="37"/>
    </row>
    <row r="105" spans="1:18" s="25" customFormat="1" ht="16.2">
      <c r="A105" s="24">
        <v>13</v>
      </c>
      <c r="B105" s="643" t="str">
        <f t="shared" si="5"/>
        <v/>
      </c>
      <c r="C105" s="104"/>
      <c r="D105" s="34"/>
      <c r="E105" s="525"/>
      <c r="F105" s="115"/>
      <c r="G105" s="328"/>
      <c r="H105" s="328"/>
      <c r="I105" s="116"/>
      <c r="J105" s="117"/>
      <c r="K105" s="118"/>
      <c r="L105" s="119"/>
      <c r="M105" s="118"/>
      <c r="N105" s="120" t="str">
        <f t="shared" si="6"/>
        <v/>
      </c>
      <c r="O105" s="121"/>
      <c r="P105" s="122" t="s">
        <v>66</v>
      </c>
      <c r="Q105" s="24"/>
      <c r="R105" s="37"/>
    </row>
    <row r="106" spans="1:18" s="25" customFormat="1" ht="16.2">
      <c r="A106" s="24">
        <v>14</v>
      </c>
      <c r="B106" s="643" t="str">
        <f t="shared" si="5"/>
        <v/>
      </c>
      <c r="C106" s="104"/>
      <c r="D106" s="34"/>
      <c r="E106" s="525"/>
      <c r="F106" s="115"/>
      <c r="G106" s="328"/>
      <c r="H106" s="328"/>
      <c r="I106" s="116"/>
      <c r="J106" s="117"/>
      <c r="K106" s="118"/>
      <c r="L106" s="119"/>
      <c r="M106" s="118"/>
      <c r="N106" s="120" t="str">
        <f t="shared" si="6"/>
        <v/>
      </c>
      <c r="O106" s="121"/>
      <c r="P106" s="122" t="s">
        <v>66</v>
      </c>
      <c r="Q106" s="24"/>
      <c r="R106" s="37"/>
    </row>
    <row r="107" spans="1:18" s="25" customFormat="1" ht="16.2">
      <c r="A107" s="24">
        <v>15</v>
      </c>
      <c r="B107" s="643" t="str">
        <f t="shared" si="5"/>
        <v/>
      </c>
      <c r="C107" s="104"/>
      <c r="D107" s="34"/>
      <c r="E107" s="525"/>
      <c r="F107" s="115"/>
      <c r="G107" s="328"/>
      <c r="H107" s="328"/>
      <c r="I107" s="116"/>
      <c r="J107" s="117"/>
      <c r="K107" s="118"/>
      <c r="L107" s="119"/>
      <c r="M107" s="118"/>
      <c r="N107" s="120" t="str">
        <f t="shared" si="6"/>
        <v/>
      </c>
      <c r="O107" s="121"/>
      <c r="P107" s="122" t="s">
        <v>66</v>
      </c>
      <c r="Q107" s="24"/>
      <c r="R107" s="37"/>
    </row>
    <row r="108" spans="1:18" s="25" customFormat="1" ht="16.2">
      <c r="A108" s="24">
        <v>16</v>
      </c>
      <c r="B108" s="643" t="str">
        <f t="shared" si="5"/>
        <v/>
      </c>
      <c r="C108" s="104"/>
      <c r="D108" s="34"/>
      <c r="E108" s="525"/>
      <c r="F108" s="115"/>
      <c r="G108" s="328"/>
      <c r="H108" s="328"/>
      <c r="I108" s="116"/>
      <c r="J108" s="117"/>
      <c r="K108" s="118"/>
      <c r="L108" s="119"/>
      <c r="M108" s="118"/>
      <c r="N108" s="120" t="str">
        <f t="shared" si="6"/>
        <v/>
      </c>
      <c r="O108" s="121"/>
      <c r="P108" s="122" t="s">
        <v>66</v>
      </c>
      <c r="Q108" s="24"/>
      <c r="R108" s="37"/>
    </row>
    <row r="109" spans="1:18" s="25" customFormat="1" ht="16.2">
      <c r="A109" s="24">
        <v>17</v>
      </c>
      <c r="B109" s="643" t="str">
        <f t="shared" si="5"/>
        <v/>
      </c>
      <c r="C109" s="104"/>
      <c r="D109" s="34"/>
      <c r="E109" s="525"/>
      <c r="F109" s="115"/>
      <c r="G109" s="328"/>
      <c r="H109" s="328"/>
      <c r="I109" s="116"/>
      <c r="J109" s="117"/>
      <c r="K109" s="118"/>
      <c r="L109" s="119"/>
      <c r="M109" s="118"/>
      <c r="N109" s="120" t="str">
        <f t="shared" si="6"/>
        <v/>
      </c>
      <c r="O109" s="121"/>
      <c r="P109" s="122" t="s">
        <v>66</v>
      </c>
      <c r="Q109" s="24"/>
      <c r="R109" s="37"/>
    </row>
    <row r="110" spans="1:18" s="25" customFormat="1" ht="16.2">
      <c r="A110" s="24">
        <v>18</v>
      </c>
      <c r="B110" s="643" t="str">
        <f t="shared" si="5"/>
        <v/>
      </c>
      <c r="C110" s="104"/>
      <c r="D110" s="34"/>
      <c r="E110" s="525"/>
      <c r="F110" s="115"/>
      <c r="G110" s="328"/>
      <c r="H110" s="328"/>
      <c r="I110" s="116"/>
      <c r="J110" s="117"/>
      <c r="K110" s="118"/>
      <c r="L110" s="119"/>
      <c r="M110" s="118"/>
      <c r="N110" s="120" t="str">
        <f t="shared" si="6"/>
        <v/>
      </c>
      <c r="O110" s="121"/>
      <c r="P110" s="122" t="s">
        <v>66</v>
      </c>
      <c r="Q110" s="24"/>
      <c r="R110" s="37"/>
    </row>
    <row r="111" spans="1:18" s="25" customFormat="1" ht="16.2">
      <c r="A111" s="24">
        <v>19</v>
      </c>
      <c r="B111" s="643" t="str">
        <f t="shared" si="5"/>
        <v/>
      </c>
      <c r="C111" s="104"/>
      <c r="D111" s="34"/>
      <c r="E111" s="525"/>
      <c r="F111" s="115"/>
      <c r="G111" s="328"/>
      <c r="H111" s="328"/>
      <c r="I111" s="116"/>
      <c r="J111" s="117"/>
      <c r="K111" s="118"/>
      <c r="L111" s="119"/>
      <c r="M111" s="118"/>
      <c r="N111" s="120" t="str">
        <f t="shared" si="6"/>
        <v/>
      </c>
      <c r="O111" s="121"/>
      <c r="P111" s="122" t="s">
        <v>66</v>
      </c>
      <c r="Q111" s="24"/>
      <c r="R111" s="37"/>
    </row>
    <row r="112" spans="1:18" s="25" customFormat="1" ht="16.2">
      <c r="A112" s="24">
        <v>20</v>
      </c>
      <c r="B112" s="643" t="str">
        <f t="shared" si="5"/>
        <v/>
      </c>
      <c r="C112" s="104"/>
      <c r="D112" s="34"/>
      <c r="E112" s="525"/>
      <c r="F112" s="115"/>
      <c r="G112" s="328"/>
      <c r="H112" s="328"/>
      <c r="I112" s="116"/>
      <c r="J112" s="117"/>
      <c r="K112" s="118"/>
      <c r="L112" s="119"/>
      <c r="M112" s="118"/>
      <c r="N112" s="120" t="str">
        <f t="shared" si="6"/>
        <v/>
      </c>
      <c r="O112" s="121"/>
      <c r="P112" s="122" t="s">
        <v>66</v>
      </c>
      <c r="Q112" s="24"/>
      <c r="R112" s="37"/>
    </row>
    <row r="113" spans="1:24" s="25" customFormat="1" ht="16.2">
      <c r="A113" s="24">
        <v>21</v>
      </c>
      <c r="B113" s="643" t="str">
        <f t="shared" si="5"/>
        <v/>
      </c>
      <c r="C113" s="104"/>
      <c r="D113" s="34"/>
      <c r="E113" s="525"/>
      <c r="F113" s="115"/>
      <c r="G113" s="328"/>
      <c r="H113" s="328"/>
      <c r="I113" s="116"/>
      <c r="J113" s="117"/>
      <c r="K113" s="118"/>
      <c r="L113" s="119"/>
      <c r="M113" s="118"/>
      <c r="N113" s="120" t="str">
        <f t="shared" si="6"/>
        <v/>
      </c>
      <c r="O113" s="121"/>
      <c r="P113" s="122" t="s">
        <v>66</v>
      </c>
      <c r="Q113" s="24"/>
      <c r="R113" s="37"/>
    </row>
    <row r="114" spans="1:24" s="25" customFormat="1" ht="16.2">
      <c r="A114" s="24">
        <v>22</v>
      </c>
      <c r="B114" s="643" t="str">
        <f t="shared" si="5"/>
        <v/>
      </c>
      <c r="C114" s="104"/>
      <c r="D114" s="34"/>
      <c r="E114" s="525"/>
      <c r="F114" s="115"/>
      <c r="G114" s="328"/>
      <c r="H114" s="328"/>
      <c r="I114" s="116"/>
      <c r="J114" s="117"/>
      <c r="K114" s="118"/>
      <c r="L114" s="119"/>
      <c r="M114" s="118"/>
      <c r="N114" s="120" t="str">
        <f t="shared" si="6"/>
        <v/>
      </c>
      <c r="O114" s="121"/>
      <c r="P114" s="122" t="s">
        <v>66</v>
      </c>
      <c r="Q114" s="24"/>
      <c r="R114" s="37"/>
    </row>
    <row r="115" spans="1:24" s="25" customFormat="1" ht="16.2">
      <c r="A115" s="24">
        <v>23</v>
      </c>
      <c r="B115" s="643" t="str">
        <f t="shared" si="5"/>
        <v/>
      </c>
      <c r="C115" s="104"/>
      <c r="D115" s="34"/>
      <c r="E115" s="525"/>
      <c r="F115" s="115"/>
      <c r="G115" s="328"/>
      <c r="H115" s="328"/>
      <c r="I115" s="116"/>
      <c r="J115" s="117"/>
      <c r="K115" s="118"/>
      <c r="L115" s="119"/>
      <c r="M115" s="118"/>
      <c r="N115" s="120" t="str">
        <f t="shared" si="6"/>
        <v/>
      </c>
      <c r="O115" s="121"/>
      <c r="P115" s="122" t="s">
        <v>66</v>
      </c>
      <c r="Q115" s="24"/>
      <c r="R115" s="37"/>
    </row>
    <row r="116" spans="1:24" s="25" customFormat="1" ht="16.2">
      <c r="A116" s="24">
        <v>24</v>
      </c>
      <c r="B116" s="643" t="str">
        <f t="shared" si="5"/>
        <v/>
      </c>
      <c r="C116" s="104"/>
      <c r="D116" s="34"/>
      <c r="E116" s="525"/>
      <c r="F116" s="115"/>
      <c r="G116" s="328"/>
      <c r="H116" s="328"/>
      <c r="I116" s="116"/>
      <c r="J116" s="117"/>
      <c r="K116" s="118"/>
      <c r="L116" s="119"/>
      <c r="M116" s="118"/>
      <c r="N116" s="120" t="str">
        <f t="shared" si="6"/>
        <v/>
      </c>
      <c r="O116" s="121"/>
      <c r="P116" s="122" t="s">
        <v>66</v>
      </c>
      <c r="Q116" s="24"/>
      <c r="R116" s="37"/>
    </row>
    <row r="117" spans="1:24" s="25" customFormat="1" ht="16.2">
      <c r="A117" s="24">
        <v>25</v>
      </c>
      <c r="B117" s="643" t="str">
        <f t="shared" si="5"/>
        <v/>
      </c>
      <c r="C117" s="104"/>
      <c r="D117" s="34"/>
      <c r="E117" s="525"/>
      <c r="F117" s="115"/>
      <c r="G117" s="328"/>
      <c r="H117" s="328"/>
      <c r="I117" s="116"/>
      <c r="J117" s="117"/>
      <c r="K117" s="118"/>
      <c r="L117" s="119"/>
      <c r="M117" s="118"/>
      <c r="N117" s="120" t="str">
        <f t="shared" si="6"/>
        <v/>
      </c>
      <c r="O117" s="121"/>
      <c r="P117" s="122" t="s">
        <v>66</v>
      </c>
      <c r="Q117" s="24"/>
      <c r="R117" s="37"/>
    </row>
    <row r="118" spans="1:24" s="25" customFormat="1" ht="16.2">
      <c r="A118" s="24">
        <v>26</v>
      </c>
      <c r="B118" s="643" t="str">
        <f t="shared" si="5"/>
        <v/>
      </c>
      <c r="C118" s="104"/>
      <c r="D118" s="34"/>
      <c r="E118" s="525"/>
      <c r="F118" s="115"/>
      <c r="G118" s="328"/>
      <c r="H118" s="328"/>
      <c r="I118" s="116"/>
      <c r="J118" s="117"/>
      <c r="K118" s="118"/>
      <c r="L118" s="119"/>
      <c r="M118" s="118"/>
      <c r="N118" s="120" t="str">
        <f t="shared" si="6"/>
        <v/>
      </c>
      <c r="O118" s="121"/>
      <c r="P118" s="122" t="s">
        <v>66</v>
      </c>
      <c r="Q118" s="24"/>
      <c r="R118" s="37"/>
    </row>
    <row r="119" spans="1:24" s="25" customFormat="1" ht="16.2">
      <c r="A119" s="24">
        <v>27</v>
      </c>
      <c r="B119" s="643" t="str">
        <f t="shared" si="5"/>
        <v/>
      </c>
      <c r="C119" s="104"/>
      <c r="D119" s="34"/>
      <c r="E119" s="525"/>
      <c r="F119" s="115"/>
      <c r="G119" s="328"/>
      <c r="H119" s="328"/>
      <c r="I119" s="116"/>
      <c r="J119" s="117"/>
      <c r="K119" s="118"/>
      <c r="L119" s="119"/>
      <c r="M119" s="118"/>
      <c r="N119" s="120" t="str">
        <f t="shared" si="6"/>
        <v/>
      </c>
      <c r="O119" s="121"/>
      <c r="P119" s="122" t="s">
        <v>66</v>
      </c>
      <c r="Q119" s="24"/>
      <c r="R119" s="37"/>
    </row>
    <row r="120" spans="1:24" s="25" customFormat="1" ht="16.2">
      <c r="A120" s="24">
        <v>28</v>
      </c>
      <c r="B120" s="643" t="str">
        <f t="shared" si="5"/>
        <v/>
      </c>
      <c r="C120" s="104"/>
      <c r="D120" s="34"/>
      <c r="E120" s="525"/>
      <c r="F120" s="115"/>
      <c r="G120" s="328"/>
      <c r="H120" s="328"/>
      <c r="I120" s="116"/>
      <c r="J120" s="117"/>
      <c r="K120" s="118"/>
      <c r="L120" s="119"/>
      <c r="M120" s="118"/>
      <c r="N120" s="120" t="str">
        <f t="shared" si="6"/>
        <v/>
      </c>
      <c r="O120" s="121"/>
      <c r="P120" s="122" t="s">
        <v>66</v>
      </c>
      <c r="Q120" s="24"/>
      <c r="R120" s="37"/>
    </row>
    <row r="121" spans="1:24" s="25" customFormat="1" ht="16.2">
      <c r="A121" s="24">
        <v>29</v>
      </c>
      <c r="B121" s="643" t="str">
        <f t="shared" si="5"/>
        <v/>
      </c>
      <c r="C121" s="104"/>
      <c r="D121" s="34"/>
      <c r="E121" s="525"/>
      <c r="F121" s="115"/>
      <c r="G121" s="328"/>
      <c r="H121" s="328"/>
      <c r="I121" s="116"/>
      <c r="J121" s="117"/>
      <c r="K121" s="118"/>
      <c r="L121" s="119"/>
      <c r="M121" s="118"/>
      <c r="N121" s="120" t="str">
        <f t="shared" si="6"/>
        <v/>
      </c>
      <c r="O121" s="121"/>
      <c r="P121" s="122" t="s">
        <v>66</v>
      </c>
      <c r="Q121" s="24"/>
      <c r="R121" s="37"/>
    </row>
    <row r="122" spans="1:24" s="25" customFormat="1" ht="16.2">
      <c r="A122" s="24">
        <v>30</v>
      </c>
      <c r="B122" s="643" t="str">
        <f t="shared" si="5"/>
        <v/>
      </c>
      <c r="C122" s="104"/>
      <c r="D122" s="34"/>
      <c r="E122" s="525"/>
      <c r="F122" s="115"/>
      <c r="G122" s="328"/>
      <c r="H122" s="328"/>
      <c r="I122" s="116"/>
      <c r="J122" s="117"/>
      <c r="K122" s="118"/>
      <c r="L122" s="119"/>
      <c r="M122" s="118"/>
      <c r="N122" s="120" t="str">
        <f t="shared" si="6"/>
        <v/>
      </c>
      <c r="O122" s="121"/>
      <c r="P122" s="122" t="s">
        <v>66</v>
      </c>
      <c r="Q122" s="24"/>
      <c r="R122" s="37"/>
    </row>
    <row r="123" spans="1:24" s="25" customFormat="1" ht="16.2">
      <c r="A123" s="24">
        <v>31</v>
      </c>
      <c r="B123" s="643" t="str">
        <f t="shared" si="5"/>
        <v/>
      </c>
      <c r="C123" s="104"/>
      <c r="D123" s="34"/>
      <c r="E123" s="525"/>
      <c r="F123" s="115"/>
      <c r="G123" s="328"/>
      <c r="H123" s="328"/>
      <c r="I123" s="116"/>
      <c r="J123" s="117"/>
      <c r="K123" s="118"/>
      <c r="L123" s="119"/>
      <c r="M123" s="118"/>
      <c r="N123" s="120" t="str">
        <f t="shared" si="6"/>
        <v/>
      </c>
      <c r="O123" s="121"/>
      <c r="P123" s="122" t="s">
        <v>66</v>
      </c>
      <c r="Q123" s="24"/>
      <c r="R123" s="37"/>
    </row>
    <row r="124" spans="1:24" s="25" customFormat="1" ht="16.2">
      <c r="A124" s="24">
        <v>32</v>
      </c>
      <c r="B124" s="643" t="str">
        <f t="shared" si="5"/>
        <v/>
      </c>
      <c r="C124" s="104"/>
      <c r="D124" s="34"/>
      <c r="E124" s="525"/>
      <c r="F124" s="115"/>
      <c r="G124" s="328"/>
      <c r="H124" s="328"/>
      <c r="I124" s="116"/>
      <c r="J124" s="117"/>
      <c r="K124" s="118"/>
      <c r="L124" s="119"/>
      <c r="M124" s="118"/>
      <c r="N124" s="120" t="str">
        <f t="shared" si="6"/>
        <v/>
      </c>
      <c r="O124" s="121"/>
      <c r="P124" s="122" t="s">
        <v>66</v>
      </c>
      <c r="Q124" s="24"/>
      <c r="R124" s="37"/>
    </row>
    <row r="125" spans="1:24" s="25" customFormat="1" ht="16.2">
      <c r="A125" s="24">
        <v>33</v>
      </c>
      <c r="B125" s="643" t="str">
        <f t="shared" si="5"/>
        <v/>
      </c>
      <c r="C125" s="104"/>
      <c r="D125" s="34"/>
      <c r="E125" s="525"/>
      <c r="F125" s="115"/>
      <c r="G125" s="328"/>
      <c r="H125" s="328"/>
      <c r="I125" s="116"/>
      <c r="J125" s="117"/>
      <c r="K125" s="118"/>
      <c r="L125" s="119"/>
      <c r="M125" s="118"/>
      <c r="N125" s="120" t="str">
        <f t="shared" si="6"/>
        <v/>
      </c>
      <c r="O125" s="121"/>
      <c r="P125" s="122" t="s">
        <v>66</v>
      </c>
      <c r="Q125" s="24"/>
      <c r="R125" s="37"/>
    </row>
    <row r="126" spans="1:24" s="25" customFormat="1" ht="16.2">
      <c r="A126" s="24">
        <v>34</v>
      </c>
      <c r="B126" s="643" t="str">
        <f t="shared" si="5"/>
        <v/>
      </c>
      <c r="C126" s="104"/>
      <c r="D126" s="34"/>
      <c r="E126" s="525"/>
      <c r="F126" s="115"/>
      <c r="G126" s="328"/>
      <c r="H126" s="328"/>
      <c r="I126" s="116"/>
      <c r="J126" s="117"/>
      <c r="K126" s="118"/>
      <c r="L126" s="119"/>
      <c r="M126" s="118"/>
      <c r="N126" s="120" t="str">
        <f t="shared" si="6"/>
        <v/>
      </c>
      <c r="O126" s="121"/>
      <c r="P126" s="122" t="s">
        <v>66</v>
      </c>
      <c r="Q126" s="24"/>
      <c r="R126" s="37"/>
    </row>
    <row r="127" spans="1:24" s="25" customFormat="1" ht="16.2">
      <c r="A127" s="24">
        <v>35</v>
      </c>
      <c r="B127" s="643" t="str">
        <f t="shared" si="5"/>
        <v/>
      </c>
      <c r="C127" s="123"/>
      <c r="D127" s="124"/>
      <c r="E127" s="526"/>
      <c r="F127" s="125"/>
      <c r="G127" s="329"/>
      <c r="H127" s="329"/>
      <c r="I127" s="126"/>
      <c r="J127" s="127"/>
      <c r="K127" s="128"/>
      <c r="L127" s="129"/>
      <c r="M127" s="128"/>
      <c r="N127" s="130" t="str">
        <f t="shared" si="6"/>
        <v/>
      </c>
      <c r="O127" s="131"/>
      <c r="P127" s="132" t="s">
        <v>66</v>
      </c>
      <c r="Q127" s="24"/>
      <c r="R127" s="37"/>
    </row>
    <row r="128" spans="1:24" s="24" customFormat="1" ht="16.2">
      <c r="B128" s="652" t="s">
        <v>483</v>
      </c>
      <c r="C128" s="654" t="s">
        <v>137</v>
      </c>
      <c r="D128" s="146"/>
      <c r="E128" s="147"/>
      <c r="F128" s="148"/>
      <c r="G128" s="333"/>
      <c r="H128" s="334"/>
      <c r="I128" s="149"/>
      <c r="J128" s="150"/>
      <c r="K128" s="151"/>
      <c r="L128" s="152"/>
      <c r="M128" s="151"/>
      <c r="N128" s="152"/>
      <c r="O128" s="153"/>
      <c r="P128" s="154"/>
      <c r="Q128" s="25"/>
      <c r="R128" s="140" t="s">
        <v>65</v>
      </c>
      <c r="S128" s="2"/>
      <c r="T128" s="26"/>
      <c r="U128" s="26"/>
      <c r="V128" s="26"/>
      <c r="W128" s="26"/>
      <c r="X128" s="26"/>
    </row>
    <row r="129" spans="1:24" s="24" customFormat="1" ht="16.2">
      <c r="A129" s="24">
        <v>1</v>
      </c>
      <c r="B129" s="643" t="s">
        <v>500</v>
      </c>
      <c r="C129" s="155"/>
      <c r="D129" s="156"/>
      <c r="E129" s="524"/>
      <c r="F129" s="157"/>
      <c r="G129" s="327"/>
      <c r="H129" s="327"/>
      <c r="I129" s="107"/>
      <c r="J129" s="108"/>
      <c r="K129" s="109"/>
      <c r="L129" s="110"/>
      <c r="M129" s="109"/>
      <c r="N129" s="158" t="str">
        <f>IF(ISNUMBER(I129),(PRODUCT(I129,J129,L129)),"")</f>
        <v/>
      </c>
      <c r="O129" s="159">
        <f>SUM(N129:N138)</f>
        <v>0</v>
      </c>
      <c r="P129" s="113" t="s">
        <v>66</v>
      </c>
      <c r="R129" s="114">
        <f>SUMIF(P129:P138,"課税対象外",N129:N138)</f>
        <v>0</v>
      </c>
      <c r="S129" s="2"/>
      <c r="T129" s="160"/>
      <c r="U129" s="2"/>
      <c r="V129" s="2"/>
      <c r="W129" s="2"/>
      <c r="X129" s="2"/>
    </row>
    <row r="130" spans="1:24" s="24" customFormat="1" ht="16.2">
      <c r="A130" s="24">
        <v>2</v>
      </c>
      <c r="B130" s="643" t="str">
        <f t="shared" si="5"/>
        <v/>
      </c>
      <c r="C130" s="155"/>
      <c r="D130" s="156"/>
      <c r="E130" s="525"/>
      <c r="F130" s="161"/>
      <c r="G130" s="328"/>
      <c r="H130" s="328"/>
      <c r="I130" s="116"/>
      <c r="J130" s="117"/>
      <c r="K130" s="118"/>
      <c r="L130" s="119"/>
      <c r="M130" s="118"/>
      <c r="N130" s="162" t="str">
        <f t="shared" ref="N130:N138" si="7">IF(ISNUMBER(I130),(PRODUCT(I130,J130,L130)),"")</f>
        <v/>
      </c>
      <c r="O130" s="163"/>
      <c r="P130" s="122" t="s">
        <v>66</v>
      </c>
      <c r="R130" s="2"/>
      <c r="S130" s="2"/>
      <c r="T130" s="2"/>
      <c r="U130" s="2"/>
      <c r="V130" s="2"/>
      <c r="W130" s="2"/>
      <c r="X130" s="2"/>
    </row>
    <row r="131" spans="1:24" s="24" customFormat="1" ht="16.2">
      <c r="A131" s="24">
        <v>3</v>
      </c>
      <c r="B131" s="643" t="str">
        <f t="shared" si="5"/>
        <v/>
      </c>
      <c r="C131" s="155"/>
      <c r="D131" s="156"/>
      <c r="E131" s="525"/>
      <c r="F131" s="161"/>
      <c r="G131" s="328"/>
      <c r="H131" s="328"/>
      <c r="I131" s="116"/>
      <c r="J131" s="117"/>
      <c r="K131" s="118"/>
      <c r="L131" s="119"/>
      <c r="M131" s="118"/>
      <c r="N131" s="162" t="str">
        <f t="shared" si="7"/>
        <v/>
      </c>
      <c r="O131" s="164"/>
      <c r="P131" s="122" t="s">
        <v>66</v>
      </c>
      <c r="R131" s="2"/>
      <c r="S131" s="2"/>
      <c r="T131" s="2"/>
      <c r="U131" s="2"/>
      <c r="V131" s="2"/>
      <c r="W131" s="2"/>
      <c r="X131" s="2"/>
    </row>
    <row r="132" spans="1:24" s="24" customFormat="1" ht="16.2">
      <c r="A132" s="24">
        <v>4</v>
      </c>
      <c r="B132" s="643" t="str">
        <f t="shared" si="5"/>
        <v/>
      </c>
      <c r="C132" s="155"/>
      <c r="D132" s="156"/>
      <c r="E132" s="525"/>
      <c r="F132" s="161"/>
      <c r="G132" s="328"/>
      <c r="H132" s="328"/>
      <c r="I132" s="116"/>
      <c r="J132" s="117"/>
      <c r="K132" s="118"/>
      <c r="L132" s="119"/>
      <c r="M132" s="118"/>
      <c r="N132" s="162" t="str">
        <f t="shared" si="7"/>
        <v/>
      </c>
      <c r="O132" s="164"/>
      <c r="P132" s="122" t="s">
        <v>66</v>
      </c>
      <c r="S132" s="2"/>
      <c r="T132" s="2"/>
      <c r="U132" s="2"/>
      <c r="V132" s="2"/>
      <c r="W132" s="2"/>
      <c r="X132" s="2"/>
    </row>
    <row r="133" spans="1:24" s="24" customFormat="1" ht="16.2">
      <c r="A133" s="24">
        <v>5</v>
      </c>
      <c r="B133" s="643" t="str">
        <f t="shared" si="5"/>
        <v/>
      </c>
      <c r="C133" s="155"/>
      <c r="D133" s="156"/>
      <c r="E133" s="525"/>
      <c r="F133" s="161"/>
      <c r="G133" s="328"/>
      <c r="H133" s="328"/>
      <c r="I133" s="116"/>
      <c r="J133" s="117"/>
      <c r="K133" s="118"/>
      <c r="L133" s="119"/>
      <c r="M133" s="118"/>
      <c r="N133" s="162" t="str">
        <f t="shared" si="7"/>
        <v/>
      </c>
      <c r="O133" s="164"/>
      <c r="P133" s="122" t="s">
        <v>66</v>
      </c>
      <c r="S133" s="2"/>
      <c r="T133" s="2"/>
      <c r="U133" s="2"/>
      <c r="V133" s="2"/>
      <c r="W133" s="2"/>
      <c r="X133" s="2"/>
    </row>
    <row r="134" spans="1:24" s="24" customFormat="1" ht="16.2">
      <c r="A134" s="24">
        <v>6</v>
      </c>
      <c r="B134" s="643" t="str">
        <f t="shared" si="5"/>
        <v/>
      </c>
      <c r="C134" s="155"/>
      <c r="D134" s="156"/>
      <c r="E134" s="525"/>
      <c r="F134" s="161"/>
      <c r="G134" s="328"/>
      <c r="H134" s="328"/>
      <c r="I134" s="116"/>
      <c r="J134" s="117"/>
      <c r="K134" s="118"/>
      <c r="L134" s="119"/>
      <c r="M134" s="118"/>
      <c r="N134" s="162" t="str">
        <f t="shared" si="7"/>
        <v/>
      </c>
      <c r="O134" s="164"/>
      <c r="P134" s="122" t="s">
        <v>66</v>
      </c>
      <c r="R134" s="1224"/>
      <c r="S134" s="1225"/>
      <c r="T134" s="1225"/>
      <c r="U134" s="1225"/>
      <c r="V134" s="1225"/>
      <c r="W134" s="2"/>
      <c r="X134" s="2"/>
    </row>
    <row r="135" spans="1:24" s="24" customFormat="1" ht="16.2">
      <c r="A135" s="24">
        <v>7</v>
      </c>
      <c r="B135" s="643" t="str">
        <f t="shared" si="5"/>
        <v/>
      </c>
      <c r="C135" s="155"/>
      <c r="D135" s="156"/>
      <c r="E135" s="525"/>
      <c r="F135" s="161"/>
      <c r="G135" s="328"/>
      <c r="H135" s="328"/>
      <c r="I135" s="116"/>
      <c r="J135" s="117"/>
      <c r="K135" s="118"/>
      <c r="L135" s="119"/>
      <c r="M135" s="118"/>
      <c r="N135" s="162" t="str">
        <f t="shared" si="7"/>
        <v/>
      </c>
      <c r="O135" s="164"/>
      <c r="P135" s="122" t="s">
        <v>66</v>
      </c>
      <c r="R135" s="1225"/>
      <c r="S135" s="1225"/>
      <c r="T135" s="1225"/>
      <c r="U135" s="1225"/>
      <c r="V135" s="1225"/>
      <c r="W135" s="2"/>
      <c r="X135" s="2"/>
    </row>
    <row r="136" spans="1:24" s="24" customFormat="1" ht="16.2">
      <c r="A136" s="24">
        <v>8</v>
      </c>
      <c r="B136" s="643" t="str">
        <f t="shared" si="5"/>
        <v/>
      </c>
      <c r="C136" s="155"/>
      <c r="D136" s="156"/>
      <c r="E136" s="525"/>
      <c r="F136" s="161"/>
      <c r="G136" s="328"/>
      <c r="H136" s="328"/>
      <c r="I136" s="116"/>
      <c r="J136" s="117"/>
      <c r="K136" s="118"/>
      <c r="L136" s="119"/>
      <c r="M136" s="118"/>
      <c r="N136" s="162" t="str">
        <f t="shared" si="7"/>
        <v/>
      </c>
      <c r="O136" s="164"/>
      <c r="P136" s="122" t="s">
        <v>66</v>
      </c>
      <c r="R136" s="1225"/>
      <c r="S136" s="1225"/>
      <c r="T136" s="1225"/>
      <c r="U136" s="1225"/>
      <c r="V136" s="1225"/>
      <c r="W136" s="2"/>
      <c r="X136" s="2"/>
    </row>
    <row r="137" spans="1:24" s="24" customFormat="1" ht="19.8">
      <c r="A137" s="24">
        <v>9</v>
      </c>
      <c r="B137" s="643" t="str">
        <f t="shared" si="5"/>
        <v/>
      </c>
      <c r="C137" s="155"/>
      <c r="D137" s="156"/>
      <c r="E137" s="525"/>
      <c r="F137" s="161"/>
      <c r="G137" s="328"/>
      <c r="H137" s="328"/>
      <c r="I137" s="116"/>
      <c r="J137" s="117"/>
      <c r="K137" s="118"/>
      <c r="L137" s="119"/>
      <c r="M137" s="118"/>
      <c r="N137" s="162" t="str">
        <f t="shared" si="7"/>
        <v/>
      </c>
      <c r="O137" s="164"/>
      <c r="P137" s="122" t="s">
        <v>66</v>
      </c>
      <c r="R137" s="165"/>
      <c r="S137" s="165"/>
      <c r="T137" s="165"/>
      <c r="U137" s="165"/>
      <c r="V137" s="165"/>
      <c r="W137" s="2"/>
      <c r="X137" s="2"/>
    </row>
    <row r="138" spans="1:24" s="24" customFormat="1" ht="16.2">
      <c r="A138" s="24">
        <v>10</v>
      </c>
      <c r="B138" s="644" t="str">
        <f t="shared" si="5"/>
        <v/>
      </c>
      <c r="C138" s="295"/>
      <c r="D138" s="296"/>
      <c r="E138" s="526"/>
      <c r="F138" s="297"/>
      <c r="G138" s="329"/>
      <c r="H138" s="329"/>
      <c r="I138" s="126"/>
      <c r="J138" s="127"/>
      <c r="K138" s="128"/>
      <c r="L138" s="129"/>
      <c r="M138" s="128"/>
      <c r="N138" s="298" t="str">
        <f t="shared" si="7"/>
        <v/>
      </c>
      <c r="O138" s="299"/>
      <c r="P138" s="132" t="s">
        <v>66</v>
      </c>
      <c r="S138" s="2"/>
      <c r="T138" s="2"/>
      <c r="U138" s="2"/>
      <c r="V138" s="2"/>
      <c r="W138" s="2"/>
      <c r="X138" s="2"/>
    </row>
    <row r="139" spans="1:24" s="24" customFormat="1" ht="20.25" customHeight="1">
      <c r="B139" s="24" t="s">
        <v>68</v>
      </c>
      <c r="D139" s="166"/>
      <c r="E139" s="34"/>
      <c r="F139" s="167"/>
      <c r="G139" s="34"/>
      <c r="I139" s="168"/>
      <c r="J139" s="37"/>
      <c r="K139" s="37"/>
      <c r="L139" s="37"/>
      <c r="M139" s="37"/>
      <c r="N139" s="37"/>
      <c r="O139" s="169"/>
    </row>
  </sheetData>
  <autoFilter ref="B21:B139" xr:uid="{494DCF41-E6B2-45BB-8099-90F75CF14DBC}"/>
  <mergeCells count="21">
    <mergeCell ref="J20:K20"/>
    <mergeCell ref="R134:V136"/>
    <mergeCell ref="L20:M20"/>
    <mergeCell ref="G3:H3"/>
    <mergeCell ref="B5:E5"/>
    <mergeCell ref="G5:J5"/>
    <mergeCell ref="I13:J13"/>
    <mergeCell ref="I14:J14"/>
    <mergeCell ref="I12:J12"/>
    <mergeCell ref="I8:J8"/>
    <mergeCell ref="H7:J7"/>
    <mergeCell ref="I9:J9"/>
    <mergeCell ref="I10:J10"/>
    <mergeCell ref="I11:J11"/>
    <mergeCell ref="I18:J18"/>
    <mergeCell ref="Q5:X13"/>
    <mergeCell ref="O1:P1"/>
    <mergeCell ref="J3:P3"/>
    <mergeCell ref="I16:J16"/>
    <mergeCell ref="I17:J17"/>
    <mergeCell ref="I15:J15"/>
  </mergeCells>
  <phoneticPr fontId="7"/>
  <conditionalFormatting sqref="G5">
    <cfRule type="containsText" dxfId="208" priority="2" operator="containsText" text="要選択">
      <formula>NOT(ISERROR(SEARCH("要選択",G5)))</formula>
    </cfRule>
  </conditionalFormatting>
  <conditionalFormatting sqref="P23:P127">
    <cfRule type="expression" dxfId="207" priority="4">
      <formula>$R$16="2"</formula>
    </cfRule>
  </conditionalFormatting>
  <conditionalFormatting sqref="P129:P138">
    <cfRule type="expression" dxfId="206" priority="1">
      <formula>$R$4="2"</formula>
    </cfRule>
  </conditionalFormatting>
  <dataValidations count="18">
    <dataValidation type="whole" imeMode="off" operator="greaterThanOrEqual" allowBlank="1" showInputMessage="1" showErrorMessage="1" error="整数のみ入力できます。_x000a_小数点以下が発生する場合は、一式で計上してください。" sqref="L23:L138" xr:uid="{FAF2AF34-1532-4925-8D7C-B20EE2C444CF}">
      <formula1>0</formula1>
    </dataValidation>
    <dataValidation type="list" imeMode="hiragana" allowBlank="1" showInputMessage="1" showErrorMessage="1" prompt="該当する細目を選択" sqref="E23:E47" xr:uid="{09ED6242-9856-4466-B5A1-C3C2B33BA2CC}">
      <formula1>稽古費</formula1>
    </dataValidation>
    <dataValidation type="whole" imeMode="off" operator="greaterThanOrEqual" allowBlank="1" showInputMessage="1" showErrorMessage="1" sqref="I23:I138" xr:uid="{1CEC6739-1BC7-48C8-80DB-2A771D547280}">
      <formula1>0</formula1>
    </dataValidation>
    <dataValidation type="whole" imeMode="halfAlpha" operator="greaterThanOrEqual" allowBlank="1" showInputMessage="1" showErrorMessage="1" error="整数のみ入力できます。_x000a_小数点以下が発生する場合は、一式で計上してください。" sqref="J23:J138" xr:uid="{7982121C-6F96-4F93-8983-4730F4E2207A}">
      <formula1>0</formula1>
    </dataValidation>
    <dataValidation type="list" allowBlank="1" showInputMessage="1" showErrorMessage="1" sqref="G5:J5" xr:uid="{1EF2A77A-5C4D-4F59-83F7-63E18F0850A0}">
      <formula1>"1 課税事業者,2 免税事業者及び簡易課税事業者,3 課税事業者ではあるが、その他条件により消費税等仕入控除調整を行わない事業者"</formula1>
    </dataValidation>
    <dataValidation imeMode="off" allowBlank="1" showInputMessage="1" showErrorMessage="1" sqref="L1:L2 L139:L1048576 L4:L22" xr:uid="{8F77593F-B223-4BB9-ADF5-15F9E0A7991E}"/>
    <dataValidation type="list" imeMode="hiragana" allowBlank="1" showInputMessage="1" showErrorMessage="1" prompt="該当する細目を選択" sqref="E84:E91" xr:uid="{0F9FB04F-B97E-4F2F-A7A0-10058C4C6FA5}">
      <formula1>会場費</formula1>
    </dataValidation>
    <dataValidation type="list" imeMode="hiragana" allowBlank="1" showInputMessage="1" showErrorMessage="1" prompt="該当する細目を選択" sqref="E93:E127" xr:uid="{EA0A8BA5-FB3D-48B3-A15A-8E2DBAB8548F}">
      <formula1>舞台費</formula1>
    </dataValidation>
    <dataValidation type="textLength" operator="lessThanOrEqual" allowBlank="1" showInputMessage="1" showErrorMessage="1" errorTitle="文字数超過" error="30字以下で入力してください。" sqref="H21:H22 H139:H65557" xr:uid="{8F920D34-0ECF-48E2-8C98-6FB7F367286A}">
      <formula1>30</formula1>
    </dataValidation>
    <dataValidation type="list" allowBlank="1" showInputMessage="1" showErrorMessage="1" sqref="P84:P91 P23:P47 P49:P56 P58:P82 P93:P127 P129:P138" xr:uid="{0D8C1C1E-ACE9-4505-918D-B811D98D3F1A}">
      <formula1>"―,課税対象外"</formula1>
    </dataValidation>
    <dataValidation type="list" imeMode="hiragana" allowBlank="1" showInputMessage="1" showErrorMessage="1" prompt="該当する細目を選択" sqref="E129:E138" xr:uid="{EFC680EC-8856-45B8-A8BA-6D023C24527C}">
      <formula1>配信費</formula1>
    </dataValidation>
    <dataValidation imeMode="hiragana" allowBlank="1" showInputMessage="1" showErrorMessage="1" sqref="E15:G16 P20:P22 E22:G22 P83 P48 P57 P92 E48:G48 E57:G57 E83 E92 G92 D6:G14 C22:D127 E128 E139:G1048576 P128 F128:G138 D17:G21 G83 D1:F4 G1:G2 G4 D128:D1048576" xr:uid="{4E958D1C-A723-4F87-AD42-15DE188E0B93}"/>
    <dataValidation type="whole" imeMode="halfAlpha" operator="greaterThanOrEqual" allowBlank="1" showInputMessage="1" showErrorMessage="1" sqref="I21:J22" xr:uid="{D1D1CE7D-A699-4CA5-8A48-202B077FD3CF}">
      <formula1>0</formula1>
    </dataValidation>
    <dataValidation imeMode="halfAlpha" allowBlank="1" showInputMessage="1" showErrorMessage="1" sqref="I139:J65557" xr:uid="{3A6A8FA3-EDF4-47CE-B779-5D50D1B171BE}"/>
    <dataValidation imeMode="hiragana" allowBlank="1" showInputMessage="1" showErrorMessage="1" prompt="回、日、泊等の単位を入力。" sqref="M23:M47 M84:M91 M49:M56 M58:M82 M93:M127 M129:M138" xr:uid="{479E6D65-08EA-47E1-A857-2B0E0E297FA0}"/>
    <dataValidation imeMode="hiragana" allowBlank="1" showInputMessage="1" showErrorMessage="1" prompt="人、枚、件等を単位を入力" sqref="K23:K47 K84:K91 K49:K56 K58:K82 K93:K127 K129:K138" xr:uid="{2C41FFEA-75CC-489B-A52D-72DE34A62061}"/>
    <dataValidation type="list" allowBlank="1" showInputMessage="1" showErrorMessage="1" prompt="該当する細目を選択" sqref="E49:E56" xr:uid="{665C6B8A-8A32-4FC4-8444-223795BD5C55}">
      <formula1>音楽費</formula1>
    </dataValidation>
    <dataValidation type="list" allowBlank="1" showInputMessage="1" showErrorMessage="1" prompt="該当する細目を選択" sqref="E58:E82" xr:uid="{77627FDD-81EC-434F-867F-FB3B95F96FB0}">
      <formula1>文芸費</formula1>
    </dataValidation>
  </dataValidations>
  <printOptions horizontalCentered="1"/>
  <pageMargins left="0.59055118110236227" right="0.59055118110236227" top="0.59055118110236227" bottom="0.59055118110236227" header="0.31496062992125984" footer="0.31496062992125984"/>
  <pageSetup paperSize="9" scale="45" fitToHeight="0" orientation="portrait" r:id="rId1"/>
  <headerFooter>
    <oddFooter>&amp;R&amp;12整理番号：（事務局記入欄）</oddFooter>
  </headerFooter>
  <rowBreaks count="1" manualBreakCount="1">
    <brk id="82" min="1" max="1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7433-E3ED-4A03-906A-A97419C5A2B5}">
  <sheetPr>
    <pageSetUpPr fitToPage="1"/>
  </sheetPr>
  <dimension ref="A1:V49"/>
  <sheetViews>
    <sheetView view="pageBreakPreview" zoomScale="80" zoomScaleNormal="100" zoomScaleSheetLayoutView="80" workbookViewId="0"/>
  </sheetViews>
  <sheetFormatPr defaultColWidth="9" defaultRowHeight="18"/>
  <cols>
    <col min="1" max="1" width="5.5" style="251" customWidth="1"/>
    <col min="2" max="3" width="8.796875" style="251" customWidth="1"/>
    <col min="4" max="4" width="12" style="250" customWidth="1"/>
    <col min="5" max="5" width="3" style="250" customWidth="1"/>
    <col min="6" max="6" width="6.5" style="355" customWidth="1"/>
    <col min="7" max="7" width="6.5" style="250" customWidth="1"/>
    <col min="8" max="8" width="3" style="250" customWidth="1"/>
    <col min="9" max="9" width="6.5" style="355" customWidth="1"/>
    <col min="10" max="10" width="3" style="250" customWidth="1"/>
    <col min="11" max="11" width="13.5" style="250" customWidth="1"/>
    <col min="12" max="12" width="12" style="250" customWidth="1"/>
    <col min="13" max="13" width="3" style="250" customWidth="1"/>
    <col min="14" max="14" width="6.5" style="355" customWidth="1"/>
    <col min="15" max="15" width="6.5" style="250" customWidth="1"/>
    <col min="16" max="16" width="3" style="250" customWidth="1"/>
    <col min="17" max="17" width="6.5" style="355" customWidth="1"/>
    <col min="18" max="18" width="3" style="250" customWidth="1"/>
    <col min="19" max="19" width="13.5" style="250" customWidth="1"/>
    <col min="20" max="20" width="14.5" style="250" customWidth="1"/>
    <col min="21" max="21" width="17" style="276" customWidth="1"/>
    <col min="22" max="22" width="55" style="251" customWidth="1"/>
    <col min="23" max="16384" width="9" style="251"/>
  </cols>
  <sheetData>
    <row r="1" spans="1:22" ht="27.6" customHeight="1">
      <c r="A1" s="247" t="s">
        <v>362</v>
      </c>
      <c r="B1" s="178"/>
      <c r="C1" s="178"/>
      <c r="D1" s="248"/>
      <c r="E1" s="248"/>
      <c r="F1" s="350"/>
      <c r="G1" s="249"/>
      <c r="H1" s="248"/>
      <c r="I1" s="356"/>
      <c r="J1" s="248"/>
      <c r="K1" s="248"/>
      <c r="L1" s="248"/>
      <c r="M1" s="248"/>
      <c r="N1" s="356"/>
      <c r="O1" s="248"/>
      <c r="P1" s="248"/>
      <c r="Q1" s="356"/>
      <c r="R1" s="248"/>
      <c r="S1" s="248"/>
      <c r="U1" s="396" t="s">
        <v>359</v>
      </c>
    </row>
    <row r="2" spans="1:22" ht="15.75" customHeight="1" thickBot="1">
      <c r="A2" s="247"/>
      <c r="B2" s="178"/>
      <c r="C2" s="178"/>
      <c r="D2" s="248"/>
      <c r="E2" s="248"/>
      <c r="F2" s="350"/>
      <c r="G2" s="249"/>
      <c r="H2" s="248"/>
      <c r="I2" s="356"/>
      <c r="J2" s="248"/>
      <c r="K2" s="248"/>
      <c r="L2" s="248"/>
      <c r="M2" s="248"/>
      <c r="N2" s="356"/>
      <c r="O2" s="248"/>
      <c r="P2" s="248"/>
      <c r="Q2" s="356"/>
      <c r="R2" s="248"/>
      <c r="S2" s="248"/>
      <c r="U2" s="322"/>
    </row>
    <row r="3" spans="1:22" ht="43.8" customHeight="1" thickBot="1">
      <c r="A3" s="1245" t="s">
        <v>45</v>
      </c>
      <c r="B3" s="1246"/>
      <c r="C3" s="1247"/>
      <c r="D3" s="1251" t="str">
        <f>IF(ISBLANK(総表!C14),"",総表!C14)</f>
        <v/>
      </c>
      <c r="E3" s="1252"/>
      <c r="F3" s="1252"/>
      <c r="G3" s="1252"/>
      <c r="H3" s="1252"/>
      <c r="I3" s="1252"/>
      <c r="J3" s="1252"/>
      <c r="K3" s="1253"/>
      <c r="L3" s="1248" t="s">
        <v>46</v>
      </c>
      <c r="M3" s="1249"/>
      <c r="N3" s="1250"/>
      <c r="O3" s="1252" t="str">
        <f>IF(ISBLANK(総表!C28),"",総表!C28)</f>
        <v/>
      </c>
      <c r="P3" s="1252"/>
      <c r="Q3" s="1252"/>
      <c r="R3" s="1252"/>
      <c r="S3" s="1252"/>
      <c r="T3" s="1252"/>
      <c r="U3" s="1253"/>
      <c r="V3" s="286" t="s">
        <v>266</v>
      </c>
    </row>
    <row r="4" spans="1:22" ht="22.05" customHeight="1">
      <c r="A4" s="1270" t="s">
        <v>122</v>
      </c>
      <c r="B4" s="1271"/>
      <c r="C4" s="1271"/>
      <c r="D4" s="1272" t="s">
        <v>272</v>
      </c>
      <c r="E4" s="1273"/>
      <c r="F4" s="1273"/>
      <c r="G4" s="1273"/>
      <c r="H4" s="1273"/>
      <c r="I4" s="1273"/>
      <c r="J4" s="1273"/>
      <c r="K4" s="1274"/>
      <c r="L4" s="1275" t="s">
        <v>273</v>
      </c>
      <c r="M4" s="1273"/>
      <c r="N4" s="1273"/>
      <c r="O4" s="1273"/>
      <c r="P4" s="1273"/>
      <c r="Q4" s="1273"/>
      <c r="R4" s="1273"/>
      <c r="S4" s="1273"/>
      <c r="T4" s="1276" t="s">
        <v>123</v>
      </c>
      <c r="U4" s="1267" t="s">
        <v>530</v>
      </c>
      <c r="V4" s="1254" t="s">
        <v>146</v>
      </c>
    </row>
    <row r="5" spans="1:22" ht="20.25" customHeight="1">
      <c r="A5" s="252" t="s">
        <v>124</v>
      </c>
      <c r="B5" s="1269" t="s">
        <v>125</v>
      </c>
      <c r="C5" s="1269"/>
      <c r="D5" s="253" t="s">
        <v>126</v>
      </c>
      <c r="E5" s="254"/>
      <c r="F5" s="255" t="s">
        <v>127</v>
      </c>
      <c r="G5" s="388" t="s">
        <v>134</v>
      </c>
      <c r="H5" s="254"/>
      <c r="I5" s="254" t="s">
        <v>128</v>
      </c>
      <c r="J5" s="254"/>
      <c r="K5" s="256" t="s">
        <v>129</v>
      </c>
      <c r="L5" s="253" t="s">
        <v>126</v>
      </c>
      <c r="M5" s="254"/>
      <c r="N5" s="255" t="s">
        <v>127</v>
      </c>
      <c r="O5" s="388" t="s">
        <v>134</v>
      </c>
      <c r="P5" s="254"/>
      <c r="Q5" s="254" t="s">
        <v>128</v>
      </c>
      <c r="R5" s="254"/>
      <c r="S5" s="254" t="s">
        <v>129</v>
      </c>
      <c r="T5" s="1277"/>
      <c r="U5" s="1268"/>
      <c r="V5" s="1254"/>
    </row>
    <row r="6" spans="1:22" ht="33.6" customHeight="1">
      <c r="A6" s="257">
        <v>1</v>
      </c>
      <c r="B6" s="1262"/>
      <c r="C6" s="1263"/>
      <c r="D6" s="258"/>
      <c r="E6" s="259" t="s">
        <v>130</v>
      </c>
      <c r="F6" s="351"/>
      <c r="G6" s="718"/>
      <c r="H6" s="259" t="s">
        <v>130</v>
      </c>
      <c r="I6" s="351"/>
      <c r="J6" s="259" t="s">
        <v>131</v>
      </c>
      <c r="K6" s="260">
        <f t="shared" ref="K6:K40" si="0">D6*F6*I6</f>
        <v>0</v>
      </c>
      <c r="L6" s="261"/>
      <c r="M6" s="259" t="s">
        <v>130</v>
      </c>
      <c r="N6" s="351"/>
      <c r="O6" s="718"/>
      <c r="P6" s="259" t="s">
        <v>130</v>
      </c>
      <c r="Q6" s="351"/>
      <c r="R6" s="259" t="s">
        <v>131</v>
      </c>
      <c r="S6" s="262">
        <f t="shared" ref="S6:S40" si="1">L6*N6*Q6</f>
        <v>0</v>
      </c>
      <c r="T6" s="263">
        <f t="shared" ref="T6:T40" si="2">K6+S6</f>
        <v>0</v>
      </c>
      <c r="U6" s="264"/>
      <c r="V6" s="1244" t="s">
        <v>287</v>
      </c>
    </row>
    <row r="7" spans="1:22" ht="33.6" customHeight="1">
      <c r="A7" s="257">
        <v>2</v>
      </c>
      <c r="B7" s="1262"/>
      <c r="C7" s="1263"/>
      <c r="D7" s="258"/>
      <c r="E7" s="259" t="s">
        <v>130</v>
      </c>
      <c r="F7" s="351"/>
      <c r="G7" s="718"/>
      <c r="H7" s="259" t="s">
        <v>130</v>
      </c>
      <c r="I7" s="351"/>
      <c r="J7" s="259" t="s">
        <v>131</v>
      </c>
      <c r="K7" s="260">
        <f t="shared" si="0"/>
        <v>0</v>
      </c>
      <c r="L7" s="261"/>
      <c r="M7" s="259" t="s">
        <v>130</v>
      </c>
      <c r="N7" s="351"/>
      <c r="O7" s="718"/>
      <c r="P7" s="259" t="s">
        <v>130</v>
      </c>
      <c r="Q7" s="351"/>
      <c r="R7" s="259" t="s">
        <v>131</v>
      </c>
      <c r="S7" s="262">
        <f t="shared" si="1"/>
        <v>0</v>
      </c>
      <c r="T7" s="263">
        <f t="shared" si="2"/>
        <v>0</v>
      </c>
      <c r="U7" s="265"/>
      <c r="V7" s="1244"/>
    </row>
    <row r="8" spans="1:22" ht="33.6" customHeight="1">
      <c r="A8" s="257">
        <v>3</v>
      </c>
      <c r="B8" s="1262"/>
      <c r="C8" s="1263"/>
      <c r="D8" s="258"/>
      <c r="E8" s="259" t="s">
        <v>130</v>
      </c>
      <c r="F8" s="351"/>
      <c r="G8" s="718"/>
      <c r="H8" s="259" t="s">
        <v>130</v>
      </c>
      <c r="I8" s="351"/>
      <c r="J8" s="259" t="s">
        <v>131</v>
      </c>
      <c r="K8" s="260">
        <f t="shared" si="0"/>
        <v>0</v>
      </c>
      <c r="L8" s="261"/>
      <c r="M8" s="259" t="s">
        <v>130</v>
      </c>
      <c r="N8" s="351"/>
      <c r="O8" s="718"/>
      <c r="P8" s="259" t="s">
        <v>130</v>
      </c>
      <c r="Q8" s="351"/>
      <c r="R8" s="259" t="s">
        <v>131</v>
      </c>
      <c r="S8" s="262">
        <f t="shared" si="1"/>
        <v>0</v>
      </c>
      <c r="T8" s="263">
        <f t="shared" si="2"/>
        <v>0</v>
      </c>
      <c r="U8" s="265"/>
    </row>
    <row r="9" spans="1:22" ht="33.6" customHeight="1">
      <c r="A9" s="257">
        <v>4</v>
      </c>
      <c r="B9" s="1262"/>
      <c r="C9" s="1263"/>
      <c r="D9" s="258"/>
      <c r="E9" s="259" t="s">
        <v>130</v>
      </c>
      <c r="F9" s="351"/>
      <c r="G9" s="718"/>
      <c r="H9" s="259" t="s">
        <v>130</v>
      </c>
      <c r="I9" s="351"/>
      <c r="J9" s="259" t="s">
        <v>131</v>
      </c>
      <c r="K9" s="260">
        <f t="shared" si="0"/>
        <v>0</v>
      </c>
      <c r="L9" s="261"/>
      <c r="M9" s="259" t="s">
        <v>130</v>
      </c>
      <c r="N9" s="351"/>
      <c r="O9" s="718"/>
      <c r="P9" s="259" t="s">
        <v>130</v>
      </c>
      <c r="Q9" s="351"/>
      <c r="R9" s="259" t="s">
        <v>131</v>
      </c>
      <c r="S9" s="262">
        <f t="shared" si="1"/>
        <v>0</v>
      </c>
      <c r="T9" s="263">
        <f t="shared" si="2"/>
        <v>0</v>
      </c>
      <c r="U9" s="265"/>
    </row>
    <row r="10" spans="1:22" ht="33.6" customHeight="1">
      <c r="A10" s="257">
        <v>5</v>
      </c>
      <c r="B10" s="1262"/>
      <c r="C10" s="1263"/>
      <c r="D10" s="258"/>
      <c r="E10" s="259" t="s">
        <v>130</v>
      </c>
      <c r="F10" s="351"/>
      <c r="G10" s="718"/>
      <c r="H10" s="259" t="s">
        <v>130</v>
      </c>
      <c r="I10" s="351"/>
      <c r="J10" s="259" t="s">
        <v>131</v>
      </c>
      <c r="K10" s="260">
        <f t="shared" si="0"/>
        <v>0</v>
      </c>
      <c r="L10" s="261"/>
      <c r="M10" s="259" t="s">
        <v>130</v>
      </c>
      <c r="N10" s="351"/>
      <c r="O10" s="718"/>
      <c r="P10" s="259" t="s">
        <v>130</v>
      </c>
      <c r="Q10" s="351"/>
      <c r="R10" s="259" t="s">
        <v>131</v>
      </c>
      <c r="S10" s="262">
        <f t="shared" si="1"/>
        <v>0</v>
      </c>
      <c r="T10" s="263">
        <f t="shared" si="2"/>
        <v>0</v>
      </c>
      <c r="U10" s="265"/>
    </row>
    <row r="11" spans="1:22" ht="33.6" customHeight="1">
      <c r="A11" s="257">
        <v>6</v>
      </c>
      <c r="B11" s="1262"/>
      <c r="C11" s="1263"/>
      <c r="D11" s="258"/>
      <c r="E11" s="259" t="s">
        <v>130</v>
      </c>
      <c r="F11" s="351"/>
      <c r="G11" s="718"/>
      <c r="H11" s="259" t="s">
        <v>130</v>
      </c>
      <c r="I11" s="351"/>
      <c r="J11" s="259" t="s">
        <v>131</v>
      </c>
      <c r="K11" s="260">
        <f t="shared" si="0"/>
        <v>0</v>
      </c>
      <c r="L11" s="261"/>
      <c r="M11" s="259" t="s">
        <v>130</v>
      </c>
      <c r="N11" s="351"/>
      <c r="O11" s="718"/>
      <c r="P11" s="259" t="s">
        <v>130</v>
      </c>
      <c r="Q11" s="351"/>
      <c r="R11" s="259" t="s">
        <v>131</v>
      </c>
      <c r="S11" s="262">
        <f t="shared" si="1"/>
        <v>0</v>
      </c>
      <c r="T11" s="263">
        <f t="shared" si="2"/>
        <v>0</v>
      </c>
      <c r="U11" s="265"/>
    </row>
    <row r="12" spans="1:22" ht="33.6" customHeight="1">
      <c r="A12" s="257">
        <v>7</v>
      </c>
      <c r="B12" s="1262"/>
      <c r="C12" s="1263"/>
      <c r="D12" s="258"/>
      <c r="E12" s="259" t="s">
        <v>130</v>
      </c>
      <c r="F12" s="351"/>
      <c r="G12" s="718"/>
      <c r="H12" s="259" t="s">
        <v>130</v>
      </c>
      <c r="I12" s="351"/>
      <c r="J12" s="259" t="s">
        <v>131</v>
      </c>
      <c r="K12" s="260">
        <f t="shared" si="0"/>
        <v>0</v>
      </c>
      <c r="L12" s="261"/>
      <c r="M12" s="259" t="s">
        <v>130</v>
      </c>
      <c r="N12" s="351"/>
      <c r="O12" s="718"/>
      <c r="P12" s="259" t="s">
        <v>130</v>
      </c>
      <c r="Q12" s="351"/>
      <c r="R12" s="259" t="s">
        <v>131</v>
      </c>
      <c r="S12" s="262">
        <f t="shared" si="1"/>
        <v>0</v>
      </c>
      <c r="T12" s="263">
        <f t="shared" si="2"/>
        <v>0</v>
      </c>
      <c r="U12" s="265"/>
    </row>
    <row r="13" spans="1:22" ht="33.6" customHeight="1">
      <c r="A13" s="257">
        <v>8</v>
      </c>
      <c r="B13" s="1262"/>
      <c r="C13" s="1263"/>
      <c r="D13" s="258"/>
      <c r="E13" s="259" t="s">
        <v>130</v>
      </c>
      <c r="F13" s="351"/>
      <c r="G13" s="718"/>
      <c r="H13" s="259" t="s">
        <v>130</v>
      </c>
      <c r="I13" s="351"/>
      <c r="J13" s="259" t="s">
        <v>131</v>
      </c>
      <c r="K13" s="260">
        <f t="shared" si="0"/>
        <v>0</v>
      </c>
      <c r="L13" s="261"/>
      <c r="M13" s="259" t="s">
        <v>130</v>
      </c>
      <c r="N13" s="351"/>
      <c r="O13" s="718"/>
      <c r="P13" s="259" t="s">
        <v>130</v>
      </c>
      <c r="Q13" s="351"/>
      <c r="R13" s="259" t="s">
        <v>131</v>
      </c>
      <c r="S13" s="262">
        <f t="shared" si="1"/>
        <v>0</v>
      </c>
      <c r="T13" s="263">
        <f t="shared" si="2"/>
        <v>0</v>
      </c>
      <c r="U13" s="265"/>
    </row>
    <row r="14" spans="1:22" ht="33.6" customHeight="1">
      <c r="A14" s="257">
        <v>9</v>
      </c>
      <c r="B14" s="1262"/>
      <c r="C14" s="1263"/>
      <c r="D14" s="258"/>
      <c r="E14" s="259" t="s">
        <v>130</v>
      </c>
      <c r="F14" s="351"/>
      <c r="G14" s="718"/>
      <c r="H14" s="259" t="s">
        <v>130</v>
      </c>
      <c r="I14" s="351"/>
      <c r="J14" s="259" t="s">
        <v>131</v>
      </c>
      <c r="K14" s="260">
        <f t="shared" si="0"/>
        <v>0</v>
      </c>
      <c r="L14" s="261"/>
      <c r="M14" s="259" t="s">
        <v>130</v>
      </c>
      <c r="N14" s="351"/>
      <c r="O14" s="718"/>
      <c r="P14" s="259" t="s">
        <v>130</v>
      </c>
      <c r="Q14" s="351"/>
      <c r="R14" s="259" t="s">
        <v>131</v>
      </c>
      <c r="S14" s="262">
        <f t="shared" si="1"/>
        <v>0</v>
      </c>
      <c r="T14" s="263">
        <f t="shared" si="2"/>
        <v>0</v>
      </c>
      <c r="U14" s="265"/>
    </row>
    <row r="15" spans="1:22" ht="33.6" customHeight="1">
      <c r="A15" s="257">
        <v>10</v>
      </c>
      <c r="B15" s="1262"/>
      <c r="C15" s="1263"/>
      <c r="D15" s="258"/>
      <c r="E15" s="259" t="s">
        <v>130</v>
      </c>
      <c r="F15" s="351"/>
      <c r="G15" s="718"/>
      <c r="H15" s="259" t="s">
        <v>130</v>
      </c>
      <c r="I15" s="351"/>
      <c r="J15" s="259" t="s">
        <v>131</v>
      </c>
      <c r="K15" s="260">
        <f t="shared" si="0"/>
        <v>0</v>
      </c>
      <c r="L15" s="261"/>
      <c r="M15" s="259" t="s">
        <v>130</v>
      </c>
      <c r="N15" s="351"/>
      <c r="O15" s="718"/>
      <c r="P15" s="259" t="s">
        <v>130</v>
      </c>
      <c r="Q15" s="351"/>
      <c r="R15" s="259" t="s">
        <v>131</v>
      </c>
      <c r="S15" s="262">
        <f t="shared" si="1"/>
        <v>0</v>
      </c>
      <c r="T15" s="263">
        <f t="shared" si="2"/>
        <v>0</v>
      </c>
      <c r="U15" s="265"/>
    </row>
    <row r="16" spans="1:22" ht="33.6" customHeight="1">
      <c r="A16" s="257">
        <v>11</v>
      </c>
      <c r="B16" s="1262"/>
      <c r="C16" s="1263"/>
      <c r="D16" s="258"/>
      <c r="E16" s="259" t="s">
        <v>130</v>
      </c>
      <c r="F16" s="351"/>
      <c r="G16" s="718"/>
      <c r="H16" s="259" t="s">
        <v>130</v>
      </c>
      <c r="I16" s="351"/>
      <c r="J16" s="259" t="s">
        <v>131</v>
      </c>
      <c r="K16" s="260">
        <f t="shared" si="0"/>
        <v>0</v>
      </c>
      <c r="L16" s="261"/>
      <c r="M16" s="259" t="s">
        <v>130</v>
      </c>
      <c r="N16" s="351"/>
      <c r="O16" s="718"/>
      <c r="P16" s="259" t="s">
        <v>130</v>
      </c>
      <c r="Q16" s="351"/>
      <c r="R16" s="259" t="s">
        <v>131</v>
      </c>
      <c r="S16" s="262">
        <f t="shared" si="1"/>
        <v>0</v>
      </c>
      <c r="T16" s="263">
        <f t="shared" si="2"/>
        <v>0</v>
      </c>
      <c r="U16" s="265"/>
    </row>
    <row r="17" spans="1:21" ht="33.6" customHeight="1">
      <c r="A17" s="257">
        <v>12</v>
      </c>
      <c r="B17" s="1262"/>
      <c r="C17" s="1263"/>
      <c r="D17" s="258"/>
      <c r="E17" s="259" t="s">
        <v>130</v>
      </c>
      <c r="F17" s="351"/>
      <c r="G17" s="718"/>
      <c r="H17" s="259" t="s">
        <v>130</v>
      </c>
      <c r="I17" s="351"/>
      <c r="J17" s="259" t="s">
        <v>131</v>
      </c>
      <c r="K17" s="260">
        <f t="shared" si="0"/>
        <v>0</v>
      </c>
      <c r="L17" s="261"/>
      <c r="M17" s="259" t="s">
        <v>130</v>
      </c>
      <c r="N17" s="351"/>
      <c r="O17" s="718"/>
      <c r="P17" s="259" t="s">
        <v>130</v>
      </c>
      <c r="Q17" s="351"/>
      <c r="R17" s="259" t="s">
        <v>131</v>
      </c>
      <c r="S17" s="262">
        <f t="shared" si="1"/>
        <v>0</v>
      </c>
      <c r="T17" s="263">
        <f t="shared" si="2"/>
        <v>0</v>
      </c>
      <c r="U17" s="265"/>
    </row>
    <row r="18" spans="1:21" ht="33.6" customHeight="1">
      <c r="A18" s="257">
        <v>13</v>
      </c>
      <c r="B18" s="1262"/>
      <c r="C18" s="1263"/>
      <c r="D18" s="258"/>
      <c r="E18" s="259" t="s">
        <v>130</v>
      </c>
      <c r="F18" s="351"/>
      <c r="G18" s="718"/>
      <c r="H18" s="259" t="s">
        <v>130</v>
      </c>
      <c r="I18" s="351"/>
      <c r="J18" s="259" t="s">
        <v>131</v>
      </c>
      <c r="K18" s="260">
        <f t="shared" si="0"/>
        <v>0</v>
      </c>
      <c r="L18" s="261"/>
      <c r="M18" s="259" t="s">
        <v>130</v>
      </c>
      <c r="N18" s="351"/>
      <c r="O18" s="718"/>
      <c r="P18" s="259" t="s">
        <v>130</v>
      </c>
      <c r="Q18" s="351"/>
      <c r="R18" s="259" t="s">
        <v>131</v>
      </c>
      <c r="S18" s="262">
        <f t="shared" si="1"/>
        <v>0</v>
      </c>
      <c r="T18" s="263">
        <f t="shared" si="2"/>
        <v>0</v>
      </c>
      <c r="U18" s="265"/>
    </row>
    <row r="19" spans="1:21" ht="33.6" customHeight="1">
      <c r="A19" s="257">
        <v>14</v>
      </c>
      <c r="B19" s="1262"/>
      <c r="C19" s="1263"/>
      <c r="D19" s="258"/>
      <c r="E19" s="259" t="s">
        <v>130</v>
      </c>
      <c r="F19" s="351"/>
      <c r="G19" s="718"/>
      <c r="H19" s="259" t="s">
        <v>130</v>
      </c>
      <c r="I19" s="351"/>
      <c r="J19" s="259" t="s">
        <v>131</v>
      </c>
      <c r="K19" s="260">
        <f t="shared" si="0"/>
        <v>0</v>
      </c>
      <c r="L19" s="261"/>
      <c r="M19" s="259" t="s">
        <v>130</v>
      </c>
      <c r="N19" s="351"/>
      <c r="O19" s="718"/>
      <c r="P19" s="259" t="s">
        <v>130</v>
      </c>
      <c r="Q19" s="351"/>
      <c r="R19" s="259" t="s">
        <v>131</v>
      </c>
      <c r="S19" s="262">
        <f t="shared" si="1"/>
        <v>0</v>
      </c>
      <c r="T19" s="263">
        <f t="shared" si="2"/>
        <v>0</v>
      </c>
      <c r="U19" s="265"/>
    </row>
    <row r="20" spans="1:21" ht="33.6" customHeight="1">
      <c r="A20" s="257">
        <v>15</v>
      </c>
      <c r="B20" s="1262"/>
      <c r="C20" s="1263"/>
      <c r="D20" s="258"/>
      <c r="E20" s="259" t="s">
        <v>130</v>
      </c>
      <c r="F20" s="351"/>
      <c r="G20" s="718"/>
      <c r="H20" s="259" t="s">
        <v>130</v>
      </c>
      <c r="I20" s="351"/>
      <c r="J20" s="259" t="s">
        <v>131</v>
      </c>
      <c r="K20" s="260">
        <f t="shared" si="0"/>
        <v>0</v>
      </c>
      <c r="L20" s="261"/>
      <c r="M20" s="259" t="s">
        <v>130</v>
      </c>
      <c r="N20" s="351"/>
      <c r="O20" s="718"/>
      <c r="P20" s="259" t="s">
        <v>130</v>
      </c>
      <c r="Q20" s="351"/>
      <c r="R20" s="259" t="s">
        <v>131</v>
      </c>
      <c r="S20" s="262">
        <f t="shared" si="1"/>
        <v>0</v>
      </c>
      <c r="T20" s="263">
        <f t="shared" si="2"/>
        <v>0</v>
      </c>
      <c r="U20" s="265"/>
    </row>
    <row r="21" spans="1:21" ht="33.6" customHeight="1">
      <c r="A21" s="257">
        <v>16</v>
      </c>
      <c r="B21" s="1262"/>
      <c r="C21" s="1263"/>
      <c r="D21" s="258"/>
      <c r="E21" s="259" t="s">
        <v>130</v>
      </c>
      <c r="F21" s="351"/>
      <c r="G21" s="718"/>
      <c r="H21" s="259" t="s">
        <v>130</v>
      </c>
      <c r="I21" s="351"/>
      <c r="J21" s="259" t="s">
        <v>131</v>
      </c>
      <c r="K21" s="260">
        <f t="shared" si="0"/>
        <v>0</v>
      </c>
      <c r="L21" s="261"/>
      <c r="M21" s="259" t="s">
        <v>130</v>
      </c>
      <c r="N21" s="351"/>
      <c r="O21" s="718"/>
      <c r="P21" s="259" t="s">
        <v>130</v>
      </c>
      <c r="Q21" s="351"/>
      <c r="R21" s="259" t="s">
        <v>131</v>
      </c>
      <c r="S21" s="262">
        <f t="shared" si="1"/>
        <v>0</v>
      </c>
      <c r="T21" s="263">
        <f t="shared" si="2"/>
        <v>0</v>
      </c>
      <c r="U21" s="265"/>
    </row>
    <row r="22" spans="1:21" ht="33.6" customHeight="1">
      <c r="A22" s="257">
        <v>17</v>
      </c>
      <c r="B22" s="1262"/>
      <c r="C22" s="1263"/>
      <c r="D22" s="258"/>
      <c r="E22" s="259" t="s">
        <v>130</v>
      </c>
      <c r="F22" s="351"/>
      <c r="G22" s="718"/>
      <c r="H22" s="259" t="s">
        <v>130</v>
      </c>
      <c r="I22" s="351"/>
      <c r="J22" s="259" t="s">
        <v>131</v>
      </c>
      <c r="K22" s="260">
        <f t="shared" si="0"/>
        <v>0</v>
      </c>
      <c r="L22" s="261"/>
      <c r="M22" s="259" t="s">
        <v>130</v>
      </c>
      <c r="N22" s="351"/>
      <c r="O22" s="718"/>
      <c r="P22" s="259" t="s">
        <v>130</v>
      </c>
      <c r="Q22" s="351"/>
      <c r="R22" s="259" t="s">
        <v>131</v>
      </c>
      <c r="S22" s="262">
        <f t="shared" si="1"/>
        <v>0</v>
      </c>
      <c r="T22" s="263">
        <f t="shared" si="2"/>
        <v>0</v>
      </c>
      <c r="U22" s="265"/>
    </row>
    <row r="23" spans="1:21" ht="33.6" customHeight="1">
      <c r="A23" s="257">
        <v>18</v>
      </c>
      <c r="B23" s="1262"/>
      <c r="C23" s="1263"/>
      <c r="D23" s="258"/>
      <c r="E23" s="259" t="s">
        <v>130</v>
      </c>
      <c r="F23" s="351"/>
      <c r="G23" s="718"/>
      <c r="H23" s="259" t="s">
        <v>130</v>
      </c>
      <c r="I23" s="351"/>
      <c r="J23" s="259" t="s">
        <v>131</v>
      </c>
      <c r="K23" s="260">
        <f t="shared" si="0"/>
        <v>0</v>
      </c>
      <c r="L23" s="261"/>
      <c r="M23" s="259" t="s">
        <v>130</v>
      </c>
      <c r="N23" s="351"/>
      <c r="O23" s="718"/>
      <c r="P23" s="259" t="s">
        <v>130</v>
      </c>
      <c r="Q23" s="351"/>
      <c r="R23" s="259" t="s">
        <v>131</v>
      </c>
      <c r="S23" s="262">
        <f t="shared" si="1"/>
        <v>0</v>
      </c>
      <c r="T23" s="263">
        <f t="shared" si="2"/>
        <v>0</v>
      </c>
      <c r="U23" s="265"/>
    </row>
    <row r="24" spans="1:21" ht="33.6" customHeight="1">
      <c r="A24" s="257">
        <v>19</v>
      </c>
      <c r="B24" s="1262"/>
      <c r="C24" s="1263"/>
      <c r="D24" s="258"/>
      <c r="E24" s="259" t="s">
        <v>130</v>
      </c>
      <c r="F24" s="351"/>
      <c r="G24" s="718"/>
      <c r="H24" s="259" t="s">
        <v>130</v>
      </c>
      <c r="I24" s="351"/>
      <c r="J24" s="259" t="s">
        <v>131</v>
      </c>
      <c r="K24" s="260">
        <f t="shared" si="0"/>
        <v>0</v>
      </c>
      <c r="L24" s="261"/>
      <c r="M24" s="259" t="s">
        <v>130</v>
      </c>
      <c r="N24" s="351"/>
      <c r="O24" s="718"/>
      <c r="P24" s="259" t="s">
        <v>130</v>
      </c>
      <c r="Q24" s="351"/>
      <c r="R24" s="259" t="s">
        <v>131</v>
      </c>
      <c r="S24" s="262">
        <f t="shared" si="1"/>
        <v>0</v>
      </c>
      <c r="T24" s="263">
        <f t="shared" si="2"/>
        <v>0</v>
      </c>
      <c r="U24" s="265"/>
    </row>
    <row r="25" spans="1:21" ht="33.6" customHeight="1">
      <c r="A25" s="257">
        <v>20</v>
      </c>
      <c r="B25" s="1262"/>
      <c r="C25" s="1263"/>
      <c r="D25" s="258"/>
      <c r="E25" s="259" t="s">
        <v>130</v>
      </c>
      <c r="F25" s="351"/>
      <c r="G25" s="718"/>
      <c r="H25" s="259" t="s">
        <v>130</v>
      </c>
      <c r="I25" s="351"/>
      <c r="J25" s="259" t="s">
        <v>131</v>
      </c>
      <c r="K25" s="260">
        <f t="shared" si="0"/>
        <v>0</v>
      </c>
      <c r="L25" s="261"/>
      <c r="M25" s="259" t="s">
        <v>130</v>
      </c>
      <c r="N25" s="351"/>
      <c r="O25" s="718"/>
      <c r="P25" s="259" t="s">
        <v>130</v>
      </c>
      <c r="Q25" s="351"/>
      <c r="R25" s="259" t="s">
        <v>131</v>
      </c>
      <c r="S25" s="262">
        <f t="shared" si="1"/>
        <v>0</v>
      </c>
      <c r="T25" s="263">
        <f t="shared" si="2"/>
        <v>0</v>
      </c>
      <c r="U25" s="265"/>
    </row>
    <row r="26" spans="1:21" ht="33.6" customHeight="1">
      <c r="A26" s="257">
        <v>21</v>
      </c>
      <c r="B26" s="1262"/>
      <c r="C26" s="1263"/>
      <c r="D26" s="258"/>
      <c r="E26" s="259" t="s">
        <v>130</v>
      </c>
      <c r="F26" s="351"/>
      <c r="G26" s="718"/>
      <c r="H26" s="259" t="s">
        <v>130</v>
      </c>
      <c r="I26" s="351"/>
      <c r="J26" s="259" t="s">
        <v>131</v>
      </c>
      <c r="K26" s="260">
        <f t="shared" si="0"/>
        <v>0</v>
      </c>
      <c r="L26" s="261"/>
      <c r="M26" s="259" t="s">
        <v>130</v>
      </c>
      <c r="N26" s="351"/>
      <c r="O26" s="718"/>
      <c r="P26" s="259" t="s">
        <v>130</v>
      </c>
      <c r="Q26" s="351"/>
      <c r="R26" s="259" t="s">
        <v>131</v>
      </c>
      <c r="S26" s="262">
        <f t="shared" si="1"/>
        <v>0</v>
      </c>
      <c r="T26" s="263">
        <f t="shared" si="2"/>
        <v>0</v>
      </c>
      <c r="U26" s="265"/>
    </row>
    <row r="27" spans="1:21" ht="33.6" customHeight="1">
      <c r="A27" s="257">
        <v>22</v>
      </c>
      <c r="B27" s="1262"/>
      <c r="C27" s="1263"/>
      <c r="D27" s="258"/>
      <c r="E27" s="259" t="s">
        <v>130</v>
      </c>
      <c r="F27" s="351"/>
      <c r="G27" s="718"/>
      <c r="H27" s="259" t="s">
        <v>130</v>
      </c>
      <c r="I27" s="351"/>
      <c r="J27" s="259" t="s">
        <v>131</v>
      </c>
      <c r="K27" s="260">
        <f t="shared" si="0"/>
        <v>0</v>
      </c>
      <c r="L27" s="261"/>
      <c r="M27" s="259" t="s">
        <v>130</v>
      </c>
      <c r="N27" s="351"/>
      <c r="O27" s="718"/>
      <c r="P27" s="259" t="s">
        <v>130</v>
      </c>
      <c r="Q27" s="351"/>
      <c r="R27" s="259" t="s">
        <v>131</v>
      </c>
      <c r="S27" s="262">
        <f t="shared" si="1"/>
        <v>0</v>
      </c>
      <c r="T27" s="263">
        <f t="shared" si="2"/>
        <v>0</v>
      </c>
      <c r="U27" s="265"/>
    </row>
    <row r="28" spans="1:21" ht="33.6" customHeight="1">
      <c r="A28" s="257">
        <v>23</v>
      </c>
      <c r="B28" s="1262"/>
      <c r="C28" s="1263"/>
      <c r="D28" s="258"/>
      <c r="E28" s="259" t="s">
        <v>130</v>
      </c>
      <c r="F28" s="351"/>
      <c r="G28" s="718"/>
      <c r="H28" s="259" t="s">
        <v>130</v>
      </c>
      <c r="I28" s="351"/>
      <c r="J28" s="259" t="s">
        <v>131</v>
      </c>
      <c r="K28" s="260">
        <f t="shared" si="0"/>
        <v>0</v>
      </c>
      <c r="L28" s="261"/>
      <c r="M28" s="259" t="s">
        <v>130</v>
      </c>
      <c r="N28" s="351"/>
      <c r="O28" s="718"/>
      <c r="P28" s="259" t="s">
        <v>130</v>
      </c>
      <c r="Q28" s="351"/>
      <c r="R28" s="259" t="s">
        <v>131</v>
      </c>
      <c r="S28" s="262">
        <f t="shared" si="1"/>
        <v>0</v>
      </c>
      <c r="T28" s="263">
        <f t="shared" si="2"/>
        <v>0</v>
      </c>
      <c r="U28" s="265"/>
    </row>
    <row r="29" spans="1:21" ht="33.6" customHeight="1">
      <c r="A29" s="257">
        <v>24</v>
      </c>
      <c r="B29" s="1262"/>
      <c r="C29" s="1263"/>
      <c r="D29" s="258"/>
      <c r="E29" s="259" t="s">
        <v>130</v>
      </c>
      <c r="F29" s="351"/>
      <c r="G29" s="718"/>
      <c r="H29" s="259" t="s">
        <v>130</v>
      </c>
      <c r="I29" s="351"/>
      <c r="J29" s="259" t="s">
        <v>131</v>
      </c>
      <c r="K29" s="260">
        <f t="shared" si="0"/>
        <v>0</v>
      </c>
      <c r="L29" s="261"/>
      <c r="M29" s="259" t="s">
        <v>130</v>
      </c>
      <c r="N29" s="351"/>
      <c r="O29" s="718"/>
      <c r="P29" s="259" t="s">
        <v>130</v>
      </c>
      <c r="Q29" s="351"/>
      <c r="R29" s="259" t="s">
        <v>131</v>
      </c>
      <c r="S29" s="262">
        <f t="shared" si="1"/>
        <v>0</v>
      </c>
      <c r="T29" s="263">
        <f t="shared" si="2"/>
        <v>0</v>
      </c>
      <c r="U29" s="265"/>
    </row>
    <row r="30" spans="1:21" ht="33.6" customHeight="1">
      <c r="A30" s="257">
        <v>25</v>
      </c>
      <c r="B30" s="1262"/>
      <c r="C30" s="1263"/>
      <c r="D30" s="258"/>
      <c r="E30" s="259" t="s">
        <v>130</v>
      </c>
      <c r="F30" s="351"/>
      <c r="G30" s="718"/>
      <c r="H30" s="259" t="s">
        <v>130</v>
      </c>
      <c r="I30" s="351"/>
      <c r="J30" s="259" t="s">
        <v>131</v>
      </c>
      <c r="K30" s="260">
        <f t="shared" si="0"/>
        <v>0</v>
      </c>
      <c r="L30" s="261"/>
      <c r="M30" s="259" t="s">
        <v>130</v>
      </c>
      <c r="N30" s="351"/>
      <c r="O30" s="718"/>
      <c r="P30" s="259" t="s">
        <v>130</v>
      </c>
      <c r="Q30" s="351"/>
      <c r="R30" s="259" t="s">
        <v>131</v>
      </c>
      <c r="S30" s="262">
        <f t="shared" si="1"/>
        <v>0</v>
      </c>
      <c r="T30" s="263">
        <f t="shared" si="2"/>
        <v>0</v>
      </c>
      <c r="U30" s="265"/>
    </row>
    <row r="31" spans="1:21" ht="33.6" customHeight="1">
      <c r="A31" s="257">
        <v>26</v>
      </c>
      <c r="B31" s="1262"/>
      <c r="C31" s="1263"/>
      <c r="D31" s="258"/>
      <c r="E31" s="259" t="s">
        <v>130</v>
      </c>
      <c r="F31" s="351"/>
      <c r="G31" s="718"/>
      <c r="H31" s="259" t="s">
        <v>130</v>
      </c>
      <c r="I31" s="351"/>
      <c r="J31" s="259" t="s">
        <v>131</v>
      </c>
      <c r="K31" s="260">
        <f t="shared" si="0"/>
        <v>0</v>
      </c>
      <c r="L31" s="261"/>
      <c r="M31" s="259" t="s">
        <v>130</v>
      </c>
      <c r="N31" s="351"/>
      <c r="O31" s="718"/>
      <c r="P31" s="259" t="s">
        <v>130</v>
      </c>
      <c r="Q31" s="351"/>
      <c r="R31" s="259" t="s">
        <v>131</v>
      </c>
      <c r="S31" s="262">
        <f t="shared" si="1"/>
        <v>0</v>
      </c>
      <c r="T31" s="263">
        <f t="shared" si="2"/>
        <v>0</v>
      </c>
      <c r="U31" s="265"/>
    </row>
    <row r="32" spans="1:21" ht="33.6" customHeight="1">
      <c r="A32" s="257">
        <v>27</v>
      </c>
      <c r="B32" s="1262"/>
      <c r="C32" s="1263"/>
      <c r="D32" s="258"/>
      <c r="E32" s="259" t="s">
        <v>130</v>
      </c>
      <c r="F32" s="351"/>
      <c r="G32" s="718"/>
      <c r="H32" s="259" t="s">
        <v>130</v>
      </c>
      <c r="I32" s="351"/>
      <c r="J32" s="259" t="s">
        <v>131</v>
      </c>
      <c r="K32" s="260">
        <f t="shared" si="0"/>
        <v>0</v>
      </c>
      <c r="L32" s="261"/>
      <c r="M32" s="259" t="s">
        <v>130</v>
      </c>
      <c r="N32" s="351"/>
      <c r="O32" s="718"/>
      <c r="P32" s="259" t="s">
        <v>130</v>
      </c>
      <c r="Q32" s="351"/>
      <c r="R32" s="259" t="s">
        <v>131</v>
      </c>
      <c r="S32" s="262">
        <f t="shared" si="1"/>
        <v>0</v>
      </c>
      <c r="T32" s="263">
        <f t="shared" si="2"/>
        <v>0</v>
      </c>
      <c r="U32" s="265"/>
    </row>
    <row r="33" spans="1:21" ht="33.6" customHeight="1">
      <c r="A33" s="257">
        <v>28</v>
      </c>
      <c r="B33" s="1262"/>
      <c r="C33" s="1263"/>
      <c r="D33" s="258"/>
      <c r="E33" s="259" t="s">
        <v>130</v>
      </c>
      <c r="F33" s="351"/>
      <c r="G33" s="718"/>
      <c r="H33" s="259" t="s">
        <v>130</v>
      </c>
      <c r="I33" s="351"/>
      <c r="J33" s="259" t="s">
        <v>131</v>
      </c>
      <c r="K33" s="260">
        <f t="shared" si="0"/>
        <v>0</v>
      </c>
      <c r="L33" s="261"/>
      <c r="M33" s="259" t="s">
        <v>130</v>
      </c>
      <c r="N33" s="351"/>
      <c r="O33" s="718"/>
      <c r="P33" s="259" t="s">
        <v>130</v>
      </c>
      <c r="Q33" s="351"/>
      <c r="R33" s="259" t="s">
        <v>131</v>
      </c>
      <c r="S33" s="262">
        <f t="shared" si="1"/>
        <v>0</v>
      </c>
      <c r="T33" s="263">
        <f t="shared" si="2"/>
        <v>0</v>
      </c>
      <c r="U33" s="265"/>
    </row>
    <row r="34" spans="1:21" ht="33.6" customHeight="1">
      <c r="A34" s="257">
        <v>29</v>
      </c>
      <c r="B34" s="1262"/>
      <c r="C34" s="1263"/>
      <c r="D34" s="258"/>
      <c r="E34" s="259" t="s">
        <v>130</v>
      </c>
      <c r="F34" s="351"/>
      <c r="G34" s="718"/>
      <c r="H34" s="259" t="s">
        <v>130</v>
      </c>
      <c r="I34" s="351"/>
      <c r="J34" s="259" t="s">
        <v>131</v>
      </c>
      <c r="K34" s="260">
        <f t="shared" si="0"/>
        <v>0</v>
      </c>
      <c r="L34" s="261"/>
      <c r="M34" s="259" t="s">
        <v>130</v>
      </c>
      <c r="N34" s="351"/>
      <c r="O34" s="718"/>
      <c r="P34" s="259" t="s">
        <v>130</v>
      </c>
      <c r="Q34" s="351"/>
      <c r="R34" s="259" t="s">
        <v>131</v>
      </c>
      <c r="S34" s="262">
        <f t="shared" si="1"/>
        <v>0</v>
      </c>
      <c r="T34" s="263">
        <f t="shared" si="2"/>
        <v>0</v>
      </c>
      <c r="U34" s="265"/>
    </row>
    <row r="35" spans="1:21" ht="33.6" customHeight="1">
      <c r="A35" s="257">
        <v>30</v>
      </c>
      <c r="B35" s="1262"/>
      <c r="C35" s="1263"/>
      <c r="D35" s="258"/>
      <c r="E35" s="259" t="s">
        <v>130</v>
      </c>
      <c r="F35" s="351"/>
      <c r="G35" s="718"/>
      <c r="H35" s="259" t="s">
        <v>130</v>
      </c>
      <c r="I35" s="351"/>
      <c r="J35" s="259" t="s">
        <v>131</v>
      </c>
      <c r="K35" s="260">
        <f t="shared" si="0"/>
        <v>0</v>
      </c>
      <c r="L35" s="261"/>
      <c r="M35" s="259" t="s">
        <v>130</v>
      </c>
      <c r="N35" s="351"/>
      <c r="O35" s="718"/>
      <c r="P35" s="259" t="s">
        <v>130</v>
      </c>
      <c r="Q35" s="351"/>
      <c r="R35" s="259" t="s">
        <v>131</v>
      </c>
      <c r="S35" s="262">
        <f t="shared" si="1"/>
        <v>0</v>
      </c>
      <c r="T35" s="263">
        <f t="shared" si="2"/>
        <v>0</v>
      </c>
      <c r="U35" s="265"/>
    </row>
    <row r="36" spans="1:21" ht="33.6" customHeight="1">
      <c r="A36" s="257">
        <v>31</v>
      </c>
      <c r="B36" s="1262"/>
      <c r="C36" s="1263"/>
      <c r="D36" s="258"/>
      <c r="E36" s="259" t="s">
        <v>130</v>
      </c>
      <c r="F36" s="351"/>
      <c r="G36" s="718"/>
      <c r="H36" s="259" t="s">
        <v>130</v>
      </c>
      <c r="I36" s="351"/>
      <c r="J36" s="259" t="s">
        <v>131</v>
      </c>
      <c r="K36" s="260">
        <f t="shared" si="0"/>
        <v>0</v>
      </c>
      <c r="L36" s="261"/>
      <c r="M36" s="259" t="s">
        <v>130</v>
      </c>
      <c r="N36" s="351"/>
      <c r="O36" s="718"/>
      <c r="P36" s="259" t="s">
        <v>130</v>
      </c>
      <c r="Q36" s="351"/>
      <c r="R36" s="259" t="s">
        <v>131</v>
      </c>
      <c r="S36" s="262">
        <f t="shared" si="1"/>
        <v>0</v>
      </c>
      <c r="T36" s="263">
        <f t="shared" si="2"/>
        <v>0</v>
      </c>
      <c r="U36" s="265"/>
    </row>
    <row r="37" spans="1:21" ht="33.6" customHeight="1">
      <c r="A37" s="257">
        <v>32</v>
      </c>
      <c r="B37" s="1262"/>
      <c r="C37" s="1263"/>
      <c r="D37" s="258"/>
      <c r="E37" s="259" t="s">
        <v>130</v>
      </c>
      <c r="F37" s="351"/>
      <c r="G37" s="718"/>
      <c r="H37" s="259" t="s">
        <v>130</v>
      </c>
      <c r="I37" s="351"/>
      <c r="J37" s="259" t="s">
        <v>131</v>
      </c>
      <c r="K37" s="260">
        <f t="shared" si="0"/>
        <v>0</v>
      </c>
      <c r="L37" s="261"/>
      <c r="M37" s="259" t="s">
        <v>130</v>
      </c>
      <c r="N37" s="351"/>
      <c r="O37" s="718"/>
      <c r="P37" s="259" t="s">
        <v>130</v>
      </c>
      <c r="Q37" s="351"/>
      <c r="R37" s="259" t="s">
        <v>131</v>
      </c>
      <c r="S37" s="262">
        <f t="shared" si="1"/>
        <v>0</v>
      </c>
      <c r="T37" s="263">
        <f t="shared" si="2"/>
        <v>0</v>
      </c>
      <c r="U37" s="265"/>
    </row>
    <row r="38" spans="1:21" ht="33.6" customHeight="1">
      <c r="A38" s="257">
        <v>33</v>
      </c>
      <c r="B38" s="1262"/>
      <c r="C38" s="1263"/>
      <c r="D38" s="258"/>
      <c r="E38" s="259" t="s">
        <v>130</v>
      </c>
      <c r="F38" s="351"/>
      <c r="G38" s="718"/>
      <c r="H38" s="259" t="s">
        <v>130</v>
      </c>
      <c r="I38" s="351"/>
      <c r="J38" s="259" t="s">
        <v>131</v>
      </c>
      <c r="K38" s="260">
        <f t="shared" si="0"/>
        <v>0</v>
      </c>
      <c r="L38" s="261"/>
      <c r="M38" s="259" t="s">
        <v>130</v>
      </c>
      <c r="N38" s="351"/>
      <c r="O38" s="718"/>
      <c r="P38" s="259" t="s">
        <v>130</v>
      </c>
      <c r="Q38" s="351"/>
      <c r="R38" s="259" t="s">
        <v>131</v>
      </c>
      <c r="S38" s="262">
        <f t="shared" si="1"/>
        <v>0</v>
      </c>
      <c r="T38" s="263">
        <f t="shared" si="2"/>
        <v>0</v>
      </c>
      <c r="U38" s="265"/>
    </row>
    <row r="39" spans="1:21" ht="33.6" customHeight="1">
      <c r="A39" s="257">
        <v>34</v>
      </c>
      <c r="B39" s="1262"/>
      <c r="C39" s="1263"/>
      <c r="D39" s="258"/>
      <c r="E39" s="259" t="s">
        <v>130</v>
      </c>
      <c r="F39" s="351"/>
      <c r="G39" s="718"/>
      <c r="H39" s="259" t="s">
        <v>130</v>
      </c>
      <c r="I39" s="351"/>
      <c r="J39" s="259" t="s">
        <v>131</v>
      </c>
      <c r="K39" s="260">
        <f t="shared" si="0"/>
        <v>0</v>
      </c>
      <c r="L39" s="261"/>
      <c r="M39" s="259" t="s">
        <v>130</v>
      </c>
      <c r="N39" s="351"/>
      <c r="O39" s="718"/>
      <c r="P39" s="259" t="s">
        <v>130</v>
      </c>
      <c r="Q39" s="351"/>
      <c r="R39" s="259" t="s">
        <v>131</v>
      </c>
      <c r="S39" s="262">
        <f t="shared" si="1"/>
        <v>0</v>
      </c>
      <c r="T39" s="263">
        <f t="shared" si="2"/>
        <v>0</v>
      </c>
      <c r="U39" s="265"/>
    </row>
    <row r="40" spans="1:21" ht="33.6" customHeight="1" thickBot="1">
      <c r="A40" s="266">
        <v>35</v>
      </c>
      <c r="B40" s="1264"/>
      <c r="C40" s="1265"/>
      <c r="D40" s="267"/>
      <c r="E40" s="268" t="s">
        <v>130</v>
      </c>
      <c r="F40" s="352"/>
      <c r="G40" s="719"/>
      <c r="H40" s="268" t="s">
        <v>130</v>
      </c>
      <c r="I40" s="352"/>
      <c r="J40" s="268" t="s">
        <v>131</v>
      </c>
      <c r="K40" s="269">
        <f t="shared" si="0"/>
        <v>0</v>
      </c>
      <c r="L40" s="270"/>
      <c r="M40" s="268" t="s">
        <v>130</v>
      </c>
      <c r="N40" s="352"/>
      <c r="O40" s="719"/>
      <c r="P40" s="268" t="s">
        <v>130</v>
      </c>
      <c r="Q40" s="352"/>
      <c r="R40" s="268" t="s">
        <v>131</v>
      </c>
      <c r="S40" s="271">
        <f t="shared" si="1"/>
        <v>0</v>
      </c>
      <c r="T40" s="272">
        <f t="shared" si="2"/>
        <v>0</v>
      </c>
      <c r="U40" s="273"/>
    </row>
    <row r="41" spans="1:21" ht="18" customHeight="1">
      <c r="A41" s="274"/>
      <c r="B41" s="1266"/>
      <c r="C41" s="1266"/>
      <c r="D41" s="275"/>
      <c r="E41" s="275"/>
      <c r="F41" s="353"/>
      <c r="G41" s="275"/>
      <c r="H41" s="275"/>
      <c r="I41" s="353"/>
      <c r="J41" s="275"/>
      <c r="K41" s="275"/>
      <c r="L41" s="275"/>
      <c r="M41" s="275"/>
      <c r="N41" s="353"/>
      <c r="O41" s="275"/>
      <c r="P41" s="275"/>
      <c r="Q41" s="353"/>
      <c r="R41" s="275"/>
      <c r="S41" s="275"/>
      <c r="T41" s="160"/>
    </row>
    <row r="42" spans="1:21" ht="18" customHeight="1" thickBot="1">
      <c r="A42" s="274"/>
      <c r="B42" s="274"/>
      <c r="C42" s="274"/>
      <c r="D42" s="275"/>
      <c r="E42" s="275"/>
      <c r="F42" s="353"/>
      <c r="G42" s="275"/>
      <c r="H42" s="275"/>
      <c r="I42" s="353"/>
      <c r="J42" s="275"/>
      <c r="K42" s="275"/>
      <c r="L42" s="275"/>
      <c r="M42" s="275"/>
      <c r="N42" s="353"/>
      <c r="O42" s="275"/>
      <c r="P42" s="275"/>
      <c r="Q42" s="353"/>
      <c r="R42" s="275"/>
      <c r="S42" s="275"/>
      <c r="T42" s="160"/>
    </row>
    <row r="43" spans="1:21" ht="30" customHeight="1" thickBot="1">
      <c r="A43" s="1255" t="s">
        <v>132</v>
      </c>
      <c r="B43" s="1256"/>
      <c r="C43" s="1257"/>
      <c r="D43" s="1258"/>
      <c r="E43" s="1259"/>
      <c r="F43" s="1259"/>
      <c r="G43" s="1259"/>
      <c r="H43" s="1259"/>
      <c r="I43" s="1259"/>
      <c r="J43" s="1260"/>
      <c r="K43" s="277">
        <f>SUM(K6:K40)</f>
        <v>0</v>
      </c>
      <c r="L43" s="1261"/>
      <c r="M43" s="1259"/>
      <c r="N43" s="1259"/>
      <c r="O43" s="1259"/>
      <c r="P43" s="1259"/>
      <c r="Q43" s="1259"/>
      <c r="R43" s="1260"/>
      <c r="S43" s="278">
        <f>SUM(S6:S40)</f>
        <v>0</v>
      </c>
      <c r="T43" s="279">
        <f>SUM(T6:T40)</f>
        <v>0</v>
      </c>
    </row>
    <row r="44" spans="1:21">
      <c r="A44" s="2"/>
      <c r="B44" s="2"/>
      <c r="C44" s="2"/>
      <c r="D44" s="160"/>
      <c r="E44" s="160"/>
      <c r="F44" s="353"/>
      <c r="G44" s="160"/>
      <c r="H44" s="160"/>
      <c r="I44" s="353"/>
      <c r="J44" s="160"/>
      <c r="K44" s="160"/>
      <c r="L44" s="160"/>
      <c r="M44" s="160"/>
      <c r="N44" s="353"/>
      <c r="O44" s="160"/>
      <c r="P44" s="160"/>
      <c r="Q44" s="353"/>
      <c r="R44" s="160"/>
      <c r="S44" s="160"/>
      <c r="T44" s="160"/>
    </row>
    <row r="45" spans="1:21">
      <c r="A45" s="280" t="s">
        <v>133</v>
      </c>
      <c r="B45" s="281"/>
      <c r="C45" s="281"/>
      <c r="D45" s="281"/>
      <c r="E45" s="281"/>
      <c r="F45" s="354"/>
      <c r="G45" s="281"/>
      <c r="H45" s="281"/>
      <c r="I45" s="354"/>
      <c r="J45" s="281"/>
      <c r="K45" s="281"/>
      <c r="L45" s="281"/>
      <c r="M45" s="281"/>
      <c r="N45" s="354"/>
      <c r="O45" s="281"/>
      <c r="P45" s="281"/>
      <c r="Q45" s="354"/>
      <c r="R45" s="281"/>
      <c r="S45" s="281"/>
      <c r="T45" s="281"/>
    </row>
    <row r="46" spans="1:21" ht="18.75" customHeight="1">
      <c r="A46" s="281"/>
      <c r="B46" s="281"/>
      <c r="C46" s="281"/>
      <c r="D46" s="281"/>
      <c r="E46" s="281"/>
      <c r="F46" s="354"/>
      <c r="G46" s="281"/>
      <c r="H46" s="281"/>
      <c r="I46" s="354"/>
      <c r="J46" s="281"/>
      <c r="K46" s="281"/>
      <c r="L46" s="281"/>
      <c r="M46" s="281"/>
      <c r="N46" s="354"/>
      <c r="O46" s="281"/>
      <c r="P46" s="281"/>
      <c r="Q46" s="354"/>
      <c r="R46" s="281"/>
      <c r="S46" s="281"/>
      <c r="T46" s="281"/>
    </row>
    <row r="47" spans="1:21">
      <c r="A47" s="2"/>
      <c r="B47" s="2"/>
      <c r="C47" s="2"/>
      <c r="D47" s="160"/>
      <c r="E47" s="160"/>
      <c r="F47" s="353"/>
      <c r="G47" s="160"/>
      <c r="H47" s="160"/>
      <c r="I47" s="353"/>
      <c r="J47" s="160"/>
      <c r="K47" s="160"/>
      <c r="L47" s="160"/>
      <c r="M47" s="160"/>
      <c r="N47" s="353"/>
      <c r="O47" s="160"/>
      <c r="P47" s="160"/>
      <c r="Q47" s="353"/>
      <c r="R47" s="160"/>
      <c r="S47" s="160"/>
      <c r="T47" s="160"/>
    </row>
    <row r="48" spans="1:21">
      <c r="A48" s="2"/>
      <c r="B48" s="2"/>
      <c r="C48" s="2"/>
      <c r="D48" s="160"/>
      <c r="E48" s="160"/>
      <c r="F48" s="353"/>
      <c r="G48" s="160"/>
      <c r="H48" s="160"/>
      <c r="I48" s="353"/>
      <c r="J48" s="160"/>
      <c r="K48" s="160"/>
      <c r="L48" s="160"/>
      <c r="M48" s="160"/>
      <c r="N48" s="353"/>
      <c r="O48" s="160"/>
      <c r="P48" s="160"/>
      <c r="Q48" s="353"/>
      <c r="R48" s="160"/>
      <c r="S48" s="160"/>
      <c r="T48" s="160"/>
    </row>
    <row r="49" spans="1:20">
      <c r="A49" s="2"/>
      <c r="B49" s="2"/>
      <c r="C49" s="2"/>
      <c r="D49" s="160"/>
      <c r="E49" s="160"/>
      <c r="F49" s="353"/>
      <c r="G49" s="160"/>
      <c r="H49" s="160"/>
      <c r="I49" s="353"/>
      <c r="J49" s="160"/>
      <c r="K49" s="160"/>
      <c r="L49" s="160"/>
      <c r="M49" s="160"/>
      <c r="N49" s="353"/>
      <c r="O49" s="160"/>
      <c r="P49" s="160"/>
      <c r="Q49" s="353"/>
      <c r="R49" s="160"/>
      <c r="S49" s="160"/>
      <c r="T49" s="160"/>
    </row>
  </sheetData>
  <mergeCells count="51">
    <mergeCell ref="B22:C22"/>
    <mergeCell ref="U4:U5"/>
    <mergeCell ref="B5:C5"/>
    <mergeCell ref="B11:C11"/>
    <mergeCell ref="A4:C4"/>
    <mergeCell ref="D4:K4"/>
    <mergeCell ref="L4:S4"/>
    <mergeCell ref="T4:T5"/>
    <mergeCell ref="B6:C6"/>
    <mergeCell ref="B7:C7"/>
    <mergeCell ref="B8:C8"/>
    <mergeCell ref="B9:C9"/>
    <mergeCell ref="B10:C10"/>
    <mergeCell ref="B17:C17"/>
    <mergeCell ref="B18:C18"/>
    <mergeCell ref="B19:C19"/>
    <mergeCell ref="B20:C20"/>
    <mergeCell ref="B21:C21"/>
    <mergeCell ref="B12:C12"/>
    <mergeCell ref="B13:C13"/>
    <mergeCell ref="B14:C14"/>
    <mergeCell ref="B15:C15"/>
    <mergeCell ref="B16:C16"/>
    <mergeCell ref="B23:C23"/>
    <mergeCell ref="B26:C26"/>
    <mergeCell ref="B27:C27"/>
    <mergeCell ref="B28:C28"/>
    <mergeCell ref="B29:C29"/>
    <mergeCell ref="B35:C35"/>
    <mergeCell ref="B24:C24"/>
    <mergeCell ref="B25:C25"/>
    <mergeCell ref="B31:C31"/>
    <mergeCell ref="B32:C32"/>
    <mergeCell ref="B33:C33"/>
    <mergeCell ref="B34:C34"/>
    <mergeCell ref="B30:C30"/>
    <mergeCell ref="A43:C43"/>
    <mergeCell ref="D43:J43"/>
    <mergeCell ref="L43:R43"/>
    <mergeCell ref="B36:C36"/>
    <mergeCell ref="B37:C37"/>
    <mergeCell ref="B38:C38"/>
    <mergeCell ref="B39:C39"/>
    <mergeCell ref="B40:C40"/>
    <mergeCell ref="B41:C41"/>
    <mergeCell ref="V6:V7"/>
    <mergeCell ref="A3:C3"/>
    <mergeCell ref="L3:N3"/>
    <mergeCell ref="D3:K3"/>
    <mergeCell ref="O3:U3"/>
    <mergeCell ref="V4:V5"/>
  </mergeCells>
  <phoneticPr fontId="7"/>
  <dataValidations count="2">
    <dataValidation imeMode="hiragana" allowBlank="1" showInputMessage="1" showErrorMessage="1" sqref="B4:B1048576 C6:C1048576 U1:U2 C4 A1:A1048576 B1:C2 W1:XFD1048576 V1:V4 U6:U1048576 V6 V8:V1048576" xr:uid="{F1D82C1C-2EBF-4092-BBDA-84207E9B596B}"/>
    <dataValidation imeMode="off" allowBlank="1" showInputMessage="1" showErrorMessage="1" sqref="D1:D1048576 P1:S2 U4:U5 E44:J1048576 M1:N2 M5:R42 M44:R1048576 K5:K1048576 S5:S1048576 E5:J42 L1:L1048576 U1:U2 E1:K2 O1:O3 T4:T1048576" xr:uid="{E6B29A89-1B52-41F0-8749-A59994D26CBB}"/>
  </dataValidations>
  <printOptions horizontalCentered="1"/>
  <pageMargins left="0.59055118110236227" right="0.59055118110236227" top="0.59055118110236227" bottom="0.59055118110236227" header="0.31496062992125984" footer="0.31496062992125984"/>
  <pageSetup paperSize="9" scale="51" orientation="portrait" r:id="rId1"/>
  <headerFooter>
    <oddFooter>&amp;R&amp;12整理番号：（事務局記入欄）</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93BD-9693-411B-8484-E3BA85380778}">
  <sheetPr>
    <pageSetUpPr fitToPage="1"/>
  </sheetPr>
  <dimension ref="A1:P72"/>
  <sheetViews>
    <sheetView view="pageBreakPreview" zoomScale="80" zoomScaleNormal="100" zoomScaleSheetLayoutView="80" workbookViewId="0"/>
  </sheetViews>
  <sheetFormatPr defaultColWidth="9" defaultRowHeight="19.05" customHeight="1"/>
  <cols>
    <col min="1" max="2" width="3.5" style="2" customWidth="1"/>
    <col min="3" max="3" width="13" style="2" customWidth="1"/>
    <col min="4" max="4" width="3.59765625" style="2" customWidth="1"/>
    <col min="5" max="5" width="10.09765625" style="2" customWidth="1"/>
    <col min="6" max="6" width="3" style="2" customWidth="1"/>
    <col min="7" max="7" width="9.09765625" style="2" customWidth="1"/>
    <col min="8" max="8" width="12.5" style="2" customWidth="1"/>
    <col min="9" max="9" width="14" style="171" customWidth="1"/>
    <col min="10" max="11" width="4" style="2" customWidth="1"/>
    <col min="12" max="13" width="16.59765625" style="2" customWidth="1"/>
    <col min="14" max="14" width="13.09765625" style="2" customWidth="1"/>
    <col min="15" max="15" width="14.09765625" style="171" customWidth="1"/>
    <col min="16" max="16" width="92.5" style="2" customWidth="1"/>
    <col min="17" max="16384" width="9" style="2"/>
  </cols>
  <sheetData>
    <row r="1" spans="1:16" ht="20.399999999999999" customHeight="1">
      <c r="A1" s="25" t="s">
        <v>417</v>
      </c>
      <c r="N1" s="172"/>
      <c r="O1" s="397" t="s">
        <v>363</v>
      </c>
      <c r="P1" s="432"/>
    </row>
    <row r="2" spans="1:16" ht="19.05" customHeight="1">
      <c r="A2" s="25"/>
      <c r="N2" s="172"/>
      <c r="O2" s="410"/>
      <c r="P2" s="1565" t="s">
        <v>266</v>
      </c>
    </row>
    <row r="3" spans="1:16" ht="19.05" hidden="1" customHeight="1">
      <c r="A3" s="431"/>
      <c r="B3" s="411" t="s">
        <v>307</v>
      </c>
      <c r="C3" s="412"/>
      <c r="D3" s="412"/>
      <c r="E3" s="412"/>
      <c r="F3" s="412"/>
      <c r="G3" s="412"/>
      <c r="H3" s="413">
        <f>SUM(H4:H5)</f>
        <v>0</v>
      </c>
      <c r="I3" s="431"/>
      <c r="J3" s="411" t="s">
        <v>382</v>
      </c>
      <c r="K3" s="412"/>
      <c r="L3" s="412"/>
      <c r="M3" s="412"/>
      <c r="N3" s="413">
        <f>SUM(N4:N5)</f>
        <v>0</v>
      </c>
      <c r="O3" s="410"/>
      <c r="P3" s="433" t="s">
        <v>308</v>
      </c>
    </row>
    <row r="4" spans="1:16" ht="19.05" hidden="1" customHeight="1">
      <c r="A4" s="431"/>
      <c r="B4" s="414"/>
      <c r="C4" s="415" t="s">
        <v>316</v>
      </c>
      <c r="D4" s="416"/>
      <c r="E4" s="416"/>
      <c r="F4" s="416"/>
      <c r="G4" s="417"/>
      <c r="H4" s="418">
        <f>I13</f>
        <v>0</v>
      </c>
      <c r="I4" s="431"/>
      <c r="J4" s="414"/>
      <c r="K4" s="419" t="s">
        <v>381</v>
      </c>
      <c r="L4" s="420"/>
      <c r="M4" s="420"/>
      <c r="N4" s="421">
        <f>O17</f>
        <v>0</v>
      </c>
      <c r="O4" s="410"/>
      <c r="P4" s="433" t="s">
        <v>309</v>
      </c>
    </row>
    <row r="5" spans="1:16" ht="19.05" hidden="1" customHeight="1">
      <c r="A5" s="431"/>
      <c r="B5" s="414"/>
      <c r="C5" s="428" t="s">
        <v>317</v>
      </c>
      <c r="D5" s="428"/>
      <c r="E5" s="428"/>
      <c r="F5" s="428"/>
      <c r="G5" s="429"/>
      <c r="H5" s="430">
        <f>I40</f>
        <v>0</v>
      </c>
      <c r="I5" s="431"/>
      <c r="J5" s="423"/>
      <c r="K5" s="424" t="s">
        <v>306</v>
      </c>
      <c r="L5" s="425"/>
      <c r="M5" s="425"/>
      <c r="N5" s="426">
        <f>O38</f>
        <v>0</v>
      </c>
      <c r="O5" s="410"/>
      <c r="P5" s="433" t="s">
        <v>309</v>
      </c>
    </row>
    <row r="6" spans="1:16" ht="19.05" hidden="1" customHeight="1">
      <c r="A6" s="178"/>
      <c r="B6" s="443"/>
      <c r="C6" s="415" t="s">
        <v>318</v>
      </c>
      <c r="D6" s="416"/>
      <c r="E6" s="416"/>
      <c r="F6" s="416"/>
      <c r="G6" s="417"/>
      <c r="H6" s="418">
        <f>IF(H13=TRUE,'(別紙)入場料詳細'!D3,E15*H16)</f>
        <v>0</v>
      </c>
      <c r="I6" s="178"/>
      <c r="J6" s="178"/>
      <c r="K6" s="444"/>
      <c r="L6" s="444"/>
      <c r="M6" s="444"/>
      <c r="N6" s="445"/>
      <c r="O6" s="410"/>
      <c r="P6" s="433" t="s">
        <v>309</v>
      </c>
    </row>
    <row r="7" spans="1:16" ht="19.05" hidden="1" customHeight="1">
      <c r="A7" s="178"/>
      <c r="B7" s="178"/>
      <c r="C7" s="419" t="s">
        <v>319</v>
      </c>
      <c r="D7" s="420"/>
      <c r="E7" s="420"/>
      <c r="F7" s="420"/>
      <c r="G7" s="422"/>
      <c r="H7" s="421">
        <f>IF(H13=TRUE,'(別紙)入場料詳細'!D4,H15*H16)</f>
        <v>0</v>
      </c>
      <c r="I7" s="178"/>
      <c r="J7" s="178"/>
      <c r="K7" s="178"/>
      <c r="L7" s="178"/>
      <c r="M7" s="178"/>
      <c r="N7" s="172"/>
      <c r="O7" s="410"/>
      <c r="P7" s="433" t="s">
        <v>309</v>
      </c>
    </row>
    <row r="8" spans="1:16" ht="19.05" hidden="1" customHeight="1">
      <c r="A8" s="178"/>
      <c r="B8" s="178"/>
      <c r="C8" s="424" t="s">
        <v>320</v>
      </c>
      <c r="D8" s="425"/>
      <c r="E8" s="425"/>
      <c r="F8" s="425"/>
      <c r="G8" s="427"/>
      <c r="H8" s="426">
        <f>IF(H13=TRUE,'(別紙)入場料詳細'!G8,H17)</f>
        <v>0</v>
      </c>
      <c r="I8" s="178"/>
      <c r="J8" s="178"/>
      <c r="K8" s="178"/>
      <c r="L8" s="178"/>
      <c r="M8" s="398"/>
      <c r="N8" s="172"/>
      <c r="O8" s="410"/>
      <c r="P8" s="433" t="s">
        <v>309</v>
      </c>
    </row>
    <row r="9" spans="1:16" ht="19.05" hidden="1" customHeight="1">
      <c r="A9" s="178"/>
      <c r="B9" s="178"/>
      <c r="I9" s="178"/>
      <c r="J9" s="178"/>
      <c r="K9" s="178"/>
      <c r="L9" s="178"/>
      <c r="M9" s="398"/>
      <c r="N9" s="172"/>
      <c r="O9" s="410"/>
      <c r="P9" s="433" t="s">
        <v>308</v>
      </c>
    </row>
    <row r="10" spans="1:16" ht="19.05" customHeight="1">
      <c r="A10" s="1278" t="s">
        <v>69</v>
      </c>
      <c r="B10" s="1278"/>
      <c r="C10" s="173"/>
      <c r="D10" s="173"/>
      <c r="E10" s="173"/>
      <c r="F10" s="173"/>
      <c r="G10" s="173"/>
      <c r="H10" s="174"/>
      <c r="I10" s="175"/>
      <c r="J10" s="173"/>
      <c r="K10" s="173"/>
      <c r="L10" s="173"/>
      <c r="M10" s="173"/>
      <c r="N10" s="176"/>
      <c r="O10" s="177"/>
    </row>
    <row r="11" spans="1:16" s="178" customFormat="1" ht="30" customHeight="1">
      <c r="A11" s="1279" t="s">
        <v>45</v>
      </c>
      <c r="B11" s="1279"/>
      <c r="C11" s="1279"/>
      <c r="D11" s="1375" t="str">
        <f>IF(ISBLANK(総表!C14),"",総表!C14)</f>
        <v/>
      </c>
      <c r="E11" s="1376"/>
      <c r="F11" s="1376"/>
      <c r="G11" s="1376"/>
      <c r="H11" s="1377"/>
      <c r="I11" s="1279" t="s">
        <v>46</v>
      </c>
      <c r="J11" s="1279"/>
      <c r="K11" s="1279"/>
      <c r="L11" s="1372" t="str">
        <f>IF(ISBLANK(総表!C28),"",総表!C28)</f>
        <v/>
      </c>
      <c r="M11" s="1372"/>
      <c r="N11" s="1372"/>
      <c r="O11" s="1372"/>
      <c r="P11" s="1359" t="s">
        <v>610</v>
      </c>
    </row>
    <row r="12" spans="1:16" s="178" customFormat="1" ht="19.05" customHeight="1">
      <c r="A12" s="1309" t="s">
        <v>70</v>
      </c>
      <c r="B12" s="1311"/>
      <c r="C12" s="1309" t="s">
        <v>71</v>
      </c>
      <c r="D12" s="1310"/>
      <c r="E12" s="1310"/>
      <c r="F12" s="1310"/>
      <c r="G12" s="1310"/>
      <c r="H12" s="1311"/>
      <c r="I12" s="179" t="s">
        <v>370</v>
      </c>
      <c r="J12" s="1309" t="s">
        <v>70</v>
      </c>
      <c r="K12" s="1373"/>
      <c r="L12" s="1309" t="s">
        <v>72</v>
      </c>
      <c r="M12" s="1374"/>
      <c r="N12" s="1373"/>
      <c r="O12" s="179" t="s">
        <v>370</v>
      </c>
      <c r="P12" s="1359"/>
    </row>
    <row r="13" spans="1:16" s="178" customFormat="1" ht="19.05" customHeight="1">
      <c r="A13" s="1300" t="s">
        <v>140</v>
      </c>
      <c r="B13" s="1301"/>
      <c r="C13" s="1360" t="s">
        <v>290</v>
      </c>
      <c r="D13" s="1361"/>
      <c r="E13" s="1361"/>
      <c r="F13" s="1361"/>
      <c r="G13" s="1362"/>
      <c r="H13" s="180" t="b">
        <v>0</v>
      </c>
      <c r="I13" s="181">
        <f>IF(H13=TRUE,'(別紙)入場料詳細'!E7,(収支報告書!H39))</f>
        <v>0</v>
      </c>
      <c r="J13" s="1300" t="s">
        <v>298</v>
      </c>
      <c r="K13" s="1301"/>
      <c r="L13" s="1295"/>
      <c r="M13" s="1297"/>
      <c r="N13" s="182"/>
      <c r="O13" s="181">
        <f>SUM(N13:N16)</f>
        <v>0</v>
      </c>
      <c r="P13" s="1359"/>
    </row>
    <row r="14" spans="1:16" s="178" customFormat="1" ht="19.05" customHeight="1">
      <c r="A14" s="1302"/>
      <c r="B14" s="1303"/>
      <c r="C14" s="1309" t="s">
        <v>73</v>
      </c>
      <c r="D14" s="1387"/>
      <c r="E14" s="1366" t="str">
        <f>総表!H30</f>
        <v>自動入力</v>
      </c>
      <c r="F14" s="1367"/>
      <c r="G14" s="1367"/>
      <c r="H14" s="1368"/>
      <c r="I14" s="183"/>
      <c r="J14" s="1302"/>
      <c r="K14" s="1303"/>
      <c r="L14" s="1299"/>
      <c r="M14" s="1282"/>
      <c r="N14" s="184"/>
      <c r="O14" s="183"/>
      <c r="P14" s="1359"/>
    </row>
    <row r="15" spans="1:16" s="178" customFormat="1" ht="19.05" customHeight="1">
      <c r="A15" s="1302"/>
      <c r="B15" s="1303"/>
      <c r="C15" s="1344" t="s">
        <v>74</v>
      </c>
      <c r="D15" s="1363"/>
      <c r="E15" s="391"/>
      <c r="F15" s="1385" t="s">
        <v>139</v>
      </c>
      <c r="G15" s="1386"/>
      <c r="H15" s="389"/>
      <c r="I15" s="183"/>
      <c r="J15" s="1302"/>
      <c r="K15" s="1303"/>
      <c r="L15" s="1299"/>
      <c r="M15" s="1282"/>
      <c r="N15" s="184"/>
      <c r="O15" s="183"/>
      <c r="P15" s="1359"/>
    </row>
    <row r="16" spans="1:16" s="178" customFormat="1" ht="19.05" customHeight="1">
      <c r="A16" s="1302"/>
      <c r="B16" s="1303"/>
      <c r="C16" s="1388" t="s">
        <v>76</v>
      </c>
      <c r="D16" s="1389"/>
      <c r="E16" s="1364">
        <f>E15-H15</f>
        <v>0</v>
      </c>
      <c r="F16" s="1365"/>
      <c r="G16" s="185" t="s">
        <v>77</v>
      </c>
      <c r="H16" s="658">
        <f>'個表(1)'!M46</f>
        <v>0</v>
      </c>
      <c r="I16" s="183"/>
      <c r="J16" s="1304"/>
      <c r="K16" s="1305"/>
      <c r="L16" s="1290"/>
      <c r="M16" s="1291"/>
      <c r="N16" s="300"/>
      <c r="O16" s="190"/>
      <c r="P16" s="1359"/>
    </row>
    <row r="17" spans="1:16" s="178" customFormat="1" ht="19.05" customHeight="1">
      <c r="A17" s="1302"/>
      <c r="B17" s="1303"/>
      <c r="C17" s="1283" t="s">
        <v>78</v>
      </c>
      <c r="D17" s="1284"/>
      <c r="E17" s="1284"/>
      <c r="F17" s="1284"/>
      <c r="G17" s="1285"/>
      <c r="H17" s="390">
        <f>E16*H16</f>
        <v>0</v>
      </c>
      <c r="I17" s="183"/>
      <c r="J17" s="1300" t="s">
        <v>600</v>
      </c>
      <c r="K17" s="1301"/>
      <c r="L17" s="1316"/>
      <c r="M17" s="1317"/>
      <c r="N17" s="193"/>
      <c r="O17" s="181">
        <f>SUM(N17:N24)</f>
        <v>0</v>
      </c>
      <c r="P17" s="1359"/>
    </row>
    <row r="18" spans="1:16" s="178" customFormat="1" ht="19.05" customHeight="1">
      <c r="A18" s="1302"/>
      <c r="B18" s="1303"/>
      <c r="C18" s="1390" t="s">
        <v>79</v>
      </c>
      <c r="D18" s="1391"/>
      <c r="E18" s="1383">
        <f>SUM(G22:G33)</f>
        <v>0</v>
      </c>
      <c r="F18" s="1384"/>
      <c r="G18" s="191" t="s">
        <v>80</v>
      </c>
      <c r="H18" s="192">
        <f>IF(ISERROR((G37-G36)/(E16*H16))=TRUE,0,(G37-G36)/(E16*H16))</f>
        <v>0</v>
      </c>
      <c r="I18" s="186"/>
      <c r="J18" s="1302"/>
      <c r="K18" s="1303"/>
      <c r="L18" s="1318"/>
      <c r="M18" s="1319"/>
      <c r="N18" s="187"/>
      <c r="O18" s="183"/>
      <c r="P18" s="1359"/>
    </row>
    <row r="19" spans="1:16" s="178" customFormat="1" ht="19.05" customHeight="1">
      <c r="A19" s="1302"/>
      <c r="B19" s="1303"/>
      <c r="C19" s="1392" t="s">
        <v>81</v>
      </c>
      <c r="D19" s="1393"/>
      <c r="E19" s="1381">
        <f>SUM(G22:G36)</f>
        <v>0</v>
      </c>
      <c r="F19" s="1382"/>
      <c r="G19" s="194" t="s">
        <v>82</v>
      </c>
      <c r="H19" s="195">
        <f>IF(ISERROR(G37/(E16*H16))=TRUE,0,(G37/(E16*H16)))</f>
        <v>0</v>
      </c>
      <c r="I19" s="186"/>
      <c r="J19" s="1302"/>
      <c r="K19" s="1303"/>
      <c r="L19" s="1318"/>
      <c r="M19" s="1319"/>
      <c r="N19" s="187"/>
      <c r="O19" s="183"/>
      <c r="P19" s="1359"/>
    </row>
    <row r="20" spans="1:16" s="178" customFormat="1" ht="19.05" customHeight="1">
      <c r="A20" s="1302"/>
      <c r="B20" s="1303"/>
      <c r="C20" s="1378" t="s">
        <v>83</v>
      </c>
      <c r="D20" s="1379"/>
      <c r="E20" s="1379"/>
      <c r="F20" s="1379"/>
      <c r="G20" s="1379"/>
      <c r="H20" s="1380"/>
      <c r="I20" s="186"/>
      <c r="J20" s="1302"/>
      <c r="K20" s="1303"/>
      <c r="L20" s="1318"/>
      <c r="M20" s="1319"/>
      <c r="N20" s="187"/>
      <c r="O20" s="183"/>
      <c r="P20" s="1359"/>
    </row>
    <row r="21" spans="1:16" s="178" customFormat="1" ht="19.05" customHeight="1">
      <c r="A21" s="1302"/>
      <c r="B21" s="1303"/>
      <c r="C21" s="1283" t="s">
        <v>84</v>
      </c>
      <c r="D21" s="1285"/>
      <c r="E21" s="191" t="s">
        <v>85</v>
      </c>
      <c r="F21" s="188" t="s">
        <v>86</v>
      </c>
      <c r="G21" s="188" t="s">
        <v>87</v>
      </c>
      <c r="H21" s="196" t="s">
        <v>88</v>
      </c>
      <c r="I21" s="186"/>
      <c r="J21" s="1302"/>
      <c r="K21" s="1303"/>
      <c r="L21" s="1318"/>
      <c r="M21" s="1319"/>
      <c r="N21" s="187"/>
      <c r="O21" s="183"/>
      <c r="P21" s="1359"/>
    </row>
    <row r="22" spans="1:16" s="178" customFormat="1" ht="19.05" customHeight="1">
      <c r="A22" s="1302"/>
      <c r="B22" s="1303"/>
      <c r="C22" s="1330"/>
      <c r="D22" s="1331"/>
      <c r="E22" s="197"/>
      <c r="F22" s="198" t="s">
        <v>86</v>
      </c>
      <c r="G22" s="197"/>
      <c r="H22" s="199">
        <f>E22*G22</f>
        <v>0</v>
      </c>
      <c r="I22" s="183"/>
      <c r="J22" s="1302"/>
      <c r="K22" s="1303"/>
      <c r="L22" s="1318"/>
      <c r="M22" s="1319"/>
      <c r="N22" s="187"/>
      <c r="O22" s="200"/>
      <c r="P22" s="1359"/>
    </row>
    <row r="23" spans="1:16" s="178" customFormat="1" ht="19.05" customHeight="1">
      <c r="A23" s="1302"/>
      <c r="B23" s="1303"/>
      <c r="C23" s="1330"/>
      <c r="D23" s="1331"/>
      <c r="E23" s="197"/>
      <c r="F23" s="198" t="s">
        <v>86</v>
      </c>
      <c r="G23" s="197"/>
      <c r="H23" s="199">
        <f t="shared" ref="H23:H32" si="0">E23*G23</f>
        <v>0</v>
      </c>
      <c r="I23" s="183"/>
      <c r="J23" s="1302"/>
      <c r="K23" s="1303"/>
      <c r="L23" s="1318"/>
      <c r="M23" s="1319"/>
      <c r="N23" s="187"/>
      <c r="O23" s="183"/>
      <c r="P23" s="1359"/>
    </row>
    <row r="24" spans="1:16" s="178" customFormat="1" ht="19.05" customHeight="1">
      <c r="A24" s="1302"/>
      <c r="B24" s="1303"/>
      <c r="C24" s="1330"/>
      <c r="D24" s="1331"/>
      <c r="E24" s="197"/>
      <c r="F24" s="198" t="s">
        <v>86</v>
      </c>
      <c r="G24" s="197"/>
      <c r="H24" s="199">
        <f t="shared" si="0"/>
        <v>0</v>
      </c>
      <c r="I24" s="183"/>
      <c r="J24" s="1304"/>
      <c r="K24" s="1305"/>
      <c r="L24" s="1369"/>
      <c r="M24" s="1370"/>
      <c r="N24" s="189"/>
      <c r="O24" s="285"/>
      <c r="P24" s="641" t="s">
        <v>475</v>
      </c>
    </row>
    <row r="25" spans="1:16" s="178" customFormat="1" ht="19.05" customHeight="1">
      <c r="A25" s="1302"/>
      <c r="B25" s="1303"/>
      <c r="C25" s="1330"/>
      <c r="D25" s="1331"/>
      <c r="E25" s="197"/>
      <c r="F25" s="198" t="s">
        <v>86</v>
      </c>
      <c r="G25" s="197"/>
      <c r="H25" s="199">
        <f t="shared" si="0"/>
        <v>0</v>
      </c>
      <c r="I25" s="183"/>
      <c r="J25" s="1300" t="s">
        <v>601</v>
      </c>
      <c r="K25" s="1301"/>
      <c r="L25" s="1316"/>
      <c r="M25" s="1317"/>
      <c r="N25" s="193"/>
      <c r="O25" s="301">
        <f>SUM(N25:N30)</f>
        <v>0</v>
      </c>
    </row>
    <row r="26" spans="1:16" s="178" customFormat="1" ht="19.05" customHeight="1">
      <c r="A26" s="1302"/>
      <c r="B26" s="1303"/>
      <c r="C26" s="1330"/>
      <c r="D26" s="1331"/>
      <c r="E26" s="197"/>
      <c r="F26" s="198" t="s">
        <v>86</v>
      </c>
      <c r="G26" s="197"/>
      <c r="H26" s="199">
        <f t="shared" si="0"/>
        <v>0</v>
      </c>
      <c r="I26" s="183"/>
      <c r="J26" s="1302"/>
      <c r="K26" s="1303"/>
      <c r="L26" s="1299"/>
      <c r="M26" s="1282"/>
      <c r="N26" s="187"/>
      <c r="O26" s="183"/>
    </row>
    <row r="27" spans="1:16" s="178" customFormat="1" ht="19.05" customHeight="1">
      <c r="A27" s="1302"/>
      <c r="B27" s="1303"/>
      <c r="C27" s="1330"/>
      <c r="D27" s="1331"/>
      <c r="E27" s="197"/>
      <c r="F27" s="198" t="s">
        <v>86</v>
      </c>
      <c r="G27" s="197"/>
      <c r="H27" s="199">
        <f t="shared" si="0"/>
        <v>0</v>
      </c>
      <c r="I27" s="183"/>
      <c r="J27" s="1302"/>
      <c r="K27" s="1303"/>
      <c r="L27" s="1299"/>
      <c r="M27" s="1282"/>
      <c r="N27" s="187"/>
      <c r="O27" s="183"/>
    </row>
    <row r="28" spans="1:16" s="178" customFormat="1" ht="19.05" customHeight="1">
      <c r="A28" s="1302"/>
      <c r="B28" s="1303"/>
      <c r="C28" s="1330"/>
      <c r="D28" s="1331"/>
      <c r="E28" s="197"/>
      <c r="F28" s="198" t="s">
        <v>86</v>
      </c>
      <c r="G28" s="197"/>
      <c r="H28" s="199">
        <f t="shared" si="0"/>
        <v>0</v>
      </c>
      <c r="I28" s="183"/>
      <c r="J28" s="1302"/>
      <c r="K28" s="1303"/>
      <c r="L28" s="1299"/>
      <c r="M28" s="1282"/>
      <c r="N28" s="187"/>
      <c r="O28" s="183"/>
    </row>
    <row r="29" spans="1:16" s="178" customFormat="1" ht="19.05" customHeight="1">
      <c r="A29" s="1302"/>
      <c r="B29" s="1303"/>
      <c r="C29" s="1330"/>
      <c r="D29" s="1331"/>
      <c r="E29" s="197"/>
      <c r="F29" s="198" t="s">
        <v>86</v>
      </c>
      <c r="G29" s="197"/>
      <c r="H29" s="199">
        <f t="shared" si="0"/>
        <v>0</v>
      </c>
      <c r="I29" s="183"/>
      <c r="J29" s="1302"/>
      <c r="K29" s="1303"/>
      <c r="L29" s="1299"/>
      <c r="M29" s="1282"/>
      <c r="N29" s="187"/>
      <c r="O29" s="183"/>
    </row>
    <row r="30" spans="1:16" s="178" customFormat="1" ht="19.05" customHeight="1">
      <c r="A30" s="1302"/>
      <c r="B30" s="1303"/>
      <c r="C30" s="1330"/>
      <c r="D30" s="1331"/>
      <c r="E30" s="197"/>
      <c r="F30" s="198" t="s">
        <v>86</v>
      </c>
      <c r="G30" s="197"/>
      <c r="H30" s="199">
        <f t="shared" si="0"/>
        <v>0</v>
      </c>
      <c r="I30" s="183"/>
      <c r="J30" s="1302"/>
      <c r="K30" s="1303"/>
      <c r="L30" s="1299"/>
      <c r="M30" s="1282"/>
      <c r="N30" s="187"/>
      <c r="O30" s="183"/>
    </row>
    <row r="31" spans="1:16" s="178" customFormat="1" ht="19.05" customHeight="1">
      <c r="A31" s="1302"/>
      <c r="B31" s="1303"/>
      <c r="C31" s="1330"/>
      <c r="D31" s="1331"/>
      <c r="E31" s="197"/>
      <c r="F31" s="198" t="s">
        <v>86</v>
      </c>
      <c r="G31" s="197"/>
      <c r="H31" s="199">
        <f t="shared" si="0"/>
        <v>0</v>
      </c>
      <c r="I31" s="183"/>
      <c r="J31" s="1300" t="s">
        <v>75</v>
      </c>
      <c r="K31" s="1301"/>
      <c r="L31" s="1295"/>
      <c r="M31" s="1297"/>
      <c r="N31" s="193"/>
      <c r="O31" s="181">
        <f>SUM(N31:N37)</f>
        <v>0</v>
      </c>
    </row>
    <row r="32" spans="1:16" s="178" customFormat="1" ht="19.05" customHeight="1">
      <c r="A32" s="1302"/>
      <c r="B32" s="1303"/>
      <c r="C32" s="1330"/>
      <c r="D32" s="1331"/>
      <c r="E32" s="197"/>
      <c r="F32" s="198" t="s">
        <v>86</v>
      </c>
      <c r="G32" s="197"/>
      <c r="H32" s="199">
        <f t="shared" si="0"/>
        <v>0</v>
      </c>
      <c r="I32" s="183"/>
      <c r="J32" s="1302"/>
      <c r="K32" s="1303"/>
      <c r="L32" s="1299"/>
      <c r="M32" s="1282"/>
      <c r="N32" s="184"/>
      <c r="O32" s="183"/>
    </row>
    <row r="33" spans="1:16" s="178" customFormat="1" ht="19.05" customHeight="1">
      <c r="A33" s="1302"/>
      <c r="B33" s="1303"/>
      <c r="C33" s="1330"/>
      <c r="D33" s="1331"/>
      <c r="E33" s="197"/>
      <c r="F33" s="198" t="s">
        <v>86</v>
      </c>
      <c r="G33" s="197"/>
      <c r="H33" s="199">
        <f>E33*G33</f>
        <v>0</v>
      </c>
      <c r="I33" s="183"/>
      <c r="J33" s="1302"/>
      <c r="K33" s="1303"/>
      <c r="L33" s="1325"/>
      <c r="M33" s="1326"/>
      <c r="N33" s="187"/>
      <c r="O33" s="183"/>
    </row>
    <row r="34" spans="1:16" s="178" customFormat="1" ht="19.05" customHeight="1">
      <c r="A34" s="1302"/>
      <c r="B34" s="1303"/>
      <c r="C34" s="1332" t="s">
        <v>369</v>
      </c>
      <c r="D34" s="1333"/>
      <c r="E34" s="481" t="s">
        <v>379</v>
      </c>
      <c r="F34" s="1336" t="s">
        <v>380</v>
      </c>
      <c r="G34" s="1337"/>
      <c r="H34" s="482" t="s">
        <v>386</v>
      </c>
      <c r="I34" s="183"/>
      <c r="J34" s="1302"/>
      <c r="K34" s="1303"/>
      <c r="L34" s="1299"/>
      <c r="M34" s="1282"/>
      <c r="N34" s="187"/>
      <c r="O34" s="183"/>
    </row>
    <row r="35" spans="1:16" s="178" customFormat="1" ht="19.05" customHeight="1">
      <c r="A35" s="1302"/>
      <c r="B35" s="1303"/>
      <c r="C35" s="1334"/>
      <c r="D35" s="1335"/>
      <c r="E35" s="483"/>
      <c r="F35" s="1338"/>
      <c r="G35" s="1339"/>
      <c r="H35" s="484"/>
      <c r="I35" s="183"/>
      <c r="J35" s="1302"/>
      <c r="K35" s="1303"/>
      <c r="L35" s="1299"/>
      <c r="M35" s="1282"/>
      <c r="N35" s="187"/>
      <c r="O35" s="183"/>
    </row>
    <row r="36" spans="1:16" s="178" customFormat="1" ht="19.05" customHeight="1">
      <c r="A36" s="1302"/>
      <c r="B36" s="1303"/>
      <c r="C36" s="1283" t="s">
        <v>90</v>
      </c>
      <c r="D36" s="1284"/>
      <c r="E36" s="1284"/>
      <c r="F36" s="1285"/>
      <c r="G36" s="197"/>
      <c r="H36" s="199">
        <v>0</v>
      </c>
      <c r="I36" s="183"/>
      <c r="J36" s="1302"/>
      <c r="K36" s="1303"/>
      <c r="L36" s="1299"/>
      <c r="M36" s="1282"/>
      <c r="N36" s="187"/>
      <c r="O36" s="183"/>
    </row>
    <row r="37" spans="1:16" s="178" customFormat="1" ht="19.05" customHeight="1">
      <c r="A37" s="1302"/>
      <c r="B37" s="1303"/>
      <c r="C37" s="1283" t="s">
        <v>129</v>
      </c>
      <c r="D37" s="1284"/>
      <c r="E37" s="1284"/>
      <c r="F37" s="1285"/>
      <c r="G37" s="527">
        <f>SUM(G22:G36)</f>
        <v>0</v>
      </c>
      <c r="H37" s="199">
        <f>SUM(H22:H33)</f>
        <v>0</v>
      </c>
      <c r="I37" s="523"/>
      <c r="J37" s="1304"/>
      <c r="K37" s="1305"/>
      <c r="L37" s="1299"/>
      <c r="M37" s="1282"/>
      <c r="N37" s="187"/>
      <c r="O37" s="183"/>
    </row>
    <row r="38" spans="1:16" s="178" customFormat="1" ht="19.05" customHeight="1">
      <c r="A38" s="1302"/>
      <c r="B38" s="1303"/>
      <c r="C38" s="1327" t="s">
        <v>511</v>
      </c>
      <c r="D38" s="1328"/>
      <c r="E38" s="1328"/>
      <c r="F38" s="1328"/>
      <c r="G38" s="1329"/>
      <c r="H38" s="202"/>
      <c r="I38" s="201"/>
      <c r="J38" s="1300" t="s">
        <v>89</v>
      </c>
      <c r="K38" s="1301"/>
      <c r="L38" s="1296"/>
      <c r="M38" s="1297"/>
      <c r="N38" s="193"/>
      <c r="O38" s="181">
        <f>SUM(N38:N41)</f>
        <v>0</v>
      </c>
      <c r="P38" s="647" t="s">
        <v>476</v>
      </c>
    </row>
    <row r="39" spans="1:16" s="178" customFormat="1" ht="19.05" customHeight="1">
      <c r="A39" s="1302"/>
      <c r="B39" s="1303"/>
      <c r="C39" s="1286" t="s">
        <v>92</v>
      </c>
      <c r="D39" s="1287"/>
      <c r="E39" s="1287"/>
      <c r="F39" s="1288"/>
      <c r="G39" s="204">
        <f>SUM(G22:G36)</f>
        <v>0</v>
      </c>
      <c r="H39" s="205">
        <f>H37+H38</f>
        <v>0</v>
      </c>
      <c r="I39" s="201"/>
      <c r="J39" s="1302"/>
      <c r="K39" s="1303"/>
      <c r="L39" s="1281"/>
      <c r="M39" s="1282"/>
      <c r="N39" s="187"/>
      <c r="O39" s="183"/>
      <c r="P39" s="647"/>
    </row>
    <row r="40" spans="1:16" s="178" customFormat="1" ht="19.05" customHeight="1">
      <c r="A40" s="1300" t="s">
        <v>289</v>
      </c>
      <c r="B40" s="1301"/>
      <c r="C40" s="1295"/>
      <c r="D40" s="1296"/>
      <c r="E40" s="1296"/>
      <c r="F40" s="1296"/>
      <c r="G40" s="1297"/>
      <c r="H40" s="606"/>
      <c r="I40" s="181">
        <f>ROUNDDOWN(SUM(H40:H43),0)</f>
        <v>0</v>
      </c>
      <c r="J40" s="1302"/>
      <c r="K40" s="1303"/>
      <c r="L40" s="1299"/>
      <c r="M40" s="1282"/>
      <c r="N40" s="187"/>
      <c r="O40" s="183"/>
      <c r="P40" s="647"/>
    </row>
    <row r="41" spans="1:16" s="178" customFormat="1" ht="19.05" customHeight="1">
      <c r="A41" s="1302"/>
      <c r="B41" s="1303"/>
      <c r="C41" s="1299"/>
      <c r="D41" s="1281"/>
      <c r="E41" s="1281"/>
      <c r="F41" s="1281"/>
      <c r="G41" s="1282"/>
      <c r="H41" s="383"/>
      <c r="I41" s="183"/>
      <c r="J41" s="1304"/>
      <c r="K41" s="1305"/>
      <c r="L41" s="1290"/>
      <c r="M41" s="1291"/>
      <c r="N41" s="189"/>
      <c r="O41" s="190"/>
      <c r="P41" s="647"/>
    </row>
    <row r="42" spans="1:16" s="178" customFormat="1" ht="19.05" customHeight="1">
      <c r="A42" s="1302"/>
      <c r="B42" s="1303"/>
      <c r="C42" s="1299"/>
      <c r="D42" s="1281"/>
      <c r="E42" s="1281"/>
      <c r="F42" s="1281"/>
      <c r="G42" s="1282"/>
      <c r="H42" s="384"/>
      <c r="I42" s="183"/>
      <c r="J42" s="1306" t="s">
        <v>299</v>
      </c>
      <c r="K42" s="1307"/>
      <c r="L42" s="1307"/>
      <c r="M42" s="1307"/>
      <c r="N42" s="1308"/>
      <c r="O42" s="394">
        <f>総表!J41</f>
        <v>0</v>
      </c>
      <c r="P42" s="660" t="s">
        <v>508</v>
      </c>
    </row>
    <row r="43" spans="1:16" s="178" customFormat="1" ht="19.05" customHeight="1">
      <c r="A43" s="1304"/>
      <c r="B43" s="1305"/>
      <c r="C43" s="1290"/>
      <c r="D43" s="1298"/>
      <c r="E43" s="1298"/>
      <c r="F43" s="1298"/>
      <c r="G43" s="1291"/>
      <c r="H43" s="385"/>
      <c r="I43" s="190"/>
      <c r="J43" s="1292" t="s">
        <v>91</v>
      </c>
      <c r="K43" s="1293"/>
      <c r="L43" s="1293"/>
      <c r="M43" s="1293"/>
      <c r="N43" s="1294"/>
      <c r="O43" s="203">
        <f>O44-I44-O13-O31-O17-O25-O38-O42</f>
        <v>0</v>
      </c>
      <c r="P43" s="661"/>
    </row>
    <row r="44" spans="1:16" s="178" customFormat="1" ht="19.05" customHeight="1">
      <c r="A44" s="1312" t="s">
        <v>141</v>
      </c>
      <c r="B44" s="1313"/>
      <c r="C44" s="1313"/>
      <c r="D44" s="1313"/>
      <c r="E44" s="1313"/>
      <c r="F44" s="1313"/>
      <c r="G44" s="1313"/>
      <c r="H44" s="1314"/>
      <c r="I44" s="190">
        <f>SUM(I13+I40)</f>
        <v>0</v>
      </c>
      <c r="J44" s="1309" t="s">
        <v>93</v>
      </c>
      <c r="K44" s="1310"/>
      <c r="L44" s="1310"/>
      <c r="M44" s="1310"/>
      <c r="N44" s="1311"/>
      <c r="O44" s="190">
        <f>O71</f>
        <v>0</v>
      </c>
    </row>
    <row r="45" spans="1:16" s="178" customFormat="1" ht="19.05" customHeight="1">
      <c r="A45" s="1315" t="s">
        <v>94</v>
      </c>
      <c r="B45" s="1315"/>
      <c r="C45" s="1340"/>
      <c r="D45" s="1340"/>
      <c r="E45" s="1340"/>
      <c r="F45" s="1340"/>
      <c r="G45" s="1340"/>
      <c r="H45" s="1340"/>
      <c r="I45" s="206"/>
      <c r="J45" s="1289"/>
      <c r="K45" s="1289"/>
      <c r="L45" s="1289"/>
      <c r="M45" s="1289"/>
      <c r="N45" s="1289"/>
      <c r="O45" s="1289"/>
    </row>
    <row r="46" spans="1:16" s="178" customFormat="1" ht="19.05" customHeight="1">
      <c r="A46" s="1280" t="s">
        <v>95</v>
      </c>
      <c r="B46" s="1280"/>
      <c r="C46" s="1280" t="s">
        <v>72</v>
      </c>
      <c r="D46" s="1280"/>
      <c r="E46" s="1280"/>
      <c r="F46" s="1280"/>
      <c r="G46" s="1280"/>
      <c r="H46" s="1280"/>
      <c r="I46" s="179" t="s">
        <v>370</v>
      </c>
      <c r="J46" s="1280" t="s">
        <v>95</v>
      </c>
      <c r="K46" s="1280"/>
      <c r="L46" s="1280" t="s">
        <v>71</v>
      </c>
      <c r="M46" s="1280"/>
      <c r="N46" s="1280"/>
      <c r="O46" s="179" t="s">
        <v>370</v>
      </c>
    </row>
    <row r="47" spans="1:16" s="178" customFormat="1" ht="19.05" customHeight="1">
      <c r="A47" s="1320" t="s">
        <v>143</v>
      </c>
      <c r="B47" s="1353" t="s">
        <v>96</v>
      </c>
      <c r="C47" s="1295"/>
      <c r="D47" s="1296"/>
      <c r="E47" s="1296"/>
      <c r="F47" s="1296"/>
      <c r="G47" s="1297"/>
      <c r="H47" s="193"/>
      <c r="I47" s="181">
        <f>SUM(H47:H60)</f>
        <v>0</v>
      </c>
      <c r="J47" s="1323" t="s">
        <v>143</v>
      </c>
      <c r="K47" s="1356" t="s">
        <v>97</v>
      </c>
      <c r="L47" s="1295"/>
      <c r="M47" s="1297"/>
      <c r="N47" s="193"/>
      <c r="O47" s="181">
        <f>SUM(N47:N59)</f>
        <v>0</v>
      </c>
    </row>
    <row r="48" spans="1:16" s="178" customFormat="1" ht="19.05" customHeight="1">
      <c r="A48" s="1320"/>
      <c r="B48" s="1354"/>
      <c r="C48" s="1299"/>
      <c r="D48" s="1281"/>
      <c r="E48" s="1281"/>
      <c r="F48" s="1281"/>
      <c r="G48" s="1282"/>
      <c r="H48" s="187"/>
      <c r="I48" s="183"/>
      <c r="J48" s="1320"/>
      <c r="K48" s="1357"/>
      <c r="L48" s="1299"/>
      <c r="M48" s="1282"/>
      <c r="N48" s="187"/>
      <c r="O48" s="183"/>
    </row>
    <row r="49" spans="1:15" s="178" customFormat="1" ht="19.05" customHeight="1">
      <c r="A49" s="1320"/>
      <c r="B49" s="1354"/>
      <c r="C49" s="1299"/>
      <c r="D49" s="1281"/>
      <c r="E49" s="1281"/>
      <c r="F49" s="1281"/>
      <c r="G49" s="1282"/>
      <c r="H49" s="187"/>
      <c r="I49" s="183"/>
      <c r="J49" s="1320"/>
      <c r="K49" s="1357"/>
      <c r="L49" s="1299"/>
      <c r="M49" s="1282"/>
      <c r="N49" s="187"/>
      <c r="O49" s="183"/>
    </row>
    <row r="50" spans="1:15" s="178" customFormat="1" ht="19.05" customHeight="1">
      <c r="A50" s="1320"/>
      <c r="B50" s="1354"/>
      <c r="C50" s="1299"/>
      <c r="D50" s="1281"/>
      <c r="E50" s="1281"/>
      <c r="F50" s="1281"/>
      <c r="G50" s="1282"/>
      <c r="H50" s="187"/>
      <c r="I50" s="183"/>
      <c r="J50" s="1320"/>
      <c r="K50" s="1357"/>
      <c r="L50" s="1299"/>
      <c r="M50" s="1282"/>
      <c r="N50" s="187"/>
      <c r="O50" s="183"/>
    </row>
    <row r="51" spans="1:15" s="178" customFormat="1" ht="19.05" customHeight="1">
      <c r="A51" s="1320"/>
      <c r="B51" s="1354"/>
      <c r="C51" s="1299"/>
      <c r="D51" s="1281"/>
      <c r="E51" s="1281"/>
      <c r="F51" s="1281"/>
      <c r="G51" s="1282"/>
      <c r="H51" s="187"/>
      <c r="I51" s="183"/>
      <c r="J51" s="1320"/>
      <c r="K51" s="1357"/>
      <c r="L51" s="1299"/>
      <c r="M51" s="1282"/>
      <c r="N51" s="187"/>
      <c r="O51" s="183"/>
    </row>
    <row r="52" spans="1:15" s="178" customFormat="1" ht="19.05" customHeight="1">
      <c r="A52" s="1320"/>
      <c r="B52" s="1354"/>
      <c r="C52" s="1299"/>
      <c r="D52" s="1281"/>
      <c r="E52" s="1281"/>
      <c r="F52" s="1281"/>
      <c r="G52" s="1282"/>
      <c r="H52" s="187"/>
      <c r="I52" s="183"/>
      <c r="J52" s="1320"/>
      <c r="K52" s="1357"/>
      <c r="L52" s="1299"/>
      <c r="M52" s="1282"/>
      <c r="N52" s="187"/>
      <c r="O52" s="183"/>
    </row>
    <row r="53" spans="1:15" s="178" customFormat="1" ht="19.05" customHeight="1">
      <c r="A53" s="1320"/>
      <c r="B53" s="1354"/>
      <c r="C53" s="1299"/>
      <c r="D53" s="1281"/>
      <c r="E53" s="1281"/>
      <c r="F53" s="1281"/>
      <c r="G53" s="1282"/>
      <c r="H53" s="187"/>
      <c r="I53" s="183"/>
      <c r="J53" s="1320"/>
      <c r="K53" s="1357"/>
      <c r="L53" s="1299"/>
      <c r="M53" s="1282"/>
      <c r="N53" s="187"/>
      <c r="O53" s="183"/>
    </row>
    <row r="54" spans="1:15" s="178" customFormat="1" ht="19.05" customHeight="1">
      <c r="A54" s="1320"/>
      <c r="B54" s="1354"/>
      <c r="C54" s="1299"/>
      <c r="D54" s="1281"/>
      <c r="E54" s="1281"/>
      <c r="F54" s="1281"/>
      <c r="G54" s="1282"/>
      <c r="H54" s="187"/>
      <c r="I54" s="183"/>
      <c r="J54" s="1320"/>
      <c r="K54" s="1357"/>
      <c r="L54" s="1299"/>
      <c r="M54" s="1282"/>
      <c r="N54" s="187"/>
      <c r="O54" s="183"/>
    </row>
    <row r="55" spans="1:15" s="178" customFormat="1" ht="19.05" customHeight="1">
      <c r="A55" s="1320"/>
      <c r="B55" s="1354"/>
      <c r="C55" s="1299"/>
      <c r="D55" s="1281"/>
      <c r="E55" s="1281"/>
      <c r="F55" s="1281"/>
      <c r="G55" s="1282"/>
      <c r="H55" s="187"/>
      <c r="I55" s="183"/>
      <c r="J55" s="1320"/>
      <c r="K55" s="1357"/>
      <c r="L55" s="1299"/>
      <c r="M55" s="1282"/>
      <c r="N55" s="187"/>
      <c r="O55" s="183"/>
    </row>
    <row r="56" spans="1:15" s="178" customFormat="1" ht="19.05" customHeight="1">
      <c r="A56" s="1320"/>
      <c r="B56" s="1354"/>
      <c r="C56" s="1299"/>
      <c r="D56" s="1281"/>
      <c r="E56" s="1281"/>
      <c r="F56" s="1281"/>
      <c r="G56" s="1282"/>
      <c r="H56" s="187"/>
      <c r="I56" s="183"/>
      <c r="J56" s="1320"/>
      <c r="K56" s="1357"/>
      <c r="L56" s="1299"/>
      <c r="M56" s="1282"/>
      <c r="N56" s="187"/>
      <c r="O56" s="183"/>
    </row>
    <row r="57" spans="1:15" s="178" customFormat="1" ht="19.05" customHeight="1">
      <c r="A57" s="1320"/>
      <c r="B57" s="1354"/>
      <c r="C57" s="1299"/>
      <c r="D57" s="1281"/>
      <c r="E57" s="1281"/>
      <c r="F57" s="1281"/>
      <c r="G57" s="1282"/>
      <c r="H57" s="187"/>
      <c r="I57" s="183"/>
      <c r="J57" s="1320"/>
      <c r="K57" s="1357"/>
      <c r="L57" s="1299"/>
      <c r="M57" s="1282"/>
      <c r="N57" s="187"/>
      <c r="O57" s="183"/>
    </row>
    <row r="58" spans="1:15" s="178" customFormat="1" ht="19.05" customHeight="1">
      <c r="A58" s="1320"/>
      <c r="B58" s="1354"/>
      <c r="C58" s="1299"/>
      <c r="D58" s="1281"/>
      <c r="E58" s="1281"/>
      <c r="F58" s="1281"/>
      <c r="G58" s="1282"/>
      <c r="H58" s="187"/>
      <c r="I58" s="183"/>
      <c r="J58" s="1320"/>
      <c r="K58" s="1357"/>
      <c r="L58" s="1299"/>
      <c r="M58" s="1282"/>
      <c r="N58" s="187"/>
      <c r="O58" s="183"/>
    </row>
    <row r="59" spans="1:15" s="178" customFormat="1" ht="19.05" customHeight="1">
      <c r="A59" s="1320"/>
      <c r="B59" s="1354"/>
      <c r="C59" s="1299"/>
      <c r="D59" s="1281"/>
      <c r="E59" s="1281"/>
      <c r="F59" s="1281"/>
      <c r="G59" s="1282"/>
      <c r="H59" s="187"/>
      <c r="I59" s="183"/>
      <c r="J59" s="1320"/>
      <c r="K59" s="1358"/>
      <c r="L59" s="1290"/>
      <c r="M59" s="1291"/>
      <c r="N59" s="189"/>
      <c r="O59" s="190"/>
    </row>
    <row r="60" spans="1:15" s="178" customFormat="1" ht="19.05" customHeight="1">
      <c r="A60" s="1320"/>
      <c r="B60" s="1355"/>
      <c r="C60" s="1290"/>
      <c r="D60" s="1298"/>
      <c r="E60" s="1298"/>
      <c r="F60" s="1298"/>
      <c r="G60" s="1291"/>
      <c r="H60" s="189"/>
      <c r="I60" s="190"/>
      <c r="J60" s="1320"/>
      <c r="K60" s="1347" t="s">
        <v>98</v>
      </c>
      <c r="L60" s="1295"/>
      <c r="M60" s="1297"/>
      <c r="N60" s="193"/>
      <c r="O60" s="181">
        <f>SUM(N60:N69)</f>
        <v>0</v>
      </c>
    </row>
    <row r="61" spans="1:15" s="178" customFormat="1" ht="19.05" customHeight="1">
      <c r="A61" s="1321"/>
      <c r="B61" s="1350" t="s">
        <v>99</v>
      </c>
      <c r="C61" s="1295"/>
      <c r="D61" s="1296"/>
      <c r="E61" s="1296"/>
      <c r="F61" s="1296"/>
      <c r="G61" s="1297"/>
      <c r="H61" s="193"/>
      <c r="I61" s="181">
        <f>SUM(H61:H71)</f>
        <v>0</v>
      </c>
      <c r="J61" s="1320"/>
      <c r="K61" s="1348"/>
      <c r="L61" s="1299"/>
      <c r="M61" s="1282"/>
      <c r="N61" s="187"/>
      <c r="O61" s="183"/>
    </row>
    <row r="62" spans="1:15" s="178" customFormat="1" ht="19.05" customHeight="1">
      <c r="A62" s="1321"/>
      <c r="B62" s="1351"/>
      <c r="C62" s="1299"/>
      <c r="D62" s="1281"/>
      <c r="E62" s="1281"/>
      <c r="F62" s="1281"/>
      <c r="G62" s="1282"/>
      <c r="H62" s="187"/>
      <c r="I62" s="207"/>
      <c r="J62" s="1320"/>
      <c r="K62" s="1348"/>
      <c r="L62" s="1299"/>
      <c r="M62" s="1282"/>
      <c r="N62" s="187"/>
      <c r="O62" s="183"/>
    </row>
    <row r="63" spans="1:15" s="178" customFormat="1" ht="19.05" customHeight="1">
      <c r="A63" s="1321"/>
      <c r="B63" s="1351"/>
      <c r="C63" s="1299"/>
      <c r="D63" s="1281"/>
      <c r="E63" s="1281"/>
      <c r="F63" s="1281"/>
      <c r="G63" s="1282"/>
      <c r="H63" s="187"/>
      <c r="I63" s="208"/>
      <c r="J63" s="1320"/>
      <c r="K63" s="1348"/>
      <c r="L63" s="1299"/>
      <c r="M63" s="1282"/>
      <c r="N63" s="187"/>
      <c r="O63" s="183"/>
    </row>
    <row r="64" spans="1:15" s="178" customFormat="1" ht="19.05" customHeight="1">
      <c r="A64" s="1321"/>
      <c r="B64" s="1351"/>
      <c r="C64" s="1299"/>
      <c r="D64" s="1281"/>
      <c r="E64" s="1281"/>
      <c r="F64" s="1281"/>
      <c r="G64" s="1282"/>
      <c r="H64" s="187"/>
      <c r="I64" s="208"/>
      <c r="J64" s="1320"/>
      <c r="K64" s="1348"/>
      <c r="L64" s="1299"/>
      <c r="M64" s="1282"/>
      <c r="N64" s="187"/>
      <c r="O64" s="183"/>
    </row>
    <row r="65" spans="1:15" s="178" customFormat="1" ht="19.05" customHeight="1">
      <c r="A65" s="1321"/>
      <c r="B65" s="1351"/>
      <c r="C65" s="1299"/>
      <c r="D65" s="1281"/>
      <c r="E65" s="1281"/>
      <c r="F65" s="1281"/>
      <c r="G65" s="1282"/>
      <c r="H65" s="187"/>
      <c r="I65" s="208"/>
      <c r="J65" s="1320"/>
      <c r="K65" s="1348"/>
      <c r="L65" s="1299"/>
      <c r="M65" s="1282"/>
      <c r="N65" s="187"/>
      <c r="O65" s="183"/>
    </row>
    <row r="66" spans="1:15" s="178" customFormat="1" ht="19.05" customHeight="1">
      <c r="A66" s="1321"/>
      <c r="B66" s="1351"/>
      <c r="C66" s="1299"/>
      <c r="D66" s="1281"/>
      <c r="E66" s="1281"/>
      <c r="F66" s="1281"/>
      <c r="G66" s="1282"/>
      <c r="H66" s="187"/>
      <c r="I66" s="208"/>
      <c r="J66" s="1320"/>
      <c r="K66" s="1348"/>
      <c r="L66" s="1299"/>
      <c r="M66" s="1282"/>
      <c r="N66" s="187"/>
      <c r="O66" s="183"/>
    </row>
    <row r="67" spans="1:15" s="178" customFormat="1" ht="19.05" customHeight="1">
      <c r="A67" s="1321"/>
      <c r="B67" s="1351"/>
      <c r="C67" s="1299"/>
      <c r="D67" s="1281"/>
      <c r="E67" s="1281"/>
      <c r="F67" s="1281"/>
      <c r="G67" s="1282"/>
      <c r="H67" s="187"/>
      <c r="I67" s="208"/>
      <c r="J67" s="1320"/>
      <c r="K67" s="1348"/>
      <c r="L67" s="1299"/>
      <c r="M67" s="1282"/>
      <c r="N67" s="187"/>
      <c r="O67" s="183"/>
    </row>
    <row r="68" spans="1:15" s="178" customFormat="1" ht="19.05" customHeight="1">
      <c r="A68" s="1321"/>
      <c r="B68" s="1351"/>
      <c r="C68" s="1299"/>
      <c r="D68" s="1281"/>
      <c r="E68" s="1281"/>
      <c r="F68" s="1281"/>
      <c r="G68" s="1282"/>
      <c r="H68" s="187"/>
      <c r="I68" s="208"/>
      <c r="J68" s="1320"/>
      <c r="K68" s="1348"/>
      <c r="L68" s="1299"/>
      <c r="M68" s="1282"/>
      <c r="N68" s="187"/>
      <c r="O68" s="183"/>
    </row>
    <row r="69" spans="1:15" s="178" customFormat="1" ht="19.05" customHeight="1">
      <c r="A69" s="1321"/>
      <c r="B69" s="1351"/>
      <c r="C69" s="1299"/>
      <c r="D69" s="1281"/>
      <c r="E69" s="1281"/>
      <c r="F69" s="1281"/>
      <c r="G69" s="1282"/>
      <c r="H69" s="187"/>
      <c r="I69" s="208"/>
      <c r="J69" s="1324"/>
      <c r="K69" s="1349"/>
      <c r="L69" s="1299"/>
      <c r="M69" s="1282"/>
      <c r="N69" s="187"/>
      <c r="O69" s="190"/>
    </row>
    <row r="70" spans="1:15" s="178" customFormat="1" ht="19.05" customHeight="1">
      <c r="A70" s="1321"/>
      <c r="B70" s="1351"/>
      <c r="C70" s="1299"/>
      <c r="D70" s="1281"/>
      <c r="E70" s="1281"/>
      <c r="F70" s="1281"/>
      <c r="G70" s="1282"/>
      <c r="H70" s="187"/>
      <c r="I70" s="208"/>
      <c r="J70" s="1344" t="s">
        <v>371</v>
      </c>
      <c r="K70" s="1345"/>
      <c r="L70" s="1345"/>
      <c r="M70" s="1345"/>
      <c r="N70" s="1346"/>
      <c r="O70" s="203">
        <f>支出決算書!H14</f>
        <v>0</v>
      </c>
    </row>
    <row r="71" spans="1:15" s="178" customFormat="1" ht="19.05" customHeight="1">
      <c r="A71" s="1322"/>
      <c r="B71" s="1352"/>
      <c r="C71" s="1290"/>
      <c r="D71" s="1298"/>
      <c r="E71" s="1298"/>
      <c r="F71" s="1298"/>
      <c r="G71" s="1291"/>
      <c r="H71" s="189"/>
      <c r="I71" s="209"/>
      <c r="J71" s="1341" t="s">
        <v>372</v>
      </c>
      <c r="K71" s="1342"/>
      <c r="L71" s="1342"/>
      <c r="M71" s="1342"/>
      <c r="N71" s="1343"/>
      <c r="O71" s="203">
        <f>SUM(I47,I61,O47,O60,O70)</f>
        <v>0</v>
      </c>
    </row>
    <row r="72" spans="1:15" ht="19.05" customHeight="1">
      <c r="A72" s="1371" t="s">
        <v>100</v>
      </c>
      <c r="B72" s="1371"/>
      <c r="C72" s="1371"/>
      <c r="D72" s="1371"/>
      <c r="E72" s="1371"/>
      <c r="F72" s="1371"/>
      <c r="G72" s="1371"/>
      <c r="H72" s="1371"/>
      <c r="I72" s="282"/>
      <c r="J72" s="282"/>
      <c r="K72" s="282"/>
      <c r="L72" s="210"/>
      <c r="M72" s="210"/>
      <c r="N72" s="210"/>
      <c r="O72" s="211"/>
    </row>
  </sheetData>
  <mergeCells count="153">
    <mergeCell ref="A72:H72"/>
    <mergeCell ref="L11:O11"/>
    <mergeCell ref="A12:B12"/>
    <mergeCell ref="C12:H12"/>
    <mergeCell ref="J12:K12"/>
    <mergeCell ref="L12:N12"/>
    <mergeCell ref="D11:H11"/>
    <mergeCell ref="C20:H20"/>
    <mergeCell ref="E19:F19"/>
    <mergeCell ref="E18:F18"/>
    <mergeCell ref="F15:G15"/>
    <mergeCell ref="C14:D14"/>
    <mergeCell ref="C16:D16"/>
    <mergeCell ref="C18:D18"/>
    <mergeCell ref="L19:M19"/>
    <mergeCell ref="L20:M20"/>
    <mergeCell ref="L14:M14"/>
    <mergeCell ref="L15:M15"/>
    <mergeCell ref="C19:D19"/>
    <mergeCell ref="A13:B39"/>
    <mergeCell ref="L13:M13"/>
    <mergeCell ref="C22:D22"/>
    <mergeCell ref="C23:D23"/>
    <mergeCell ref="C68:G68"/>
    <mergeCell ref="P11:P23"/>
    <mergeCell ref="L31:M31"/>
    <mergeCell ref="L30:M30"/>
    <mergeCell ref="L29:M29"/>
    <mergeCell ref="C13:G13"/>
    <mergeCell ref="L38:M38"/>
    <mergeCell ref="I11:K11"/>
    <mergeCell ref="C15:D15"/>
    <mergeCell ref="C21:D21"/>
    <mergeCell ref="L16:M16"/>
    <mergeCell ref="C24:D24"/>
    <mergeCell ref="C25:D25"/>
    <mergeCell ref="C30:D30"/>
    <mergeCell ref="E16:F16"/>
    <mergeCell ref="J13:K16"/>
    <mergeCell ref="J17:K24"/>
    <mergeCell ref="E14:H14"/>
    <mergeCell ref="C17:G17"/>
    <mergeCell ref="L37:M37"/>
    <mergeCell ref="L23:M23"/>
    <mergeCell ref="L24:M24"/>
    <mergeCell ref="L21:M21"/>
    <mergeCell ref="L26:M26"/>
    <mergeCell ref="L22:M22"/>
    <mergeCell ref="B61:B71"/>
    <mergeCell ref="B47:B60"/>
    <mergeCell ref="C47:G47"/>
    <mergeCell ref="K47:K59"/>
    <mergeCell ref="L47:M47"/>
    <mergeCell ref="C51:G51"/>
    <mergeCell ref="L51:M51"/>
    <mergeCell ref="C52:G52"/>
    <mergeCell ref="L52:M52"/>
    <mergeCell ref="L48:M48"/>
    <mergeCell ref="C49:G49"/>
    <mergeCell ref="L49:M49"/>
    <mergeCell ref="C50:G50"/>
    <mergeCell ref="L50:M50"/>
    <mergeCell ref="C57:G57"/>
    <mergeCell ref="L68:M68"/>
    <mergeCell ref="L55:M55"/>
    <mergeCell ref="C55:G55"/>
    <mergeCell ref="C41:G41"/>
    <mergeCell ref="C45:H45"/>
    <mergeCell ref="J71:N71"/>
    <mergeCell ref="C71:G71"/>
    <mergeCell ref="C70:G70"/>
    <mergeCell ref="J70:N70"/>
    <mergeCell ref="K60:K69"/>
    <mergeCell ref="L69:M69"/>
    <mergeCell ref="C58:G58"/>
    <mergeCell ref="C69:G69"/>
    <mergeCell ref="C67:G67"/>
    <mergeCell ref="L67:M67"/>
    <mergeCell ref="L66:M66"/>
    <mergeCell ref="C60:G60"/>
    <mergeCell ref="L60:M60"/>
    <mergeCell ref="C61:G61"/>
    <mergeCell ref="L61:M61"/>
    <mergeCell ref="C62:G62"/>
    <mergeCell ref="L62:M62"/>
    <mergeCell ref="C63:G63"/>
    <mergeCell ref="L63:M63"/>
    <mergeCell ref="C56:G56"/>
    <mergeCell ref="L56:M56"/>
    <mergeCell ref="L40:M40"/>
    <mergeCell ref="L36:M36"/>
    <mergeCell ref="L34:M34"/>
    <mergeCell ref="C31:D31"/>
    <mergeCell ref="C32:D32"/>
    <mergeCell ref="C26:D26"/>
    <mergeCell ref="C27:D27"/>
    <mergeCell ref="C28:D28"/>
    <mergeCell ref="C29:D29"/>
    <mergeCell ref="L28:M28"/>
    <mergeCell ref="C33:D33"/>
    <mergeCell ref="C34:D35"/>
    <mergeCell ref="F34:G34"/>
    <mergeCell ref="F35:G35"/>
    <mergeCell ref="L27:M27"/>
    <mergeCell ref="J25:K30"/>
    <mergeCell ref="A47:A71"/>
    <mergeCell ref="L45:M45"/>
    <mergeCell ref="C53:G53"/>
    <mergeCell ref="L53:M53"/>
    <mergeCell ref="L25:M25"/>
    <mergeCell ref="L58:M58"/>
    <mergeCell ref="C59:G59"/>
    <mergeCell ref="L59:M59"/>
    <mergeCell ref="L54:M54"/>
    <mergeCell ref="L57:M57"/>
    <mergeCell ref="C54:G54"/>
    <mergeCell ref="J31:K37"/>
    <mergeCell ref="L64:M64"/>
    <mergeCell ref="C65:G65"/>
    <mergeCell ref="C48:G48"/>
    <mergeCell ref="J47:J69"/>
    <mergeCell ref="L32:M32"/>
    <mergeCell ref="C64:G64"/>
    <mergeCell ref="C37:F37"/>
    <mergeCell ref="L35:M35"/>
    <mergeCell ref="L33:M33"/>
    <mergeCell ref="C38:G38"/>
    <mergeCell ref="L65:M65"/>
    <mergeCell ref="C66:G66"/>
    <mergeCell ref="A10:B10"/>
    <mergeCell ref="A11:C11"/>
    <mergeCell ref="C46:H46"/>
    <mergeCell ref="J46:K46"/>
    <mergeCell ref="L46:N46"/>
    <mergeCell ref="L39:M39"/>
    <mergeCell ref="C36:F36"/>
    <mergeCell ref="C39:F39"/>
    <mergeCell ref="N45:O45"/>
    <mergeCell ref="L41:M41"/>
    <mergeCell ref="J45:K45"/>
    <mergeCell ref="J43:N43"/>
    <mergeCell ref="C40:G40"/>
    <mergeCell ref="C43:G43"/>
    <mergeCell ref="C42:G42"/>
    <mergeCell ref="J38:K41"/>
    <mergeCell ref="J42:N42"/>
    <mergeCell ref="J44:N44"/>
    <mergeCell ref="A44:H44"/>
    <mergeCell ref="A46:B46"/>
    <mergeCell ref="A45:B45"/>
    <mergeCell ref="L17:M17"/>
    <mergeCell ref="L18:M18"/>
    <mergeCell ref="A40:B43"/>
  </mergeCells>
  <phoneticPr fontId="7"/>
  <conditionalFormatting sqref="C13:H13">
    <cfRule type="expression" dxfId="205" priority="12" stopIfTrue="1">
      <formula>$H$13=TRUE</formula>
    </cfRule>
  </conditionalFormatting>
  <conditionalFormatting sqref="C14:H39">
    <cfRule type="expression" dxfId="204" priority="3" stopIfTrue="1">
      <formula>$H$13=TRUE</formula>
    </cfRule>
  </conditionalFormatting>
  <conditionalFormatting sqref="C39:H39">
    <cfRule type="expression" dxfId="203" priority="2" stopIfTrue="1">
      <formula>$H$13=TRUE</formula>
    </cfRule>
  </conditionalFormatting>
  <dataValidations count="3">
    <dataValidation imeMode="off" allowBlank="1" showInputMessage="1" showErrorMessage="1" prompt="マイナスで入力" sqref="H38" xr:uid="{C0B12BDE-E1AB-4789-BEEA-B8C3EF42625A}"/>
    <dataValidation imeMode="hiragana" allowBlank="1" showInputMessage="1" showErrorMessage="1" sqref="E20:E21 H15 O72:O1048576 J12:K12 H20:H21 O45:O46 G16:G21 G38 M43:N46 J42:J47 K43:K60 M12:O12 J17 J31 J38 D11 E14 E45:H46 D17:F17 B12 D38:F39 M70:N1048576 C12:H13 A40:A41 J13 B73:H1048576 P24:P38 J70:K1048576 L43:L1048576 A45:A1048576 B45:D71 I72:I1048576 P44:P1048576 D20 M10:O10 A1:N2 B3:B9 J10:K10 B10:H10 C8 D7:G8 C3:G5 H3:I8 J3:N6 A3:A13 N7:N9 J8:M9 C14:C34 F20:F33 E35:F35 H34 L10:L32 L34:L41 C36:C41 Q1:XFD1048576 I9:I46 D36:F36 P11 P1:P9" xr:uid="{09590E46-AD84-49A1-B66C-F0DF2FB93F15}"/>
    <dataValidation imeMode="off" allowBlank="1" showInputMessage="1" showErrorMessage="1" sqref="E15 E16:F16 E18:F19 H42:H43 N47:N69 N13:O16 N17:N41 H16:H19 G39:H39 H47:I71 O47:O71 G22:H33 E22:E33 F34 O17:O44 H34:H37 G36" xr:uid="{082EB4C1-9C28-44E2-8CCD-A482BE6312F0}"/>
  </dataValidations>
  <printOptions horizontalCentered="1"/>
  <pageMargins left="0.59055118110236227" right="0.59055118110236227" top="0.59055118110236227" bottom="0.59055118110236227" header="0.31496062992125984" footer="0.31496062992125984"/>
  <pageSetup paperSize="9" scale="59" orientation="portrait" r:id="rId1"/>
  <headerFooter>
    <oddFooter>&amp;R&amp;12整理番号：（事務局記入欄）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281940</xdr:colOff>
                    <xdr:row>11</xdr:row>
                    <xdr:rowOff>228600</xdr:rowOff>
                  </from>
                  <to>
                    <xdr:col>7</xdr:col>
                    <xdr:colOff>571500</xdr:colOff>
                    <xdr:row>13</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stopIfTrue="1" id="{120355AC-4C95-4DED-82CB-14E78BE0AEA0}">
            <xm:f>総表!$I$11="複数年計画支援"</xm:f>
            <x14:dxf>
              <font>
                <color theme="2"/>
              </font>
              <fill>
                <patternFill>
                  <bgColor theme="2"/>
                </patternFill>
              </fill>
            </x14:dxf>
          </x14:cfRule>
          <xm:sqref>O42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55F2-EFE3-46F5-BB31-5DBDCF267BE1}">
  <sheetPr>
    <pageSetUpPr fitToPage="1"/>
  </sheetPr>
  <dimension ref="A1:P442"/>
  <sheetViews>
    <sheetView view="pageBreakPreview" zoomScale="80" zoomScaleNormal="50" zoomScaleSheetLayoutView="80" workbookViewId="0"/>
  </sheetViews>
  <sheetFormatPr defaultColWidth="9" defaultRowHeight="12"/>
  <cols>
    <col min="1" max="1" width="11.09765625" style="213" customWidth="1"/>
    <col min="2" max="2" width="6.296875" style="213" customWidth="1"/>
    <col min="3" max="3" width="6.5" style="213" customWidth="1"/>
    <col min="4" max="4" width="11.09765625" style="213" customWidth="1"/>
    <col min="5" max="5" width="4.5" style="213" customWidth="1"/>
    <col min="6" max="6" width="10.5" style="213" customWidth="1"/>
    <col min="7" max="7" width="13.59765625" style="213" customWidth="1"/>
    <col min="8" max="8" width="3.5" style="213" customWidth="1"/>
    <col min="9" max="9" width="10.5" style="213" customWidth="1"/>
    <col min="10" max="10" width="8.5" style="213" customWidth="1"/>
    <col min="11" max="11" width="5.5" style="213" customWidth="1"/>
    <col min="12" max="12" width="11.09765625" style="213" customWidth="1"/>
    <col min="13" max="13" width="4.5" style="213" customWidth="1"/>
    <col min="14" max="14" width="10.5" style="213" customWidth="1"/>
    <col min="15" max="15" width="13.59765625" style="213" customWidth="1"/>
    <col min="16" max="16" width="58.19921875" style="213" customWidth="1"/>
    <col min="17" max="16384" width="9" style="214"/>
  </cols>
  <sheetData>
    <row r="1" spans="1:16" ht="23.25" customHeight="1">
      <c r="A1" s="452" t="s">
        <v>442</v>
      </c>
      <c r="B1" s="223"/>
      <c r="C1" s="223"/>
      <c r="D1" s="223"/>
      <c r="E1" s="223"/>
      <c r="F1" s="223"/>
      <c r="G1" s="223"/>
      <c r="H1" s="223"/>
      <c r="I1" s="223"/>
      <c r="J1" s="223"/>
      <c r="K1" s="223"/>
      <c r="L1" s="223"/>
      <c r="M1" s="223"/>
      <c r="N1" s="223"/>
      <c r="O1" s="397" t="s">
        <v>373</v>
      </c>
      <c r="P1" s="223" t="s">
        <v>266</v>
      </c>
    </row>
    <row r="2" spans="1:16" ht="5.25" customHeight="1">
      <c r="A2" s="284"/>
      <c r="B2" s="212"/>
      <c r="C2" s="212"/>
      <c r="D2" s="212"/>
      <c r="E2" s="212"/>
      <c r="F2" s="212"/>
      <c r="G2" s="212"/>
      <c r="O2" s="410"/>
    </row>
    <row r="3" spans="1:16" s="217" customFormat="1" ht="16.05" hidden="1" customHeight="1">
      <c r="A3" s="434" t="s">
        <v>310</v>
      </c>
      <c r="B3" s="446"/>
      <c r="C3" s="447"/>
      <c r="D3" s="1482">
        <f ca="1">SUMIF($A$12:$O$1083,"定員×公演回数",OFFSET($A$12:$O$1083,0,2))</f>
        <v>0</v>
      </c>
      <c r="E3" s="1483"/>
      <c r="F3" s="435"/>
      <c r="G3" s="436"/>
      <c r="H3" s="436"/>
      <c r="I3" s="436"/>
      <c r="J3" s="436"/>
      <c r="K3" s="436"/>
      <c r="L3" s="436"/>
      <c r="M3" s="436"/>
      <c r="N3" s="436"/>
      <c r="O3" s="436"/>
      <c r="P3" s="437" t="s">
        <v>311</v>
      </c>
    </row>
    <row r="4" spans="1:16" s="217" customFormat="1" ht="16.05" hidden="1" customHeight="1">
      <c r="A4" s="442" t="s">
        <v>314</v>
      </c>
      <c r="B4" s="448"/>
      <c r="C4" s="449"/>
      <c r="D4" s="1484">
        <f ca="1">SUMIF($A$12:$O$1083,"売止席数×公演回数",OFFSET($A$12:$O$1083,0,2))</f>
        <v>0</v>
      </c>
      <c r="E4" s="1485"/>
      <c r="F4" s="435"/>
      <c r="G4" s="436"/>
      <c r="H4" s="436"/>
      <c r="I4" s="436"/>
      <c r="J4" s="436"/>
      <c r="K4" s="436"/>
      <c r="L4" s="436"/>
      <c r="M4" s="436"/>
      <c r="N4" s="436"/>
      <c r="O4" s="436"/>
      <c r="P4" s="437" t="s">
        <v>309</v>
      </c>
    </row>
    <row r="5" spans="1:16" s="217" customFormat="1" ht="16.05" hidden="1" customHeight="1">
      <c r="A5" s="438" t="s">
        <v>312</v>
      </c>
      <c r="B5" s="450"/>
      <c r="C5" s="451"/>
      <c r="D5" s="1486">
        <f ca="1">G8</f>
        <v>0</v>
      </c>
      <c r="E5" s="1487"/>
      <c r="F5" s="435"/>
      <c r="G5" s="436"/>
      <c r="H5" s="436"/>
      <c r="I5" s="436"/>
      <c r="J5" s="436"/>
      <c r="K5" s="436"/>
      <c r="L5" s="436"/>
      <c r="M5" s="436"/>
      <c r="N5" s="436"/>
      <c r="O5" s="436"/>
      <c r="P5" s="437" t="s">
        <v>311</v>
      </c>
    </row>
    <row r="6" spans="1:16" s="217" customFormat="1" ht="6" customHeight="1">
      <c r="A6" s="215"/>
      <c r="B6" s="215"/>
      <c r="C6" s="215"/>
      <c r="D6" s="215"/>
      <c r="E6" s="215"/>
      <c r="F6" s="215"/>
      <c r="G6" s="215"/>
      <c r="H6" s="215"/>
      <c r="I6" s="215"/>
      <c r="J6" s="215"/>
      <c r="K6" s="215"/>
      <c r="L6" s="215"/>
      <c r="M6" s="215"/>
      <c r="N6" s="215"/>
      <c r="O6" s="215"/>
      <c r="P6" s="216"/>
    </row>
    <row r="7" spans="1:16" s="224" customFormat="1" ht="20.25" customHeight="1">
      <c r="A7" s="1404" t="s">
        <v>101</v>
      </c>
      <c r="B7" s="1405"/>
      <c r="C7" s="1405"/>
      <c r="D7" s="1405"/>
      <c r="E7" s="1488">
        <f ca="1">SUMIF($A$12:$O$1065,"合計",OFFSET($A$12:$O$1065,0,6))</f>
        <v>0</v>
      </c>
      <c r="F7" s="1488"/>
      <c r="G7" s="1489"/>
      <c r="H7" s="219"/>
      <c r="I7" s="1498" t="s">
        <v>30</v>
      </c>
      <c r="J7" s="1499" t="str">
        <f>IF(ISBLANK(総表!C14),"",総表!C14)</f>
        <v/>
      </c>
      <c r="K7" s="1499"/>
      <c r="L7" s="1499"/>
      <c r="M7" s="1499"/>
      <c r="N7" s="1499"/>
      <c r="O7" s="1499"/>
      <c r="P7" s="1566"/>
    </row>
    <row r="8" spans="1:16" s="224" customFormat="1" ht="20.25" customHeight="1">
      <c r="A8" s="1490" t="s">
        <v>102</v>
      </c>
      <c r="B8" s="1491"/>
      <c r="C8" s="1492">
        <f ca="1">SUMIF($A$12:$O$1065,"公演回数",OFFSET($A$12:$O$1065,0,2))</f>
        <v>0</v>
      </c>
      <c r="D8" s="1493"/>
      <c r="E8" s="1494" t="s">
        <v>507</v>
      </c>
      <c r="F8" s="1495"/>
      <c r="G8" s="659">
        <f ca="1">SUMIF($A$12:$O$1065,"使用席数×公演回数(a)",OFFSET($A$12:$O$1065,0,4))</f>
        <v>0</v>
      </c>
      <c r="H8" s="225"/>
      <c r="I8" s="1498"/>
      <c r="J8" s="1499"/>
      <c r="K8" s="1499"/>
      <c r="L8" s="1499"/>
      <c r="M8" s="1499"/>
      <c r="N8" s="1499"/>
      <c r="O8" s="1499"/>
      <c r="P8" s="1566"/>
    </row>
    <row r="9" spans="1:16" s="224" customFormat="1" ht="20.25" customHeight="1">
      <c r="A9" s="1404" t="s">
        <v>103</v>
      </c>
      <c r="B9" s="1405"/>
      <c r="C9" s="1471">
        <f ca="1">SUMIF($A$12:$O$1065,"販売枚数(b)",OFFSET($A$12:$O$1065,0,2))</f>
        <v>0</v>
      </c>
      <c r="D9" s="1472"/>
      <c r="E9" s="1473" t="s">
        <v>104</v>
      </c>
      <c r="F9" s="1405"/>
      <c r="G9" s="708" t="str">
        <f ca="1">IFERROR(C9/G8,"")</f>
        <v/>
      </c>
      <c r="H9" s="226"/>
      <c r="I9" s="1498" t="s">
        <v>31</v>
      </c>
      <c r="J9" s="1499" t="str">
        <f>IF(ISBLANK(総表!C28),"",総表!C28)</f>
        <v/>
      </c>
      <c r="K9" s="1499"/>
      <c r="L9" s="1499"/>
      <c r="M9" s="1499"/>
      <c r="N9" s="1499"/>
      <c r="O9" s="1499"/>
      <c r="P9" s="1566"/>
    </row>
    <row r="10" spans="1:16" s="224" customFormat="1" ht="20.25" customHeight="1">
      <c r="A10" s="1474" t="s">
        <v>503</v>
      </c>
      <c r="B10" s="1475"/>
      <c r="C10" s="1476">
        <f ca="1">SUMIF($A$12:$O$1065,"入場者数(c)",OFFSET($A$12:$O$1065,0,2))</f>
        <v>0</v>
      </c>
      <c r="D10" s="1477"/>
      <c r="E10" s="1478" t="s">
        <v>504</v>
      </c>
      <c r="F10" s="1475"/>
      <c r="G10" s="709" t="str">
        <f ca="1">IFERROR(C10/G8,"")</f>
        <v/>
      </c>
      <c r="H10" s="226"/>
      <c r="I10" s="1498"/>
      <c r="J10" s="1499"/>
      <c r="K10" s="1499"/>
      <c r="L10" s="1499"/>
      <c r="M10" s="1499"/>
      <c r="N10" s="1499"/>
      <c r="O10" s="1499"/>
      <c r="P10" s="1566"/>
    </row>
    <row r="11" spans="1:16" s="224" customFormat="1" ht="20.25" customHeight="1">
      <c r="A11" s="223"/>
      <c r="B11" s="223"/>
      <c r="C11" s="223"/>
      <c r="D11" s="223"/>
      <c r="E11" s="223"/>
      <c r="F11" s="223"/>
      <c r="G11" s="223">
        <v>1</v>
      </c>
      <c r="H11" s="227"/>
      <c r="I11" s="220"/>
      <c r="J11" s="220"/>
      <c r="K11" s="220"/>
      <c r="L11" s="220"/>
      <c r="M11" s="220"/>
      <c r="N11" s="221"/>
      <c r="O11" s="222">
        <v>2</v>
      </c>
      <c r="P11" s="1566"/>
    </row>
    <row r="12" spans="1:16" s="224" customFormat="1" ht="20.25" customHeight="1">
      <c r="A12" s="1396" t="s">
        <v>105</v>
      </c>
      <c r="B12" s="1397"/>
      <c r="C12" s="1457" t="str">
        <f>IF('個表(1)'!$F31="","",TEXT('個表(1)'!F31,"yyyy/mm/dd")&amp;'個表(1)'!H31&amp;TEXT('個表(1)'!I31,"yyyy/mm/dd"))</f>
        <v/>
      </c>
      <c r="D12" s="1457"/>
      <c r="E12" s="1457"/>
      <c r="F12" s="1457"/>
      <c r="G12" s="1458"/>
      <c r="H12" s="227"/>
      <c r="I12" s="1396" t="s">
        <v>105</v>
      </c>
      <c r="J12" s="1397"/>
      <c r="K12" s="1457" t="str">
        <f>IF('個表(1)'!F32="","",TEXT('個表(1)'!F32,"yyyy/mm/dd")&amp;'個表(1)'!H32&amp;TEXT('個表(1)'!I32,"yyyy/mm/dd"))</f>
        <v/>
      </c>
      <c r="L12" s="1457"/>
      <c r="M12" s="1457"/>
      <c r="N12" s="1457"/>
      <c r="O12" s="1458"/>
      <c r="P12" s="1566"/>
    </row>
    <row r="13" spans="1:16" s="224" customFormat="1" ht="20.25" customHeight="1">
      <c r="A13" s="1479" t="s">
        <v>106</v>
      </c>
      <c r="B13" s="1480"/>
      <c r="C13" s="1481" t="str">
        <f>IF('個表(1)'!N31="","",'個表(1)'!N31)</f>
        <v/>
      </c>
      <c r="D13" s="1481"/>
      <c r="E13" s="1459"/>
      <c r="F13" s="1459"/>
      <c r="G13" s="1460"/>
      <c r="H13" s="227"/>
      <c r="I13" s="1398" t="s">
        <v>106</v>
      </c>
      <c r="J13" s="1399"/>
      <c r="K13" s="1459" t="str">
        <f>IF('個表(1)'!N32="","",'個表(1)'!N32)</f>
        <v/>
      </c>
      <c r="L13" s="1459"/>
      <c r="M13" s="1459"/>
      <c r="N13" s="1459"/>
      <c r="O13" s="1460"/>
      <c r="P13" s="1566"/>
    </row>
    <row r="14" spans="1:16" s="224" customFormat="1" ht="20.25" customHeight="1">
      <c r="A14" s="1404" t="s">
        <v>107</v>
      </c>
      <c r="B14" s="1405"/>
      <c r="C14" s="1406"/>
      <c r="D14" s="1407"/>
      <c r="E14" s="1427" t="s">
        <v>142</v>
      </c>
      <c r="F14" s="1429"/>
      <c r="G14" s="655"/>
      <c r="H14" s="490"/>
      <c r="I14" s="1404" t="s">
        <v>107</v>
      </c>
      <c r="J14" s="1405"/>
      <c r="K14" s="1406"/>
      <c r="L14" s="1407"/>
      <c r="M14" s="1427" t="s">
        <v>142</v>
      </c>
      <c r="N14" s="1429"/>
      <c r="O14" s="655"/>
      <c r="P14" s="1568" t="s">
        <v>611</v>
      </c>
    </row>
    <row r="15" spans="1:16" s="224" customFormat="1" ht="20.25" customHeight="1">
      <c r="A15" s="1394" t="s">
        <v>108</v>
      </c>
      <c r="B15" s="1395"/>
      <c r="C15" s="1444">
        <f>C14-G14</f>
        <v>0</v>
      </c>
      <c r="D15" s="1445"/>
      <c r="E15" s="1412" t="s">
        <v>109</v>
      </c>
      <c r="F15" s="1413"/>
      <c r="G15" s="656">
        <f>'個表(1)'!M31</f>
        <v>0</v>
      </c>
      <c r="H15" s="492"/>
      <c r="I15" s="1394" t="s">
        <v>108</v>
      </c>
      <c r="J15" s="1395"/>
      <c r="K15" s="1444">
        <f>K14-O14</f>
        <v>0</v>
      </c>
      <c r="L15" s="1445"/>
      <c r="M15" s="1412" t="s">
        <v>109</v>
      </c>
      <c r="N15" s="1413"/>
      <c r="O15" s="656">
        <f>'個表(1)'!M32</f>
        <v>0</v>
      </c>
      <c r="P15" s="1566"/>
    </row>
    <row r="16" spans="1:16" s="224" customFormat="1" ht="20.25" customHeight="1">
      <c r="A16" s="1453" t="s">
        <v>378</v>
      </c>
      <c r="B16" s="1454"/>
      <c r="C16" s="1454"/>
      <c r="D16" s="1454"/>
      <c r="E16" s="1450" t="str">
        <f>IF(C15*G15=0,"",C15*G15)</f>
        <v/>
      </c>
      <c r="F16" s="1451"/>
      <c r="G16" s="1452"/>
      <c r="H16" s="493"/>
      <c r="I16" s="1453" t="s">
        <v>378</v>
      </c>
      <c r="J16" s="1454"/>
      <c r="K16" s="1454"/>
      <c r="L16" s="1454"/>
      <c r="M16" s="1450" t="str">
        <f>IF(K15*O15=0,"",K15*O15)</f>
        <v/>
      </c>
      <c r="N16" s="1451"/>
      <c r="O16" s="1452"/>
      <c r="P16" s="1566"/>
    </row>
    <row r="17" spans="1:16" s="440" customFormat="1" ht="20.100000000000001" hidden="1" customHeight="1">
      <c r="A17" s="1414" t="s">
        <v>313</v>
      </c>
      <c r="B17" s="1415"/>
      <c r="C17" s="1416">
        <f>C14*G15</f>
        <v>0</v>
      </c>
      <c r="D17" s="1417"/>
      <c r="E17" s="1418" t="s">
        <v>315</v>
      </c>
      <c r="F17" s="1419"/>
      <c r="G17" s="441">
        <f>G14*G15</f>
        <v>0</v>
      </c>
      <c r="H17" s="439"/>
      <c r="I17" s="1414" t="s">
        <v>313</v>
      </c>
      <c r="J17" s="1415"/>
      <c r="K17" s="1416">
        <f>K14*O15</f>
        <v>0</v>
      </c>
      <c r="L17" s="1417"/>
      <c r="M17" s="1418" t="s">
        <v>315</v>
      </c>
      <c r="N17" s="1419"/>
      <c r="O17" s="441">
        <f>O14*O15</f>
        <v>0</v>
      </c>
      <c r="P17" s="1566"/>
    </row>
    <row r="18" spans="1:16" s="224" customFormat="1" ht="20.25" customHeight="1">
      <c r="A18" s="1394" t="s">
        <v>110</v>
      </c>
      <c r="B18" s="1395"/>
      <c r="C18" s="1446">
        <f>IF(G15="","",SUM(F22:F31))</f>
        <v>0</v>
      </c>
      <c r="D18" s="1447"/>
      <c r="E18" s="1448" t="s">
        <v>111</v>
      </c>
      <c r="F18" s="1449"/>
      <c r="G18" s="230" t="e">
        <f>IF(G15="","",C18/E16)</f>
        <v>#VALUE!</v>
      </c>
      <c r="H18" s="227"/>
      <c r="I18" s="1394" t="s">
        <v>110</v>
      </c>
      <c r="J18" s="1395"/>
      <c r="K18" s="1446">
        <f>IF(O15="","",SUM(N22:N31))</f>
        <v>0</v>
      </c>
      <c r="L18" s="1447"/>
      <c r="M18" s="1448" t="s">
        <v>111</v>
      </c>
      <c r="N18" s="1449"/>
      <c r="O18" s="230" t="e">
        <f>IF(O15="","",K18/M16)</f>
        <v>#VALUE!</v>
      </c>
      <c r="P18" s="1566"/>
    </row>
    <row r="19" spans="1:16" s="224" customFormat="1" ht="20.25" customHeight="1">
      <c r="A19" s="1435" t="s">
        <v>505</v>
      </c>
      <c r="B19" s="1436"/>
      <c r="C19" s="1437">
        <f>IF(G15="","",SUM(F22:F34))</f>
        <v>0</v>
      </c>
      <c r="D19" s="1438"/>
      <c r="E19" s="1439" t="s">
        <v>506</v>
      </c>
      <c r="F19" s="1440"/>
      <c r="G19" s="231" t="e">
        <f>IF(G15="","",C19/E16)</f>
        <v>#VALUE!</v>
      </c>
      <c r="H19" s="227"/>
      <c r="I19" s="1435" t="s">
        <v>505</v>
      </c>
      <c r="J19" s="1436"/>
      <c r="K19" s="1437">
        <f>IF(O15="","",SUM(N22:N34))</f>
        <v>0</v>
      </c>
      <c r="L19" s="1438"/>
      <c r="M19" s="1439" t="s">
        <v>506</v>
      </c>
      <c r="N19" s="1440"/>
      <c r="O19" s="231" t="e">
        <f>IF(O15="","",K19/M16)</f>
        <v>#VALUE!</v>
      </c>
      <c r="P19" s="1566"/>
    </row>
    <row r="20" spans="1:16" s="224" customFormat="1" ht="20.25" customHeight="1">
      <c r="A20" s="1441" t="s">
        <v>112</v>
      </c>
      <c r="B20" s="1442"/>
      <c r="C20" s="1442"/>
      <c r="D20" s="1442"/>
      <c r="E20" s="1442"/>
      <c r="F20" s="1442"/>
      <c r="G20" s="1443"/>
      <c r="H20" s="227"/>
      <c r="I20" s="1441" t="s">
        <v>112</v>
      </c>
      <c r="J20" s="1442"/>
      <c r="K20" s="1442"/>
      <c r="L20" s="1442"/>
      <c r="M20" s="1442"/>
      <c r="N20" s="1442"/>
      <c r="O20" s="1443"/>
      <c r="P20" s="1566"/>
    </row>
    <row r="21" spans="1:16" s="224" customFormat="1" ht="20.25" customHeight="1">
      <c r="A21" s="1394" t="s">
        <v>113</v>
      </c>
      <c r="B21" s="1395"/>
      <c r="C21" s="1395"/>
      <c r="D21" s="218" t="s">
        <v>85</v>
      </c>
      <c r="E21" s="229" t="s">
        <v>114</v>
      </c>
      <c r="F21" s="229" t="s">
        <v>115</v>
      </c>
      <c r="G21" s="232" t="s">
        <v>116</v>
      </c>
      <c r="H21" s="227"/>
      <c r="I21" s="1394" t="s">
        <v>113</v>
      </c>
      <c r="J21" s="1395"/>
      <c r="K21" s="1395"/>
      <c r="L21" s="218" t="s">
        <v>85</v>
      </c>
      <c r="M21" s="229" t="s">
        <v>114</v>
      </c>
      <c r="N21" s="229" t="s">
        <v>115</v>
      </c>
      <c r="O21" s="232" t="s">
        <v>116</v>
      </c>
      <c r="P21" s="1566"/>
    </row>
    <row r="22" spans="1:16" s="224" customFormat="1" ht="20.25" customHeight="1">
      <c r="A22" s="1455"/>
      <c r="B22" s="1456"/>
      <c r="C22" s="1456"/>
      <c r="D22" s="233"/>
      <c r="E22" s="234" t="s">
        <v>114</v>
      </c>
      <c r="F22" s="235"/>
      <c r="G22" s="236">
        <f>D22*F22</f>
        <v>0</v>
      </c>
      <c r="H22" s="227"/>
      <c r="I22" s="1455"/>
      <c r="J22" s="1456"/>
      <c r="K22" s="1456"/>
      <c r="L22" s="233"/>
      <c r="M22" s="234" t="s">
        <v>114</v>
      </c>
      <c r="N22" s="235"/>
      <c r="O22" s="236">
        <f>L22*N22</f>
        <v>0</v>
      </c>
      <c r="P22" s="1567"/>
    </row>
    <row r="23" spans="1:16" s="224" customFormat="1" ht="20.25" customHeight="1">
      <c r="A23" s="1420"/>
      <c r="B23" s="1421"/>
      <c r="C23" s="1421"/>
      <c r="D23" s="237"/>
      <c r="E23" s="238" t="s">
        <v>114</v>
      </c>
      <c r="F23" s="237"/>
      <c r="G23" s="239">
        <f t="shared" ref="G23:G31" si="0">D23*F23</f>
        <v>0</v>
      </c>
      <c r="H23" s="227"/>
      <c r="I23" s="1420"/>
      <c r="J23" s="1421"/>
      <c r="K23" s="1421"/>
      <c r="L23" s="237"/>
      <c r="M23" s="238" t="s">
        <v>114</v>
      </c>
      <c r="N23" s="237"/>
      <c r="O23" s="239">
        <f t="shared" ref="O23:O31" si="1">L23*N23</f>
        <v>0</v>
      </c>
      <c r="P23" s="1567"/>
    </row>
    <row r="24" spans="1:16" s="224" customFormat="1" ht="20.25" customHeight="1">
      <c r="A24" s="1420"/>
      <c r="B24" s="1421"/>
      <c r="C24" s="1421"/>
      <c r="D24" s="237"/>
      <c r="E24" s="238" t="s">
        <v>114</v>
      </c>
      <c r="F24" s="237"/>
      <c r="G24" s="239">
        <f t="shared" si="0"/>
        <v>0</v>
      </c>
      <c r="H24" s="227"/>
      <c r="I24" s="1420"/>
      <c r="J24" s="1421"/>
      <c r="K24" s="1421"/>
      <c r="L24" s="237"/>
      <c r="M24" s="238" t="s">
        <v>114</v>
      </c>
      <c r="N24" s="237"/>
      <c r="O24" s="239">
        <f t="shared" si="1"/>
        <v>0</v>
      </c>
      <c r="P24" s="1567"/>
    </row>
    <row r="25" spans="1:16" s="224" customFormat="1" ht="20.25" customHeight="1">
      <c r="A25" s="1420"/>
      <c r="B25" s="1421"/>
      <c r="C25" s="1421"/>
      <c r="D25" s="237"/>
      <c r="E25" s="238" t="s">
        <v>114</v>
      </c>
      <c r="F25" s="237"/>
      <c r="G25" s="239">
        <f t="shared" si="0"/>
        <v>0</v>
      </c>
      <c r="H25" s="227"/>
      <c r="I25" s="1420"/>
      <c r="J25" s="1421"/>
      <c r="K25" s="1421"/>
      <c r="L25" s="237"/>
      <c r="M25" s="238" t="s">
        <v>114</v>
      </c>
      <c r="N25" s="237"/>
      <c r="O25" s="239">
        <f t="shared" si="1"/>
        <v>0</v>
      </c>
      <c r="P25" s="1567"/>
    </row>
    <row r="26" spans="1:16" s="224" customFormat="1" ht="20.25" customHeight="1">
      <c r="A26" s="1420"/>
      <c r="B26" s="1421"/>
      <c r="C26" s="1421"/>
      <c r="D26" s="237"/>
      <c r="E26" s="238" t="s">
        <v>114</v>
      </c>
      <c r="F26" s="237"/>
      <c r="G26" s="239">
        <f t="shared" si="0"/>
        <v>0</v>
      </c>
      <c r="H26" s="227"/>
      <c r="I26" s="1420"/>
      <c r="J26" s="1421"/>
      <c r="K26" s="1421"/>
      <c r="L26" s="237"/>
      <c r="M26" s="238" t="s">
        <v>114</v>
      </c>
      <c r="N26" s="237"/>
      <c r="O26" s="239">
        <f t="shared" si="1"/>
        <v>0</v>
      </c>
      <c r="P26" s="1567"/>
    </row>
    <row r="27" spans="1:16" s="224" customFormat="1" ht="20.25" customHeight="1">
      <c r="A27" s="1420"/>
      <c r="B27" s="1421"/>
      <c r="C27" s="1421"/>
      <c r="D27" s="237"/>
      <c r="E27" s="238" t="s">
        <v>114</v>
      </c>
      <c r="F27" s="237"/>
      <c r="G27" s="239">
        <f t="shared" si="0"/>
        <v>0</v>
      </c>
      <c r="H27" s="227"/>
      <c r="I27" s="1420"/>
      <c r="J27" s="1421"/>
      <c r="K27" s="1421"/>
      <c r="L27" s="237"/>
      <c r="M27" s="238" t="s">
        <v>114</v>
      </c>
      <c r="N27" s="237"/>
      <c r="O27" s="239">
        <f t="shared" si="1"/>
        <v>0</v>
      </c>
      <c r="P27" s="1567"/>
    </row>
    <row r="28" spans="1:16" s="224" customFormat="1" ht="20.25" customHeight="1">
      <c r="A28" s="1420"/>
      <c r="B28" s="1421"/>
      <c r="C28" s="1421"/>
      <c r="D28" s="237"/>
      <c r="E28" s="238" t="s">
        <v>114</v>
      </c>
      <c r="F28" s="237"/>
      <c r="G28" s="239">
        <f t="shared" si="0"/>
        <v>0</v>
      </c>
      <c r="H28" s="227"/>
      <c r="I28" s="1420"/>
      <c r="J28" s="1421"/>
      <c r="K28" s="1421"/>
      <c r="L28" s="237"/>
      <c r="M28" s="238" t="s">
        <v>114</v>
      </c>
      <c r="N28" s="237"/>
      <c r="O28" s="239">
        <f t="shared" si="1"/>
        <v>0</v>
      </c>
      <c r="P28" s="1567"/>
    </row>
    <row r="29" spans="1:16" s="224" customFormat="1" ht="20.25" customHeight="1">
      <c r="A29" s="1420"/>
      <c r="B29" s="1421"/>
      <c r="C29" s="1421"/>
      <c r="D29" s="237"/>
      <c r="E29" s="238" t="s">
        <v>114</v>
      </c>
      <c r="F29" s="237"/>
      <c r="G29" s="239">
        <f t="shared" si="0"/>
        <v>0</v>
      </c>
      <c r="H29" s="227"/>
      <c r="I29" s="1420"/>
      <c r="J29" s="1421"/>
      <c r="K29" s="1421"/>
      <c r="L29" s="237"/>
      <c r="M29" s="238" t="s">
        <v>114</v>
      </c>
      <c r="N29" s="237"/>
      <c r="O29" s="239">
        <f t="shared" si="1"/>
        <v>0</v>
      </c>
      <c r="P29" s="246"/>
    </row>
    <row r="30" spans="1:16" s="224" customFormat="1" ht="20.25" customHeight="1">
      <c r="A30" s="1420"/>
      <c r="B30" s="1421"/>
      <c r="C30" s="1421"/>
      <c r="D30" s="237"/>
      <c r="E30" s="238" t="s">
        <v>114</v>
      </c>
      <c r="F30" s="237"/>
      <c r="G30" s="239">
        <f t="shared" si="0"/>
        <v>0</v>
      </c>
      <c r="H30" s="227"/>
      <c r="I30" s="1420"/>
      <c r="J30" s="1421"/>
      <c r="K30" s="1421"/>
      <c r="L30" s="237"/>
      <c r="M30" s="238" t="s">
        <v>114</v>
      </c>
      <c r="N30" s="237"/>
      <c r="O30" s="239">
        <f t="shared" si="1"/>
        <v>0</v>
      </c>
      <c r="P30" s="246"/>
    </row>
    <row r="31" spans="1:16" s="224" customFormat="1" ht="20.25" customHeight="1">
      <c r="A31" s="1422"/>
      <c r="B31" s="1423"/>
      <c r="C31" s="1423"/>
      <c r="D31" s="237"/>
      <c r="E31" s="238" t="s">
        <v>114</v>
      </c>
      <c r="F31" s="237"/>
      <c r="G31" s="239">
        <f t="shared" si="0"/>
        <v>0</v>
      </c>
      <c r="H31" s="227"/>
      <c r="I31" s="1422"/>
      <c r="J31" s="1423"/>
      <c r="K31" s="1423"/>
      <c r="L31" s="237"/>
      <c r="M31" s="238" t="s">
        <v>114</v>
      </c>
      <c r="N31" s="237"/>
      <c r="O31" s="239">
        <f t="shared" si="1"/>
        <v>0</v>
      </c>
      <c r="P31" s="246"/>
    </row>
    <row r="32" spans="1:16" s="224" customFormat="1" ht="20.25" customHeight="1">
      <c r="A32" s="1569" t="s">
        <v>613</v>
      </c>
      <c r="B32" s="1570"/>
      <c r="C32" s="1571"/>
      <c r="D32" s="609" t="s">
        <v>445</v>
      </c>
      <c r="E32" s="1402" t="s">
        <v>446</v>
      </c>
      <c r="F32" s="1403"/>
      <c r="G32" s="610" t="s">
        <v>447</v>
      </c>
      <c r="H32" s="227"/>
      <c r="I32" s="1569" t="s">
        <v>613</v>
      </c>
      <c r="J32" s="1570"/>
      <c r="K32" s="1571"/>
      <c r="L32" s="609" t="s">
        <v>445</v>
      </c>
      <c r="M32" s="1402" t="s">
        <v>446</v>
      </c>
      <c r="N32" s="1403"/>
      <c r="O32" s="610" t="s">
        <v>447</v>
      </c>
      <c r="P32" s="246"/>
    </row>
    <row r="33" spans="1:16" s="224" customFormat="1" ht="20.25" customHeight="1">
      <c r="A33" s="1572"/>
      <c r="B33" s="1573"/>
      <c r="C33" s="1574"/>
      <c r="D33" s="483"/>
      <c r="E33" s="1338"/>
      <c r="F33" s="1339"/>
      <c r="G33" s="484"/>
      <c r="H33" s="227"/>
      <c r="I33" s="1572"/>
      <c r="J33" s="1573"/>
      <c r="K33" s="1574"/>
      <c r="L33" s="483"/>
      <c r="M33" s="1338"/>
      <c r="N33" s="1339"/>
      <c r="O33" s="484"/>
      <c r="P33" s="246"/>
    </row>
    <row r="34" spans="1:16" s="224" customFormat="1" ht="20.25" customHeight="1">
      <c r="A34" s="1424" t="s">
        <v>117</v>
      </c>
      <c r="B34" s="1425"/>
      <c r="C34" s="1426"/>
      <c r="D34" s="240"/>
      <c r="E34" s="241" t="s">
        <v>114</v>
      </c>
      <c r="F34" s="242"/>
      <c r="G34" s="243">
        <v>0</v>
      </c>
      <c r="H34" s="227"/>
      <c r="I34" s="1424" t="s">
        <v>117</v>
      </c>
      <c r="J34" s="1425"/>
      <c r="K34" s="1426"/>
      <c r="L34" s="240"/>
      <c r="M34" s="241" t="s">
        <v>114</v>
      </c>
      <c r="N34" s="242"/>
      <c r="O34" s="243">
        <v>0</v>
      </c>
      <c r="P34" s="1568" t="s">
        <v>612</v>
      </c>
    </row>
    <row r="35" spans="1:16" s="224" customFormat="1" ht="20.25" customHeight="1">
      <c r="A35" s="1427" t="s">
        <v>118</v>
      </c>
      <c r="B35" s="1428"/>
      <c r="C35" s="1428"/>
      <c r="D35" s="1428"/>
      <c r="E35" s="1428"/>
      <c r="F35" s="1429"/>
      <c r="G35" s="244">
        <f>SUM(G22:G31)</f>
        <v>0</v>
      </c>
      <c r="H35" s="227"/>
      <c r="I35" s="1427" t="s">
        <v>118</v>
      </c>
      <c r="J35" s="1428"/>
      <c r="K35" s="1428"/>
      <c r="L35" s="1428"/>
      <c r="M35" s="1428"/>
      <c r="N35" s="1429"/>
      <c r="O35" s="244">
        <f>SUM(O22:O31)</f>
        <v>0</v>
      </c>
      <c r="P35" s="228"/>
    </row>
    <row r="36" spans="1:16" s="224" customFormat="1" ht="20.25" customHeight="1">
      <c r="A36" s="1430" t="s">
        <v>119</v>
      </c>
      <c r="B36" s="1431"/>
      <c r="C36" s="1431"/>
      <c r="D36" s="1431"/>
      <c r="E36" s="1431"/>
      <c r="F36" s="1432"/>
      <c r="G36" s="245"/>
      <c r="H36" s="227"/>
      <c r="I36" s="1433" t="s">
        <v>119</v>
      </c>
      <c r="J36" s="1434"/>
      <c r="K36" s="1434"/>
      <c r="L36" s="1434"/>
      <c r="M36" s="1434"/>
      <c r="N36" s="1434"/>
      <c r="O36" s="245"/>
      <c r="P36" s="228"/>
    </row>
    <row r="37" spans="1:16" s="224" customFormat="1" ht="20.25" customHeight="1">
      <c r="A37" s="1394" t="s">
        <v>120</v>
      </c>
      <c r="B37" s="1395"/>
      <c r="C37" s="1395"/>
      <c r="D37" s="1395"/>
      <c r="E37" s="1395"/>
      <c r="F37" s="1395"/>
      <c r="G37" s="244">
        <f>G35+G36</f>
        <v>0</v>
      </c>
      <c r="H37" s="227"/>
      <c r="I37" s="1394" t="s">
        <v>120</v>
      </c>
      <c r="J37" s="1395"/>
      <c r="K37" s="1395"/>
      <c r="L37" s="1395"/>
      <c r="M37" s="1395"/>
      <c r="N37" s="1395"/>
      <c r="O37" s="244">
        <f>O35+O36</f>
        <v>0</v>
      </c>
      <c r="P37" s="228"/>
    </row>
    <row r="38" spans="1:16" s="224" customFormat="1" ht="19.5" customHeight="1">
      <c r="A38" s="220"/>
      <c r="B38" s="220"/>
      <c r="C38" s="220"/>
      <c r="D38" s="220"/>
      <c r="E38" s="220"/>
      <c r="F38" s="221"/>
      <c r="G38" s="222">
        <v>3</v>
      </c>
      <c r="H38" s="222"/>
      <c r="I38" s="220"/>
      <c r="J38" s="220"/>
      <c r="K38" s="220"/>
      <c r="L38" s="220"/>
      <c r="M38" s="220"/>
      <c r="N38" s="221"/>
      <c r="O38" s="222">
        <v>4</v>
      </c>
      <c r="P38" s="246"/>
    </row>
    <row r="39" spans="1:16" s="224" customFormat="1" ht="20.25" customHeight="1">
      <c r="A39" s="1396" t="s">
        <v>105</v>
      </c>
      <c r="B39" s="1397"/>
      <c r="C39" s="1457" t="str">
        <f>IF('個表(1)'!F33="","",TEXT('個表(1)'!F33,"yyyy/mm/dd")&amp;'個表(1)'!H33&amp;TEXT('個表(1)'!I33,"yyyy/mm/dd"))</f>
        <v/>
      </c>
      <c r="D39" s="1457"/>
      <c r="E39" s="1457"/>
      <c r="F39" s="1457"/>
      <c r="G39" s="1458"/>
      <c r="H39" s="227"/>
      <c r="I39" s="1396" t="s">
        <v>105</v>
      </c>
      <c r="J39" s="1397"/>
      <c r="K39" s="1457" t="str">
        <f>IF('個表(1)'!F34="","",TEXT('個表(1)'!F34,"yyyy/mm/dd")&amp;'個表(1)'!H34&amp;TEXT('個表(1)'!I34,"yyyy/mm/dd"))</f>
        <v/>
      </c>
      <c r="L39" s="1457"/>
      <c r="M39" s="1457"/>
      <c r="N39" s="1457"/>
      <c r="O39" s="1458"/>
      <c r="P39" s="223"/>
    </row>
    <row r="40" spans="1:16" s="224" customFormat="1" ht="20.25" customHeight="1">
      <c r="A40" s="1398" t="s">
        <v>106</v>
      </c>
      <c r="B40" s="1399"/>
      <c r="C40" s="1459" t="str">
        <f>IF('個表(1)'!N33="","",'個表(1)'!N33)</f>
        <v/>
      </c>
      <c r="D40" s="1459"/>
      <c r="E40" s="1459"/>
      <c r="F40" s="1459"/>
      <c r="G40" s="1460"/>
      <c r="H40" s="227"/>
      <c r="I40" s="1398" t="s">
        <v>106</v>
      </c>
      <c r="J40" s="1399"/>
      <c r="K40" s="1459" t="str">
        <f>IF('個表(1)'!N34="","",'個表(1)'!N34)</f>
        <v/>
      </c>
      <c r="L40" s="1459"/>
      <c r="M40" s="1459"/>
      <c r="N40" s="1459"/>
      <c r="O40" s="1460"/>
      <c r="P40" s="495"/>
    </row>
    <row r="41" spans="1:16" s="224" customFormat="1" ht="20.25" customHeight="1">
      <c r="A41" s="1404" t="s">
        <v>107</v>
      </c>
      <c r="B41" s="1405"/>
      <c r="C41" s="1406"/>
      <c r="D41" s="1407"/>
      <c r="E41" s="1427" t="s">
        <v>142</v>
      </c>
      <c r="F41" s="1429"/>
      <c r="G41" s="655"/>
      <c r="H41" s="494"/>
      <c r="I41" s="1404" t="s">
        <v>107</v>
      </c>
      <c r="J41" s="1405"/>
      <c r="K41" s="1406"/>
      <c r="L41" s="1407"/>
      <c r="M41" s="1427" t="s">
        <v>142</v>
      </c>
      <c r="N41" s="1429"/>
      <c r="O41" s="655"/>
      <c r="P41" s="491"/>
    </row>
    <row r="42" spans="1:16" s="224" customFormat="1" ht="20.25" customHeight="1">
      <c r="A42" s="1394" t="s">
        <v>108</v>
      </c>
      <c r="B42" s="1395"/>
      <c r="C42" s="1444">
        <f>C41-G41</f>
        <v>0</v>
      </c>
      <c r="D42" s="1445"/>
      <c r="E42" s="1412" t="s">
        <v>109</v>
      </c>
      <c r="F42" s="1413"/>
      <c r="G42" s="656">
        <f>'個表(1)'!M33</f>
        <v>0</v>
      </c>
      <c r="H42" s="227"/>
      <c r="I42" s="1394" t="s">
        <v>108</v>
      </c>
      <c r="J42" s="1395"/>
      <c r="K42" s="1444">
        <f>K41-O41</f>
        <v>0</v>
      </c>
      <c r="L42" s="1445"/>
      <c r="M42" s="1412" t="s">
        <v>109</v>
      </c>
      <c r="N42" s="1413"/>
      <c r="O42" s="656">
        <f>'個表(1)'!M34</f>
        <v>0</v>
      </c>
      <c r="P42" s="223"/>
    </row>
    <row r="43" spans="1:16" s="224" customFormat="1" ht="20.25" customHeight="1">
      <c r="A43" s="1453" t="s">
        <v>378</v>
      </c>
      <c r="B43" s="1454"/>
      <c r="C43" s="1454"/>
      <c r="D43" s="1454"/>
      <c r="E43" s="1450" t="str">
        <f>IF(C42*G42=0,"",C42*G42)</f>
        <v/>
      </c>
      <c r="F43" s="1451"/>
      <c r="G43" s="1452"/>
      <c r="H43" s="227"/>
      <c r="I43" s="1453" t="s">
        <v>378</v>
      </c>
      <c r="J43" s="1454"/>
      <c r="K43" s="1454"/>
      <c r="L43" s="1454"/>
      <c r="M43" s="1450" t="str">
        <f>IF(K42*O42=0,"",K42*O42)</f>
        <v/>
      </c>
      <c r="N43" s="1451"/>
      <c r="O43" s="1452"/>
      <c r="P43" s="223"/>
    </row>
    <row r="44" spans="1:16" s="440" customFormat="1" ht="20.100000000000001" hidden="1" customHeight="1">
      <c r="A44" s="1414" t="s">
        <v>313</v>
      </c>
      <c r="B44" s="1415"/>
      <c r="C44" s="1416">
        <f>C41*G42</f>
        <v>0</v>
      </c>
      <c r="D44" s="1417"/>
      <c r="E44" s="1418" t="s">
        <v>315</v>
      </c>
      <c r="F44" s="1419"/>
      <c r="G44" s="441">
        <f>G41*G42</f>
        <v>0</v>
      </c>
      <c r="H44" s="439"/>
      <c r="I44" s="1414" t="s">
        <v>313</v>
      </c>
      <c r="J44" s="1415"/>
      <c r="K44" s="1416">
        <f>K41*O42</f>
        <v>0</v>
      </c>
      <c r="L44" s="1417"/>
      <c r="M44" s="1418" t="s">
        <v>315</v>
      </c>
      <c r="N44" s="1419"/>
      <c r="O44" s="441">
        <f>O41*O42</f>
        <v>0</v>
      </c>
      <c r="P44" s="437" t="s">
        <v>311</v>
      </c>
    </row>
    <row r="45" spans="1:16" s="224" customFormat="1" ht="20.25" customHeight="1">
      <c r="A45" s="1394" t="s">
        <v>110</v>
      </c>
      <c r="B45" s="1395"/>
      <c r="C45" s="1446">
        <f>IF(G42="","",SUM(F49:F58))</f>
        <v>0</v>
      </c>
      <c r="D45" s="1447"/>
      <c r="E45" s="1448" t="s">
        <v>111</v>
      </c>
      <c r="F45" s="1449"/>
      <c r="G45" s="230" t="e">
        <f>IF(G42="","",C45/E43)</f>
        <v>#VALUE!</v>
      </c>
      <c r="H45" s="227"/>
      <c r="I45" s="1394" t="s">
        <v>110</v>
      </c>
      <c r="J45" s="1395"/>
      <c r="K45" s="1446">
        <f>IF(O42="","",SUM(N49:N58))</f>
        <v>0</v>
      </c>
      <c r="L45" s="1447"/>
      <c r="M45" s="1448" t="s">
        <v>111</v>
      </c>
      <c r="N45" s="1449"/>
      <c r="O45" s="230" t="e">
        <f>IF(O42="","",K45/M43)</f>
        <v>#VALUE!</v>
      </c>
      <c r="P45" s="223"/>
    </row>
    <row r="46" spans="1:16" s="224" customFormat="1" ht="20.25" customHeight="1">
      <c r="A46" s="1435" t="s">
        <v>505</v>
      </c>
      <c r="B46" s="1436"/>
      <c r="C46" s="1437">
        <f>IF(G42="","",SUM(F49:F61))</f>
        <v>0</v>
      </c>
      <c r="D46" s="1438"/>
      <c r="E46" s="1439" t="s">
        <v>506</v>
      </c>
      <c r="F46" s="1440"/>
      <c r="G46" s="231" t="e">
        <f>IF(G42="","",C46/E43)</f>
        <v>#VALUE!</v>
      </c>
      <c r="H46" s="227"/>
      <c r="I46" s="1435" t="s">
        <v>505</v>
      </c>
      <c r="J46" s="1436"/>
      <c r="K46" s="1437">
        <f>IF(O42="","",SUM(N49:N61))</f>
        <v>0</v>
      </c>
      <c r="L46" s="1438"/>
      <c r="M46" s="1439" t="s">
        <v>506</v>
      </c>
      <c r="N46" s="1440"/>
      <c r="O46" s="231" t="e">
        <f>IF(O42="","",K46/M43)</f>
        <v>#VALUE!</v>
      </c>
      <c r="P46" s="223"/>
    </row>
    <row r="47" spans="1:16" s="224" customFormat="1" ht="20.25" customHeight="1">
      <c r="A47" s="1441" t="s">
        <v>112</v>
      </c>
      <c r="B47" s="1442"/>
      <c r="C47" s="1442"/>
      <c r="D47" s="1442"/>
      <c r="E47" s="1442"/>
      <c r="F47" s="1442"/>
      <c r="G47" s="1443"/>
      <c r="H47" s="227"/>
      <c r="I47" s="1441" t="s">
        <v>112</v>
      </c>
      <c r="J47" s="1442"/>
      <c r="K47" s="1442"/>
      <c r="L47" s="1442"/>
      <c r="M47" s="1442"/>
      <c r="N47" s="1442"/>
      <c r="O47" s="1443"/>
      <c r="P47" s="223"/>
    </row>
    <row r="48" spans="1:16" s="224" customFormat="1" ht="20.25" customHeight="1">
      <c r="A48" s="1394" t="s">
        <v>113</v>
      </c>
      <c r="B48" s="1395"/>
      <c r="C48" s="1395"/>
      <c r="D48" s="218" t="s">
        <v>85</v>
      </c>
      <c r="E48" s="229" t="s">
        <v>114</v>
      </c>
      <c r="F48" s="229" t="s">
        <v>115</v>
      </c>
      <c r="G48" s="232" t="s">
        <v>116</v>
      </c>
      <c r="H48" s="227"/>
      <c r="I48" s="1394" t="s">
        <v>113</v>
      </c>
      <c r="J48" s="1395"/>
      <c r="K48" s="1395"/>
      <c r="L48" s="218" t="s">
        <v>85</v>
      </c>
      <c r="M48" s="229" t="s">
        <v>114</v>
      </c>
      <c r="N48" s="229" t="s">
        <v>115</v>
      </c>
      <c r="O48" s="232" t="s">
        <v>116</v>
      </c>
      <c r="P48" s="223"/>
    </row>
    <row r="49" spans="1:16" s="224" customFormat="1" ht="20.25" customHeight="1">
      <c r="A49" s="1455"/>
      <c r="B49" s="1456"/>
      <c r="C49" s="1456"/>
      <c r="D49" s="233"/>
      <c r="E49" s="234" t="s">
        <v>114</v>
      </c>
      <c r="F49" s="235"/>
      <c r="G49" s="236">
        <f>D49*F49</f>
        <v>0</v>
      </c>
      <c r="H49" s="227"/>
      <c r="I49" s="1455"/>
      <c r="J49" s="1456"/>
      <c r="K49" s="1456"/>
      <c r="L49" s="233"/>
      <c r="M49" s="234" t="s">
        <v>114</v>
      </c>
      <c r="N49" s="235"/>
      <c r="O49" s="236">
        <f>L49*N49</f>
        <v>0</v>
      </c>
      <c r="P49" s="223"/>
    </row>
    <row r="50" spans="1:16" s="224" customFormat="1" ht="20.25" customHeight="1">
      <c r="A50" s="1420"/>
      <c r="B50" s="1421"/>
      <c r="C50" s="1421"/>
      <c r="D50" s="237"/>
      <c r="E50" s="238" t="s">
        <v>114</v>
      </c>
      <c r="F50" s="237"/>
      <c r="G50" s="239">
        <f t="shared" ref="G50:G58" si="2">D50*F50</f>
        <v>0</v>
      </c>
      <c r="H50" s="227"/>
      <c r="I50" s="1420"/>
      <c r="J50" s="1421"/>
      <c r="K50" s="1421"/>
      <c r="L50" s="237"/>
      <c r="M50" s="238" t="s">
        <v>114</v>
      </c>
      <c r="N50" s="237"/>
      <c r="O50" s="239">
        <f t="shared" ref="O50:O58" si="3">L50*N50</f>
        <v>0</v>
      </c>
      <c r="P50" s="223"/>
    </row>
    <row r="51" spans="1:16" s="224" customFormat="1" ht="20.25" customHeight="1">
      <c r="A51" s="1420"/>
      <c r="B51" s="1421"/>
      <c r="C51" s="1421"/>
      <c r="D51" s="237"/>
      <c r="E51" s="238" t="s">
        <v>114</v>
      </c>
      <c r="F51" s="237"/>
      <c r="G51" s="239">
        <f t="shared" si="2"/>
        <v>0</v>
      </c>
      <c r="H51" s="227"/>
      <c r="I51" s="1420"/>
      <c r="J51" s="1421"/>
      <c r="K51" s="1421"/>
      <c r="L51" s="237"/>
      <c r="M51" s="238" t="s">
        <v>114</v>
      </c>
      <c r="N51" s="237"/>
      <c r="O51" s="239">
        <f t="shared" si="3"/>
        <v>0</v>
      </c>
      <c r="P51" s="223"/>
    </row>
    <row r="52" spans="1:16" s="224" customFormat="1" ht="20.25" customHeight="1">
      <c r="A52" s="1420"/>
      <c r="B52" s="1421"/>
      <c r="C52" s="1421"/>
      <c r="D52" s="237"/>
      <c r="E52" s="238" t="s">
        <v>114</v>
      </c>
      <c r="F52" s="237"/>
      <c r="G52" s="239">
        <f t="shared" si="2"/>
        <v>0</v>
      </c>
      <c r="H52" s="227"/>
      <c r="I52" s="1420"/>
      <c r="J52" s="1421"/>
      <c r="K52" s="1421"/>
      <c r="L52" s="237"/>
      <c r="M52" s="238" t="s">
        <v>114</v>
      </c>
      <c r="N52" s="237"/>
      <c r="O52" s="239">
        <f t="shared" si="3"/>
        <v>0</v>
      </c>
      <c r="P52" s="223"/>
    </row>
    <row r="53" spans="1:16" s="224" customFormat="1" ht="20.25" customHeight="1">
      <c r="A53" s="1420"/>
      <c r="B53" s="1421"/>
      <c r="C53" s="1421"/>
      <c r="D53" s="237"/>
      <c r="E53" s="238" t="s">
        <v>114</v>
      </c>
      <c r="F53" s="237"/>
      <c r="G53" s="239">
        <f t="shared" si="2"/>
        <v>0</v>
      </c>
      <c r="H53" s="227"/>
      <c r="I53" s="1420"/>
      <c r="J53" s="1421"/>
      <c r="K53" s="1421"/>
      <c r="L53" s="237"/>
      <c r="M53" s="238" t="s">
        <v>114</v>
      </c>
      <c r="N53" s="237"/>
      <c r="O53" s="239">
        <f t="shared" si="3"/>
        <v>0</v>
      </c>
      <c r="P53" s="223"/>
    </row>
    <row r="54" spans="1:16" s="224" customFormat="1" ht="20.25" customHeight="1">
      <c r="A54" s="1420"/>
      <c r="B54" s="1421"/>
      <c r="C54" s="1421"/>
      <c r="D54" s="237"/>
      <c r="E54" s="238" t="s">
        <v>114</v>
      </c>
      <c r="F54" s="237"/>
      <c r="G54" s="239">
        <f t="shared" si="2"/>
        <v>0</v>
      </c>
      <c r="H54" s="227"/>
      <c r="I54" s="1420"/>
      <c r="J54" s="1421"/>
      <c r="K54" s="1421"/>
      <c r="L54" s="237"/>
      <c r="M54" s="238" t="s">
        <v>114</v>
      </c>
      <c r="N54" s="237"/>
      <c r="O54" s="239">
        <f t="shared" si="3"/>
        <v>0</v>
      </c>
      <c r="P54" s="223"/>
    </row>
    <row r="55" spans="1:16" s="224" customFormat="1" ht="20.25" customHeight="1">
      <c r="A55" s="1420"/>
      <c r="B55" s="1421"/>
      <c r="C55" s="1421"/>
      <c r="D55" s="237"/>
      <c r="E55" s="238" t="s">
        <v>114</v>
      </c>
      <c r="F55" s="237"/>
      <c r="G55" s="239">
        <f t="shared" si="2"/>
        <v>0</v>
      </c>
      <c r="H55" s="227"/>
      <c r="I55" s="1420"/>
      <c r="J55" s="1421"/>
      <c r="K55" s="1421"/>
      <c r="L55" s="237"/>
      <c r="M55" s="238" t="s">
        <v>114</v>
      </c>
      <c r="N55" s="237"/>
      <c r="O55" s="239">
        <f t="shared" si="3"/>
        <v>0</v>
      </c>
      <c r="P55" s="223"/>
    </row>
    <row r="56" spans="1:16" s="224" customFormat="1" ht="20.25" customHeight="1">
      <c r="A56" s="1420"/>
      <c r="B56" s="1421"/>
      <c r="C56" s="1421"/>
      <c r="D56" s="237"/>
      <c r="E56" s="238" t="s">
        <v>114</v>
      </c>
      <c r="F56" s="237"/>
      <c r="G56" s="239">
        <f t="shared" si="2"/>
        <v>0</v>
      </c>
      <c r="H56" s="227"/>
      <c r="I56" s="1420"/>
      <c r="J56" s="1421"/>
      <c r="K56" s="1421"/>
      <c r="L56" s="237"/>
      <c r="M56" s="238" t="s">
        <v>114</v>
      </c>
      <c r="N56" s="237"/>
      <c r="O56" s="239">
        <f t="shared" si="3"/>
        <v>0</v>
      </c>
      <c r="P56" s="223"/>
    </row>
    <row r="57" spans="1:16" s="224" customFormat="1" ht="20.25" customHeight="1">
      <c r="A57" s="1420"/>
      <c r="B57" s="1421"/>
      <c r="C57" s="1421"/>
      <c r="D57" s="237"/>
      <c r="E57" s="238" t="s">
        <v>114</v>
      </c>
      <c r="F57" s="237"/>
      <c r="G57" s="239">
        <f t="shared" si="2"/>
        <v>0</v>
      </c>
      <c r="H57" s="227"/>
      <c r="I57" s="1420"/>
      <c r="J57" s="1421"/>
      <c r="K57" s="1421"/>
      <c r="L57" s="237"/>
      <c r="M57" s="238" t="s">
        <v>114</v>
      </c>
      <c r="N57" s="237"/>
      <c r="O57" s="239">
        <f t="shared" si="3"/>
        <v>0</v>
      </c>
      <c r="P57" s="223"/>
    </row>
    <row r="58" spans="1:16" s="224" customFormat="1" ht="20.25" customHeight="1">
      <c r="A58" s="1422"/>
      <c r="B58" s="1423"/>
      <c r="C58" s="1423"/>
      <c r="D58" s="237"/>
      <c r="E58" s="238" t="s">
        <v>114</v>
      </c>
      <c r="F58" s="237"/>
      <c r="G58" s="239">
        <f t="shared" si="2"/>
        <v>0</v>
      </c>
      <c r="H58" s="227"/>
      <c r="I58" s="1422"/>
      <c r="J58" s="1423"/>
      <c r="K58" s="1423"/>
      <c r="L58" s="237"/>
      <c r="M58" s="238" t="s">
        <v>114</v>
      </c>
      <c r="N58" s="237"/>
      <c r="O58" s="239">
        <f t="shared" si="3"/>
        <v>0</v>
      </c>
      <c r="P58" s="223"/>
    </row>
    <row r="59" spans="1:16" s="224" customFormat="1" ht="20.25" customHeight="1">
      <c r="A59" s="1569" t="s">
        <v>613</v>
      </c>
      <c r="B59" s="1570"/>
      <c r="C59" s="1571"/>
      <c r="D59" s="609" t="s">
        <v>445</v>
      </c>
      <c r="E59" s="1402" t="s">
        <v>446</v>
      </c>
      <c r="F59" s="1403"/>
      <c r="G59" s="610" t="s">
        <v>447</v>
      </c>
      <c r="H59" s="227"/>
      <c r="I59" s="1569" t="s">
        <v>613</v>
      </c>
      <c r="J59" s="1570"/>
      <c r="K59" s="1571"/>
      <c r="L59" s="609" t="s">
        <v>445</v>
      </c>
      <c r="M59" s="1402" t="s">
        <v>446</v>
      </c>
      <c r="N59" s="1403"/>
      <c r="O59" s="610" t="s">
        <v>447</v>
      </c>
      <c r="P59" s="223"/>
    </row>
    <row r="60" spans="1:16" s="224" customFormat="1" ht="20.25" customHeight="1">
      <c r="A60" s="1572"/>
      <c r="B60" s="1573"/>
      <c r="C60" s="1574"/>
      <c r="D60" s="483"/>
      <c r="E60" s="1338"/>
      <c r="F60" s="1339"/>
      <c r="G60" s="484"/>
      <c r="H60" s="227"/>
      <c r="I60" s="1572"/>
      <c r="J60" s="1573"/>
      <c r="K60" s="1574"/>
      <c r="L60" s="483"/>
      <c r="M60" s="1338"/>
      <c r="N60" s="1339"/>
      <c r="O60" s="484"/>
      <c r="P60" s="223"/>
    </row>
    <row r="61" spans="1:16" s="224" customFormat="1" ht="20.25" customHeight="1">
      <c r="A61" s="1424" t="s">
        <v>117</v>
      </c>
      <c r="B61" s="1425"/>
      <c r="C61" s="1426"/>
      <c r="D61" s="240"/>
      <c r="E61" s="241" t="s">
        <v>114</v>
      </c>
      <c r="F61" s="242"/>
      <c r="G61" s="243">
        <v>0</v>
      </c>
      <c r="H61" s="227"/>
      <c r="I61" s="1424" t="s">
        <v>117</v>
      </c>
      <c r="J61" s="1425"/>
      <c r="K61" s="1426"/>
      <c r="L61" s="240"/>
      <c r="M61" s="241" t="s">
        <v>114</v>
      </c>
      <c r="N61" s="242"/>
      <c r="O61" s="243">
        <v>0</v>
      </c>
      <c r="P61" s="223"/>
    </row>
    <row r="62" spans="1:16" s="224" customFormat="1" ht="20.25" customHeight="1">
      <c r="A62" s="1427" t="s">
        <v>118</v>
      </c>
      <c r="B62" s="1428"/>
      <c r="C62" s="1428"/>
      <c r="D62" s="1428"/>
      <c r="E62" s="1428"/>
      <c r="F62" s="1429"/>
      <c r="G62" s="244">
        <f>SUM(G49:G58)</f>
        <v>0</v>
      </c>
      <c r="H62" s="227"/>
      <c r="I62" s="1427" t="s">
        <v>118</v>
      </c>
      <c r="J62" s="1428"/>
      <c r="K62" s="1428"/>
      <c r="L62" s="1428"/>
      <c r="M62" s="1428"/>
      <c r="N62" s="1429"/>
      <c r="O62" s="244">
        <f>SUM(O49:O58)</f>
        <v>0</v>
      </c>
      <c r="P62" s="223"/>
    </row>
    <row r="63" spans="1:16" s="224" customFormat="1" ht="20.25" customHeight="1">
      <c r="A63" s="1430" t="s">
        <v>119</v>
      </c>
      <c r="B63" s="1431"/>
      <c r="C63" s="1431"/>
      <c r="D63" s="1431"/>
      <c r="E63" s="1431"/>
      <c r="F63" s="1432"/>
      <c r="G63" s="245"/>
      <c r="H63" s="227"/>
      <c r="I63" s="1433" t="s">
        <v>119</v>
      </c>
      <c r="J63" s="1434"/>
      <c r="K63" s="1434"/>
      <c r="L63" s="1434"/>
      <c r="M63" s="1434"/>
      <c r="N63" s="1434"/>
      <c r="O63" s="245"/>
      <c r="P63" s="223"/>
    </row>
    <row r="64" spans="1:16" s="224" customFormat="1" ht="20.25" customHeight="1">
      <c r="A64" s="1394" t="s">
        <v>120</v>
      </c>
      <c r="B64" s="1395"/>
      <c r="C64" s="1395"/>
      <c r="D64" s="1395"/>
      <c r="E64" s="1395"/>
      <c r="F64" s="1395"/>
      <c r="G64" s="244">
        <f>G62+G63</f>
        <v>0</v>
      </c>
      <c r="H64" s="227"/>
      <c r="I64" s="1394" t="s">
        <v>120</v>
      </c>
      <c r="J64" s="1395"/>
      <c r="K64" s="1395"/>
      <c r="L64" s="1395"/>
      <c r="M64" s="1395"/>
      <c r="N64" s="1395"/>
      <c r="O64" s="244">
        <f>O62+O63</f>
        <v>0</v>
      </c>
      <c r="P64" s="223"/>
    </row>
    <row r="65" spans="1:16" s="224" customFormat="1" ht="20.25" customHeight="1">
      <c r="A65" s="223"/>
      <c r="B65" s="223"/>
      <c r="C65" s="223"/>
      <c r="D65" s="223"/>
      <c r="E65" s="223"/>
      <c r="F65" s="223"/>
      <c r="G65" s="223">
        <v>5</v>
      </c>
      <c r="H65" s="223"/>
      <c r="I65" s="223"/>
      <c r="J65" s="223"/>
      <c r="K65" s="223"/>
      <c r="L65" s="223"/>
      <c r="M65" s="223"/>
      <c r="N65" s="223"/>
      <c r="O65" s="223">
        <v>6</v>
      </c>
      <c r="P65" s="223"/>
    </row>
    <row r="66" spans="1:16" s="224" customFormat="1" ht="20.25" customHeight="1">
      <c r="A66" s="1461" t="s">
        <v>105</v>
      </c>
      <c r="B66" s="1462"/>
      <c r="C66" s="1463" t="str">
        <f>IF('個表(1)'!F35="","",TEXT('個表(1)'!F35,"yyyy/mm/dd")&amp;'個表(1)'!H35&amp;TEXT('個表(1)'!I35,"yyyy/mm/dd"))</f>
        <v/>
      </c>
      <c r="D66" s="1464"/>
      <c r="E66" s="1464"/>
      <c r="F66" s="1464"/>
      <c r="G66" s="1465"/>
      <c r="H66" s="227"/>
      <c r="I66" s="1461" t="s">
        <v>105</v>
      </c>
      <c r="J66" s="1462"/>
      <c r="K66" s="1463" t="str">
        <f>IF('個表(1)'!F36="","",TEXT('個表(1)'!F36,"yyyy/mm/dd")&amp;'個表(1)'!H36&amp;TEXT('個表(1)'!I36,"yyyy/mm/dd"))</f>
        <v/>
      </c>
      <c r="L66" s="1464"/>
      <c r="M66" s="1464"/>
      <c r="N66" s="1464"/>
      <c r="O66" s="1465"/>
      <c r="P66" s="223"/>
    </row>
    <row r="67" spans="1:16" s="224" customFormat="1" ht="20.25" customHeight="1">
      <c r="A67" s="1398" t="s">
        <v>106</v>
      </c>
      <c r="B67" s="1399"/>
      <c r="C67" s="1459" t="str">
        <f>IF('個表(1)'!N35="","",'個表(1)'!N35)</f>
        <v/>
      </c>
      <c r="D67" s="1459"/>
      <c r="E67" s="1459"/>
      <c r="F67" s="1459"/>
      <c r="G67" s="1460"/>
      <c r="H67" s="227"/>
      <c r="I67" s="1398" t="s">
        <v>106</v>
      </c>
      <c r="J67" s="1399"/>
      <c r="K67" s="1459" t="str">
        <f>IF('個表(1)'!N36="","",'個表(1)'!N36)</f>
        <v/>
      </c>
      <c r="L67" s="1459"/>
      <c r="M67" s="1459"/>
      <c r="N67" s="1459"/>
      <c r="O67" s="1460"/>
      <c r="P67" s="223"/>
    </row>
    <row r="68" spans="1:16" s="224" customFormat="1" ht="20.25" customHeight="1">
      <c r="A68" s="1404" t="s">
        <v>107</v>
      </c>
      <c r="B68" s="1405"/>
      <c r="C68" s="1406"/>
      <c r="D68" s="1407"/>
      <c r="E68" s="1427" t="s">
        <v>142</v>
      </c>
      <c r="F68" s="1429"/>
      <c r="G68" s="655"/>
      <c r="H68" s="227"/>
      <c r="I68" s="1404" t="s">
        <v>107</v>
      </c>
      <c r="J68" s="1405"/>
      <c r="K68" s="1406"/>
      <c r="L68" s="1407"/>
      <c r="M68" s="1427" t="s">
        <v>142</v>
      </c>
      <c r="N68" s="1429"/>
      <c r="O68" s="655"/>
      <c r="P68" s="223"/>
    </row>
    <row r="69" spans="1:16" s="224" customFormat="1" ht="20.25" customHeight="1">
      <c r="A69" s="1394" t="s">
        <v>108</v>
      </c>
      <c r="B69" s="1395"/>
      <c r="C69" s="1444">
        <f>C68-G68</f>
        <v>0</v>
      </c>
      <c r="D69" s="1445"/>
      <c r="E69" s="1412" t="s">
        <v>109</v>
      </c>
      <c r="F69" s="1413"/>
      <c r="G69" s="656">
        <f>'個表(1)'!M35</f>
        <v>0</v>
      </c>
      <c r="H69" s="227"/>
      <c r="I69" s="1394" t="s">
        <v>108</v>
      </c>
      <c r="J69" s="1395"/>
      <c r="K69" s="1444">
        <f>K68-O68</f>
        <v>0</v>
      </c>
      <c r="L69" s="1445"/>
      <c r="M69" s="1412" t="s">
        <v>109</v>
      </c>
      <c r="N69" s="1413"/>
      <c r="O69" s="656">
        <f>'個表(1)'!M36</f>
        <v>0</v>
      </c>
      <c r="P69" s="223"/>
    </row>
    <row r="70" spans="1:16" s="224" customFormat="1" ht="20.25" customHeight="1">
      <c r="A70" s="1453" t="s">
        <v>378</v>
      </c>
      <c r="B70" s="1454"/>
      <c r="C70" s="1454"/>
      <c r="D70" s="1454"/>
      <c r="E70" s="1450" t="str">
        <f>IF(C69*G69=0,"",C69*G69)</f>
        <v/>
      </c>
      <c r="F70" s="1451"/>
      <c r="G70" s="1452"/>
      <c r="H70" s="227"/>
      <c r="I70" s="1453" t="s">
        <v>378</v>
      </c>
      <c r="J70" s="1454"/>
      <c r="K70" s="1454"/>
      <c r="L70" s="1454"/>
      <c r="M70" s="1450" t="str">
        <f>IF(K69*O69=0,"",K69*O69)</f>
        <v/>
      </c>
      <c r="N70" s="1451"/>
      <c r="O70" s="1452"/>
      <c r="P70" s="223"/>
    </row>
    <row r="71" spans="1:16" s="440" customFormat="1" ht="20.100000000000001" hidden="1" customHeight="1">
      <c r="A71" s="1414" t="s">
        <v>313</v>
      </c>
      <c r="B71" s="1415"/>
      <c r="C71" s="1416">
        <f>C68*G69</f>
        <v>0</v>
      </c>
      <c r="D71" s="1417"/>
      <c r="E71" s="1418" t="s">
        <v>315</v>
      </c>
      <c r="F71" s="1419"/>
      <c r="G71" s="441">
        <f>G68*G69</f>
        <v>0</v>
      </c>
      <c r="H71" s="439"/>
      <c r="I71" s="1414" t="s">
        <v>313</v>
      </c>
      <c r="J71" s="1415"/>
      <c r="K71" s="1416">
        <f>K68*O69</f>
        <v>0</v>
      </c>
      <c r="L71" s="1417"/>
      <c r="M71" s="1418" t="s">
        <v>315</v>
      </c>
      <c r="N71" s="1419"/>
      <c r="O71" s="441">
        <f>O68*O69</f>
        <v>0</v>
      </c>
      <c r="P71" s="437" t="s">
        <v>311</v>
      </c>
    </row>
    <row r="72" spans="1:16" s="224" customFormat="1" ht="20.25" customHeight="1">
      <c r="A72" s="1394" t="s">
        <v>110</v>
      </c>
      <c r="B72" s="1395"/>
      <c r="C72" s="1446">
        <f>IF(G69="","",SUM(F76:F85))</f>
        <v>0</v>
      </c>
      <c r="D72" s="1447"/>
      <c r="E72" s="1448" t="s">
        <v>111</v>
      </c>
      <c r="F72" s="1449"/>
      <c r="G72" s="230" t="e">
        <f>IF(G69="","",C72/E70)</f>
        <v>#VALUE!</v>
      </c>
      <c r="H72" s="227"/>
      <c r="I72" s="1394" t="s">
        <v>110</v>
      </c>
      <c r="J72" s="1395"/>
      <c r="K72" s="1446">
        <f>IF(O69="","",SUM(N76:N85))</f>
        <v>0</v>
      </c>
      <c r="L72" s="1447"/>
      <c r="M72" s="1448" t="s">
        <v>111</v>
      </c>
      <c r="N72" s="1449"/>
      <c r="O72" s="230" t="e">
        <f>IF(O69="","",K72/M70)</f>
        <v>#VALUE!</v>
      </c>
      <c r="P72" s="223"/>
    </row>
    <row r="73" spans="1:16" s="224" customFormat="1" ht="20.25" customHeight="1">
      <c r="A73" s="1435" t="s">
        <v>505</v>
      </c>
      <c r="B73" s="1436"/>
      <c r="C73" s="1437">
        <f>IF(G69="","",SUM(F76:F88))</f>
        <v>0</v>
      </c>
      <c r="D73" s="1438"/>
      <c r="E73" s="1439" t="s">
        <v>506</v>
      </c>
      <c r="F73" s="1440"/>
      <c r="G73" s="231" t="e">
        <f>IF(G69="","",C73/E70)</f>
        <v>#VALUE!</v>
      </c>
      <c r="H73" s="227"/>
      <c r="I73" s="1435" t="s">
        <v>505</v>
      </c>
      <c r="J73" s="1436"/>
      <c r="K73" s="1437">
        <f>IF(O69="","",SUM(N76:N88))</f>
        <v>0</v>
      </c>
      <c r="L73" s="1438"/>
      <c r="M73" s="1439" t="s">
        <v>506</v>
      </c>
      <c r="N73" s="1440"/>
      <c r="O73" s="231" t="e">
        <f>IF(O69="","",K73/M70)</f>
        <v>#VALUE!</v>
      </c>
      <c r="P73" s="223"/>
    </row>
    <row r="74" spans="1:16" s="224" customFormat="1" ht="20.25" customHeight="1">
      <c r="A74" s="1441" t="s">
        <v>112</v>
      </c>
      <c r="B74" s="1442"/>
      <c r="C74" s="1442"/>
      <c r="D74" s="1442"/>
      <c r="E74" s="1442"/>
      <c r="F74" s="1442"/>
      <c r="G74" s="1443"/>
      <c r="H74" s="227"/>
      <c r="I74" s="1441" t="s">
        <v>112</v>
      </c>
      <c r="J74" s="1442"/>
      <c r="K74" s="1442"/>
      <c r="L74" s="1442"/>
      <c r="M74" s="1442"/>
      <c r="N74" s="1442"/>
      <c r="O74" s="1443"/>
      <c r="P74" s="223"/>
    </row>
    <row r="75" spans="1:16" s="224" customFormat="1" ht="20.25" customHeight="1">
      <c r="A75" s="1394" t="s">
        <v>113</v>
      </c>
      <c r="B75" s="1395"/>
      <c r="C75" s="1395"/>
      <c r="D75" s="218" t="s">
        <v>85</v>
      </c>
      <c r="E75" s="229" t="s">
        <v>114</v>
      </c>
      <c r="F75" s="229" t="s">
        <v>115</v>
      </c>
      <c r="G75" s="232" t="s">
        <v>116</v>
      </c>
      <c r="H75" s="227"/>
      <c r="I75" s="1394" t="s">
        <v>113</v>
      </c>
      <c r="J75" s="1395"/>
      <c r="K75" s="1395"/>
      <c r="L75" s="218" t="s">
        <v>85</v>
      </c>
      <c r="M75" s="229" t="s">
        <v>114</v>
      </c>
      <c r="N75" s="229" t="s">
        <v>115</v>
      </c>
      <c r="O75" s="232" t="s">
        <v>116</v>
      </c>
      <c r="P75" s="223"/>
    </row>
    <row r="76" spans="1:16" s="224" customFormat="1" ht="20.25" customHeight="1">
      <c r="A76" s="1455"/>
      <c r="B76" s="1456"/>
      <c r="C76" s="1456"/>
      <c r="D76" s="233"/>
      <c r="E76" s="234" t="s">
        <v>114</v>
      </c>
      <c r="F76" s="235"/>
      <c r="G76" s="236">
        <f>D76*F76</f>
        <v>0</v>
      </c>
      <c r="H76" s="227"/>
      <c r="I76" s="1455"/>
      <c r="J76" s="1456"/>
      <c r="K76" s="1456"/>
      <c r="L76" s="233"/>
      <c r="M76" s="234" t="s">
        <v>114</v>
      </c>
      <c r="N76" s="235"/>
      <c r="O76" s="236">
        <f>L76*N76</f>
        <v>0</v>
      </c>
      <c r="P76" s="223"/>
    </row>
    <row r="77" spans="1:16" s="224" customFormat="1" ht="20.25" customHeight="1">
      <c r="A77" s="1420"/>
      <c r="B77" s="1421"/>
      <c r="C77" s="1421"/>
      <c r="D77" s="237"/>
      <c r="E77" s="238" t="s">
        <v>114</v>
      </c>
      <c r="F77" s="237"/>
      <c r="G77" s="239">
        <f t="shared" ref="G77:G85" si="4">D77*F77</f>
        <v>0</v>
      </c>
      <c r="H77" s="227"/>
      <c r="I77" s="1420"/>
      <c r="J77" s="1421"/>
      <c r="K77" s="1421"/>
      <c r="L77" s="237"/>
      <c r="M77" s="238" t="s">
        <v>114</v>
      </c>
      <c r="N77" s="237"/>
      <c r="O77" s="239">
        <f t="shared" ref="O77:O85" si="5">L77*N77</f>
        <v>0</v>
      </c>
      <c r="P77" s="223"/>
    </row>
    <row r="78" spans="1:16" s="224" customFormat="1" ht="20.25" customHeight="1">
      <c r="A78" s="1420"/>
      <c r="B78" s="1421"/>
      <c r="C78" s="1421"/>
      <c r="D78" s="237"/>
      <c r="E78" s="238" t="s">
        <v>114</v>
      </c>
      <c r="F78" s="237"/>
      <c r="G78" s="239">
        <f t="shared" si="4"/>
        <v>0</v>
      </c>
      <c r="H78" s="227"/>
      <c r="I78" s="1420"/>
      <c r="J78" s="1421"/>
      <c r="K78" s="1421"/>
      <c r="L78" s="237"/>
      <c r="M78" s="238" t="s">
        <v>114</v>
      </c>
      <c r="N78" s="237"/>
      <c r="O78" s="239">
        <f t="shared" si="5"/>
        <v>0</v>
      </c>
      <c r="P78" s="223"/>
    </row>
    <row r="79" spans="1:16" s="224" customFormat="1" ht="20.25" customHeight="1">
      <c r="A79" s="1420"/>
      <c r="B79" s="1421"/>
      <c r="C79" s="1421"/>
      <c r="D79" s="237"/>
      <c r="E79" s="238" t="s">
        <v>114</v>
      </c>
      <c r="F79" s="237"/>
      <c r="G79" s="239">
        <f t="shared" si="4"/>
        <v>0</v>
      </c>
      <c r="H79" s="227"/>
      <c r="I79" s="1420"/>
      <c r="J79" s="1421"/>
      <c r="K79" s="1421"/>
      <c r="L79" s="237"/>
      <c r="M79" s="238" t="s">
        <v>114</v>
      </c>
      <c r="N79" s="237"/>
      <c r="O79" s="239">
        <f t="shared" si="5"/>
        <v>0</v>
      </c>
      <c r="P79" s="223"/>
    </row>
    <row r="80" spans="1:16" s="224" customFormat="1" ht="20.25" customHeight="1">
      <c r="A80" s="1420"/>
      <c r="B80" s="1421"/>
      <c r="C80" s="1421"/>
      <c r="D80" s="237"/>
      <c r="E80" s="238" t="s">
        <v>114</v>
      </c>
      <c r="F80" s="237"/>
      <c r="G80" s="239">
        <f t="shared" si="4"/>
        <v>0</v>
      </c>
      <c r="H80" s="227"/>
      <c r="I80" s="1420"/>
      <c r="J80" s="1421"/>
      <c r="K80" s="1421"/>
      <c r="L80" s="237"/>
      <c r="M80" s="238" t="s">
        <v>114</v>
      </c>
      <c r="N80" s="237"/>
      <c r="O80" s="239">
        <f t="shared" si="5"/>
        <v>0</v>
      </c>
      <c r="P80" s="223"/>
    </row>
    <row r="81" spans="1:16" s="224" customFormat="1" ht="20.25" customHeight="1">
      <c r="A81" s="1420"/>
      <c r="B81" s="1421"/>
      <c r="C81" s="1421"/>
      <c r="D81" s="237"/>
      <c r="E81" s="238" t="s">
        <v>114</v>
      </c>
      <c r="F81" s="237"/>
      <c r="G81" s="239">
        <f t="shared" si="4"/>
        <v>0</v>
      </c>
      <c r="H81" s="227"/>
      <c r="I81" s="1420"/>
      <c r="J81" s="1421"/>
      <c r="K81" s="1421"/>
      <c r="L81" s="237"/>
      <c r="M81" s="238" t="s">
        <v>114</v>
      </c>
      <c r="N81" s="237"/>
      <c r="O81" s="239">
        <f t="shared" si="5"/>
        <v>0</v>
      </c>
      <c r="P81" s="223"/>
    </row>
    <row r="82" spans="1:16" s="224" customFormat="1" ht="20.25" customHeight="1">
      <c r="A82" s="1420"/>
      <c r="B82" s="1421"/>
      <c r="C82" s="1421"/>
      <c r="D82" s="237"/>
      <c r="E82" s="238" t="s">
        <v>114</v>
      </c>
      <c r="F82" s="237"/>
      <c r="G82" s="239">
        <f t="shared" si="4"/>
        <v>0</v>
      </c>
      <c r="H82" s="227"/>
      <c r="I82" s="1420"/>
      <c r="J82" s="1421"/>
      <c r="K82" s="1421"/>
      <c r="L82" s="237"/>
      <c r="M82" s="238" t="s">
        <v>114</v>
      </c>
      <c r="N82" s="237"/>
      <c r="O82" s="239">
        <f t="shared" si="5"/>
        <v>0</v>
      </c>
      <c r="P82" s="223"/>
    </row>
    <row r="83" spans="1:16" s="224" customFormat="1" ht="20.25" customHeight="1">
      <c r="A83" s="1420"/>
      <c r="B83" s="1421"/>
      <c r="C83" s="1421"/>
      <c r="D83" s="237"/>
      <c r="E83" s="238" t="s">
        <v>114</v>
      </c>
      <c r="F83" s="237"/>
      <c r="G83" s="239">
        <f t="shared" si="4"/>
        <v>0</v>
      </c>
      <c r="H83" s="227"/>
      <c r="I83" s="1420"/>
      <c r="J83" s="1421"/>
      <c r="K83" s="1421"/>
      <c r="L83" s="237"/>
      <c r="M83" s="238" t="s">
        <v>114</v>
      </c>
      <c r="N83" s="237"/>
      <c r="O83" s="239">
        <f t="shared" si="5"/>
        <v>0</v>
      </c>
      <c r="P83" s="223"/>
    </row>
    <row r="84" spans="1:16" s="224" customFormat="1" ht="20.25" customHeight="1">
      <c r="A84" s="1420"/>
      <c r="B84" s="1421"/>
      <c r="C84" s="1421"/>
      <c r="D84" s="237"/>
      <c r="E84" s="238" t="s">
        <v>114</v>
      </c>
      <c r="F84" s="237"/>
      <c r="G84" s="239">
        <f t="shared" si="4"/>
        <v>0</v>
      </c>
      <c r="H84" s="227"/>
      <c r="I84" s="1420"/>
      <c r="J84" s="1421"/>
      <c r="K84" s="1421"/>
      <c r="L84" s="237"/>
      <c r="M84" s="238" t="s">
        <v>114</v>
      </c>
      <c r="N84" s="237"/>
      <c r="O84" s="239">
        <f t="shared" si="5"/>
        <v>0</v>
      </c>
      <c r="P84" s="223"/>
    </row>
    <row r="85" spans="1:16" s="224" customFormat="1" ht="20.25" customHeight="1">
      <c r="A85" s="1422"/>
      <c r="B85" s="1423"/>
      <c r="C85" s="1423"/>
      <c r="D85" s="237"/>
      <c r="E85" s="238" t="s">
        <v>114</v>
      </c>
      <c r="F85" s="237"/>
      <c r="G85" s="239">
        <f t="shared" si="4"/>
        <v>0</v>
      </c>
      <c r="H85" s="227"/>
      <c r="I85" s="1422"/>
      <c r="J85" s="1423"/>
      <c r="K85" s="1423"/>
      <c r="L85" s="237"/>
      <c r="M85" s="238" t="s">
        <v>114</v>
      </c>
      <c r="N85" s="237"/>
      <c r="O85" s="239">
        <f t="shared" si="5"/>
        <v>0</v>
      </c>
      <c r="P85" s="223"/>
    </row>
    <row r="86" spans="1:16" s="224" customFormat="1" ht="20.25" customHeight="1">
      <c r="A86" s="1569" t="s">
        <v>613</v>
      </c>
      <c r="B86" s="1575"/>
      <c r="C86" s="1576"/>
      <c r="D86" s="609" t="s">
        <v>445</v>
      </c>
      <c r="E86" s="1402" t="s">
        <v>446</v>
      </c>
      <c r="F86" s="1403"/>
      <c r="G86" s="610" t="s">
        <v>447</v>
      </c>
      <c r="H86" s="227"/>
      <c r="I86" s="1569" t="s">
        <v>613</v>
      </c>
      <c r="J86" s="1570"/>
      <c r="K86" s="1571"/>
      <c r="L86" s="609" t="s">
        <v>445</v>
      </c>
      <c r="M86" s="1402" t="s">
        <v>446</v>
      </c>
      <c r="N86" s="1403"/>
      <c r="O86" s="610" t="s">
        <v>447</v>
      </c>
      <c r="P86" s="223"/>
    </row>
    <row r="87" spans="1:16" s="224" customFormat="1" ht="20.25" customHeight="1">
      <c r="A87" s="1577"/>
      <c r="B87" s="1578"/>
      <c r="C87" s="1579"/>
      <c r="D87" s="483"/>
      <c r="E87" s="1338"/>
      <c r="F87" s="1339"/>
      <c r="G87" s="484"/>
      <c r="H87" s="227"/>
      <c r="I87" s="1572"/>
      <c r="J87" s="1573"/>
      <c r="K87" s="1574"/>
      <c r="L87" s="483"/>
      <c r="M87" s="1338"/>
      <c r="N87" s="1339"/>
      <c r="O87" s="484"/>
      <c r="P87" s="223"/>
    </row>
    <row r="88" spans="1:16" s="224" customFormat="1" ht="20.25" customHeight="1">
      <c r="A88" s="1424" t="s">
        <v>117</v>
      </c>
      <c r="B88" s="1425"/>
      <c r="C88" s="1426"/>
      <c r="D88" s="240"/>
      <c r="E88" s="241" t="s">
        <v>114</v>
      </c>
      <c r="F88" s="242"/>
      <c r="G88" s="243">
        <v>0</v>
      </c>
      <c r="H88" s="227"/>
      <c r="I88" s="1424" t="s">
        <v>117</v>
      </c>
      <c r="J88" s="1425"/>
      <c r="K88" s="1426"/>
      <c r="L88" s="240"/>
      <c r="M88" s="241" t="s">
        <v>114</v>
      </c>
      <c r="N88" s="242"/>
      <c r="O88" s="243">
        <v>0</v>
      </c>
      <c r="P88" s="223"/>
    </row>
    <row r="89" spans="1:16" s="224" customFormat="1" ht="20.25" customHeight="1">
      <c r="A89" s="1427" t="s">
        <v>118</v>
      </c>
      <c r="B89" s="1428"/>
      <c r="C89" s="1428"/>
      <c r="D89" s="1428"/>
      <c r="E89" s="1428"/>
      <c r="F89" s="1429"/>
      <c r="G89" s="244">
        <f>SUM(G76:G85)</f>
        <v>0</v>
      </c>
      <c r="H89" s="227"/>
      <c r="I89" s="1427" t="s">
        <v>118</v>
      </c>
      <c r="J89" s="1428"/>
      <c r="K89" s="1428"/>
      <c r="L89" s="1428"/>
      <c r="M89" s="1428"/>
      <c r="N89" s="1429"/>
      <c r="O89" s="244">
        <f>SUM(O76:O85)</f>
        <v>0</v>
      </c>
      <c r="P89" s="223"/>
    </row>
    <row r="90" spans="1:16" s="224" customFormat="1" ht="20.25" customHeight="1">
      <c r="A90" s="1430" t="s">
        <v>119</v>
      </c>
      <c r="B90" s="1431"/>
      <c r="C90" s="1431"/>
      <c r="D90" s="1431"/>
      <c r="E90" s="1431"/>
      <c r="F90" s="1432"/>
      <c r="G90" s="245"/>
      <c r="H90" s="227"/>
      <c r="I90" s="1433" t="s">
        <v>119</v>
      </c>
      <c r="J90" s="1434"/>
      <c r="K90" s="1434"/>
      <c r="L90" s="1434"/>
      <c r="M90" s="1434"/>
      <c r="N90" s="1434"/>
      <c r="O90" s="245"/>
      <c r="P90" s="223"/>
    </row>
    <row r="91" spans="1:16" s="224" customFormat="1" ht="20.25" customHeight="1">
      <c r="A91" s="1394" t="s">
        <v>120</v>
      </c>
      <c r="B91" s="1395"/>
      <c r="C91" s="1395"/>
      <c r="D91" s="1395"/>
      <c r="E91" s="1395"/>
      <c r="F91" s="1395"/>
      <c r="G91" s="244">
        <f>G89+G90</f>
        <v>0</v>
      </c>
      <c r="H91" s="227"/>
      <c r="I91" s="1394" t="s">
        <v>120</v>
      </c>
      <c r="J91" s="1395"/>
      <c r="K91" s="1395"/>
      <c r="L91" s="1395"/>
      <c r="M91" s="1395"/>
      <c r="N91" s="1395"/>
      <c r="O91" s="244">
        <f>O89+O90</f>
        <v>0</v>
      </c>
      <c r="P91" s="223"/>
    </row>
    <row r="92" spans="1:16" s="224" customFormat="1" ht="20.25" customHeight="1">
      <c r="A92" s="223"/>
      <c r="B92" s="223"/>
      <c r="C92" s="223"/>
      <c r="D92" s="223"/>
      <c r="E92" s="223"/>
      <c r="F92" s="223"/>
      <c r="G92" s="223">
        <v>7</v>
      </c>
      <c r="H92" s="223"/>
      <c r="I92" s="223"/>
      <c r="J92" s="223"/>
      <c r="K92" s="223"/>
      <c r="L92" s="223"/>
      <c r="M92" s="223"/>
      <c r="N92" s="223"/>
      <c r="O92" s="223">
        <v>8</v>
      </c>
      <c r="P92" s="223"/>
    </row>
    <row r="93" spans="1:16" s="224" customFormat="1" ht="20.25" customHeight="1">
      <c r="A93" s="1396" t="s">
        <v>105</v>
      </c>
      <c r="B93" s="1397"/>
      <c r="C93" s="1457" t="str">
        <f>IF('個表(1)'!F37="","",TEXT('個表(1)'!F37,"yyyy/mm/dd")&amp;'個表(1)'!H37&amp;TEXT('個表(1)'!I37,"yyyy/mm/dd"))</f>
        <v/>
      </c>
      <c r="D93" s="1457"/>
      <c r="E93" s="1457"/>
      <c r="F93" s="1457"/>
      <c r="G93" s="1458"/>
      <c r="H93" s="227"/>
      <c r="I93" s="1396" t="s">
        <v>105</v>
      </c>
      <c r="J93" s="1397"/>
      <c r="K93" s="1457" t="str">
        <f>IF('個表(1)'!F38="","",TEXT('個表(1)'!F38,"yyyy/mm/dd")&amp;'個表(1)'!H38&amp;TEXT('個表(1)'!I38,"yyyy/mm/dd"))</f>
        <v/>
      </c>
      <c r="L93" s="1457"/>
      <c r="M93" s="1457"/>
      <c r="N93" s="1457"/>
      <c r="O93" s="1458"/>
      <c r="P93" s="223"/>
    </row>
    <row r="94" spans="1:16" s="224" customFormat="1" ht="20.25" customHeight="1">
      <c r="A94" s="1398" t="s">
        <v>106</v>
      </c>
      <c r="B94" s="1399"/>
      <c r="C94" s="1459" t="str">
        <f>IF('個表(1)'!N37="","",'個表(1)'!N37)</f>
        <v/>
      </c>
      <c r="D94" s="1459"/>
      <c r="E94" s="1459"/>
      <c r="F94" s="1459"/>
      <c r="G94" s="1460"/>
      <c r="H94" s="227"/>
      <c r="I94" s="1398" t="s">
        <v>106</v>
      </c>
      <c r="J94" s="1399"/>
      <c r="K94" s="1459" t="str">
        <f>IF('個表(1)'!N38="","",'個表(1)'!N38)</f>
        <v/>
      </c>
      <c r="L94" s="1459"/>
      <c r="M94" s="1459"/>
      <c r="N94" s="1459"/>
      <c r="O94" s="1460"/>
      <c r="P94" s="223"/>
    </row>
    <row r="95" spans="1:16" s="224" customFormat="1" ht="20.25" customHeight="1">
      <c r="A95" s="1404" t="s">
        <v>107</v>
      </c>
      <c r="B95" s="1405"/>
      <c r="C95" s="1406"/>
      <c r="D95" s="1407"/>
      <c r="E95" s="1427" t="s">
        <v>142</v>
      </c>
      <c r="F95" s="1429"/>
      <c r="G95" s="655"/>
      <c r="H95" s="227"/>
      <c r="I95" s="1404" t="s">
        <v>107</v>
      </c>
      <c r="J95" s="1405"/>
      <c r="K95" s="1406"/>
      <c r="L95" s="1407"/>
      <c r="M95" s="1427" t="s">
        <v>142</v>
      </c>
      <c r="N95" s="1429"/>
      <c r="O95" s="655"/>
      <c r="P95" s="223"/>
    </row>
    <row r="96" spans="1:16" s="224" customFormat="1" ht="20.25" customHeight="1">
      <c r="A96" s="1394" t="s">
        <v>108</v>
      </c>
      <c r="B96" s="1395"/>
      <c r="C96" s="1444">
        <f>C95-G95</f>
        <v>0</v>
      </c>
      <c r="D96" s="1445"/>
      <c r="E96" s="1412" t="s">
        <v>109</v>
      </c>
      <c r="F96" s="1413"/>
      <c r="G96" s="656">
        <f>'個表(1)'!M37</f>
        <v>0</v>
      </c>
      <c r="H96" s="227"/>
      <c r="I96" s="1394" t="s">
        <v>108</v>
      </c>
      <c r="J96" s="1395"/>
      <c r="K96" s="1444">
        <f>K95-O95</f>
        <v>0</v>
      </c>
      <c r="L96" s="1445"/>
      <c r="M96" s="1412" t="s">
        <v>109</v>
      </c>
      <c r="N96" s="1413"/>
      <c r="O96" s="656">
        <f>'個表(1)'!M38</f>
        <v>0</v>
      </c>
      <c r="P96" s="223"/>
    </row>
    <row r="97" spans="1:16" s="224" customFormat="1" ht="20.25" customHeight="1">
      <c r="A97" s="1453" t="s">
        <v>378</v>
      </c>
      <c r="B97" s="1454"/>
      <c r="C97" s="1454"/>
      <c r="D97" s="1454"/>
      <c r="E97" s="1450" t="str">
        <f>IF(C96*G96=0,"",C96*G96)</f>
        <v/>
      </c>
      <c r="F97" s="1451"/>
      <c r="G97" s="1452"/>
      <c r="H97" s="227"/>
      <c r="I97" s="1453" t="s">
        <v>378</v>
      </c>
      <c r="J97" s="1454"/>
      <c r="K97" s="1454"/>
      <c r="L97" s="1454"/>
      <c r="M97" s="1450" t="str">
        <f>IF(K96*O96=0,"",K96*O96)</f>
        <v/>
      </c>
      <c r="N97" s="1451"/>
      <c r="O97" s="1452"/>
      <c r="P97" s="223"/>
    </row>
    <row r="98" spans="1:16" s="440" customFormat="1" ht="20.100000000000001" hidden="1" customHeight="1">
      <c r="A98" s="1414" t="s">
        <v>313</v>
      </c>
      <c r="B98" s="1415"/>
      <c r="C98" s="1416">
        <f>C95*G96</f>
        <v>0</v>
      </c>
      <c r="D98" s="1417"/>
      <c r="E98" s="1418" t="s">
        <v>315</v>
      </c>
      <c r="F98" s="1419"/>
      <c r="G98" s="441">
        <f>G95*G96</f>
        <v>0</v>
      </c>
      <c r="H98" s="439"/>
      <c r="I98" s="1414" t="s">
        <v>313</v>
      </c>
      <c r="J98" s="1415"/>
      <c r="K98" s="1416">
        <f>K95*O96</f>
        <v>0</v>
      </c>
      <c r="L98" s="1417"/>
      <c r="M98" s="1418" t="s">
        <v>315</v>
      </c>
      <c r="N98" s="1419"/>
      <c r="O98" s="441">
        <f>O95*O96</f>
        <v>0</v>
      </c>
      <c r="P98" s="437" t="s">
        <v>311</v>
      </c>
    </row>
    <row r="99" spans="1:16" s="224" customFormat="1" ht="20.25" customHeight="1">
      <c r="A99" s="1394" t="s">
        <v>110</v>
      </c>
      <c r="B99" s="1395"/>
      <c r="C99" s="1446">
        <f>IF(G96="","",SUM(F103:F112))</f>
        <v>0</v>
      </c>
      <c r="D99" s="1447"/>
      <c r="E99" s="1448" t="s">
        <v>111</v>
      </c>
      <c r="F99" s="1449"/>
      <c r="G99" s="230" t="e">
        <f>IF(G96="","",C99/E97)</f>
        <v>#VALUE!</v>
      </c>
      <c r="H99" s="227"/>
      <c r="I99" s="1394" t="s">
        <v>110</v>
      </c>
      <c r="J99" s="1395"/>
      <c r="K99" s="1446">
        <f>IF(O96="","",SUM(N103:N112))</f>
        <v>0</v>
      </c>
      <c r="L99" s="1447"/>
      <c r="M99" s="1448" t="s">
        <v>111</v>
      </c>
      <c r="N99" s="1449"/>
      <c r="O99" s="230" t="e">
        <f>IF(O96="","",K99/M97)</f>
        <v>#VALUE!</v>
      </c>
      <c r="P99" s="223"/>
    </row>
    <row r="100" spans="1:16" s="224" customFormat="1" ht="20.25" customHeight="1">
      <c r="A100" s="1435" t="s">
        <v>505</v>
      </c>
      <c r="B100" s="1436"/>
      <c r="C100" s="1437">
        <f>IF(G96="","",SUM(F103:F115))</f>
        <v>0</v>
      </c>
      <c r="D100" s="1438"/>
      <c r="E100" s="1439" t="s">
        <v>506</v>
      </c>
      <c r="F100" s="1440"/>
      <c r="G100" s="231" t="e">
        <f>IF(G96="","",C100/E97)</f>
        <v>#VALUE!</v>
      </c>
      <c r="H100" s="227"/>
      <c r="I100" s="1435" t="s">
        <v>505</v>
      </c>
      <c r="J100" s="1436"/>
      <c r="K100" s="1437">
        <f>IF(O96="","",SUM(N103:N115))</f>
        <v>0</v>
      </c>
      <c r="L100" s="1438"/>
      <c r="M100" s="1439" t="s">
        <v>506</v>
      </c>
      <c r="N100" s="1440"/>
      <c r="O100" s="231" t="e">
        <f>IF(O96="","",K100/M97)</f>
        <v>#VALUE!</v>
      </c>
      <c r="P100" s="223"/>
    </row>
    <row r="101" spans="1:16" s="224" customFormat="1" ht="20.25" customHeight="1">
      <c r="A101" s="1441" t="s">
        <v>112</v>
      </c>
      <c r="B101" s="1442"/>
      <c r="C101" s="1442"/>
      <c r="D101" s="1442"/>
      <c r="E101" s="1442"/>
      <c r="F101" s="1442"/>
      <c r="G101" s="1443"/>
      <c r="H101" s="227"/>
      <c r="I101" s="1441" t="s">
        <v>112</v>
      </c>
      <c r="J101" s="1442"/>
      <c r="K101" s="1442"/>
      <c r="L101" s="1442"/>
      <c r="M101" s="1442"/>
      <c r="N101" s="1442"/>
      <c r="O101" s="1443"/>
      <c r="P101" s="223"/>
    </row>
    <row r="102" spans="1:16" s="224" customFormat="1" ht="20.25" customHeight="1">
      <c r="A102" s="1394" t="s">
        <v>113</v>
      </c>
      <c r="B102" s="1395"/>
      <c r="C102" s="1395"/>
      <c r="D102" s="218" t="s">
        <v>85</v>
      </c>
      <c r="E102" s="229" t="s">
        <v>114</v>
      </c>
      <c r="F102" s="229" t="s">
        <v>115</v>
      </c>
      <c r="G102" s="232" t="s">
        <v>116</v>
      </c>
      <c r="H102" s="227"/>
      <c r="I102" s="1394" t="s">
        <v>113</v>
      </c>
      <c r="J102" s="1395"/>
      <c r="K102" s="1395"/>
      <c r="L102" s="218" t="s">
        <v>85</v>
      </c>
      <c r="M102" s="229" t="s">
        <v>114</v>
      </c>
      <c r="N102" s="229" t="s">
        <v>115</v>
      </c>
      <c r="O102" s="232" t="s">
        <v>116</v>
      </c>
      <c r="P102" s="223"/>
    </row>
    <row r="103" spans="1:16" s="224" customFormat="1" ht="20.25" customHeight="1">
      <c r="A103" s="1455"/>
      <c r="B103" s="1456"/>
      <c r="C103" s="1456"/>
      <c r="D103" s="233"/>
      <c r="E103" s="234" t="s">
        <v>114</v>
      </c>
      <c r="F103" s="235"/>
      <c r="G103" s="236">
        <f>D103*F103</f>
        <v>0</v>
      </c>
      <c r="H103" s="227"/>
      <c r="I103" s="1455"/>
      <c r="J103" s="1456"/>
      <c r="K103" s="1456"/>
      <c r="L103" s="233"/>
      <c r="M103" s="234" t="s">
        <v>114</v>
      </c>
      <c r="N103" s="235"/>
      <c r="O103" s="236">
        <f>L103*N103</f>
        <v>0</v>
      </c>
      <c r="P103" s="223"/>
    </row>
    <row r="104" spans="1:16" s="224" customFormat="1" ht="20.25" customHeight="1">
      <c r="A104" s="1420"/>
      <c r="B104" s="1421"/>
      <c r="C104" s="1421"/>
      <c r="D104" s="237"/>
      <c r="E104" s="238" t="s">
        <v>114</v>
      </c>
      <c r="F104" s="237"/>
      <c r="G104" s="239">
        <f t="shared" ref="G104:G112" si="6">D104*F104</f>
        <v>0</v>
      </c>
      <c r="H104" s="227"/>
      <c r="I104" s="1420"/>
      <c r="J104" s="1421"/>
      <c r="K104" s="1421"/>
      <c r="L104" s="237"/>
      <c r="M104" s="238" t="s">
        <v>114</v>
      </c>
      <c r="N104" s="237"/>
      <c r="O104" s="239">
        <f t="shared" ref="O104:O112" si="7">L104*N104</f>
        <v>0</v>
      </c>
      <c r="P104" s="223"/>
    </row>
    <row r="105" spans="1:16" s="224" customFormat="1" ht="20.25" customHeight="1">
      <c r="A105" s="1420"/>
      <c r="B105" s="1421"/>
      <c r="C105" s="1421"/>
      <c r="D105" s="237"/>
      <c r="E105" s="238" t="s">
        <v>114</v>
      </c>
      <c r="F105" s="237"/>
      <c r="G105" s="239">
        <f t="shared" si="6"/>
        <v>0</v>
      </c>
      <c r="H105" s="227"/>
      <c r="I105" s="1420"/>
      <c r="J105" s="1421"/>
      <c r="K105" s="1421"/>
      <c r="L105" s="237"/>
      <c r="M105" s="238" t="s">
        <v>114</v>
      </c>
      <c r="N105" s="237"/>
      <c r="O105" s="239">
        <f t="shared" si="7"/>
        <v>0</v>
      </c>
      <c r="P105" s="223"/>
    </row>
    <row r="106" spans="1:16" s="224" customFormat="1" ht="20.25" customHeight="1">
      <c r="A106" s="1420"/>
      <c r="B106" s="1421"/>
      <c r="C106" s="1421"/>
      <c r="D106" s="237"/>
      <c r="E106" s="238" t="s">
        <v>114</v>
      </c>
      <c r="F106" s="237"/>
      <c r="G106" s="239">
        <f t="shared" si="6"/>
        <v>0</v>
      </c>
      <c r="H106" s="227"/>
      <c r="I106" s="1420"/>
      <c r="J106" s="1421"/>
      <c r="K106" s="1421"/>
      <c r="L106" s="237"/>
      <c r="M106" s="238" t="s">
        <v>114</v>
      </c>
      <c r="N106" s="237"/>
      <c r="O106" s="239">
        <f t="shared" si="7"/>
        <v>0</v>
      </c>
      <c r="P106" s="223"/>
    </row>
    <row r="107" spans="1:16" s="224" customFormat="1" ht="20.25" customHeight="1">
      <c r="A107" s="1420"/>
      <c r="B107" s="1421"/>
      <c r="C107" s="1421"/>
      <c r="D107" s="237"/>
      <c r="E107" s="238" t="s">
        <v>114</v>
      </c>
      <c r="F107" s="237"/>
      <c r="G107" s="239">
        <f t="shared" si="6"/>
        <v>0</v>
      </c>
      <c r="H107" s="227"/>
      <c r="I107" s="1420"/>
      <c r="J107" s="1421"/>
      <c r="K107" s="1421"/>
      <c r="L107" s="237"/>
      <c r="M107" s="238" t="s">
        <v>114</v>
      </c>
      <c r="N107" s="237"/>
      <c r="O107" s="239">
        <f t="shared" si="7"/>
        <v>0</v>
      </c>
      <c r="P107" s="223"/>
    </row>
    <row r="108" spans="1:16" s="224" customFormat="1" ht="20.25" customHeight="1">
      <c r="A108" s="1420"/>
      <c r="B108" s="1421"/>
      <c r="C108" s="1421"/>
      <c r="D108" s="237"/>
      <c r="E108" s="238" t="s">
        <v>114</v>
      </c>
      <c r="F108" s="237"/>
      <c r="G108" s="239">
        <f t="shared" si="6"/>
        <v>0</v>
      </c>
      <c r="H108" s="227"/>
      <c r="I108" s="1420"/>
      <c r="J108" s="1421"/>
      <c r="K108" s="1421"/>
      <c r="L108" s="237"/>
      <c r="M108" s="238" t="s">
        <v>114</v>
      </c>
      <c r="N108" s="237"/>
      <c r="O108" s="239">
        <f t="shared" si="7"/>
        <v>0</v>
      </c>
      <c r="P108" s="223"/>
    </row>
    <row r="109" spans="1:16" s="224" customFormat="1" ht="20.25" customHeight="1">
      <c r="A109" s="1420"/>
      <c r="B109" s="1421"/>
      <c r="C109" s="1421"/>
      <c r="D109" s="237"/>
      <c r="E109" s="238" t="s">
        <v>114</v>
      </c>
      <c r="F109" s="237"/>
      <c r="G109" s="239">
        <f t="shared" si="6"/>
        <v>0</v>
      </c>
      <c r="H109" s="227"/>
      <c r="I109" s="1420"/>
      <c r="J109" s="1421"/>
      <c r="K109" s="1421"/>
      <c r="L109" s="237"/>
      <c r="M109" s="238" t="s">
        <v>114</v>
      </c>
      <c r="N109" s="237"/>
      <c r="O109" s="239">
        <f t="shared" si="7"/>
        <v>0</v>
      </c>
      <c r="P109" s="223"/>
    </row>
    <row r="110" spans="1:16" s="224" customFormat="1" ht="20.25" customHeight="1">
      <c r="A110" s="1420"/>
      <c r="B110" s="1421"/>
      <c r="C110" s="1421"/>
      <c r="D110" s="237"/>
      <c r="E110" s="238" t="s">
        <v>114</v>
      </c>
      <c r="F110" s="237"/>
      <c r="G110" s="239">
        <f t="shared" si="6"/>
        <v>0</v>
      </c>
      <c r="H110" s="227"/>
      <c r="I110" s="1420"/>
      <c r="J110" s="1421"/>
      <c r="K110" s="1421"/>
      <c r="L110" s="237"/>
      <c r="M110" s="238" t="s">
        <v>114</v>
      </c>
      <c r="N110" s="237"/>
      <c r="O110" s="239">
        <f t="shared" si="7"/>
        <v>0</v>
      </c>
      <c r="P110" s="223"/>
    </row>
    <row r="111" spans="1:16" s="224" customFormat="1" ht="20.25" customHeight="1">
      <c r="A111" s="1420"/>
      <c r="B111" s="1421"/>
      <c r="C111" s="1421"/>
      <c r="D111" s="237"/>
      <c r="E111" s="238" t="s">
        <v>114</v>
      </c>
      <c r="F111" s="237"/>
      <c r="G111" s="239">
        <f t="shared" si="6"/>
        <v>0</v>
      </c>
      <c r="H111" s="227"/>
      <c r="I111" s="1420"/>
      <c r="J111" s="1421"/>
      <c r="K111" s="1421"/>
      <c r="L111" s="237"/>
      <c r="M111" s="238" t="s">
        <v>114</v>
      </c>
      <c r="N111" s="237"/>
      <c r="O111" s="239">
        <f t="shared" si="7"/>
        <v>0</v>
      </c>
      <c r="P111" s="223"/>
    </row>
    <row r="112" spans="1:16" s="224" customFormat="1" ht="20.25" customHeight="1">
      <c r="A112" s="1422"/>
      <c r="B112" s="1423"/>
      <c r="C112" s="1423"/>
      <c r="D112" s="237"/>
      <c r="E112" s="238" t="s">
        <v>114</v>
      </c>
      <c r="F112" s="237"/>
      <c r="G112" s="239">
        <f t="shared" si="6"/>
        <v>0</v>
      </c>
      <c r="H112" s="227"/>
      <c r="I112" s="1422"/>
      <c r="J112" s="1423"/>
      <c r="K112" s="1423"/>
      <c r="L112" s="237"/>
      <c r="M112" s="238" t="s">
        <v>114</v>
      </c>
      <c r="N112" s="237"/>
      <c r="O112" s="239">
        <f t="shared" si="7"/>
        <v>0</v>
      </c>
      <c r="P112" s="223"/>
    </row>
    <row r="113" spans="1:16" s="224" customFormat="1" ht="20.25" customHeight="1">
      <c r="A113" s="1332" t="s">
        <v>614</v>
      </c>
      <c r="B113" s="1400"/>
      <c r="C113" s="1333"/>
      <c r="D113" s="609" t="s">
        <v>445</v>
      </c>
      <c r="E113" s="1402" t="s">
        <v>446</v>
      </c>
      <c r="F113" s="1403"/>
      <c r="G113" s="610" t="s">
        <v>447</v>
      </c>
      <c r="H113" s="227"/>
      <c r="I113" s="1332" t="s">
        <v>614</v>
      </c>
      <c r="J113" s="1400"/>
      <c r="K113" s="1333"/>
      <c r="L113" s="609" t="s">
        <v>445</v>
      </c>
      <c r="M113" s="1402" t="s">
        <v>446</v>
      </c>
      <c r="N113" s="1403"/>
      <c r="O113" s="610" t="s">
        <v>447</v>
      </c>
      <c r="P113" s="223"/>
    </row>
    <row r="114" spans="1:16" s="224" customFormat="1" ht="20.25" customHeight="1">
      <c r="A114" s="1334"/>
      <c r="B114" s="1401"/>
      <c r="C114" s="1335"/>
      <c r="D114" s="483"/>
      <c r="E114" s="1338"/>
      <c r="F114" s="1339"/>
      <c r="G114" s="484"/>
      <c r="H114" s="227"/>
      <c r="I114" s="1334"/>
      <c r="J114" s="1401"/>
      <c r="K114" s="1335"/>
      <c r="L114" s="483"/>
      <c r="M114" s="1338"/>
      <c r="N114" s="1339"/>
      <c r="O114" s="484"/>
      <c r="P114" s="223"/>
    </row>
    <row r="115" spans="1:16" s="224" customFormat="1" ht="20.25" customHeight="1">
      <c r="A115" s="1424" t="s">
        <v>117</v>
      </c>
      <c r="B115" s="1425"/>
      <c r="C115" s="1426"/>
      <c r="D115" s="240"/>
      <c r="E115" s="241" t="s">
        <v>114</v>
      </c>
      <c r="F115" s="242"/>
      <c r="G115" s="243">
        <v>0</v>
      </c>
      <c r="H115" s="227"/>
      <c r="I115" s="1424" t="s">
        <v>117</v>
      </c>
      <c r="J115" s="1425"/>
      <c r="K115" s="1426"/>
      <c r="L115" s="240"/>
      <c r="M115" s="241" t="s">
        <v>114</v>
      </c>
      <c r="N115" s="242"/>
      <c r="O115" s="243">
        <v>0</v>
      </c>
      <c r="P115" s="223"/>
    </row>
    <row r="116" spans="1:16" s="224" customFormat="1" ht="20.25" customHeight="1">
      <c r="A116" s="1427" t="s">
        <v>118</v>
      </c>
      <c r="B116" s="1428"/>
      <c r="C116" s="1428"/>
      <c r="D116" s="1428"/>
      <c r="E116" s="1428"/>
      <c r="F116" s="1429"/>
      <c r="G116" s="244">
        <f>SUM(G103:G112)</f>
        <v>0</v>
      </c>
      <c r="H116" s="227"/>
      <c r="I116" s="1427" t="s">
        <v>118</v>
      </c>
      <c r="J116" s="1428"/>
      <c r="K116" s="1428"/>
      <c r="L116" s="1428"/>
      <c r="M116" s="1428"/>
      <c r="N116" s="1429"/>
      <c r="O116" s="244">
        <f>SUM(O103:O112)</f>
        <v>0</v>
      </c>
      <c r="P116" s="223"/>
    </row>
    <row r="117" spans="1:16" s="224" customFormat="1" ht="20.25" customHeight="1">
      <c r="A117" s="1430" t="s">
        <v>119</v>
      </c>
      <c r="B117" s="1431"/>
      <c r="C117" s="1431"/>
      <c r="D117" s="1431"/>
      <c r="E117" s="1431"/>
      <c r="F117" s="1432"/>
      <c r="G117" s="245"/>
      <c r="H117" s="227"/>
      <c r="I117" s="1433" t="s">
        <v>119</v>
      </c>
      <c r="J117" s="1434"/>
      <c r="K117" s="1434"/>
      <c r="L117" s="1434"/>
      <c r="M117" s="1434"/>
      <c r="N117" s="1434"/>
      <c r="O117" s="245"/>
      <c r="P117" s="223"/>
    </row>
    <row r="118" spans="1:16" s="224" customFormat="1" ht="20.25" customHeight="1">
      <c r="A118" s="1394" t="s">
        <v>120</v>
      </c>
      <c r="B118" s="1395"/>
      <c r="C118" s="1395"/>
      <c r="D118" s="1395"/>
      <c r="E118" s="1395"/>
      <c r="F118" s="1395"/>
      <c r="G118" s="244">
        <f>G116+G117</f>
        <v>0</v>
      </c>
      <c r="H118" s="227"/>
      <c r="I118" s="1394" t="s">
        <v>120</v>
      </c>
      <c r="J118" s="1395"/>
      <c r="K118" s="1395"/>
      <c r="L118" s="1395"/>
      <c r="M118" s="1395"/>
      <c r="N118" s="1395"/>
      <c r="O118" s="244">
        <f>O116+O117</f>
        <v>0</v>
      </c>
      <c r="P118" s="223"/>
    </row>
    <row r="119" spans="1:16" s="224" customFormat="1" ht="20.25" customHeight="1">
      <c r="A119" s="223"/>
      <c r="B119" s="223"/>
      <c r="C119" s="223"/>
      <c r="D119" s="223"/>
      <c r="E119" s="223"/>
      <c r="F119" s="223"/>
      <c r="G119" s="223">
        <v>9</v>
      </c>
      <c r="H119" s="223"/>
      <c r="I119" s="223"/>
      <c r="J119" s="223"/>
      <c r="K119" s="223"/>
      <c r="L119" s="223"/>
      <c r="M119" s="223"/>
      <c r="N119" s="223"/>
      <c r="O119" s="223">
        <v>10</v>
      </c>
      <c r="P119" s="223"/>
    </row>
    <row r="120" spans="1:16" s="224" customFormat="1" ht="20.25" customHeight="1">
      <c r="A120" s="1461" t="s">
        <v>105</v>
      </c>
      <c r="B120" s="1462"/>
      <c r="C120" s="1463" t="str">
        <f>IF('個表(1)'!F39="","",TEXT('個表(1)'!F39,"yyyy/mm/dd")&amp;'個表(1)'!H39&amp;TEXT('個表(1)'!I39,"yyyy/mm/dd"))</f>
        <v/>
      </c>
      <c r="D120" s="1464"/>
      <c r="E120" s="1464"/>
      <c r="F120" s="1464"/>
      <c r="G120" s="1465"/>
      <c r="H120" s="227"/>
      <c r="I120" s="1461" t="s">
        <v>105</v>
      </c>
      <c r="J120" s="1462"/>
      <c r="K120" s="1463" t="str">
        <f>IF('個表(1)'!F40="","",TEXT('個表(1)'!F40,"yyyy/mm/dd")&amp;'個表(1)'!H40&amp;TEXT('個表(1)'!I40,"yyyy/mm/dd"))</f>
        <v/>
      </c>
      <c r="L120" s="1464"/>
      <c r="M120" s="1464"/>
      <c r="N120" s="1464"/>
      <c r="O120" s="1465"/>
      <c r="P120" s="223"/>
    </row>
    <row r="121" spans="1:16" s="224" customFormat="1" ht="20.25" customHeight="1">
      <c r="A121" s="1466" t="s">
        <v>106</v>
      </c>
      <c r="B121" s="1467"/>
      <c r="C121" s="1468" t="str">
        <f>IF('個表(1)'!N39="","",'個表(1)'!N39)</f>
        <v/>
      </c>
      <c r="D121" s="1469"/>
      <c r="E121" s="1469"/>
      <c r="F121" s="1469"/>
      <c r="G121" s="1470"/>
      <c r="H121" s="227"/>
      <c r="I121" s="1466" t="s">
        <v>106</v>
      </c>
      <c r="J121" s="1467"/>
      <c r="K121" s="1468" t="str">
        <f>IF('個表(1)'!N40="","",'個表(1)'!N40)</f>
        <v/>
      </c>
      <c r="L121" s="1469"/>
      <c r="M121" s="1469"/>
      <c r="N121" s="1469"/>
      <c r="O121" s="1470"/>
      <c r="P121" s="223"/>
    </row>
    <row r="122" spans="1:16" s="224" customFormat="1" ht="20.25" customHeight="1">
      <c r="A122" s="1404" t="s">
        <v>107</v>
      </c>
      <c r="B122" s="1405"/>
      <c r="C122" s="1406"/>
      <c r="D122" s="1407"/>
      <c r="E122" s="1427" t="s">
        <v>142</v>
      </c>
      <c r="F122" s="1429"/>
      <c r="G122" s="655"/>
      <c r="H122" s="227"/>
      <c r="I122" s="1404" t="s">
        <v>107</v>
      </c>
      <c r="J122" s="1405"/>
      <c r="K122" s="1406"/>
      <c r="L122" s="1407"/>
      <c r="M122" s="1427" t="s">
        <v>142</v>
      </c>
      <c r="N122" s="1429"/>
      <c r="O122" s="655"/>
      <c r="P122" s="223"/>
    </row>
    <row r="123" spans="1:16" s="224" customFormat="1" ht="20.25" customHeight="1">
      <c r="A123" s="1394" t="s">
        <v>108</v>
      </c>
      <c r="B123" s="1395"/>
      <c r="C123" s="1444">
        <f>C122-G122</f>
        <v>0</v>
      </c>
      <c r="D123" s="1445"/>
      <c r="E123" s="1412" t="s">
        <v>109</v>
      </c>
      <c r="F123" s="1413"/>
      <c r="G123" s="656">
        <f>'個表(1)'!M39</f>
        <v>0</v>
      </c>
      <c r="H123" s="227"/>
      <c r="I123" s="1394" t="s">
        <v>108</v>
      </c>
      <c r="J123" s="1395"/>
      <c r="K123" s="1444">
        <f>K122-O122</f>
        <v>0</v>
      </c>
      <c r="L123" s="1445"/>
      <c r="M123" s="1412" t="s">
        <v>109</v>
      </c>
      <c r="N123" s="1413"/>
      <c r="O123" s="656">
        <f>'個表(1)'!M40</f>
        <v>0</v>
      </c>
      <c r="P123" s="223"/>
    </row>
    <row r="124" spans="1:16" s="224" customFormat="1" ht="20.25" customHeight="1">
      <c r="A124" s="1453" t="s">
        <v>378</v>
      </c>
      <c r="B124" s="1454"/>
      <c r="C124" s="1454"/>
      <c r="D124" s="1454"/>
      <c r="E124" s="1450" t="str">
        <f>IF(C123*G123=0,"",C123*G123)</f>
        <v/>
      </c>
      <c r="F124" s="1451"/>
      <c r="G124" s="1452"/>
      <c r="H124" s="227"/>
      <c r="I124" s="1453" t="s">
        <v>378</v>
      </c>
      <c r="J124" s="1454"/>
      <c r="K124" s="1454"/>
      <c r="L124" s="1454"/>
      <c r="M124" s="1450" t="str">
        <f>IF(K123*O123=0,"",K123*O123)</f>
        <v/>
      </c>
      <c r="N124" s="1451"/>
      <c r="O124" s="1452"/>
      <c r="P124" s="223"/>
    </row>
    <row r="125" spans="1:16" s="440" customFormat="1" ht="20.100000000000001" hidden="1" customHeight="1">
      <c r="A125" s="1414" t="s">
        <v>313</v>
      </c>
      <c r="B125" s="1415"/>
      <c r="C125" s="1416">
        <f>C122*G123</f>
        <v>0</v>
      </c>
      <c r="D125" s="1417"/>
      <c r="E125" s="1418" t="s">
        <v>315</v>
      </c>
      <c r="F125" s="1419"/>
      <c r="G125" s="441">
        <f>G122*G123</f>
        <v>0</v>
      </c>
      <c r="H125" s="439"/>
      <c r="I125" s="1414" t="s">
        <v>313</v>
      </c>
      <c r="J125" s="1415"/>
      <c r="K125" s="1416">
        <f>K122*O123</f>
        <v>0</v>
      </c>
      <c r="L125" s="1417"/>
      <c r="M125" s="1418" t="s">
        <v>315</v>
      </c>
      <c r="N125" s="1419"/>
      <c r="O125" s="441">
        <f>O122*O123</f>
        <v>0</v>
      </c>
      <c r="P125" s="437" t="s">
        <v>311</v>
      </c>
    </row>
    <row r="126" spans="1:16" s="224" customFormat="1" ht="20.25" customHeight="1">
      <c r="A126" s="1394" t="s">
        <v>110</v>
      </c>
      <c r="B126" s="1395"/>
      <c r="C126" s="1446">
        <f>IF(G123="","",SUM(F130:F139))</f>
        <v>0</v>
      </c>
      <c r="D126" s="1447"/>
      <c r="E126" s="1448" t="s">
        <v>111</v>
      </c>
      <c r="F126" s="1449"/>
      <c r="G126" s="230" t="e">
        <f>IF(G123="","",C126/E124)</f>
        <v>#VALUE!</v>
      </c>
      <c r="H126" s="227"/>
      <c r="I126" s="1394" t="s">
        <v>110</v>
      </c>
      <c r="J126" s="1395"/>
      <c r="K126" s="1446">
        <f>IF(O123="","",SUM(N130:N139))</f>
        <v>0</v>
      </c>
      <c r="L126" s="1447"/>
      <c r="M126" s="1448" t="s">
        <v>111</v>
      </c>
      <c r="N126" s="1449"/>
      <c r="O126" s="230" t="e">
        <f>IF(O123="","",K126/M124)</f>
        <v>#VALUE!</v>
      </c>
      <c r="P126" s="223"/>
    </row>
    <row r="127" spans="1:16" s="224" customFormat="1" ht="20.25" customHeight="1">
      <c r="A127" s="1435" t="s">
        <v>505</v>
      </c>
      <c r="B127" s="1436"/>
      <c r="C127" s="1437">
        <f>IF(G123="","",SUM(F130:F142))</f>
        <v>0</v>
      </c>
      <c r="D127" s="1438"/>
      <c r="E127" s="1439" t="s">
        <v>506</v>
      </c>
      <c r="F127" s="1440"/>
      <c r="G127" s="231" t="e">
        <f>IF(G123="","",C127/E124)</f>
        <v>#VALUE!</v>
      </c>
      <c r="H127" s="227"/>
      <c r="I127" s="1435" t="s">
        <v>505</v>
      </c>
      <c r="J127" s="1436"/>
      <c r="K127" s="1437">
        <f>IF(O123="","",SUM(N130:N142))</f>
        <v>0</v>
      </c>
      <c r="L127" s="1438"/>
      <c r="M127" s="1439" t="s">
        <v>506</v>
      </c>
      <c r="N127" s="1440"/>
      <c r="O127" s="231" t="e">
        <f>IF(O123="","",K127/M124)</f>
        <v>#VALUE!</v>
      </c>
      <c r="P127" s="223"/>
    </row>
    <row r="128" spans="1:16" s="224" customFormat="1" ht="20.25" customHeight="1">
      <c r="A128" s="1441" t="s">
        <v>112</v>
      </c>
      <c r="B128" s="1442"/>
      <c r="C128" s="1442"/>
      <c r="D128" s="1442"/>
      <c r="E128" s="1442"/>
      <c r="F128" s="1442"/>
      <c r="G128" s="1443"/>
      <c r="H128" s="227"/>
      <c r="I128" s="1441" t="s">
        <v>112</v>
      </c>
      <c r="J128" s="1442"/>
      <c r="K128" s="1442"/>
      <c r="L128" s="1442"/>
      <c r="M128" s="1442"/>
      <c r="N128" s="1442"/>
      <c r="O128" s="1443"/>
      <c r="P128" s="223"/>
    </row>
    <row r="129" spans="1:16" s="224" customFormat="1" ht="20.25" customHeight="1">
      <c r="A129" s="1394" t="s">
        <v>113</v>
      </c>
      <c r="B129" s="1395"/>
      <c r="C129" s="1395"/>
      <c r="D129" s="218" t="s">
        <v>85</v>
      </c>
      <c r="E129" s="229" t="s">
        <v>114</v>
      </c>
      <c r="F129" s="229" t="s">
        <v>115</v>
      </c>
      <c r="G129" s="232" t="s">
        <v>116</v>
      </c>
      <c r="H129" s="227"/>
      <c r="I129" s="1394" t="s">
        <v>113</v>
      </c>
      <c r="J129" s="1395"/>
      <c r="K129" s="1395"/>
      <c r="L129" s="218" t="s">
        <v>85</v>
      </c>
      <c r="M129" s="229" t="s">
        <v>114</v>
      </c>
      <c r="N129" s="229" t="s">
        <v>115</v>
      </c>
      <c r="O129" s="232" t="s">
        <v>116</v>
      </c>
      <c r="P129" s="223"/>
    </row>
    <row r="130" spans="1:16" s="224" customFormat="1" ht="20.25" customHeight="1">
      <c r="A130" s="1455"/>
      <c r="B130" s="1456"/>
      <c r="C130" s="1456"/>
      <c r="D130" s="233"/>
      <c r="E130" s="234" t="s">
        <v>114</v>
      </c>
      <c r="F130" s="235"/>
      <c r="G130" s="236">
        <f>D130*F130</f>
        <v>0</v>
      </c>
      <c r="H130" s="227"/>
      <c r="I130" s="1455"/>
      <c r="J130" s="1456"/>
      <c r="K130" s="1456"/>
      <c r="L130" s="233"/>
      <c r="M130" s="234" t="s">
        <v>114</v>
      </c>
      <c r="N130" s="235"/>
      <c r="O130" s="236">
        <f>L130*N130</f>
        <v>0</v>
      </c>
      <c r="P130" s="223"/>
    </row>
    <row r="131" spans="1:16" s="224" customFormat="1" ht="20.25" customHeight="1">
      <c r="A131" s="1420"/>
      <c r="B131" s="1421"/>
      <c r="C131" s="1421"/>
      <c r="D131" s="237"/>
      <c r="E131" s="238" t="s">
        <v>114</v>
      </c>
      <c r="F131" s="237"/>
      <c r="G131" s="239">
        <f t="shared" ref="G131:G139" si="8">D131*F131</f>
        <v>0</v>
      </c>
      <c r="H131" s="227"/>
      <c r="I131" s="1420"/>
      <c r="J131" s="1421"/>
      <c r="K131" s="1421"/>
      <c r="L131" s="237"/>
      <c r="M131" s="238" t="s">
        <v>114</v>
      </c>
      <c r="N131" s="237"/>
      <c r="O131" s="239">
        <f t="shared" ref="O131:O139" si="9">L131*N131</f>
        <v>0</v>
      </c>
      <c r="P131" s="223"/>
    </row>
    <row r="132" spans="1:16" s="224" customFormat="1" ht="20.25" customHeight="1">
      <c r="A132" s="1420"/>
      <c r="B132" s="1421"/>
      <c r="C132" s="1421"/>
      <c r="D132" s="237"/>
      <c r="E132" s="238" t="s">
        <v>114</v>
      </c>
      <c r="F132" s="237"/>
      <c r="G132" s="239">
        <f t="shared" si="8"/>
        <v>0</v>
      </c>
      <c r="H132" s="227"/>
      <c r="I132" s="1420"/>
      <c r="J132" s="1421"/>
      <c r="K132" s="1421"/>
      <c r="L132" s="237"/>
      <c r="M132" s="238" t="s">
        <v>114</v>
      </c>
      <c r="N132" s="237"/>
      <c r="O132" s="239">
        <f t="shared" si="9"/>
        <v>0</v>
      </c>
      <c r="P132" s="223"/>
    </row>
    <row r="133" spans="1:16" s="224" customFormat="1" ht="20.25" customHeight="1">
      <c r="A133" s="1420"/>
      <c r="B133" s="1421"/>
      <c r="C133" s="1421"/>
      <c r="D133" s="237"/>
      <c r="E133" s="238" t="s">
        <v>114</v>
      </c>
      <c r="F133" s="237"/>
      <c r="G133" s="239">
        <f t="shared" si="8"/>
        <v>0</v>
      </c>
      <c r="H133" s="227"/>
      <c r="I133" s="1420"/>
      <c r="J133" s="1421"/>
      <c r="K133" s="1421"/>
      <c r="L133" s="237"/>
      <c r="M133" s="238" t="s">
        <v>114</v>
      </c>
      <c r="N133" s="237"/>
      <c r="O133" s="239">
        <f t="shared" si="9"/>
        <v>0</v>
      </c>
      <c r="P133" s="223"/>
    </row>
    <row r="134" spans="1:16" s="224" customFormat="1" ht="20.25" customHeight="1">
      <c r="A134" s="1420"/>
      <c r="B134" s="1421"/>
      <c r="C134" s="1421"/>
      <c r="D134" s="237"/>
      <c r="E134" s="238" t="s">
        <v>114</v>
      </c>
      <c r="F134" s="237"/>
      <c r="G134" s="239">
        <f t="shared" si="8"/>
        <v>0</v>
      </c>
      <c r="H134" s="227"/>
      <c r="I134" s="1420"/>
      <c r="J134" s="1421"/>
      <c r="K134" s="1421"/>
      <c r="L134" s="237"/>
      <c r="M134" s="238" t="s">
        <v>114</v>
      </c>
      <c r="N134" s="237"/>
      <c r="O134" s="239">
        <f t="shared" si="9"/>
        <v>0</v>
      </c>
      <c r="P134" s="223"/>
    </row>
    <row r="135" spans="1:16" s="224" customFormat="1" ht="20.25" customHeight="1">
      <c r="A135" s="1420"/>
      <c r="B135" s="1421"/>
      <c r="C135" s="1421"/>
      <c r="D135" s="237"/>
      <c r="E135" s="238" t="s">
        <v>114</v>
      </c>
      <c r="F135" s="237"/>
      <c r="G135" s="239">
        <f t="shared" si="8"/>
        <v>0</v>
      </c>
      <c r="H135" s="227"/>
      <c r="I135" s="1420"/>
      <c r="J135" s="1421"/>
      <c r="K135" s="1421"/>
      <c r="L135" s="237"/>
      <c r="M135" s="238" t="s">
        <v>114</v>
      </c>
      <c r="N135" s="237"/>
      <c r="O135" s="239">
        <f t="shared" si="9"/>
        <v>0</v>
      </c>
      <c r="P135" s="223"/>
    </row>
    <row r="136" spans="1:16" s="224" customFormat="1" ht="20.25" customHeight="1">
      <c r="A136" s="1420"/>
      <c r="B136" s="1421"/>
      <c r="C136" s="1421"/>
      <c r="D136" s="237"/>
      <c r="E136" s="238" t="s">
        <v>114</v>
      </c>
      <c r="F136" s="237"/>
      <c r="G136" s="239">
        <f t="shared" si="8"/>
        <v>0</v>
      </c>
      <c r="H136" s="227"/>
      <c r="I136" s="1420"/>
      <c r="J136" s="1421"/>
      <c r="K136" s="1421"/>
      <c r="L136" s="237"/>
      <c r="M136" s="238" t="s">
        <v>114</v>
      </c>
      <c r="N136" s="237"/>
      <c r="O136" s="239">
        <f t="shared" si="9"/>
        <v>0</v>
      </c>
      <c r="P136" s="223"/>
    </row>
    <row r="137" spans="1:16" s="224" customFormat="1" ht="20.25" customHeight="1">
      <c r="A137" s="1420"/>
      <c r="B137" s="1421"/>
      <c r="C137" s="1421"/>
      <c r="D137" s="237"/>
      <c r="E137" s="238" t="s">
        <v>114</v>
      </c>
      <c r="F137" s="237"/>
      <c r="G137" s="239">
        <f t="shared" si="8"/>
        <v>0</v>
      </c>
      <c r="H137" s="227"/>
      <c r="I137" s="1420"/>
      <c r="J137" s="1421"/>
      <c r="K137" s="1421"/>
      <c r="L137" s="237"/>
      <c r="M137" s="238" t="s">
        <v>114</v>
      </c>
      <c r="N137" s="237"/>
      <c r="O137" s="239">
        <f t="shared" si="9"/>
        <v>0</v>
      </c>
      <c r="P137" s="223"/>
    </row>
    <row r="138" spans="1:16" s="224" customFormat="1" ht="20.25" customHeight="1">
      <c r="A138" s="1420"/>
      <c r="B138" s="1421"/>
      <c r="C138" s="1421"/>
      <c r="D138" s="237"/>
      <c r="E138" s="238" t="s">
        <v>114</v>
      </c>
      <c r="F138" s="237"/>
      <c r="G138" s="239">
        <f t="shared" si="8"/>
        <v>0</v>
      </c>
      <c r="H138" s="227"/>
      <c r="I138" s="1420"/>
      <c r="J138" s="1421"/>
      <c r="K138" s="1421"/>
      <c r="L138" s="237"/>
      <c r="M138" s="238" t="s">
        <v>114</v>
      </c>
      <c r="N138" s="237"/>
      <c r="O138" s="239">
        <f t="shared" si="9"/>
        <v>0</v>
      </c>
      <c r="P138" s="223"/>
    </row>
    <row r="139" spans="1:16" s="224" customFormat="1" ht="20.25" customHeight="1">
      <c r="A139" s="1422"/>
      <c r="B139" s="1423"/>
      <c r="C139" s="1423"/>
      <c r="D139" s="237"/>
      <c r="E139" s="238" t="s">
        <v>114</v>
      </c>
      <c r="F139" s="237"/>
      <c r="G139" s="239">
        <f t="shared" si="8"/>
        <v>0</v>
      </c>
      <c r="H139" s="227"/>
      <c r="I139" s="1422"/>
      <c r="J139" s="1423"/>
      <c r="K139" s="1423"/>
      <c r="L139" s="237"/>
      <c r="M139" s="238" t="s">
        <v>114</v>
      </c>
      <c r="N139" s="237"/>
      <c r="O139" s="239">
        <f t="shared" si="9"/>
        <v>0</v>
      </c>
      <c r="P139" s="223"/>
    </row>
    <row r="140" spans="1:16" s="224" customFormat="1" ht="20.25" customHeight="1">
      <c r="A140" s="1332" t="s">
        <v>614</v>
      </c>
      <c r="B140" s="1400"/>
      <c r="C140" s="1333"/>
      <c r="D140" s="609" t="s">
        <v>445</v>
      </c>
      <c r="E140" s="1402" t="s">
        <v>446</v>
      </c>
      <c r="F140" s="1403"/>
      <c r="G140" s="610" t="s">
        <v>447</v>
      </c>
      <c r="H140" s="227"/>
      <c r="I140" s="1332" t="s">
        <v>614</v>
      </c>
      <c r="J140" s="1400"/>
      <c r="K140" s="1333"/>
      <c r="L140" s="609" t="s">
        <v>445</v>
      </c>
      <c r="M140" s="1402" t="s">
        <v>446</v>
      </c>
      <c r="N140" s="1403"/>
      <c r="O140" s="610" t="s">
        <v>447</v>
      </c>
      <c r="P140" s="223"/>
    </row>
    <row r="141" spans="1:16" s="224" customFormat="1" ht="20.25" customHeight="1">
      <c r="A141" s="1334"/>
      <c r="B141" s="1401"/>
      <c r="C141" s="1335"/>
      <c r="D141" s="483"/>
      <c r="E141" s="1338"/>
      <c r="F141" s="1339"/>
      <c r="G141" s="484"/>
      <c r="H141" s="227"/>
      <c r="I141" s="1334"/>
      <c r="J141" s="1401"/>
      <c r="K141" s="1335"/>
      <c r="L141" s="483"/>
      <c r="M141" s="1338"/>
      <c r="N141" s="1339"/>
      <c r="O141" s="484"/>
      <c r="P141" s="223"/>
    </row>
    <row r="142" spans="1:16" s="224" customFormat="1" ht="20.25" customHeight="1">
      <c r="A142" s="1424" t="s">
        <v>117</v>
      </c>
      <c r="B142" s="1425"/>
      <c r="C142" s="1426"/>
      <c r="D142" s="240"/>
      <c r="E142" s="241" t="s">
        <v>114</v>
      </c>
      <c r="F142" s="242"/>
      <c r="G142" s="243">
        <v>0</v>
      </c>
      <c r="H142" s="227"/>
      <c r="I142" s="1424" t="s">
        <v>117</v>
      </c>
      <c r="J142" s="1425"/>
      <c r="K142" s="1426"/>
      <c r="L142" s="240"/>
      <c r="M142" s="241" t="s">
        <v>114</v>
      </c>
      <c r="N142" s="242"/>
      <c r="O142" s="243">
        <v>0</v>
      </c>
      <c r="P142" s="223"/>
    </row>
    <row r="143" spans="1:16" s="224" customFormat="1" ht="20.25" customHeight="1">
      <c r="A143" s="1427" t="s">
        <v>118</v>
      </c>
      <c r="B143" s="1428"/>
      <c r="C143" s="1428"/>
      <c r="D143" s="1428"/>
      <c r="E143" s="1428"/>
      <c r="F143" s="1429"/>
      <c r="G143" s="244">
        <f>SUM(G130:G139)</f>
        <v>0</v>
      </c>
      <c r="H143" s="227"/>
      <c r="I143" s="1427" t="s">
        <v>118</v>
      </c>
      <c r="J143" s="1428"/>
      <c r="K143" s="1428"/>
      <c r="L143" s="1428"/>
      <c r="M143" s="1428"/>
      <c r="N143" s="1429"/>
      <c r="O143" s="244">
        <f>SUM(O130:O139)</f>
        <v>0</v>
      </c>
      <c r="P143" s="223"/>
    </row>
    <row r="144" spans="1:16" s="224" customFormat="1" ht="20.25" customHeight="1">
      <c r="A144" s="1430" t="s">
        <v>119</v>
      </c>
      <c r="B144" s="1431"/>
      <c r="C144" s="1431"/>
      <c r="D144" s="1431"/>
      <c r="E144" s="1431"/>
      <c r="F144" s="1432"/>
      <c r="G144" s="245"/>
      <c r="H144" s="227"/>
      <c r="I144" s="1433" t="s">
        <v>119</v>
      </c>
      <c r="J144" s="1434"/>
      <c r="K144" s="1434"/>
      <c r="L144" s="1434"/>
      <c r="M144" s="1434"/>
      <c r="N144" s="1434"/>
      <c r="O144" s="245"/>
      <c r="P144" s="223"/>
    </row>
    <row r="145" spans="1:16" s="224" customFormat="1" ht="20.25" customHeight="1">
      <c r="A145" s="1394" t="s">
        <v>120</v>
      </c>
      <c r="B145" s="1395"/>
      <c r="C145" s="1395"/>
      <c r="D145" s="1395"/>
      <c r="E145" s="1395"/>
      <c r="F145" s="1395"/>
      <c r="G145" s="244">
        <f>G143+G144</f>
        <v>0</v>
      </c>
      <c r="H145" s="227"/>
      <c r="I145" s="1394" t="s">
        <v>120</v>
      </c>
      <c r="J145" s="1395"/>
      <c r="K145" s="1395"/>
      <c r="L145" s="1395"/>
      <c r="M145" s="1395"/>
      <c r="N145" s="1395"/>
      <c r="O145" s="244">
        <f>O143+O144</f>
        <v>0</v>
      </c>
      <c r="P145" s="223"/>
    </row>
    <row r="146" spans="1:16" s="224" customFormat="1" ht="20.25" customHeight="1">
      <c r="A146" s="223"/>
      <c r="B146" s="223"/>
      <c r="C146" s="223"/>
      <c r="D146" s="223"/>
      <c r="E146" s="223"/>
      <c r="F146" s="223"/>
      <c r="G146" s="223">
        <v>11</v>
      </c>
      <c r="H146" s="223"/>
      <c r="I146" s="223"/>
      <c r="J146" s="223"/>
      <c r="K146" s="223"/>
      <c r="L146" s="223"/>
      <c r="M146" s="223"/>
      <c r="N146" s="223"/>
      <c r="O146" s="223">
        <v>12</v>
      </c>
      <c r="P146" s="223"/>
    </row>
    <row r="147" spans="1:16" s="224" customFormat="1" ht="20.25" customHeight="1">
      <c r="A147" s="1396" t="s">
        <v>105</v>
      </c>
      <c r="B147" s="1397"/>
      <c r="C147" s="1457" t="str">
        <f>IF('個表(1)'!F41="","",TEXT('個表(1)'!F41,"yyyy/mm/dd")&amp;'個表(1)'!H41&amp;TEXT('個表(1)'!I41,"yyyy/mm/dd"))</f>
        <v/>
      </c>
      <c r="D147" s="1457"/>
      <c r="E147" s="1457"/>
      <c r="F147" s="1457"/>
      <c r="G147" s="1458"/>
      <c r="H147" s="227"/>
      <c r="I147" s="1396" t="s">
        <v>105</v>
      </c>
      <c r="J147" s="1397"/>
      <c r="K147" s="1457" t="str">
        <f>IF('個表(1)'!F42="","",TEXT('個表(1)'!F42,"yyyy/mm/dd")&amp;'個表(1)'!H42&amp;TEXT('個表(1)'!I42,"yyyy/mm/dd"))</f>
        <v/>
      </c>
      <c r="L147" s="1457"/>
      <c r="M147" s="1457"/>
      <c r="N147" s="1457"/>
      <c r="O147" s="1458"/>
      <c r="P147" s="223"/>
    </row>
    <row r="148" spans="1:16" s="224" customFormat="1" ht="20.25" customHeight="1">
      <c r="A148" s="1398" t="s">
        <v>106</v>
      </c>
      <c r="B148" s="1399"/>
      <c r="C148" s="1459" t="str">
        <f>IF('個表(1)'!N41="","",'個表(1)'!N41)</f>
        <v/>
      </c>
      <c r="D148" s="1459"/>
      <c r="E148" s="1459"/>
      <c r="F148" s="1459"/>
      <c r="G148" s="1460"/>
      <c r="H148" s="227"/>
      <c r="I148" s="1398" t="s">
        <v>106</v>
      </c>
      <c r="J148" s="1399"/>
      <c r="K148" s="1459" t="str">
        <f>IF('個表(1)'!N42="","",'個表(1)'!N42)</f>
        <v/>
      </c>
      <c r="L148" s="1459"/>
      <c r="M148" s="1459"/>
      <c r="N148" s="1459"/>
      <c r="O148" s="1460"/>
      <c r="P148" s="223"/>
    </row>
    <row r="149" spans="1:16" s="224" customFormat="1" ht="20.25" customHeight="1">
      <c r="A149" s="1404" t="s">
        <v>107</v>
      </c>
      <c r="B149" s="1405"/>
      <c r="C149" s="1406"/>
      <c r="D149" s="1407"/>
      <c r="E149" s="1427" t="s">
        <v>142</v>
      </c>
      <c r="F149" s="1429"/>
      <c r="G149" s="655"/>
      <c r="H149" s="227"/>
      <c r="I149" s="1404" t="s">
        <v>107</v>
      </c>
      <c r="J149" s="1405"/>
      <c r="K149" s="1406"/>
      <c r="L149" s="1407"/>
      <c r="M149" s="1427" t="s">
        <v>142</v>
      </c>
      <c r="N149" s="1429"/>
      <c r="O149" s="655"/>
      <c r="P149" s="223"/>
    </row>
    <row r="150" spans="1:16" s="224" customFormat="1" ht="20.25" customHeight="1">
      <c r="A150" s="1394" t="s">
        <v>108</v>
      </c>
      <c r="B150" s="1395"/>
      <c r="C150" s="1444">
        <f>C149-G149</f>
        <v>0</v>
      </c>
      <c r="D150" s="1445"/>
      <c r="E150" s="1412" t="s">
        <v>109</v>
      </c>
      <c r="F150" s="1413"/>
      <c r="G150" s="656">
        <f>'個表(1)'!M41</f>
        <v>0</v>
      </c>
      <c r="H150" s="227"/>
      <c r="I150" s="1394" t="s">
        <v>108</v>
      </c>
      <c r="J150" s="1395"/>
      <c r="K150" s="1444">
        <f>K149-O149</f>
        <v>0</v>
      </c>
      <c r="L150" s="1445"/>
      <c r="M150" s="1412" t="s">
        <v>109</v>
      </c>
      <c r="N150" s="1413"/>
      <c r="O150" s="656">
        <f>'個表(1)'!M42</f>
        <v>0</v>
      </c>
      <c r="P150" s="223"/>
    </row>
    <row r="151" spans="1:16" s="224" customFormat="1" ht="20.25" customHeight="1">
      <c r="A151" s="1453" t="s">
        <v>378</v>
      </c>
      <c r="B151" s="1454"/>
      <c r="C151" s="1454"/>
      <c r="D151" s="1454"/>
      <c r="E151" s="1450" t="str">
        <f>IF(C150*G150=0,"",C150*G150)</f>
        <v/>
      </c>
      <c r="F151" s="1451"/>
      <c r="G151" s="1452"/>
      <c r="H151" s="227"/>
      <c r="I151" s="1453" t="s">
        <v>378</v>
      </c>
      <c r="J151" s="1454"/>
      <c r="K151" s="1454"/>
      <c r="L151" s="1454"/>
      <c r="M151" s="1450" t="str">
        <f>IF(K150*O150=0,"",K150*O150)</f>
        <v/>
      </c>
      <c r="N151" s="1451"/>
      <c r="O151" s="1452"/>
      <c r="P151" s="223"/>
    </row>
    <row r="152" spans="1:16" s="440" customFormat="1" ht="20.100000000000001" hidden="1" customHeight="1">
      <c r="A152" s="1414" t="s">
        <v>313</v>
      </c>
      <c r="B152" s="1415"/>
      <c r="C152" s="1416">
        <f>C149*G150</f>
        <v>0</v>
      </c>
      <c r="D152" s="1417"/>
      <c r="E152" s="1418" t="s">
        <v>315</v>
      </c>
      <c r="F152" s="1419"/>
      <c r="G152" s="441">
        <f>G149*G150</f>
        <v>0</v>
      </c>
      <c r="H152" s="439"/>
      <c r="I152" s="1414" t="s">
        <v>313</v>
      </c>
      <c r="J152" s="1415"/>
      <c r="K152" s="1416">
        <f>K149*O150</f>
        <v>0</v>
      </c>
      <c r="L152" s="1417"/>
      <c r="M152" s="1418" t="s">
        <v>315</v>
      </c>
      <c r="N152" s="1419"/>
      <c r="O152" s="441">
        <f>O149*O150</f>
        <v>0</v>
      </c>
      <c r="P152" s="437" t="s">
        <v>311</v>
      </c>
    </row>
    <row r="153" spans="1:16" s="224" customFormat="1" ht="20.25" customHeight="1">
      <c r="A153" s="1394" t="s">
        <v>110</v>
      </c>
      <c r="B153" s="1395"/>
      <c r="C153" s="1446">
        <f>IF(G150="","",SUM(F157:F166))</f>
        <v>0</v>
      </c>
      <c r="D153" s="1447"/>
      <c r="E153" s="1448" t="s">
        <v>111</v>
      </c>
      <c r="F153" s="1449"/>
      <c r="G153" s="230" t="e">
        <f>IF(G150="","",C153/E151)</f>
        <v>#VALUE!</v>
      </c>
      <c r="H153" s="227"/>
      <c r="I153" s="1394" t="s">
        <v>110</v>
      </c>
      <c r="J153" s="1395"/>
      <c r="K153" s="1446">
        <f>IF(O150="","",SUM(N157:N166))</f>
        <v>0</v>
      </c>
      <c r="L153" s="1447"/>
      <c r="M153" s="1448" t="s">
        <v>111</v>
      </c>
      <c r="N153" s="1449"/>
      <c r="O153" s="230" t="e">
        <f>IF(O150="","",K153/M151)</f>
        <v>#VALUE!</v>
      </c>
      <c r="P153" s="223"/>
    </row>
    <row r="154" spans="1:16" s="224" customFormat="1" ht="20.25" customHeight="1">
      <c r="A154" s="1435" t="s">
        <v>505</v>
      </c>
      <c r="B154" s="1436"/>
      <c r="C154" s="1437">
        <f>IF(G150="","",SUM(F157:F169))</f>
        <v>0</v>
      </c>
      <c r="D154" s="1438"/>
      <c r="E154" s="1439" t="s">
        <v>506</v>
      </c>
      <c r="F154" s="1440"/>
      <c r="G154" s="231" t="e">
        <f>IF(G150="","",C154/E151)</f>
        <v>#VALUE!</v>
      </c>
      <c r="H154" s="227"/>
      <c r="I154" s="1435" t="s">
        <v>505</v>
      </c>
      <c r="J154" s="1436"/>
      <c r="K154" s="1437">
        <f>IF(O150="","",SUM(N157:N169))</f>
        <v>0</v>
      </c>
      <c r="L154" s="1438"/>
      <c r="M154" s="1439" t="s">
        <v>506</v>
      </c>
      <c r="N154" s="1440"/>
      <c r="O154" s="231" t="e">
        <f>IF(O150="","",K154/M151)</f>
        <v>#VALUE!</v>
      </c>
      <c r="P154" s="223"/>
    </row>
    <row r="155" spans="1:16" s="224" customFormat="1" ht="20.25" customHeight="1">
      <c r="A155" s="1441" t="s">
        <v>112</v>
      </c>
      <c r="B155" s="1442"/>
      <c r="C155" s="1442"/>
      <c r="D155" s="1442"/>
      <c r="E155" s="1442"/>
      <c r="F155" s="1442"/>
      <c r="G155" s="1443"/>
      <c r="H155" s="227"/>
      <c r="I155" s="1441" t="s">
        <v>112</v>
      </c>
      <c r="J155" s="1442"/>
      <c r="K155" s="1442"/>
      <c r="L155" s="1442"/>
      <c r="M155" s="1442"/>
      <c r="N155" s="1442"/>
      <c r="O155" s="1443"/>
      <c r="P155" s="223"/>
    </row>
    <row r="156" spans="1:16" s="224" customFormat="1" ht="20.25" customHeight="1">
      <c r="A156" s="1394" t="s">
        <v>113</v>
      </c>
      <c r="B156" s="1395"/>
      <c r="C156" s="1395"/>
      <c r="D156" s="218" t="s">
        <v>85</v>
      </c>
      <c r="E156" s="229" t="s">
        <v>114</v>
      </c>
      <c r="F156" s="229" t="s">
        <v>115</v>
      </c>
      <c r="G156" s="232" t="s">
        <v>116</v>
      </c>
      <c r="H156" s="227"/>
      <c r="I156" s="1394" t="s">
        <v>113</v>
      </c>
      <c r="J156" s="1395"/>
      <c r="K156" s="1395"/>
      <c r="L156" s="218" t="s">
        <v>85</v>
      </c>
      <c r="M156" s="229" t="s">
        <v>114</v>
      </c>
      <c r="N156" s="229" t="s">
        <v>115</v>
      </c>
      <c r="O156" s="232" t="s">
        <v>116</v>
      </c>
      <c r="P156" s="223"/>
    </row>
    <row r="157" spans="1:16" s="224" customFormat="1" ht="20.25" customHeight="1">
      <c r="A157" s="1455"/>
      <c r="B157" s="1456"/>
      <c r="C157" s="1456"/>
      <c r="D157" s="233"/>
      <c r="E157" s="234" t="s">
        <v>114</v>
      </c>
      <c r="F157" s="235"/>
      <c r="G157" s="236">
        <f>D157*F157</f>
        <v>0</v>
      </c>
      <c r="H157" s="227"/>
      <c r="I157" s="1455"/>
      <c r="J157" s="1456"/>
      <c r="K157" s="1456"/>
      <c r="L157" s="233"/>
      <c r="M157" s="234" t="s">
        <v>114</v>
      </c>
      <c r="N157" s="235"/>
      <c r="O157" s="236">
        <f>L157*N157</f>
        <v>0</v>
      </c>
      <c r="P157" s="223"/>
    </row>
    <row r="158" spans="1:16" s="224" customFormat="1" ht="20.25" customHeight="1">
      <c r="A158" s="1420"/>
      <c r="B158" s="1421"/>
      <c r="C158" s="1421"/>
      <c r="D158" s="237"/>
      <c r="E158" s="238" t="s">
        <v>114</v>
      </c>
      <c r="F158" s="237"/>
      <c r="G158" s="239">
        <f t="shared" ref="G158:G166" si="10">D158*F158</f>
        <v>0</v>
      </c>
      <c r="H158" s="227"/>
      <c r="I158" s="1420"/>
      <c r="J158" s="1421"/>
      <c r="K158" s="1421"/>
      <c r="L158" s="237"/>
      <c r="M158" s="238" t="s">
        <v>114</v>
      </c>
      <c r="N158" s="237"/>
      <c r="O158" s="239">
        <f t="shared" ref="O158:O166" si="11">L158*N158</f>
        <v>0</v>
      </c>
      <c r="P158" s="223"/>
    </row>
    <row r="159" spans="1:16" s="224" customFormat="1" ht="20.25" customHeight="1">
      <c r="A159" s="1420"/>
      <c r="B159" s="1421"/>
      <c r="C159" s="1421"/>
      <c r="D159" s="237"/>
      <c r="E159" s="238" t="s">
        <v>114</v>
      </c>
      <c r="F159" s="237"/>
      <c r="G159" s="239">
        <f t="shared" si="10"/>
        <v>0</v>
      </c>
      <c r="H159" s="227"/>
      <c r="I159" s="1420"/>
      <c r="J159" s="1421"/>
      <c r="K159" s="1421"/>
      <c r="L159" s="237"/>
      <c r="M159" s="238" t="s">
        <v>114</v>
      </c>
      <c r="N159" s="237"/>
      <c r="O159" s="239">
        <f t="shared" si="11"/>
        <v>0</v>
      </c>
      <c r="P159" s="223"/>
    </row>
    <row r="160" spans="1:16" s="224" customFormat="1" ht="20.25" customHeight="1">
      <c r="A160" s="1420"/>
      <c r="B160" s="1421"/>
      <c r="C160" s="1421"/>
      <c r="D160" s="237"/>
      <c r="E160" s="238" t="s">
        <v>114</v>
      </c>
      <c r="F160" s="237"/>
      <c r="G160" s="239">
        <f t="shared" si="10"/>
        <v>0</v>
      </c>
      <c r="H160" s="227"/>
      <c r="I160" s="1420"/>
      <c r="J160" s="1421"/>
      <c r="K160" s="1421"/>
      <c r="L160" s="237"/>
      <c r="M160" s="238" t="s">
        <v>114</v>
      </c>
      <c r="N160" s="237"/>
      <c r="O160" s="239">
        <f t="shared" si="11"/>
        <v>0</v>
      </c>
      <c r="P160" s="223"/>
    </row>
    <row r="161" spans="1:16" s="224" customFormat="1" ht="20.25" customHeight="1">
      <c r="A161" s="1420"/>
      <c r="B161" s="1421"/>
      <c r="C161" s="1421"/>
      <c r="D161" s="237"/>
      <c r="E161" s="238" t="s">
        <v>114</v>
      </c>
      <c r="F161" s="237"/>
      <c r="G161" s="239">
        <f t="shared" si="10"/>
        <v>0</v>
      </c>
      <c r="H161" s="227"/>
      <c r="I161" s="1420"/>
      <c r="J161" s="1421"/>
      <c r="K161" s="1421"/>
      <c r="L161" s="237"/>
      <c r="M161" s="238" t="s">
        <v>114</v>
      </c>
      <c r="N161" s="237"/>
      <c r="O161" s="239">
        <f t="shared" si="11"/>
        <v>0</v>
      </c>
      <c r="P161" s="223"/>
    </row>
    <row r="162" spans="1:16" s="224" customFormat="1" ht="20.25" customHeight="1">
      <c r="A162" s="1420"/>
      <c r="B162" s="1421"/>
      <c r="C162" s="1421"/>
      <c r="D162" s="237"/>
      <c r="E162" s="238" t="s">
        <v>114</v>
      </c>
      <c r="F162" s="237"/>
      <c r="G162" s="239">
        <f t="shared" si="10"/>
        <v>0</v>
      </c>
      <c r="H162" s="227"/>
      <c r="I162" s="1420"/>
      <c r="J162" s="1421"/>
      <c r="K162" s="1421"/>
      <c r="L162" s="237"/>
      <c r="M162" s="238" t="s">
        <v>114</v>
      </c>
      <c r="N162" s="237"/>
      <c r="O162" s="239">
        <f t="shared" si="11"/>
        <v>0</v>
      </c>
      <c r="P162" s="223"/>
    </row>
    <row r="163" spans="1:16" s="224" customFormat="1" ht="20.25" customHeight="1">
      <c r="A163" s="1420"/>
      <c r="B163" s="1421"/>
      <c r="C163" s="1421"/>
      <c r="D163" s="237"/>
      <c r="E163" s="238" t="s">
        <v>114</v>
      </c>
      <c r="F163" s="237"/>
      <c r="G163" s="239">
        <f t="shared" si="10"/>
        <v>0</v>
      </c>
      <c r="H163" s="227"/>
      <c r="I163" s="1420"/>
      <c r="J163" s="1421"/>
      <c r="K163" s="1421"/>
      <c r="L163" s="237"/>
      <c r="M163" s="238" t="s">
        <v>114</v>
      </c>
      <c r="N163" s="237"/>
      <c r="O163" s="239">
        <f t="shared" si="11"/>
        <v>0</v>
      </c>
      <c r="P163" s="223"/>
    </row>
    <row r="164" spans="1:16" s="224" customFormat="1" ht="20.25" customHeight="1">
      <c r="A164" s="1420"/>
      <c r="B164" s="1421"/>
      <c r="C164" s="1421"/>
      <c r="D164" s="237"/>
      <c r="E164" s="238" t="s">
        <v>114</v>
      </c>
      <c r="F164" s="237"/>
      <c r="G164" s="239">
        <f t="shared" si="10"/>
        <v>0</v>
      </c>
      <c r="H164" s="227"/>
      <c r="I164" s="1420"/>
      <c r="J164" s="1421"/>
      <c r="K164" s="1421"/>
      <c r="L164" s="237"/>
      <c r="M164" s="238" t="s">
        <v>114</v>
      </c>
      <c r="N164" s="237"/>
      <c r="O164" s="239">
        <f t="shared" si="11"/>
        <v>0</v>
      </c>
      <c r="P164" s="223"/>
    </row>
    <row r="165" spans="1:16" s="224" customFormat="1" ht="20.25" customHeight="1">
      <c r="A165" s="1420"/>
      <c r="B165" s="1421"/>
      <c r="C165" s="1421"/>
      <c r="D165" s="237"/>
      <c r="E165" s="238" t="s">
        <v>114</v>
      </c>
      <c r="F165" s="237"/>
      <c r="G165" s="239">
        <f t="shared" si="10"/>
        <v>0</v>
      </c>
      <c r="H165" s="227"/>
      <c r="I165" s="1420"/>
      <c r="J165" s="1421"/>
      <c r="K165" s="1421"/>
      <c r="L165" s="237"/>
      <c r="M165" s="238" t="s">
        <v>114</v>
      </c>
      <c r="N165" s="237"/>
      <c r="O165" s="239">
        <f t="shared" si="11"/>
        <v>0</v>
      </c>
      <c r="P165" s="223"/>
    </row>
    <row r="166" spans="1:16" s="224" customFormat="1" ht="20.25" customHeight="1">
      <c r="A166" s="1422"/>
      <c r="B166" s="1423"/>
      <c r="C166" s="1423"/>
      <c r="D166" s="237"/>
      <c r="E166" s="238" t="s">
        <v>114</v>
      </c>
      <c r="F166" s="237"/>
      <c r="G166" s="239">
        <f t="shared" si="10"/>
        <v>0</v>
      </c>
      <c r="H166" s="227"/>
      <c r="I166" s="1422"/>
      <c r="J166" s="1423"/>
      <c r="K166" s="1423"/>
      <c r="L166" s="237"/>
      <c r="M166" s="238" t="s">
        <v>114</v>
      </c>
      <c r="N166" s="237"/>
      <c r="O166" s="239">
        <f t="shared" si="11"/>
        <v>0</v>
      </c>
      <c r="P166" s="223"/>
    </row>
    <row r="167" spans="1:16" s="224" customFormat="1" ht="20.25" customHeight="1">
      <c r="A167" s="1332" t="s">
        <v>614</v>
      </c>
      <c r="B167" s="1400"/>
      <c r="C167" s="1333"/>
      <c r="D167" s="609" t="s">
        <v>445</v>
      </c>
      <c r="E167" s="1402" t="s">
        <v>446</v>
      </c>
      <c r="F167" s="1403"/>
      <c r="G167" s="610" t="s">
        <v>447</v>
      </c>
      <c r="H167" s="227"/>
      <c r="I167" s="1332" t="s">
        <v>614</v>
      </c>
      <c r="J167" s="1400"/>
      <c r="K167" s="1333"/>
      <c r="L167" s="609" t="s">
        <v>445</v>
      </c>
      <c r="M167" s="1402" t="s">
        <v>446</v>
      </c>
      <c r="N167" s="1403"/>
      <c r="O167" s="610" t="s">
        <v>447</v>
      </c>
      <c r="P167" s="223"/>
    </row>
    <row r="168" spans="1:16" s="224" customFormat="1" ht="20.25" customHeight="1">
      <c r="A168" s="1334"/>
      <c r="B168" s="1401"/>
      <c r="C168" s="1335"/>
      <c r="D168" s="483"/>
      <c r="E168" s="1338"/>
      <c r="F168" s="1339"/>
      <c r="G168" s="484"/>
      <c r="H168" s="227"/>
      <c r="I168" s="1334"/>
      <c r="J168" s="1401"/>
      <c r="K168" s="1335"/>
      <c r="L168" s="483"/>
      <c r="M168" s="1338"/>
      <c r="N168" s="1339"/>
      <c r="O168" s="484"/>
      <c r="P168" s="223"/>
    </row>
    <row r="169" spans="1:16" s="224" customFormat="1" ht="20.25" customHeight="1">
      <c r="A169" s="1424" t="s">
        <v>117</v>
      </c>
      <c r="B169" s="1425"/>
      <c r="C169" s="1426"/>
      <c r="D169" s="240"/>
      <c r="E169" s="241" t="s">
        <v>114</v>
      </c>
      <c r="F169" s="242"/>
      <c r="G169" s="243">
        <v>0</v>
      </c>
      <c r="H169" s="227"/>
      <c r="I169" s="1424" t="s">
        <v>117</v>
      </c>
      <c r="J169" s="1425"/>
      <c r="K169" s="1426"/>
      <c r="L169" s="240"/>
      <c r="M169" s="241" t="s">
        <v>114</v>
      </c>
      <c r="N169" s="242"/>
      <c r="O169" s="243">
        <v>0</v>
      </c>
      <c r="P169" s="223"/>
    </row>
    <row r="170" spans="1:16" s="224" customFormat="1" ht="20.25" customHeight="1">
      <c r="A170" s="1427" t="s">
        <v>118</v>
      </c>
      <c r="B170" s="1428"/>
      <c r="C170" s="1428"/>
      <c r="D170" s="1428"/>
      <c r="E170" s="1428"/>
      <c r="F170" s="1429"/>
      <c r="G170" s="244">
        <f>SUM(G157:G166)</f>
        <v>0</v>
      </c>
      <c r="H170" s="227"/>
      <c r="I170" s="1427" t="s">
        <v>118</v>
      </c>
      <c r="J170" s="1428"/>
      <c r="K170" s="1428"/>
      <c r="L170" s="1428"/>
      <c r="M170" s="1428"/>
      <c r="N170" s="1429"/>
      <c r="O170" s="244">
        <f>SUM(O157:O166)</f>
        <v>0</v>
      </c>
      <c r="P170" s="223"/>
    </row>
    <row r="171" spans="1:16" s="224" customFormat="1" ht="20.25" customHeight="1">
      <c r="A171" s="1430" t="s">
        <v>119</v>
      </c>
      <c r="B171" s="1431"/>
      <c r="C171" s="1431"/>
      <c r="D171" s="1431"/>
      <c r="E171" s="1431"/>
      <c r="F171" s="1432"/>
      <c r="G171" s="245"/>
      <c r="H171" s="227"/>
      <c r="I171" s="1433" t="s">
        <v>119</v>
      </c>
      <c r="J171" s="1434"/>
      <c r="K171" s="1434"/>
      <c r="L171" s="1434"/>
      <c r="M171" s="1434"/>
      <c r="N171" s="1434"/>
      <c r="O171" s="245"/>
      <c r="P171" s="223"/>
    </row>
    <row r="172" spans="1:16" s="224" customFormat="1" ht="20.25" customHeight="1">
      <c r="A172" s="1394" t="s">
        <v>120</v>
      </c>
      <c r="B172" s="1395"/>
      <c r="C172" s="1395"/>
      <c r="D172" s="1395"/>
      <c r="E172" s="1395"/>
      <c r="F172" s="1395"/>
      <c r="G172" s="244">
        <f>G170+G171</f>
        <v>0</v>
      </c>
      <c r="H172" s="227"/>
      <c r="I172" s="1394" t="s">
        <v>120</v>
      </c>
      <c r="J172" s="1395"/>
      <c r="K172" s="1395"/>
      <c r="L172" s="1395"/>
      <c r="M172" s="1395"/>
      <c r="N172" s="1395"/>
      <c r="O172" s="244">
        <f>O170+O171</f>
        <v>0</v>
      </c>
      <c r="P172" s="223"/>
    </row>
    <row r="173" spans="1:16" s="224" customFormat="1" ht="20.25" customHeight="1">
      <c r="A173" s="223"/>
      <c r="B173" s="223"/>
      <c r="C173" s="223"/>
      <c r="D173" s="223"/>
      <c r="E173" s="223"/>
      <c r="F173" s="223"/>
      <c r="G173" s="223">
        <v>13</v>
      </c>
      <c r="H173" s="223"/>
      <c r="I173" s="223"/>
      <c r="J173" s="223"/>
      <c r="K173" s="223"/>
      <c r="L173" s="223"/>
      <c r="M173" s="223"/>
      <c r="N173" s="223"/>
      <c r="O173" s="223">
        <v>14</v>
      </c>
      <c r="P173" s="223"/>
    </row>
    <row r="174" spans="1:16" s="224" customFormat="1" ht="20.25" customHeight="1">
      <c r="A174" s="1396" t="s">
        <v>105</v>
      </c>
      <c r="B174" s="1397"/>
      <c r="C174" s="1457" t="str">
        <f>IF('個表(1)'!F43="","",TEXT('個表(1)'!F43,"yyyy/mm/dd")&amp;'個表(1)'!H43&amp;TEXT('個表(1)'!I43,"yyyy/mm/dd"))</f>
        <v/>
      </c>
      <c r="D174" s="1457"/>
      <c r="E174" s="1457"/>
      <c r="F174" s="1457"/>
      <c r="G174" s="1458"/>
      <c r="H174" s="227"/>
      <c r="I174" s="1396" t="s">
        <v>105</v>
      </c>
      <c r="J174" s="1397"/>
      <c r="K174" s="1457" t="str">
        <f>IF('個表(1)'!F44="","",TEXT('個表(1)'!F44,"yyyy/mm/dd")&amp;'個表(1)'!H44&amp;TEXT('個表(1)'!I44,"yyyy/mm/dd"))</f>
        <v/>
      </c>
      <c r="L174" s="1457"/>
      <c r="M174" s="1457"/>
      <c r="N174" s="1457"/>
      <c r="O174" s="1458"/>
      <c r="P174" s="223"/>
    </row>
    <row r="175" spans="1:16" s="224" customFormat="1" ht="20.25" customHeight="1">
      <c r="A175" s="1398" t="s">
        <v>106</v>
      </c>
      <c r="B175" s="1399"/>
      <c r="C175" s="1459" t="str">
        <f>IF('個表(1)'!N43="","",'個表(1)'!N43)</f>
        <v/>
      </c>
      <c r="D175" s="1459"/>
      <c r="E175" s="1459"/>
      <c r="F175" s="1459"/>
      <c r="G175" s="1460"/>
      <c r="H175" s="227"/>
      <c r="I175" s="1398" t="s">
        <v>106</v>
      </c>
      <c r="J175" s="1399"/>
      <c r="K175" s="1459" t="str">
        <f>IF('個表(1)'!N44="","",'個表(1)'!N44)</f>
        <v/>
      </c>
      <c r="L175" s="1459"/>
      <c r="M175" s="1459"/>
      <c r="N175" s="1459"/>
      <c r="O175" s="1460"/>
      <c r="P175" s="223"/>
    </row>
    <row r="176" spans="1:16" s="224" customFormat="1" ht="20.25" customHeight="1">
      <c r="A176" s="1404" t="s">
        <v>107</v>
      </c>
      <c r="B176" s="1405"/>
      <c r="C176" s="1406"/>
      <c r="D176" s="1407"/>
      <c r="E176" s="1427" t="s">
        <v>142</v>
      </c>
      <c r="F176" s="1429"/>
      <c r="G176" s="655"/>
      <c r="H176" s="227"/>
      <c r="I176" s="1404" t="s">
        <v>107</v>
      </c>
      <c r="J176" s="1405"/>
      <c r="K176" s="1406"/>
      <c r="L176" s="1407"/>
      <c r="M176" s="1427" t="s">
        <v>142</v>
      </c>
      <c r="N176" s="1429"/>
      <c r="O176" s="655"/>
      <c r="P176" s="223"/>
    </row>
    <row r="177" spans="1:16" s="224" customFormat="1" ht="20.25" customHeight="1">
      <c r="A177" s="1394" t="s">
        <v>108</v>
      </c>
      <c r="B177" s="1395"/>
      <c r="C177" s="1444">
        <f>C176-G176</f>
        <v>0</v>
      </c>
      <c r="D177" s="1445"/>
      <c r="E177" s="1412" t="s">
        <v>109</v>
      </c>
      <c r="F177" s="1413"/>
      <c r="G177" s="656">
        <f>'個表(1)'!M43</f>
        <v>0</v>
      </c>
      <c r="H177" s="227"/>
      <c r="I177" s="1394" t="s">
        <v>108</v>
      </c>
      <c r="J177" s="1395"/>
      <c r="K177" s="1444">
        <f>K176-O176</f>
        <v>0</v>
      </c>
      <c r="L177" s="1445"/>
      <c r="M177" s="1412" t="s">
        <v>109</v>
      </c>
      <c r="N177" s="1413"/>
      <c r="O177" s="656">
        <f>'個表(1)'!M44</f>
        <v>0</v>
      </c>
      <c r="P177" s="223"/>
    </row>
    <row r="178" spans="1:16" s="224" customFormat="1" ht="20.25" customHeight="1">
      <c r="A178" s="1453" t="s">
        <v>378</v>
      </c>
      <c r="B178" s="1454"/>
      <c r="C178" s="1454"/>
      <c r="D178" s="1454"/>
      <c r="E178" s="1450" t="str">
        <f>IF(C177*G177=0,"",C177*G177)</f>
        <v/>
      </c>
      <c r="F178" s="1451"/>
      <c r="G178" s="1452"/>
      <c r="H178" s="227"/>
      <c r="I178" s="1453" t="s">
        <v>378</v>
      </c>
      <c r="J178" s="1454"/>
      <c r="K178" s="1454"/>
      <c r="L178" s="1454"/>
      <c r="M178" s="1450" t="str">
        <f>IF(K177*O177=0,"",K177*O177)</f>
        <v/>
      </c>
      <c r="N178" s="1451"/>
      <c r="O178" s="1452"/>
      <c r="P178" s="223"/>
    </row>
    <row r="179" spans="1:16" s="440" customFormat="1" ht="20.100000000000001" hidden="1" customHeight="1">
      <c r="A179" s="1414" t="s">
        <v>313</v>
      </c>
      <c r="B179" s="1415"/>
      <c r="C179" s="1416">
        <f>C176*G177</f>
        <v>0</v>
      </c>
      <c r="D179" s="1417"/>
      <c r="E179" s="1418" t="s">
        <v>315</v>
      </c>
      <c r="F179" s="1419"/>
      <c r="G179" s="441">
        <f>G176*G177</f>
        <v>0</v>
      </c>
      <c r="H179" s="439"/>
      <c r="I179" s="1414" t="s">
        <v>313</v>
      </c>
      <c r="J179" s="1415"/>
      <c r="K179" s="1416">
        <f>K176*O177</f>
        <v>0</v>
      </c>
      <c r="L179" s="1417"/>
      <c r="M179" s="1418" t="s">
        <v>315</v>
      </c>
      <c r="N179" s="1419"/>
      <c r="O179" s="441">
        <f>O176*O177</f>
        <v>0</v>
      </c>
      <c r="P179" s="437" t="s">
        <v>311</v>
      </c>
    </row>
    <row r="180" spans="1:16" s="224" customFormat="1" ht="20.25" customHeight="1">
      <c r="A180" s="1394" t="s">
        <v>110</v>
      </c>
      <c r="B180" s="1395"/>
      <c r="C180" s="1446">
        <f>IF(G177="","",SUM(F184:F193))</f>
        <v>0</v>
      </c>
      <c r="D180" s="1447"/>
      <c r="E180" s="1448" t="s">
        <v>111</v>
      </c>
      <c r="F180" s="1449"/>
      <c r="G180" s="230" t="e">
        <f>IF(G177="","",C180/E178)</f>
        <v>#VALUE!</v>
      </c>
      <c r="H180" s="227"/>
      <c r="I180" s="1394" t="s">
        <v>110</v>
      </c>
      <c r="J180" s="1395"/>
      <c r="K180" s="1446">
        <f>IF(O177="","",SUM(N184:N193))</f>
        <v>0</v>
      </c>
      <c r="L180" s="1447"/>
      <c r="M180" s="1448" t="s">
        <v>111</v>
      </c>
      <c r="N180" s="1449"/>
      <c r="O180" s="230" t="e">
        <f>IF(O177="","",K180/M178)</f>
        <v>#VALUE!</v>
      </c>
      <c r="P180" s="223"/>
    </row>
    <row r="181" spans="1:16" s="224" customFormat="1" ht="20.25" customHeight="1">
      <c r="A181" s="1435" t="s">
        <v>505</v>
      </c>
      <c r="B181" s="1436"/>
      <c r="C181" s="1437">
        <f>IF(G177="","",SUM(F184:F196))</f>
        <v>0</v>
      </c>
      <c r="D181" s="1438"/>
      <c r="E181" s="1439" t="s">
        <v>506</v>
      </c>
      <c r="F181" s="1440"/>
      <c r="G181" s="231" t="e">
        <f>IF(G177="","",C181/E178)</f>
        <v>#VALUE!</v>
      </c>
      <c r="H181" s="227"/>
      <c r="I181" s="1435" t="s">
        <v>505</v>
      </c>
      <c r="J181" s="1436"/>
      <c r="K181" s="1437">
        <f>IF(O177="","",SUM(N184:N196))</f>
        <v>0</v>
      </c>
      <c r="L181" s="1438"/>
      <c r="M181" s="1439" t="s">
        <v>506</v>
      </c>
      <c r="N181" s="1440"/>
      <c r="O181" s="231" t="e">
        <f>IF(O177="","",K181/M178)</f>
        <v>#VALUE!</v>
      </c>
      <c r="P181" s="223"/>
    </row>
    <row r="182" spans="1:16" s="224" customFormat="1" ht="20.25" customHeight="1">
      <c r="A182" s="1441" t="s">
        <v>112</v>
      </c>
      <c r="B182" s="1442"/>
      <c r="C182" s="1442"/>
      <c r="D182" s="1442"/>
      <c r="E182" s="1442"/>
      <c r="F182" s="1442"/>
      <c r="G182" s="1443"/>
      <c r="H182" s="227"/>
      <c r="I182" s="1441" t="s">
        <v>112</v>
      </c>
      <c r="J182" s="1442"/>
      <c r="K182" s="1442"/>
      <c r="L182" s="1442"/>
      <c r="M182" s="1442"/>
      <c r="N182" s="1442"/>
      <c r="O182" s="1443"/>
      <c r="P182" s="223"/>
    </row>
    <row r="183" spans="1:16" s="224" customFormat="1" ht="20.25" customHeight="1">
      <c r="A183" s="1394" t="s">
        <v>113</v>
      </c>
      <c r="B183" s="1395"/>
      <c r="C183" s="1395"/>
      <c r="D183" s="218" t="s">
        <v>85</v>
      </c>
      <c r="E183" s="229" t="s">
        <v>114</v>
      </c>
      <c r="F183" s="229" t="s">
        <v>115</v>
      </c>
      <c r="G183" s="232" t="s">
        <v>116</v>
      </c>
      <c r="H183" s="227"/>
      <c r="I183" s="1394" t="s">
        <v>113</v>
      </c>
      <c r="J183" s="1395"/>
      <c r="K183" s="1395"/>
      <c r="L183" s="218" t="s">
        <v>85</v>
      </c>
      <c r="M183" s="229" t="s">
        <v>114</v>
      </c>
      <c r="N183" s="229" t="s">
        <v>115</v>
      </c>
      <c r="O183" s="232" t="s">
        <v>116</v>
      </c>
      <c r="P183" s="223"/>
    </row>
    <row r="184" spans="1:16" s="224" customFormat="1" ht="20.25" customHeight="1">
      <c r="A184" s="1455"/>
      <c r="B184" s="1456"/>
      <c r="C184" s="1456"/>
      <c r="D184" s="233"/>
      <c r="E184" s="234" t="s">
        <v>114</v>
      </c>
      <c r="F184" s="235"/>
      <c r="G184" s="236">
        <f>D184*F184</f>
        <v>0</v>
      </c>
      <c r="H184" s="227"/>
      <c r="I184" s="1455"/>
      <c r="J184" s="1456"/>
      <c r="K184" s="1456"/>
      <c r="L184" s="233"/>
      <c r="M184" s="234" t="s">
        <v>114</v>
      </c>
      <c r="N184" s="235"/>
      <c r="O184" s="236">
        <f>L184*N184</f>
        <v>0</v>
      </c>
      <c r="P184" s="223"/>
    </row>
    <row r="185" spans="1:16" s="224" customFormat="1" ht="20.25" customHeight="1">
      <c r="A185" s="1420"/>
      <c r="B185" s="1421"/>
      <c r="C185" s="1421"/>
      <c r="D185" s="237"/>
      <c r="E185" s="238" t="s">
        <v>114</v>
      </c>
      <c r="F185" s="237"/>
      <c r="G185" s="239">
        <f t="shared" ref="G185:G193" si="12">D185*F185</f>
        <v>0</v>
      </c>
      <c r="H185" s="227"/>
      <c r="I185" s="1420"/>
      <c r="J185" s="1421"/>
      <c r="K185" s="1421"/>
      <c r="L185" s="237"/>
      <c r="M185" s="238" t="s">
        <v>114</v>
      </c>
      <c r="N185" s="237"/>
      <c r="O185" s="239">
        <f t="shared" ref="O185:O193" si="13">L185*N185</f>
        <v>0</v>
      </c>
      <c r="P185" s="223"/>
    </row>
    <row r="186" spans="1:16" s="224" customFormat="1" ht="20.25" customHeight="1">
      <c r="A186" s="1420"/>
      <c r="B186" s="1421"/>
      <c r="C186" s="1421"/>
      <c r="D186" s="237"/>
      <c r="E186" s="238" t="s">
        <v>114</v>
      </c>
      <c r="F186" s="237"/>
      <c r="G186" s="239">
        <f t="shared" si="12"/>
        <v>0</v>
      </c>
      <c r="H186" s="227"/>
      <c r="I186" s="1420"/>
      <c r="J186" s="1421"/>
      <c r="K186" s="1421"/>
      <c r="L186" s="237"/>
      <c r="M186" s="238" t="s">
        <v>114</v>
      </c>
      <c r="N186" s="237"/>
      <c r="O186" s="239">
        <f t="shared" si="13"/>
        <v>0</v>
      </c>
      <c r="P186" s="223"/>
    </row>
    <row r="187" spans="1:16" s="224" customFormat="1" ht="20.25" customHeight="1">
      <c r="A187" s="1420"/>
      <c r="B187" s="1421"/>
      <c r="C187" s="1421"/>
      <c r="D187" s="237"/>
      <c r="E187" s="238" t="s">
        <v>114</v>
      </c>
      <c r="F187" s="237"/>
      <c r="G187" s="239">
        <f t="shared" si="12"/>
        <v>0</v>
      </c>
      <c r="H187" s="227"/>
      <c r="I187" s="1420"/>
      <c r="J187" s="1421"/>
      <c r="K187" s="1421"/>
      <c r="L187" s="237"/>
      <c r="M187" s="238" t="s">
        <v>114</v>
      </c>
      <c r="N187" s="237"/>
      <c r="O187" s="239">
        <f t="shared" si="13"/>
        <v>0</v>
      </c>
      <c r="P187" s="223"/>
    </row>
    <row r="188" spans="1:16" s="224" customFormat="1" ht="20.25" customHeight="1">
      <c r="A188" s="1420"/>
      <c r="B188" s="1421"/>
      <c r="C188" s="1421"/>
      <c r="D188" s="237"/>
      <c r="E188" s="238" t="s">
        <v>114</v>
      </c>
      <c r="F188" s="237"/>
      <c r="G188" s="239">
        <f t="shared" si="12"/>
        <v>0</v>
      </c>
      <c r="H188" s="227"/>
      <c r="I188" s="1420"/>
      <c r="J188" s="1421"/>
      <c r="K188" s="1421"/>
      <c r="L188" s="237"/>
      <c r="M188" s="238" t="s">
        <v>114</v>
      </c>
      <c r="N188" s="237"/>
      <c r="O188" s="239">
        <f t="shared" si="13"/>
        <v>0</v>
      </c>
      <c r="P188" s="223"/>
    </row>
    <row r="189" spans="1:16" s="224" customFormat="1" ht="20.25" customHeight="1">
      <c r="A189" s="1420"/>
      <c r="B189" s="1421"/>
      <c r="C189" s="1421"/>
      <c r="D189" s="237"/>
      <c r="E189" s="238" t="s">
        <v>114</v>
      </c>
      <c r="F189" s="237"/>
      <c r="G189" s="239">
        <f t="shared" si="12"/>
        <v>0</v>
      </c>
      <c r="H189" s="227"/>
      <c r="I189" s="1420"/>
      <c r="J189" s="1421"/>
      <c r="K189" s="1421"/>
      <c r="L189" s="237"/>
      <c r="M189" s="238" t="s">
        <v>114</v>
      </c>
      <c r="N189" s="237"/>
      <c r="O189" s="239">
        <f t="shared" si="13"/>
        <v>0</v>
      </c>
      <c r="P189" s="223"/>
    </row>
    <row r="190" spans="1:16" s="224" customFormat="1" ht="20.25" customHeight="1">
      <c r="A190" s="1420"/>
      <c r="B190" s="1421"/>
      <c r="C190" s="1421"/>
      <c r="D190" s="237"/>
      <c r="E190" s="238" t="s">
        <v>114</v>
      </c>
      <c r="F190" s="237"/>
      <c r="G190" s="239">
        <f t="shared" si="12"/>
        <v>0</v>
      </c>
      <c r="H190" s="227"/>
      <c r="I190" s="1420"/>
      <c r="J190" s="1421"/>
      <c r="K190" s="1421"/>
      <c r="L190" s="237"/>
      <c r="M190" s="238" t="s">
        <v>114</v>
      </c>
      <c r="N190" s="237"/>
      <c r="O190" s="239">
        <f t="shared" si="13"/>
        <v>0</v>
      </c>
      <c r="P190" s="223"/>
    </row>
    <row r="191" spans="1:16" s="224" customFormat="1" ht="20.25" customHeight="1">
      <c r="A191" s="1420"/>
      <c r="B191" s="1421"/>
      <c r="C191" s="1421"/>
      <c r="D191" s="237"/>
      <c r="E191" s="238" t="s">
        <v>114</v>
      </c>
      <c r="F191" s="237"/>
      <c r="G191" s="239">
        <f t="shared" si="12"/>
        <v>0</v>
      </c>
      <c r="H191" s="227"/>
      <c r="I191" s="1420"/>
      <c r="J191" s="1421"/>
      <c r="K191" s="1421"/>
      <c r="L191" s="237"/>
      <c r="M191" s="238" t="s">
        <v>114</v>
      </c>
      <c r="N191" s="237"/>
      <c r="O191" s="239">
        <f t="shared" si="13"/>
        <v>0</v>
      </c>
      <c r="P191" s="223"/>
    </row>
    <row r="192" spans="1:16" s="224" customFormat="1" ht="20.25" customHeight="1">
      <c r="A192" s="1420"/>
      <c r="B192" s="1421"/>
      <c r="C192" s="1421"/>
      <c r="D192" s="237"/>
      <c r="E192" s="238" t="s">
        <v>114</v>
      </c>
      <c r="F192" s="237"/>
      <c r="G192" s="239">
        <f t="shared" si="12"/>
        <v>0</v>
      </c>
      <c r="H192" s="227"/>
      <c r="I192" s="1420"/>
      <c r="J192" s="1421"/>
      <c r="K192" s="1421"/>
      <c r="L192" s="237"/>
      <c r="M192" s="238" t="s">
        <v>114</v>
      </c>
      <c r="N192" s="237"/>
      <c r="O192" s="239">
        <f t="shared" si="13"/>
        <v>0</v>
      </c>
      <c r="P192" s="223"/>
    </row>
    <row r="193" spans="1:16" s="224" customFormat="1" ht="20.25" customHeight="1">
      <c r="A193" s="1422"/>
      <c r="B193" s="1423"/>
      <c r="C193" s="1423"/>
      <c r="D193" s="237"/>
      <c r="E193" s="238" t="s">
        <v>114</v>
      </c>
      <c r="F193" s="237"/>
      <c r="G193" s="239">
        <f t="shared" si="12"/>
        <v>0</v>
      </c>
      <c r="H193" s="227"/>
      <c r="I193" s="1422"/>
      <c r="J193" s="1423"/>
      <c r="K193" s="1423"/>
      <c r="L193" s="237"/>
      <c r="M193" s="238" t="s">
        <v>114</v>
      </c>
      <c r="N193" s="237"/>
      <c r="O193" s="239">
        <f t="shared" si="13"/>
        <v>0</v>
      </c>
      <c r="P193" s="223"/>
    </row>
    <row r="194" spans="1:16" s="224" customFormat="1" ht="20.25" customHeight="1">
      <c r="A194" s="1332" t="s">
        <v>614</v>
      </c>
      <c r="B194" s="1400"/>
      <c r="C194" s="1333"/>
      <c r="D194" s="609" t="s">
        <v>445</v>
      </c>
      <c r="E194" s="1402" t="s">
        <v>446</v>
      </c>
      <c r="F194" s="1403"/>
      <c r="G194" s="610" t="s">
        <v>447</v>
      </c>
      <c r="H194" s="227"/>
      <c r="I194" s="1332" t="s">
        <v>614</v>
      </c>
      <c r="J194" s="1400"/>
      <c r="K194" s="1333"/>
      <c r="L194" s="609" t="s">
        <v>445</v>
      </c>
      <c r="M194" s="1402" t="s">
        <v>446</v>
      </c>
      <c r="N194" s="1403"/>
      <c r="O194" s="610" t="s">
        <v>447</v>
      </c>
      <c r="P194" s="223"/>
    </row>
    <row r="195" spans="1:16" s="224" customFormat="1" ht="20.25" customHeight="1">
      <c r="A195" s="1334"/>
      <c r="B195" s="1401"/>
      <c r="C195" s="1335"/>
      <c r="D195" s="483"/>
      <c r="E195" s="1338"/>
      <c r="F195" s="1339"/>
      <c r="G195" s="484"/>
      <c r="H195" s="227"/>
      <c r="I195" s="1334"/>
      <c r="J195" s="1401"/>
      <c r="K195" s="1335"/>
      <c r="L195" s="483"/>
      <c r="M195" s="1338"/>
      <c r="N195" s="1339"/>
      <c r="O195" s="484"/>
      <c r="P195" s="223"/>
    </row>
    <row r="196" spans="1:16" s="224" customFormat="1" ht="20.25" customHeight="1">
      <c r="A196" s="1424" t="s">
        <v>117</v>
      </c>
      <c r="B196" s="1425"/>
      <c r="C196" s="1426"/>
      <c r="D196" s="240"/>
      <c r="E196" s="241" t="s">
        <v>114</v>
      </c>
      <c r="F196" s="242"/>
      <c r="G196" s="243">
        <v>0</v>
      </c>
      <c r="H196" s="227"/>
      <c r="I196" s="1424" t="s">
        <v>117</v>
      </c>
      <c r="J196" s="1425"/>
      <c r="K196" s="1426"/>
      <c r="L196" s="240"/>
      <c r="M196" s="241" t="s">
        <v>114</v>
      </c>
      <c r="N196" s="242"/>
      <c r="O196" s="243">
        <v>0</v>
      </c>
      <c r="P196" s="223"/>
    </row>
    <row r="197" spans="1:16" s="224" customFormat="1" ht="20.25" customHeight="1">
      <c r="A197" s="1427" t="s">
        <v>118</v>
      </c>
      <c r="B197" s="1428"/>
      <c r="C197" s="1428"/>
      <c r="D197" s="1428"/>
      <c r="E197" s="1428"/>
      <c r="F197" s="1429"/>
      <c r="G197" s="244">
        <f>SUM(G184:G193)</f>
        <v>0</v>
      </c>
      <c r="H197" s="227"/>
      <c r="I197" s="1427" t="s">
        <v>118</v>
      </c>
      <c r="J197" s="1428"/>
      <c r="K197" s="1428"/>
      <c r="L197" s="1428"/>
      <c r="M197" s="1428"/>
      <c r="N197" s="1429"/>
      <c r="O197" s="244">
        <f>SUM(O184:O193)</f>
        <v>0</v>
      </c>
      <c r="P197" s="223"/>
    </row>
    <row r="198" spans="1:16" s="224" customFormat="1" ht="20.25" customHeight="1">
      <c r="A198" s="1430" t="s">
        <v>119</v>
      </c>
      <c r="B198" s="1431"/>
      <c r="C198" s="1431"/>
      <c r="D198" s="1431"/>
      <c r="E198" s="1431"/>
      <c r="F198" s="1432"/>
      <c r="G198" s="245"/>
      <c r="H198" s="227"/>
      <c r="I198" s="1433" t="s">
        <v>119</v>
      </c>
      <c r="J198" s="1434"/>
      <c r="K198" s="1434"/>
      <c r="L198" s="1434"/>
      <c r="M198" s="1434"/>
      <c r="N198" s="1434"/>
      <c r="O198" s="245"/>
      <c r="P198" s="223"/>
    </row>
    <row r="199" spans="1:16" s="224" customFormat="1" ht="20.25" customHeight="1">
      <c r="A199" s="1394" t="s">
        <v>120</v>
      </c>
      <c r="B199" s="1395"/>
      <c r="C199" s="1395"/>
      <c r="D199" s="1395"/>
      <c r="E199" s="1395"/>
      <c r="F199" s="1395"/>
      <c r="G199" s="244">
        <f>G197+G198</f>
        <v>0</v>
      </c>
      <c r="H199" s="227"/>
      <c r="I199" s="1394" t="s">
        <v>120</v>
      </c>
      <c r="J199" s="1395"/>
      <c r="K199" s="1395"/>
      <c r="L199" s="1395"/>
      <c r="M199" s="1395"/>
      <c r="N199" s="1395"/>
      <c r="O199" s="244">
        <f>O197+O198</f>
        <v>0</v>
      </c>
      <c r="P199" s="223"/>
    </row>
    <row r="200" spans="1:16" s="224" customFormat="1" ht="20.25" customHeight="1">
      <c r="A200" s="223"/>
      <c r="B200" s="223"/>
      <c r="C200" s="223"/>
      <c r="D200" s="223"/>
      <c r="E200" s="223"/>
      <c r="F200" s="223"/>
      <c r="G200" s="223">
        <v>15</v>
      </c>
      <c r="H200" s="223"/>
      <c r="I200" s="223"/>
      <c r="J200" s="223"/>
      <c r="K200" s="223"/>
      <c r="L200" s="223"/>
      <c r="M200" s="223"/>
      <c r="N200" s="223"/>
      <c r="O200" s="223">
        <v>16</v>
      </c>
      <c r="P200" s="223"/>
    </row>
    <row r="201" spans="1:16" s="224" customFormat="1" ht="20.25" customHeight="1">
      <c r="A201" s="1396" t="s">
        <v>105</v>
      </c>
      <c r="B201" s="1397"/>
      <c r="C201" s="1457" t="str">
        <f>IF('個表(1)'!F45="","",TEXT('個表(1)'!F45,"yyyy/mm/dd")&amp;'個表(1)'!H45&amp;TEXT('個表(1)'!I45,"yyyy/mm/dd"))</f>
        <v/>
      </c>
      <c r="D201" s="1457"/>
      <c r="E201" s="1457"/>
      <c r="F201" s="1457"/>
      <c r="G201" s="1458"/>
      <c r="H201" s="227"/>
      <c r="I201" s="1396" t="s">
        <v>105</v>
      </c>
      <c r="J201" s="1397"/>
      <c r="K201" s="1408"/>
      <c r="L201" s="1408"/>
      <c r="M201" s="1408"/>
      <c r="N201" s="1408"/>
      <c r="O201" s="1409"/>
      <c r="P201" s="223"/>
    </row>
    <row r="202" spans="1:16" s="224" customFormat="1" ht="20.25" customHeight="1">
      <c r="A202" s="1398" t="s">
        <v>106</v>
      </c>
      <c r="B202" s="1399"/>
      <c r="C202" s="1459" t="str">
        <f>IF('個表(1)'!N45="","",'個表(1)'!N45)</f>
        <v/>
      </c>
      <c r="D202" s="1459"/>
      <c r="E202" s="1459"/>
      <c r="F202" s="1459"/>
      <c r="G202" s="1460"/>
      <c r="H202" s="227"/>
      <c r="I202" s="1398" t="s">
        <v>106</v>
      </c>
      <c r="J202" s="1399"/>
      <c r="K202" s="1496"/>
      <c r="L202" s="1496"/>
      <c r="M202" s="1496"/>
      <c r="N202" s="1496"/>
      <c r="O202" s="1497"/>
      <c r="P202" s="223"/>
    </row>
    <row r="203" spans="1:16" s="224" customFormat="1" ht="20.25" customHeight="1">
      <c r="A203" s="1404" t="s">
        <v>107</v>
      </c>
      <c r="B203" s="1405"/>
      <c r="C203" s="1406"/>
      <c r="D203" s="1407"/>
      <c r="E203" s="1427" t="s">
        <v>142</v>
      </c>
      <c r="F203" s="1429"/>
      <c r="G203" s="655"/>
      <c r="H203" s="227"/>
      <c r="I203" s="1404" t="s">
        <v>107</v>
      </c>
      <c r="J203" s="1405"/>
      <c r="K203" s="1406"/>
      <c r="L203" s="1407"/>
      <c r="M203" s="1427" t="s">
        <v>142</v>
      </c>
      <c r="N203" s="1429"/>
      <c r="O203" s="655"/>
      <c r="P203" s="223"/>
    </row>
    <row r="204" spans="1:16" s="224" customFormat="1" ht="20.25" customHeight="1">
      <c r="A204" s="1394" t="s">
        <v>108</v>
      </c>
      <c r="B204" s="1395"/>
      <c r="C204" s="1444">
        <f>C203-G203</f>
        <v>0</v>
      </c>
      <c r="D204" s="1445"/>
      <c r="E204" s="1412" t="s">
        <v>109</v>
      </c>
      <c r="F204" s="1413"/>
      <c r="G204" s="656">
        <f>'個表(1)'!M45</f>
        <v>0</v>
      </c>
      <c r="H204" s="227"/>
      <c r="I204" s="1394" t="s">
        <v>108</v>
      </c>
      <c r="J204" s="1395"/>
      <c r="K204" s="1444">
        <f>K203-O203</f>
        <v>0</v>
      </c>
      <c r="L204" s="1445"/>
      <c r="M204" s="1412" t="s">
        <v>109</v>
      </c>
      <c r="N204" s="1413"/>
      <c r="O204" s="657"/>
      <c r="P204" s="223"/>
    </row>
    <row r="205" spans="1:16" s="224" customFormat="1" ht="20.25" customHeight="1">
      <c r="A205" s="1453" t="s">
        <v>378</v>
      </c>
      <c r="B205" s="1454"/>
      <c r="C205" s="1454"/>
      <c r="D205" s="1454"/>
      <c r="E205" s="1450" t="str">
        <f>IF(C204*G204=0,"",C204*G204)</f>
        <v/>
      </c>
      <c r="F205" s="1451"/>
      <c r="G205" s="1452"/>
      <c r="H205" s="227"/>
      <c r="I205" s="1453" t="s">
        <v>378</v>
      </c>
      <c r="J205" s="1454"/>
      <c r="K205" s="1454"/>
      <c r="L205" s="1454"/>
      <c r="M205" s="1450" t="str">
        <f>IF(K204*O204=0,"",K204*O204)</f>
        <v/>
      </c>
      <c r="N205" s="1451"/>
      <c r="O205" s="1452"/>
      <c r="P205" s="223"/>
    </row>
    <row r="206" spans="1:16" s="440" customFormat="1" ht="20.100000000000001" hidden="1" customHeight="1">
      <c r="A206" s="1414" t="s">
        <v>313</v>
      </c>
      <c r="B206" s="1415"/>
      <c r="C206" s="1416">
        <f>C203*G204</f>
        <v>0</v>
      </c>
      <c r="D206" s="1417"/>
      <c r="E206" s="1418" t="s">
        <v>315</v>
      </c>
      <c r="F206" s="1419"/>
      <c r="G206" s="441">
        <f>G203*G204</f>
        <v>0</v>
      </c>
      <c r="H206" s="439"/>
      <c r="I206" s="1414" t="s">
        <v>313</v>
      </c>
      <c r="J206" s="1415"/>
      <c r="K206" s="1416">
        <f>K203*O204</f>
        <v>0</v>
      </c>
      <c r="L206" s="1417"/>
      <c r="M206" s="1418" t="s">
        <v>315</v>
      </c>
      <c r="N206" s="1419"/>
      <c r="O206" s="441">
        <f>O203*O204</f>
        <v>0</v>
      </c>
      <c r="P206" s="437" t="s">
        <v>311</v>
      </c>
    </row>
    <row r="207" spans="1:16" s="224" customFormat="1" ht="20.25" customHeight="1">
      <c r="A207" s="1394" t="s">
        <v>110</v>
      </c>
      <c r="B207" s="1395"/>
      <c r="C207" s="1446">
        <f>IF(G204="","",SUM(F211:F220))</f>
        <v>0</v>
      </c>
      <c r="D207" s="1447"/>
      <c r="E207" s="1448" t="s">
        <v>111</v>
      </c>
      <c r="F207" s="1449"/>
      <c r="G207" s="230" t="e">
        <f>IF(G204="","",C207/E205)</f>
        <v>#VALUE!</v>
      </c>
      <c r="H207" s="227"/>
      <c r="I207" s="1394" t="s">
        <v>110</v>
      </c>
      <c r="J207" s="1395"/>
      <c r="K207" s="1446" t="str">
        <f>IF(O204="","",SUM(N211:N220))</f>
        <v/>
      </c>
      <c r="L207" s="1447"/>
      <c r="M207" s="1448" t="s">
        <v>111</v>
      </c>
      <c r="N207" s="1449"/>
      <c r="O207" s="230" t="str">
        <f>IF(O204="","",K207/M205)</f>
        <v/>
      </c>
      <c r="P207" s="223"/>
    </row>
    <row r="208" spans="1:16" s="224" customFormat="1" ht="20.25" customHeight="1">
      <c r="A208" s="1435" t="s">
        <v>505</v>
      </c>
      <c r="B208" s="1436"/>
      <c r="C208" s="1437">
        <f>IF(G204="","",SUM(F211:F223))</f>
        <v>0</v>
      </c>
      <c r="D208" s="1438"/>
      <c r="E208" s="1439" t="s">
        <v>506</v>
      </c>
      <c r="F208" s="1440"/>
      <c r="G208" s="231" t="e">
        <f>IF(G204="","",C208/E205)</f>
        <v>#VALUE!</v>
      </c>
      <c r="H208" s="227"/>
      <c r="I208" s="1435" t="s">
        <v>505</v>
      </c>
      <c r="J208" s="1436"/>
      <c r="K208" s="1437" t="str">
        <f>IF(O204="","",SUM(N211:N223))</f>
        <v/>
      </c>
      <c r="L208" s="1438"/>
      <c r="M208" s="1439" t="s">
        <v>506</v>
      </c>
      <c r="N208" s="1440"/>
      <c r="O208" s="231" t="str">
        <f>IF(O204="","",K208/M205)</f>
        <v/>
      </c>
      <c r="P208" s="223"/>
    </row>
    <row r="209" spans="1:16" s="224" customFormat="1" ht="20.25" customHeight="1">
      <c r="A209" s="1441" t="s">
        <v>112</v>
      </c>
      <c r="B209" s="1442"/>
      <c r="C209" s="1442"/>
      <c r="D209" s="1442"/>
      <c r="E209" s="1442"/>
      <c r="F209" s="1442"/>
      <c r="G209" s="1443"/>
      <c r="H209" s="227"/>
      <c r="I209" s="1441" t="s">
        <v>112</v>
      </c>
      <c r="J209" s="1442"/>
      <c r="K209" s="1442"/>
      <c r="L209" s="1442"/>
      <c r="M209" s="1442"/>
      <c r="N209" s="1442"/>
      <c r="O209" s="1443"/>
      <c r="P209" s="223"/>
    </row>
    <row r="210" spans="1:16" s="224" customFormat="1" ht="20.25" customHeight="1">
      <c r="A210" s="1394" t="s">
        <v>113</v>
      </c>
      <c r="B210" s="1395"/>
      <c r="C210" s="1395"/>
      <c r="D210" s="218" t="s">
        <v>85</v>
      </c>
      <c r="E210" s="229" t="s">
        <v>114</v>
      </c>
      <c r="F210" s="229" t="s">
        <v>115</v>
      </c>
      <c r="G210" s="232" t="s">
        <v>116</v>
      </c>
      <c r="H210" s="227"/>
      <c r="I210" s="1394" t="s">
        <v>113</v>
      </c>
      <c r="J210" s="1395"/>
      <c r="K210" s="1395"/>
      <c r="L210" s="218" t="s">
        <v>85</v>
      </c>
      <c r="M210" s="229" t="s">
        <v>114</v>
      </c>
      <c r="N210" s="229" t="s">
        <v>115</v>
      </c>
      <c r="O210" s="232" t="s">
        <v>116</v>
      </c>
      <c r="P210" s="223"/>
    </row>
    <row r="211" spans="1:16" s="224" customFormat="1" ht="20.25" customHeight="1">
      <c r="A211" s="1455"/>
      <c r="B211" s="1456"/>
      <c r="C211" s="1456"/>
      <c r="D211" s="233"/>
      <c r="E211" s="234" t="s">
        <v>114</v>
      </c>
      <c r="F211" s="235"/>
      <c r="G211" s="236">
        <f>D211*F211</f>
        <v>0</v>
      </c>
      <c r="H211" s="227"/>
      <c r="I211" s="1455"/>
      <c r="J211" s="1456"/>
      <c r="K211" s="1456"/>
      <c r="L211" s="233"/>
      <c r="M211" s="234" t="s">
        <v>114</v>
      </c>
      <c r="N211" s="235"/>
      <c r="O211" s="236">
        <f>L211*N211</f>
        <v>0</v>
      </c>
      <c r="P211" s="223"/>
    </row>
    <row r="212" spans="1:16" s="224" customFormat="1" ht="20.25" customHeight="1">
      <c r="A212" s="1420"/>
      <c r="B212" s="1421"/>
      <c r="C212" s="1421"/>
      <c r="D212" s="237"/>
      <c r="E212" s="238" t="s">
        <v>114</v>
      </c>
      <c r="F212" s="237"/>
      <c r="G212" s="239">
        <f t="shared" ref="G212:G220" si="14">D212*F212</f>
        <v>0</v>
      </c>
      <c r="H212" s="227"/>
      <c r="I212" s="1420"/>
      <c r="J212" s="1421"/>
      <c r="K212" s="1421"/>
      <c r="L212" s="237"/>
      <c r="M212" s="238" t="s">
        <v>114</v>
      </c>
      <c r="N212" s="237"/>
      <c r="O212" s="239">
        <f t="shared" ref="O212:O220" si="15">L212*N212</f>
        <v>0</v>
      </c>
      <c r="P212" s="223"/>
    </row>
    <row r="213" spans="1:16" s="224" customFormat="1" ht="20.25" customHeight="1">
      <c r="A213" s="1420"/>
      <c r="B213" s="1421"/>
      <c r="C213" s="1421"/>
      <c r="D213" s="237"/>
      <c r="E213" s="238" t="s">
        <v>114</v>
      </c>
      <c r="F213" s="237"/>
      <c r="G213" s="239">
        <f t="shared" si="14"/>
        <v>0</v>
      </c>
      <c r="H213" s="227"/>
      <c r="I213" s="1420"/>
      <c r="J213" s="1421"/>
      <c r="K213" s="1421"/>
      <c r="L213" s="237"/>
      <c r="M213" s="238" t="s">
        <v>114</v>
      </c>
      <c r="N213" s="237"/>
      <c r="O213" s="239">
        <f t="shared" si="15"/>
        <v>0</v>
      </c>
      <c r="P213" s="223"/>
    </row>
    <row r="214" spans="1:16" s="224" customFormat="1" ht="20.25" customHeight="1">
      <c r="A214" s="1420"/>
      <c r="B214" s="1421"/>
      <c r="C214" s="1421"/>
      <c r="D214" s="237"/>
      <c r="E214" s="238" t="s">
        <v>114</v>
      </c>
      <c r="F214" s="237"/>
      <c r="G214" s="239">
        <f t="shared" si="14"/>
        <v>0</v>
      </c>
      <c r="H214" s="227"/>
      <c r="I214" s="1420"/>
      <c r="J214" s="1421"/>
      <c r="K214" s="1421"/>
      <c r="L214" s="237"/>
      <c r="M214" s="238" t="s">
        <v>114</v>
      </c>
      <c r="N214" s="237"/>
      <c r="O214" s="239">
        <f t="shared" si="15"/>
        <v>0</v>
      </c>
      <c r="P214" s="223"/>
    </row>
    <row r="215" spans="1:16" s="224" customFormat="1" ht="20.25" customHeight="1">
      <c r="A215" s="1420"/>
      <c r="B215" s="1421"/>
      <c r="C215" s="1421"/>
      <c r="D215" s="237"/>
      <c r="E215" s="238" t="s">
        <v>114</v>
      </c>
      <c r="F215" s="237"/>
      <c r="G215" s="239">
        <f t="shared" si="14"/>
        <v>0</v>
      </c>
      <c r="H215" s="227"/>
      <c r="I215" s="1420"/>
      <c r="J215" s="1421"/>
      <c r="K215" s="1421"/>
      <c r="L215" s="237"/>
      <c r="M215" s="238" t="s">
        <v>114</v>
      </c>
      <c r="N215" s="237"/>
      <c r="O215" s="239">
        <f t="shared" si="15"/>
        <v>0</v>
      </c>
      <c r="P215" s="223"/>
    </row>
    <row r="216" spans="1:16" s="224" customFormat="1" ht="20.25" customHeight="1">
      <c r="A216" s="1420"/>
      <c r="B216" s="1421"/>
      <c r="C216" s="1421"/>
      <c r="D216" s="237"/>
      <c r="E216" s="238" t="s">
        <v>114</v>
      </c>
      <c r="F216" s="237"/>
      <c r="G216" s="239">
        <f t="shared" si="14"/>
        <v>0</v>
      </c>
      <c r="H216" s="227"/>
      <c r="I216" s="1420"/>
      <c r="J216" s="1421"/>
      <c r="K216" s="1421"/>
      <c r="L216" s="237"/>
      <c r="M216" s="238" t="s">
        <v>114</v>
      </c>
      <c r="N216" s="237"/>
      <c r="O216" s="239">
        <f t="shared" si="15"/>
        <v>0</v>
      </c>
      <c r="P216" s="223"/>
    </row>
    <row r="217" spans="1:16" s="224" customFormat="1" ht="20.25" customHeight="1">
      <c r="A217" s="1420"/>
      <c r="B217" s="1421"/>
      <c r="C217" s="1421"/>
      <c r="D217" s="237"/>
      <c r="E217" s="238" t="s">
        <v>114</v>
      </c>
      <c r="F217" s="237"/>
      <c r="G217" s="239">
        <f t="shared" si="14"/>
        <v>0</v>
      </c>
      <c r="H217" s="227"/>
      <c r="I217" s="1420"/>
      <c r="J217" s="1421"/>
      <c r="K217" s="1421"/>
      <c r="L217" s="237"/>
      <c r="M217" s="238" t="s">
        <v>114</v>
      </c>
      <c r="N217" s="237"/>
      <c r="O217" s="239">
        <f t="shared" si="15"/>
        <v>0</v>
      </c>
      <c r="P217" s="223"/>
    </row>
    <row r="218" spans="1:16" s="224" customFormat="1" ht="20.25" customHeight="1">
      <c r="A218" s="1420"/>
      <c r="B218" s="1421"/>
      <c r="C218" s="1421"/>
      <c r="D218" s="237"/>
      <c r="E218" s="238" t="s">
        <v>114</v>
      </c>
      <c r="F218" s="237"/>
      <c r="G218" s="239">
        <f t="shared" si="14"/>
        <v>0</v>
      </c>
      <c r="H218" s="227"/>
      <c r="I218" s="1420"/>
      <c r="J218" s="1421"/>
      <c r="K218" s="1421"/>
      <c r="L218" s="237"/>
      <c r="M218" s="238" t="s">
        <v>114</v>
      </c>
      <c r="N218" s="237"/>
      <c r="O218" s="239">
        <f t="shared" si="15"/>
        <v>0</v>
      </c>
      <c r="P218" s="223"/>
    </row>
    <row r="219" spans="1:16" s="224" customFormat="1" ht="20.25" customHeight="1">
      <c r="A219" s="1420"/>
      <c r="B219" s="1421"/>
      <c r="C219" s="1421"/>
      <c r="D219" s="237"/>
      <c r="E219" s="238" t="s">
        <v>114</v>
      </c>
      <c r="F219" s="237"/>
      <c r="G219" s="239">
        <f t="shared" si="14"/>
        <v>0</v>
      </c>
      <c r="H219" s="227"/>
      <c r="I219" s="1420"/>
      <c r="J219" s="1421"/>
      <c r="K219" s="1421"/>
      <c r="L219" s="237"/>
      <c r="M219" s="238" t="s">
        <v>114</v>
      </c>
      <c r="N219" s="237"/>
      <c r="O219" s="239">
        <f t="shared" si="15"/>
        <v>0</v>
      </c>
      <c r="P219" s="223"/>
    </row>
    <row r="220" spans="1:16" s="224" customFormat="1" ht="20.25" customHeight="1">
      <c r="A220" s="1422"/>
      <c r="B220" s="1423"/>
      <c r="C220" s="1423"/>
      <c r="D220" s="237"/>
      <c r="E220" s="238" t="s">
        <v>114</v>
      </c>
      <c r="F220" s="237"/>
      <c r="G220" s="239">
        <f t="shared" si="14"/>
        <v>0</v>
      </c>
      <c r="H220" s="227"/>
      <c r="I220" s="1422"/>
      <c r="J220" s="1423"/>
      <c r="K220" s="1423"/>
      <c r="L220" s="237"/>
      <c r="M220" s="238" t="s">
        <v>114</v>
      </c>
      <c r="N220" s="237"/>
      <c r="O220" s="239">
        <f t="shared" si="15"/>
        <v>0</v>
      </c>
      <c r="P220" s="223"/>
    </row>
    <row r="221" spans="1:16" s="224" customFormat="1" ht="20.25" customHeight="1">
      <c r="A221" s="1332" t="s">
        <v>614</v>
      </c>
      <c r="B221" s="1400"/>
      <c r="C221" s="1333"/>
      <c r="D221" s="609" t="s">
        <v>445</v>
      </c>
      <c r="E221" s="1402" t="s">
        <v>446</v>
      </c>
      <c r="F221" s="1403"/>
      <c r="G221" s="610" t="s">
        <v>447</v>
      </c>
      <c r="H221" s="227"/>
      <c r="I221" s="1332" t="s">
        <v>614</v>
      </c>
      <c r="J221" s="1400"/>
      <c r="K221" s="1333"/>
      <c r="L221" s="609" t="s">
        <v>445</v>
      </c>
      <c r="M221" s="1402" t="s">
        <v>446</v>
      </c>
      <c r="N221" s="1403"/>
      <c r="O221" s="610" t="s">
        <v>447</v>
      </c>
      <c r="P221" s="223"/>
    </row>
    <row r="222" spans="1:16" s="224" customFormat="1" ht="20.25" customHeight="1">
      <c r="A222" s="1334"/>
      <c r="B222" s="1401"/>
      <c r="C222" s="1335"/>
      <c r="D222" s="483"/>
      <c r="E222" s="1338"/>
      <c r="F222" s="1339"/>
      <c r="G222" s="484"/>
      <c r="H222" s="227"/>
      <c r="I222" s="1334"/>
      <c r="J222" s="1401"/>
      <c r="K222" s="1335"/>
      <c r="L222" s="483"/>
      <c r="M222" s="1338"/>
      <c r="N222" s="1339"/>
      <c r="O222" s="484"/>
      <c r="P222" s="223"/>
    </row>
    <row r="223" spans="1:16" s="224" customFormat="1" ht="20.25" customHeight="1">
      <c r="A223" s="1424" t="s">
        <v>117</v>
      </c>
      <c r="B223" s="1425"/>
      <c r="C223" s="1426"/>
      <c r="D223" s="240"/>
      <c r="E223" s="241" t="s">
        <v>114</v>
      </c>
      <c r="F223" s="242"/>
      <c r="G223" s="243">
        <v>0</v>
      </c>
      <c r="H223" s="227"/>
      <c r="I223" s="1424" t="s">
        <v>117</v>
      </c>
      <c r="J223" s="1425"/>
      <c r="K223" s="1426"/>
      <c r="L223" s="240"/>
      <c r="M223" s="241" t="s">
        <v>114</v>
      </c>
      <c r="N223" s="242"/>
      <c r="O223" s="243">
        <v>0</v>
      </c>
      <c r="P223" s="223"/>
    </row>
    <row r="224" spans="1:16" s="224" customFormat="1" ht="20.25" customHeight="1">
      <c r="A224" s="1427" t="s">
        <v>118</v>
      </c>
      <c r="B224" s="1428"/>
      <c r="C224" s="1428"/>
      <c r="D224" s="1428"/>
      <c r="E224" s="1428"/>
      <c r="F224" s="1429"/>
      <c r="G224" s="244">
        <f>SUM(G211:G220)</f>
        <v>0</v>
      </c>
      <c r="H224" s="227"/>
      <c r="I224" s="1427" t="s">
        <v>118</v>
      </c>
      <c r="J224" s="1428"/>
      <c r="K224" s="1428"/>
      <c r="L224" s="1428"/>
      <c r="M224" s="1428"/>
      <c r="N224" s="1429"/>
      <c r="O224" s="244">
        <f>SUM(O211:O220)</f>
        <v>0</v>
      </c>
      <c r="P224" s="223"/>
    </row>
    <row r="225" spans="1:16" s="224" customFormat="1" ht="20.25" customHeight="1">
      <c r="A225" s="1430" t="s">
        <v>119</v>
      </c>
      <c r="B225" s="1431"/>
      <c r="C225" s="1431"/>
      <c r="D225" s="1431"/>
      <c r="E225" s="1431"/>
      <c r="F225" s="1432"/>
      <c r="G225" s="245"/>
      <c r="H225" s="227"/>
      <c r="I225" s="1433" t="s">
        <v>119</v>
      </c>
      <c r="J225" s="1434"/>
      <c r="K225" s="1434"/>
      <c r="L225" s="1434"/>
      <c r="M225" s="1434"/>
      <c r="N225" s="1434"/>
      <c r="O225" s="245"/>
      <c r="P225" s="223"/>
    </row>
    <row r="226" spans="1:16" s="224" customFormat="1" ht="20.25" customHeight="1">
      <c r="A226" s="1394" t="s">
        <v>120</v>
      </c>
      <c r="B226" s="1395"/>
      <c r="C226" s="1395"/>
      <c r="D226" s="1395"/>
      <c r="E226" s="1395"/>
      <c r="F226" s="1395"/>
      <c r="G226" s="244">
        <f>G224+G225</f>
        <v>0</v>
      </c>
      <c r="H226" s="227"/>
      <c r="I226" s="1394" t="s">
        <v>120</v>
      </c>
      <c r="J226" s="1395"/>
      <c r="K226" s="1395"/>
      <c r="L226" s="1395"/>
      <c r="M226" s="1395"/>
      <c r="N226" s="1395"/>
      <c r="O226" s="244">
        <f>O224+O225</f>
        <v>0</v>
      </c>
      <c r="P226" s="223"/>
    </row>
    <row r="227" spans="1:16" s="224" customFormat="1" ht="20.25" customHeight="1">
      <c r="A227" s="223"/>
      <c r="B227" s="223"/>
      <c r="C227" s="223"/>
      <c r="D227" s="223"/>
      <c r="E227" s="223"/>
      <c r="F227" s="223"/>
      <c r="G227" s="223">
        <v>17</v>
      </c>
      <c r="H227" s="223"/>
      <c r="I227" s="223"/>
      <c r="J227" s="223"/>
      <c r="K227" s="223"/>
      <c r="L227" s="223"/>
      <c r="M227" s="223"/>
      <c r="N227" s="223"/>
      <c r="O227" s="223">
        <v>18</v>
      </c>
      <c r="P227" s="223"/>
    </row>
    <row r="228" spans="1:16" s="224" customFormat="1" ht="20.25" customHeight="1">
      <c r="A228" s="1396" t="s">
        <v>121</v>
      </c>
      <c r="B228" s="1397"/>
      <c r="C228" s="1408"/>
      <c r="D228" s="1408"/>
      <c r="E228" s="1408"/>
      <c r="F228" s="1408"/>
      <c r="G228" s="1409"/>
      <c r="H228" s="227"/>
      <c r="I228" s="1396" t="s">
        <v>121</v>
      </c>
      <c r="J228" s="1397"/>
      <c r="K228" s="1408"/>
      <c r="L228" s="1408"/>
      <c r="M228" s="1408"/>
      <c r="N228" s="1408"/>
      <c r="O228" s="1409"/>
      <c r="P228" s="223"/>
    </row>
    <row r="229" spans="1:16" s="224" customFormat="1" ht="20.25" customHeight="1">
      <c r="A229" s="1398" t="s">
        <v>106</v>
      </c>
      <c r="B229" s="1399"/>
      <c r="C229" s="1410"/>
      <c r="D229" s="1410"/>
      <c r="E229" s="1410"/>
      <c r="F229" s="1410"/>
      <c r="G229" s="1411"/>
      <c r="H229" s="227"/>
      <c r="I229" s="1398" t="s">
        <v>106</v>
      </c>
      <c r="J229" s="1399"/>
      <c r="K229" s="1410"/>
      <c r="L229" s="1410"/>
      <c r="M229" s="1410"/>
      <c r="N229" s="1410"/>
      <c r="O229" s="1411"/>
      <c r="P229" s="223"/>
    </row>
    <row r="230" spans="1:16" s="224" customFormat="1" ht="20.25" customHeight="1">
      <c r="A230" s="1404" t="s">
        <v>107</v>
      </c>
      <c r="B230" s="1405"/>
      <c r="C230" s="1406"/>
      <c r="D230" s="1407"/>
      <c r="E230" s="1427" t="s">
        <v>142</v>
      </c>
      <c r="F230" s="1429"/>
      <c r="G230" s="655"/>
      <c r="H230" s="227"/>
      <c r="I230" s="1404" t="s">
        <v>107</v>
      </c>
      <c r="J230" s="1405"/>
      <c r="K230" s="1406"/>
      <c r="L230" s="1407"/>
      <c r="M230" s="1427" t="s">
        <v>142</v>
      </c>
      <c r="N230" s="1429"/>
      <c r="O230" s="655"/>
      <c r="P230" s="223"/>
    </row>
    <row r="231" spans="1:16" s="224" customFormat="1" ht="20.25" customHeight="1">
      <c r="A231" s="1394" t="s">
        <v>108</v>
      </c>
      <c r="B231" s="1395"/>
      <c r="C231" s="1444">
        <f>C230-G230</f>
        <v>0</v>
      </c>
      <c r="D231" s="1445"/>
      <c r="E231" s="1412" t="s">
        <v>109</v>
      </c>
      <c r="F231" s="1413"/>
      <c r="G231" s="657"/>
      <c r="H231" s="227"/>
      <c r="I231" s="1394" t="s">
        <v>108</v>
      </c>
      <c r="J231" s="1395"/>
      <c r="K231" s="1444">
        <f>K230-O230</f>
        <v>0</v>
      </c>
      <c r="L231" s="1445"/>
      <c r="M231" s="1412" t="s">
        <v>109</v>
      </c>
      <c r="N231" s="1413"/>
      <c r="O231" s="657"/>
      <c r="P231" s="223"/>
    </row>
    <row r="232" spans="1:16" s="224" customFormat="1" ht="20.25" customHeight="1">
      <c r="A232" s="1453" t="s">
        <v>378</v>
      </c>
      <c r="B232" s="1454"/>
      <c r="C232" s="1454"/>
      <c r="D232" s="1454"/>
      <c r="E232" s="1450" t="str">
        <f>IF(C231*G231=0,"",C231*G231)</f>
        <v/>
      </c>
      <c r="F232" s="1451"/>
      <c r="G232" s="1452"/>
      <c r="H232" s="227"/>
      <c r="I232" s="1453" t="s">
        <v>378</v>
      </c>
      <c r="J232" s="1454"/>
      <c r="K232" s="1454"/>
      <c r="L232" s="1454"/>
      <c r="M232" s="1450" t="str">
        <f>IF(K231*O231=0,"",K231*O231)</f>
        <v/>
      </c>
      <c r="N232" s="1451"/>
      <c r="O232" s="1452"/>
      <c r="P232" s="223"/>
    </row>
    <row r="233" spans="1:16" s="440" customFormat="1" ht="20.100000000000001" hidden="1" customHeight="1">
      <c r="A233" s="1414" t="s">
        <v>313</v>
      </c>
      <c r="B233" s="1415"/>
      <c r="C233" s="1416">
        <f>C230*G231</f>
        <v>0</v>
      </c>
      <c r="D233" s="1417"/>
      <c r="E233" s="1418" t="s">
        <v>315</v>
      </c>
      <c r="F233" s="1419"/>
      <c r="G233" s="441">
        <f>G230*G231</f>
        <v>0</v>
      </c>
      <c r="H233" s="439"/>
      <c r="I233" s="1414" t="s">
        <v>313</v>
      </c>
      <c r="J233" s="1415"/>
      <c r="K233" s="1416">
        <f>K230*O231</f>
        <v>0</v>
      </c>
      <c r="L233" s="1417"/>
      <c r="M233" s="1418" t="s">
        <v>315</v>
      </c>
      <c r="N233" s="1419"/>
      <c r="O233" s="441">
        <f>O230*O231</f>
        <v>0</v>
      </c>
      <c r="P233" s="437" t="s">
        <v>311</v>
      </c>
    </row>
    <row r="234" spans="1:16" s="224" customFormat="1" ht="20.25" customHeight="1">
      <c r="A234" s="1394" t="s">
        <v>110</v>
      </c>
      <c r="B234" s="1395"/>
      <c r="C234" s="1446" t="str">
        <f>IF(G231="","",SUM(F238:F247))</f>
        <v/>
      </c>
      <c r="D234" s="1447"/>
      <c r="E234" s="1448" t="s">
        <v>111</v>
      </c>
      <c r="F234" s="1449"/>
      <c r="G234" s="230" t="str">
        <f>IF(G231="","",C234/E232)</f>
        <v/>
      </c>
      <c r="H234" s="227"/>
      <c r="I234" s="1394" t="s">
        <v>110</v>
      </c>
      <c r="J234" s="1395"/>
      <c r="K234" s="1446" t="str">
        <f>IF(O231="","",SUM(N238:N247))</f>
        <v/>
      </c>
      <c r="L234" s="1447"/>
      <c r="M234" s="1448" t="s">
        <v>111</v>
      </c>
      <c r="N234" s="1449"/>
      <c r="O234" s="230" t="str">
        <f>IF(O231="","",K234/M232)</f>
        <v/>
      </c>
      <c r="P234" s="223"/>
    </row>
    <row r="235" spans="1:16" s="224" customFormat="1" ht="20.25" customHeight="1">
      <c r="A235" s="1435" t="s">
        <v>505</v>
      </c>
      <c r="B235" s="1436"/>
      <c r="C235" s="1437" t="str">
        <f>IF(G231="","",SUM(F238:F250))</f>
        <v/>
      </c>
      <c r="D235" s="1438"/>
      <c r="E235" s="1439" t="s">
        <v>506</v>
      </c>
      <c r="F235" s="1440"/>
      <c r="G235" s="231" t="str">
        <f>IF(G231="","",C235/E232)</f>
        <v/>
      </c>
      <c r="H235" s="227"/>
      <c r="I235" s="1435" t="s">
        <v>505</v>
      </c>
      <c r="J235" s="1436"/>
      <c r="K235" s="1437" t="str">
        <f>IF(O231="","",SUM(N238:N250))</f>
        <v/>
      </c>
      <c r="L235" s="1438"/>
      <c r="M235" s="1439" t="s">
        <v>506</v>
      </c>
      <c r="N235" s="1440"/>
      <c r="O235" s="231" t="str">
        <f>IF(O231="","",K235/M232)</f>
        <v/>
      </c>
      <c r="P235" s="223"/>
    </row>
    <row r="236" spans="1:16" s="224" customFormat="1" ht="20.25" customHeight="1">
      <c r="A236" s="1441" t="s">
        <v>112</v>
      </c>
      <c r="B236" s="1442"/>
      <c r="C236" s="1442"/>
      <c r="D236" s="1442"/>
      <c r="E236" s="1442"/>
      <c r="F236" s="1442"/>
      <c r="G236" s="1443"/>
      <c r="H236" s="227"/>
      <c r="I236" s="1441" t="s">
        <v>112</v>
      </c>
      <c r="J236" s="1442"/>
      <c r="K236" s="1442"/>
      <c r="L236" s="1442"/>
      <c r="M236" s="1442"/>
      <c r="N236" s="1442"/>
      <c r="O236" s="1443"/>
      <c r="P236" s="223"/>
    </row>
    <row r="237" spans="1:16" s="224" customFormat="1" ht="20.25" customHeight="1">
      <c r="A237" s="1394" t="s">
        <v>113</v>
      </c>
      <c r="B237" s="1395"/>
      <c r="C237" s="1395"/>
      <c r="D237" s="218" t="s">
        <v>85</v>
      </c>
      <c r="E237" s="229" t="s">
        <v>114</v>
      </c>
      <c r="F237" s="229" t="s">
        <v>115</v>
      </c>
      <c r="G237" s="232" t="s">
        <v>116</v>
      </c>
      <c r="H237" s="227"/>
      <c r="I237" s="1394" t="s">
        <v>113</v>
      </c>
      <c r="J237" s="1395"/>
      <c r="K237" s="1395"/>
      <c r="L237" s="218" t="s">
        <v>85</v>
      </c>
      <c r="M237" s="229" t="s">
        <v>114</v>
      </c>
      <c r="N237" s="229" t="s">
        <v>115</v>
      </c>
      <c r="O237" s="232" t="s">
        <v>116</v>
      </c>
      <c r="P237" s="223"/>
    </row>
    <row r="238" spans="1:16" s="224" customFormat="1" ht="20.25" customHeight="1">
      <c r="A238" s="1455"/>
      <c r="B238" s="1456"/>
      <c r="C238" s="1456"/>
      <c r="D238" s="233"/>
      <c r="E238" s="234" t="s">
        <v>114</v>
      </c>
      <c r="F238" s="235"/>
      <c r="G238" s="236">
        <f>D238*F238</f>
        <v>0</v>
      </c>
      <c r="H238" s="227"/>
      <c r="I238" s="1455"/>
      <c r="J238" s="1456"/>
      <c r="K238" s="1456"/>
      <c r="L238" s="233"/>
      <c r="M238" s="234" t="s">
        <v>114</v>
      </c>
      <c r="N238" s="235"/>
      <c r="O238" s="236">
        <f>L238*N238</f>
        <v>0</v>
      </c>
      <c r="P238" s="223"/>
    </row>
    <row r="239" spans="1:16" s="224" customFormat="1" ht="20.25" customHeight="1">
      <c r="A239" s="1420"/>
      <c r="B239" s="1421"/>
      <c r="C239" s="1421"/>
      <c r="D239" s="237"/>
      <c r="E239" s="238" t="s">
        <v>114</v>
      </c>
      <c r="F239" s="237"/>
      <c r="G239" s="239">
        <f t="shared" ref="G239:G247" si="16">D239*F239</f>
        <v>0</v>
      </c>
      <c r="H239" s="227"/>
      <c r="I239" s="1420"/>
      <c r="J239" s="1421"/>
      <c r="K239" s="1421"/>
      <c r="L239" s="237"/>
      <c r="M239" s="238" t="s">
        <v>114</v>
      </c>
      <c r="N239" s="237"/>
      <c r="O239" s="239">
        <f t="shared" ref="O239:O247" si="17">L239*N239</f>
        <v>0</v>
      </c>
      <c r="P239" s="223"/>
    </row>
    <row r="240" spans="1:16" s="224" customFormat="1" ht="20.25" customHeight="1">
      <c r="A240" s="1420"/>
      <c r="B240" s="1421"/>
      <c r="C240" s="1421"/>
      <c r="D240" s="237"/>
      <c r="E240" s="238" t="s">
        <v>114</v>
      </c>
      <c r="F240" s="237"/>
      <c r="G240" s="239">
        <f t="shared" si="16"/>
        <v>0</v>
      </c>
      <c r="H240" s="227"/>
      <c r="I240" s="1420"/>
      <c r="J240" s="1421"/>
      <c r="K240" s="1421"/>
      <c r="L240" s="237"/>
      <c r="M240" s="238" t="s">
        <v>114</v>
      </c>
      <c r="N240" s="237"/>
      <c r="O240" s="239">
        <f t="shared" si="17"/>
        <v>0</v>
      </c>
      <c r="P240" s="223"/>
    </row>
    <row r="241" spans="1:16" s="224" customFormat="1" ht="20.25" customHeight="1">
      <c r="A241" s="1420"/>
      <c r="B241" s="1421"/>
      <c r="C241" s="1421"/>
      <c r="D241" s="237"/>
      <c r="E241" s="238" t="s">
        <v>114</v>
      </c>
      <c r="F241" s="237"/>
      <c r="G241" s="239">
        <f t="shared" si="16"/>
        <v>0</v>
      </c>
      <c r="H241" s="227"/>
      <c r="I241" s="1420"/>
      <c r="J241" s="1421"/>
      <c r="K241" s="1421"/>
      <c r="L241" s="237"/>
      <c r="M241" s="238" t="s">
        <v>114</v>
      </c>
      <c r="N241" s="237"/>
      <c r="O241" s="239">
        <f t="shared" si="17"/>
        <v>0</v>
      </c>
      <c r="P241" s="223"/>
    </row>
    <row r="242" spans="1:16" s="224" customFormat="1" ht="20.25" customHeight="1">
      <c r="A242" s="1420"/>
      <c r="B242" s="1421"/>
      <c r="C242" s="1421"/>
      <c r="D242" s="237"/>
      <c r="E242" s="238" t="s">
        <v>114</v>
      </c>
      <c r="F242" s="237"/>
      <c r="G242" s="239">
        <f t="shared" si="16"/>
        <v>0</v>
      </c>
      <c r="H242" s="227"/>
      <c r="I242" s="1420"/>
      <c r="J242" s="1421"/>
      <c r="K242" s="1421"/>
      <c r="L242" s="237"/>
      <c r="M242" s="238" t="s">
        <v>114</v>
      </c>
      <c r="N242" s="237"/>
      <c r="O242" s="239">
        <f t="shared" si="17"/>
        <v>0</v>
      </c>
      <c r="P242" s="223"/>
    </row>
    <row r="243" spans="1:16" s="224" customFormat="1" ht="20.25" customHeight="1">
      <c r="A243" s="1420"/>
      <c r="B243" s="1421"/>
      <c r="C243" s="1421"/>
      <c r="D243" s="237"/>
      <c r="E243" s="238" t="s">
        <v>114</v>
      </c>
      <c r="F243" s="237"/>
      <c r="G243" s="239">
        <f t="shared" si="16"/>
        <v>0</v>
      </c>
      <c r="H243" s="227"/>
      <c r="I243" s="1420"/>
      <c r="J243" s="1421"/>
      <c r="K243" s="1421"/>
      <c r="L243" s="237"/>
      <c r="M243" s="238" t="s">
        <v>114</v>
      </c>
      <c r="N243" s="237"/>
      <c r="O243" s="239">
        <f t="shared" si="17"/>
        <v>0</v>
      </c>
      <c r="P243" s="223"/>
    </row>
    <row r="244" spans="1:16" s="224" customFormat="1" ht="20.25" customHeight="1">
      <c r="A244" s="1420"/>
      <c r="B244" s="1421"/>
      <c r="C244" s="1421"/>
      <c r="D244" s="237"/>
      <c r="E244" s="238" t="s">
        <v>114</v>
      </c>
      <c r="F244" s="237"/>
      <c r="G244" s="239">
        <f t="shared" si="16"/>
        <v>0</v>
      </c>
      <c r="H244" s="227"/>
      <c r="I244" s="1420"/>
      <c r="J244" s="1421"/>
      <c r="K244" s="1421"/>
      <c r="L244" s="237"/>
      <c r="M244" s="238" t="s">
        <v>114</v>
      </c>
      <c r="N244" s="237"/>
      <c r="O244" s="239">
        <f t="shared" si="17"/>
        <v>0</v>
      </c>
      <c r="P244" s="223"/>
    </row>
    <row r="245" spans="1:16" s="224" customFormat="1" ht="20.25" customHeight="1">
      <c r="A245" s="1420"/>
      <c r="B245" s="1421"/>
      <c r="C245" s="1421"/>
      <c r="D245" s="237"/>
      <c r="E245" s="238" t="s">
        <v>114</v>
      </c>
      <c r="F245" s="237"/>
      <c r="G245" s="239">
        <f t="shared" si="16"/>
        <v>0</v>
      </c>
      <c r="H245" s="227"/>
      <c r="I245" s="1420"/>
      <c r="J245" s="1421"/>
      <c r="K245" s="1421"/>
      <c r="L245" s="237"/>
      <c r="M245" s="238" t="s">
        <v>114</v>
      </c>
      <c r="N245" s="237"/>
      <c r="O245" s="239">
        <f t="shared" si="17"/>
        <v>0</v>
      </c>
      <c r="P245" s="223"/>
    </row>
    <row r="246" spans="1:16" s="224" customFormat="1" ht="20.25" customHeight="1">
      <c r="A246" s="1420"/>
      <c r="B246" s="1421"/>
      <c r="C246" s="1421"/>
      <c r="D246" s="237"/>
      <c r="E246" s="238" t="s">
        <v>114</v>
      </c>
      <c r="F246" s="237"/>
      <c r="G246" s="239">
        <f t="shared" si="16"/>
        <v>0</v>
      </c>
      <c r="H246" s="227"/>
      <c r="I246" s="1420"/>
      <c r="J246" s="1421"/>
      <c r="K246" s="1421"/>
      <c r="L246" s="237"/>
      <c r="M246" s="238" t="s">
        <v>114</v>
      </c>
      <c r="N246" s="237"/>
      <c r="O246" s="239">
        <f t="shared" si="17"/>
        <v>0</v>
      </c>
      <c r="P246" s="223"/>
    </row>
    <row r="247" spans="1:16" s="224" customFormat="1" ht="20.25" customHeight="1">
      <c r="A247" s="1422"/>
      <c r="B247" s="1423"/>
      <c r="C247" s="1423"/>
      <c r="D247" s="237"/>
      <c r="E247" s="238" t="s">
        <v>114</v>
      </c>
      <c r="F247" s="237"/>
      <c r="G247" s="239">
        <f t="shared" si="16"/>
        <v>0</v>
      </c>
      <c r="H247" s="227"/>
      <c r="I247" s="1422"/>
      <c r="J247" s="1423"/>
      <c r="K247" s="1423"/>
      <c r="L247" s="237"/>
      <c r="M247" s="238" t="s">
        <v>114</v>
      </c>
      <c r="N247" s="237"/>
      <c r="O247" s="239">
        <f t="shared" si="17"/>
        <v>0</v>
      </c>
      <c r="P247" s="223"/>
    </row>
    <row r="248" spans="1:16" s="224" customFormat="1" ht="20.25" customHeight="1">
      <c r="A248" s="1332" t="s">
        <v>614</v>
      </c>
      <c r="B248" s="1400"/>
      <c r="C248" s="1333"/>
      <c r="D248" s="609" t="s">
        <v>445</v>
      </c>
      <c r="E248" s="1402" t="s">
        <v>446</v>
      </c>
      <c r="F248" s="1403"/>
      <c r="G248" s="610" t="s">
        <v>447</v>
      </c>
      <c r="H248" s="227"/>
      <c r="I248" s="1332" t="s">
        <v>614</v>
      </c>
      <c r="J248" s="1400"/>
      <c r="K248" s="1333"/>
      <c r="L248" s="609" t="s">
        <v>445</v>
      </c>
      <c r="M248" s="1402" t="s">
        <v>446</v>
      </c>
      <c r="N248" s="1403"/>
      <c r="O248" s="610" t="s">
        <v>447</v>
      </c>
      <c r="P248" s="223"/>
    </row>
    <row r="249" spans="1:16" s="224" customFormat="1" ht="20.25" customHeight="1">
      <c r="A249" s="1334"/>
      <c r="B249" s="1401"/>
      <c r="C249" s="1335"/>
      <c r="D249" s="483"/>
      <c r="E249" s="1338"/>
      <c r="F249" s="1339"/>
      <c r="G249" s="484"/>
      <c r="H249" s="227"/>
      <c r="I249" s="1334"/>
      <c r="J249" s="1401"/>
      <c r="K249" s="1335"/>
      <c r="L249" s="483"/>
      <c r="M249" s="1338"/>
      <c r="N249" s="1339"/>
      <c r="O249" s="484"/>
      <c r="P249" s="223"/>
    </row>
    <row r="250" spans="1:16" s="224" customFormat="1" ht="20.25" customHeight="1">
      <c r="A250" s="1424" t="s">
        <v>117</v>
      </c>
      <c r="B250" s="1425"/>
      <c r="C250" s="1426"/>
      <c r="D250" s="240"/>
      <c r="E250" s="241" t="s">
        <v>114</v>
      </c>
      <c r="F250" s="242"/>
      <c r="G250" s="243">
        <v>0</v>
      </c>
      <c r="H250" s="227"/>
      <c r="I250" s="1424" t="s">
        <v>117</v>
      </c>
      <c r="J250" s="1425"/>
      <c r="K250" s="1426"/>
      <c r="L250" s="240"/>
      <c r="M250" s="241" t="s">
        <v>114</v>
      </c>
      <c r="N250" s="242"/>
      <c r="O250" s="243">
        <v>0</v>
      </c>
      <c r="P250" s="223"/>
    </row>
    <row r="251" spans="1:16" s="224" customFormat="1" ht="20.25" customHeight="1">
      <c r="A251" s="1427" t="s">
        <v>118</v>
      </c>
      <c r="B251" s="1428"/>
      <c r="C251" s="1428"/>
      <c r="D251" s="1428"/>
      <c r="E251" s="1428"/>
      <c r="F251" s="1429"/>
      <c r="G251" s="244">
        <f>SUM(G238:G247)</f>
        <v>0</v>
      </c>
      <c r="H251" s="227"/>
      <c r="I251" s="1427" t="s">
        <v>118</v>
      </c>
      <c r="J251" s="1428"/>
      <c r="K251" s="1428"/>
      <c r="L251" s="1428"/>
      <c r="M251" s="1428"/>
      <c r="N251" s="1429"/>
      <c r="O251" s="244">
        <f>SUM(O238:O247)</f>
        <v>0</v>
      </c>
      <c r="P251" s="223"/>
    </row>
    <row r="252" spans="1:16" s="224" customFormat="1" ht="20.25" customHeight="1">
      <c r="A252" s="1430" t="s">
        <v>119</v>
      </c>
      <c r="B252" s="1431"/>
      <c r="C252" s="1431"/>
      <c r="D252" s="1431"/>
      <c r="E252" s="1431"/>
      <c r="F252" s="1432"/>
      <c r="G252" s="245"/>
      <c r="H252" s="227"/>
      <c r="I252" s="1433" t="s">
        <v>119</v>
      </c>
      <c r="J252" s="1434"/>
      <c r="K252" s="1434"/>
      <c r="L252" s="1434"/>
      <c r="M252" s="1434"/>
      <c r="N252" s="1434"/>
      <c r="O252" s="245"/>
      <c r="P252" s="223"/>
    </row>
    <row r="253" spans="1:16" s="224" customFormat="1" ht="20.25" customHeight="1">
      <c r="A253" s="1394" t="s">
        <v>120</v>
      </c>
      <c r="B253" s="1395"/>
      <c r="C253" s="1395"/>
      <c r="D253" s="1395"/>
      <c r="E253" s="1395"/>
      <c r="F253" s="1395"/>
      <c r="G253" s="244">
        <f>G251+G252</f>
        <v>0</v>
      </c>
      <c r="H253" s="227"/>
      <c r="I253" s="1394" t="s">
        <v>120</v>
      </c>
      <c r="J253" s="1395"/>
      <c r="K253" s="1395"/>
      <c r="L253" s="1395"/>
      <c r="M253" s="1395"/>
      <c r="N253" s="1395"/>
      <c r="O253" s="244">
        <f>O251+O252</f>
        <v>0</v>
      </c>
      <c r="P253" s="223"/>
    </row>
    <row r="254" spans="1:16" s="224" customFormat="1" ht="20.25" customHeight="1">
      <c r="A254" s="223"/>
      <c r="B254" s="223"/>
      <c r="C254" s="223"/>
      <c r="D254" s="223"/>
      <c r="E254" s="223"/>
      <c r="F254" s="223"/>
      <c r="G254" s="223">
        <v>19</v>
      </c>
      <c r="H254" s="223"/>
      <c r="I254" s="223"/>
      <c r="J254" s="223"/>
      <c r="K254" s="223"/>
      <c r="L254" s="223"/>
      <c r="M254" s="223"/>
      <c r="N254" s="223"/>
      <c r="O254" s="223">
        <v>20</v>
      </c>
      <c r="P254" s="223"/>
    </row>
    <row r="255" spans="1:16" s="224" customFormat="1" ht="20.25" customHeight="1">
      <c r="A255" s="1396" t="s">
        <v>121</v>
      </c>
      <c r="B255" s="1397"/>
      <c r="C255" s="1408"/>
      <c r="D255" s="1408"/>
      <c r="E255" s="1408"/>
      <c r="F255" s="1408"/>
      <c r="G255" s="1409"/>
      <c r="H255" s="227"/>
      <c r="I255" s="1396" t="s">
        <v>121</v>
      </c>
      <c r="J255" s="1397"/>
      <c r="K255" s="1408"/>
      <c r="L255" s="1408"/>
      <c r="M255" s="1408"/>
      <c r="N255" s="1408"/>
      <c r="O255" s="1409"/>
      <c r="P255" s="223"/>
    </row>
    <row r="256" spans="1:16" s="224" customFormat="1" ht="20.25" customHeight="1">
      <c r="A256" s="1398" t="s">
        <v>106</v>
      </c>
      <c r="B256" s="1399"/>
      <c r="C256" s="1410"/>
      <c r="D256" s="1410"/>
      <c r="E256" s="1410"/>
      <c r="F256" s="1410"/>
      <c r="G256" s="1411"/>
      <c r="H256" s="227"/>
      <c r="I256" s="1398" t="s">
        <v>106</v>
      </c>
      <c r="J256" s="1399"/>
      <c r="K256" s="1410"/>
      <c r="L256" s="1410"/>
      <c r="M256" s="1410"/>
      <c r="N256" s="1410"/>
      <c r="O256" s="1411"/>
      <c r="P256" s="223"/>
    </row>
    <row r="257" spans="1:16" s="224" customFormat="1" ht="20.25" customHeight="1">
      <c r="A257" s="1404" t="s">
        <v>107</v>
      </c>
      <c r="B257" s="1405"/>
      <c r="C257" s="1406"/>
      <c r="D257" s="1407"/>
      <c r="E257" s="1427" t="s">
        <v>142</v>
      </c>
      <c r="F257" s="1429"/>
      <c r="G257" s="655"/>
      <c r="H257" s="227"/>
      <c r="I257" s="1404" t="s">
        <v>107</v>
      </c>
      <c r="J257" s="1405"/>
      <c r="K257" s="1406"/>
      <c r="L257" s="1407"/>
      <c r="M257" s="1427" t="s">
        <v>142</v>
      </c>
      <c r="N257" s="1429"/>
      <c r="O257" s="655"/>
      <c r="P257" s="223"/>
    </row>
    <row r="258" spans="1:16" s="224" customFormat="1" ht="20.25" customHeight="1">
      <c r="A258" s="1394" t="s">
        <v>108</v>
      </c>
      <c r="B258" s="1395"/>
      <c r="C258" s="1444">
        <f>C257-G257</f>
        <v>0</v>
      </c>
      <c r="D258" s="1445"/>
      <c r="E258" s="1412" t="s">
        <v>109</v>
      </c>
      <c r="F258" s="1413"/>
      <c r="G258" s="657"/>
      <c r="H258" s="227"/>
      <c r="I258" s="1394" t="s">
        <v>108</v>
      </c>
      <c r="J258" s="1395"/>
      <c r="K258" s="1444">
        <f>K257-O257</f>
        <v>0</v>
      </c>
      <c r="L258" s="1445"/>
      <c r="M258" s="1412" t="s">
        <v>109</v>
      </c>
      <c r="N258" s="1413"/>
      <c r="O258" s="657"/>
      <c r="P258" s="223"/>
    </row>
    <row r="259" spans="1:16" s="224" customFormat="1" ht="20.25" customHeight="1">
      <c r="A259" s="1453" t="s">
        <v>378</v>
      </c>
      <c r="B259" s="1454"/>
      <c r="C259" s="1454"/>
      <c r="D259" s="1454"/>
      <c r="E259" s="1450" t="str">
        <f>IF(C258*G258=0,"",C258*G258)</f>
        <v/>
      </c>
      <c r="F259" s="1451"/>
      <c r="G259" s="1452"/>
      <c r="H259" s="227"/>
      <c r="I259" s="1453" t="s">
        <v>378</v>
      </c>
      <c r="J259" s="1454"/>
      <c r="K259" s="1454"/>
      <c r="L259" s="1454"/>
      <c r="M259" s="1450" t="str">
        <f>IF(K258*O258=0,"",K258*O258)</f>
        <v/>
      </c>
      <c r="N259" s="1451"/>
      <c r="O259" s="1452"/>
      <c r="P259" s="223"/>
    </row>
    <row r="260" spans="1:16" s="440" customFormat="1" ht="20.100000000000001" hidden="1" customHeight="1">
      <c r="A260" s="1414" t="s">
        <v>313</v>
      </c>
      <c r="B260" s="1415"/>
      <c r="C260" s="1416">
        <f>C257*G258</f>
        <v>0</v>
      </c>
      <c r="D260" s="1417"/>
      <c r="E260" s="1418" t="s">
        <v>315</v>
      </c>
      <c r="F260" s="1419"/>
      <c r="G260" s="441">
        <f>G257*G258</f>
        <v>0</v>
      </c>
      <c r="H260" s="439"/>
      <c r="I260" s="1414" t="s">
        <v>313</v>
      </c>
      <c r="J260" s="1415"/>
      <c r="K260" s="1416">
        <f>K257*O258</f>
        <v>0</v>
      </c>
      <c r="L260" s="1417"/>
      <c r="M260" s="1418" t="s">
        <v>315</v>
      </c>
      <c r="N260" s="1419"/>
      <c r="O260" s="441">
        <f>O257*O258</f>
        <v>0</v>
      </c>
      <c r="P260" s="437" t="s">
        <v>311</v>
      </c>
    </row>
    <row r="261" spans="1:16" s="224" customFormat="1" ht="20.25" customHeight="1">
      <c r="A261" s="1394" t="s">
        <v>110</v>
      </c>
      <c r="B261" s="1395"/>
      <c r="C261" s="1446" t="str">
        <f>IF(G258="","",SUM(F265:F274))</f>
        <v/>
      </c>
      <c r="D261" s="1447"/>
      <c r="E261" s="1448" t="s">
        <v>111</v>
      </c>
      <c r="F261" s="1449"/>
      <c r="G261" s="230" t="str">
        <f>IF(G258="","",C261/E259)</f>
        <v/>
      </c>
      <c r="H261" s="227"/>
      <c r="I261" s="1394" t="s">
        <v>110</v>
      </c>
      <c r="J261" s="1395"/>
      <c r="K261" s="1446" t="str">
        <f>IF(O258="","",SUM(N265:N274))</f>
        <v/>
      </c>
      <c r="L261" s="1447"/>
      <c r="M261" s="1448" t="s">
        <v>111</v>
      </c>
      <c r="N261" s="1449"/>
      <c r="O261" s="230" t="str">
        <f>IF(O258="","",K261/M259)</f>
        <v/>
      </c>
      <c r="P261" s="223"/>
    </row>
    <row r="262" spans="1:16" s="224" customFormat="1" ht="20.25" customHeight="1">
      <c r="A262" s="1435" t="s">
        <v>505</v>
      </c>
      <c r="B262" s="1436"/>
      <c r="C262" s="1437" t="str">
        <f>IF(G258="","",SUM(F265:F277))</f>
        <v/>
      </c>
      <c r="D262" s="1438"/>
      <c r="E262" s="1439" t="s">
        <v>506</v>
      </c>
      <c r="F262" s="1440"/>
      <c r="G262" s="231" t="str">
        <f>IF(G258="","",C262/E259)</f>
        <v/>
      </c>
      <c r="H262" s="227"/>
      <c r="I262" s="1435" t="s">
        <v>505</v>
      </c>
      <c r="J262" s="1436"/>
      <c r="K262" s="1437" t="str">
        <f>IF(O258="","",SUM(N265:N277))</f>
        <v/>
      </c>
      <c r="L262" s="1438"/>
      <c r="M262" s="1439" t="s">
        <v>506</v>
      </c>
      <c r="N262" s="1440"/>
      <c r="O262" s="231" t="str">
        <f>IF(O258="","",K262/M259)</f>
        <v/>
      </c>
      <c r="P262" s="223"/>
    </row>
    <row r="263" spans="1:16" s="224" customFormat="1" ht="20.25" customHeight="1">
      <c r="A263" s="1441" t="s">
        <v>112</v>
      </c>
      <c r="B263" s="1442"/>
      <c r="C263" s="1442"/>
      <c r="D263" s="1442"/>
      <c r="E263" s="1442"/>
      <c r="F263" s="1442"/>
      <c r="G263" s="1443"/>
      <c r="H263" s="227"/>
      <c r="I263" s="1441" t="s">
        <v>112</v>
      </c>
      <c r="J263" s="1442"/>
      <c r="K263" s="1442"/>
      <c r="L263" s="1442"/>
      <c r="M263" s="1442"/>
      <c r="N263" s="1442"/>
      <c r="O263" s="1443"/>
      <c r="P263" s="223"/>
    </row>
    <row r="264" spans="1:16" s="224" customFormat="1" ht="20.25" customHeight="1">
      <c r="A264" s="1394" t="s">
        <v>113</v>
      </c>
      <c r="B264" s="1395"/>
      <c r="C264" s="1395"/>
      <c r="D264" s="218" t="s">
        <v>85</v>
      </c>
      <c r="E264" s="229" t="s">
        <v>114</v>
      </c>
      <c r="F264" s="229" t="s">
        <v>115</v>
      </c>
      <c r="G264" s="232" t="s">
        <v>116</v>
      </c>
      <c r="H264" s="227"/>
      <c r="I264" s="1394" t="s">
        <v>113</v>
      </c>
      <c r="J264" s="1395"/>
      <c r="K264" s="1395"/>
      <c r="L264" s="218" t="s">
        <v>85</v>
      </c>
      <c r="M264" s="229" t="s">
        <v>114</v>
      </c>
      <c r="N264" s="229" t="s">
        <v>115</v>
      </c>
      <c r="O264" s="232" t="s">
        <v>116</v>
      </c>
      <c r="P264" s="223"/>
    </row>
    <row r="265" spans="1:16" s="224" customFormat="1" ht="20.25" customHeight="1">
      <c r="A265" s="1455"/>
      <c r="B265" s="1456"/>
      <c r="C265" s="1456"/>
      <c r="D265" s="233"/>
      <c r="E265" s="234" t="s">
        <v>114</v>
      </c>
      <c r="F265" s="235"/>
      <c r="G265" s="236">
        <f>D265*F265</f>
        <v>0</v>
      </c>
      <c r="H265" s="227"/>
      <c r="I265" s="1455"/>
      <c r="J265" s="1456"/>
      <c r="K265" s="1456"/>
      <c r="L265" s="233"/>
      <c r="M265" s="234" t="s">
        <v>114</v>
      </c>
      <c r="N265" s="235"/>
      <c r="O265" s="236">
        <f>L265*N265</f>
        <v>0</v>
      </c>
      <c r="P265" s="223"/>
    </row>
    <row r="266" spans="1:16" s="224" customFormat="1" ht="20.25" customHeight="1">
      <c r="A266" s="1420"/>
      <c r="B266" s="1421"/>
      <c r="C266" s="1421"/>
      <c r="D266" s="237"/>
      <c r="E266" s="238" t="s">
        <v>114</v>
      </c>
      <c r="F266" s="237"/>
      <c r="G266" s="239">
        <f t="shared" ref="G266:G274" si="18">D266*F266</f>
        <v>0</v>
      </c>
      <c r="H266" s="227"/>
      <c r="I266" s="1420"/>
      <c r="J266" s="1421"/>
      <c r="K266" s="1421"/>
      <c r="L266" s="237"/>
      <c r="M266" s="238" t="s">
        <v>114</v>
      </c>
      <c r="N266" s="237"/>
      <c r="O266" s="239">
        <f t="shared" ref="O266:O274" si="19">L266*N266</f>
        <v>0</v>
      </c>
      <c r="P266" s="223"/>
    </row>
    <row r="267" spans="1:16" s="224" customFormat="1" ht="20.25" customHeight="1">
      <c r="A267" s="1420"/>
      <c r="B267" s="1421"/>
      <c r="C267" s="1421"/>
      <c r="D267" s="237"/>
      <c r="E267" s="238" t="s">
        <v>114</v>
      </c>
      <c r="F267" s="237"/>
      <c r="G267" s="239">
        <f t="shared" si="18"/>
        <v>0</v>
      </c>
      <c r="H267" s="227"/>
      <c r="I267" s="1420"/>
      <c r="J267" s="1421"/>
      <c r="K267" s="1421"/>
      <c r="L267" s="237"/>
      <c r="M267" s="238" t="s">
        <v>114</v>
      </c>
      <c r="N267" s="237"/>
      <c r="O267" s="239">
        <f t="shared" si="19"/>
        <v>0</v>
      </c>
      <c r="P267" s="223"/>
    </row>
    <row r="268" spans="1:16" s="224" customFormat="1" ht="20.25" customHeight="1">
      <c r="A268" s="1420"/>
      <c r="B268" s="1421"/>
      <c r="C268" s="1421"/>
      <c r="D268" s="237"/>
      <c r="E268" s="238" t="s">
        <v>114</v>
      </c>
      <c r="F268" s="237"/>
      <c r="G268" s="239">
        <f t="shared" si="18"/>
        <v>0</v>
      </c>
      <c r="H268" s="227"/>
      <c r="I268" s="1420"/>
      <c r="J268" s="1421"/>
      <c r="K268" s="1421"/>
      <c r="L268" s="237"/>
      <c r="M268" s="238" t="s">
        <v>114</v>
      </c>
      <c r="N268" s="237"/>
      <c r="O268" s="239">
        <f t="shared" si="19"/>
        <v>0</v>
      </c>
      <c r="P268" s="223"/>
    </row>
    <row r="269" spans="1:16" s="224" customFormat="1" ht="20.25" customHeight="1">
      <c r="A269" s="1420"/>
      <c r="B269" s="1421"/>
      <c r="C269" s="1421"/>
      <c r="D269" s="237"/>
      <c r="E269" s="238" t="s">
        <v>114</v>
      </c>
      <c r="F269" s="237"/>
      <c r="G269" s="239">
        <f t="shared" si="18"/>
        <v>0</v>
      </c>
      <c r="H269" s="227"/>
      <c r="I269" s="1420"/>
      <c r="J269" s="1421"/>
      <c r="K269" s="1421"/>
      <c r="L269" s="237"/>
      <c r="M269" s="238" t="s">
        <v>114</v>
      </c>
      <c r="N269" s="237"/>
      <c r="O269" s="239">
        <f t="shared" si="19"/>
        <v>0</v>
      </c>
      <c r="P269" s="223"/>
    </row>
    <row r="270" spans="1:16" s="224" customFormat="1" ht="20.25" customHeight="1">
      <c r="A270" s="1420"/>
      <c r="B270" s="1421"/>
      <c r="C270" s="1421"/>
      <c r="D270" s="237"/>
      <c r="E270" s="238" t="s">
        <v>114</v>
      </c>
      <c r="F270" s="237"/>
      <c r="G270" s="239">
        <f t="shared" si="18"/>
        <v>0</v>
      </c>
      <c r="H270" s="227"/>
      <c r="I270" s="1420"/>
      <c r="J270" s="1421"/>
      <c r="K270" s="1421"/>
      <c r="L270" s="237"/>
      <c r="M270" s="238" t="s">
        <v>114</v>
      </c>
      <c r="N270" s="237"/>
      <c r="O270" s="239">
        <f t="shared" si="19"/>
        <v>0</v>
      </c>
      <c r="P270" s="223"/>
    </row>
    <row r="271" spans="1:16" s="224" customFormat="1" ht="20.25" customHeight="1">
      <c r="A271" s="1420"/>
      <c r="B271" s="1421"/>
      <c r="C271" s="1421"/>
      <c r="D271" s="237"/>
      <c r="E271" s="238" t="s">
        <v>114</v>
      </c>
      <c r="F271" s="237"/>
      <c r="G271" s="239">
        <f t="shared" si="18"/>
        <v>0</v>
      </c>
      <c r="H271" s="227"/>
      <c r="I271" s="1420"/>
      <c r="J271" s="1421"/>
      <c r="K271" s="1421"/>
      <c r="L271" s="237"/>
      <c r="M271" s="238" t="s">
        <v>114</v>
      </c>
      <c r="N271" s="237"/>
      <c r="O271" s="239">
        <f t="shared" si="19"/>
        <v>0</v>
      </c>
      <c r="P271" s="223"/>
    </row>
    <row r="272" spans="1:16" s="224" customFormat="1" ht="20.25" customHeight="1">
      <c r="A272" s="1420"/>
      <c r="B272" s="1421"/>
      <c r="C272" s="1421"/>
      <c r="D272" s="237"/>
      <c r="E272" s="238" t="s">
        <v>114</v>
      </c>
      <c r="F272" s="237"/>
      <c r="G272" s="239">
        <f t="shared" si="18"/>
        <v>0</v>
      </c>
      <c r="H272" s="227"/>
      <c r="I272" s="1420"/>
      <c r="J272" s="1421"/>
      <c r="K272" s="1421"/>
      <c r="L272" s="237"/>
      <c r="M272" s="238" t="s">
        <v>114</v>
      </c>
      <c r="N272" s="237"/>
      <c r="O272" s="239">
        <f t="shared" si="19"/>
        <v>0</v>
      </c>
      <c r="P272" s="223"/>
    </row>
    <row r="273" spans="1:16" s="224" customFormat="1" ht="20.25" customHeight="1">
      <c r="A273" s="1420"/>
      <c r="B273" s="1421"/>
      <c r="C273" s="1421"/>
      <c r="D273" s="237"/>
      <c r="E273" s="238" t="s">
        <v>114</v>
      </c>
      <c r="F273" s="237"/>
      <c r="G273" s="239">
        <f t="shared" si="18"/>
        <v>0</v>
      </c>
      <c r="H273" s="227"/>
      <c r="I273" s="1420"/>
      <c r="J273" s="1421"/>
      <c r="K273" s="1421"/>
      <c r="L273" s="237"/>
      <c r="M273" s="238" t="s">
        <v>114</v>
      </c>
      <c r="N273" s="237"/>
      <c r="O273" s="239">
        <f t="shared" si="19"/>
        <v>0</v>
      </c>
      <c r="P273" s="223"/>
    </row>
    <row r="274" spans="1:16" s="224" customFormat="1" ht="20.25" customHeight="1">
      <c r="A274" s="1422"/>
      <c r="B274" s="1423"/>
      <c r="C274" s="1423"/>
      <c r="D274" s="237"/>
      <c r="E274" s="238" t="s">
        <v>114</v>
      </c>
      <c r="F274" s="237"/>
      <c r="G274" s="239">
        <f t="shared" si="18"/>
        <v>0</v>
      </c>
      <c r="H274" s="227"/>
      <c r="I274" s="1422"/>
      <c r="J274" s="1423"/>
      <c r="K274" s="1423"/>
      <c r="L274" s="237"/>
      <c r="M274" s="238" t="s">
        <v>114</v>
      </c>
      <c r="N274" s="237"/>
      <c r="O274" s="239">
        <f t="shared" si="19"/>
        <v>0</v>
      </c>
      <c r="P274" s="223"/>
    </row>
    <row r="275" spans="1:16" s="224" customFormat="1" ht="20.25" customHeight="1">
      <c r="A275" s="1332" t="s">
        <v>614</v>
      </c>
      <c r="B275" s="1400"/>
      <c r="C275" s="1333"/>
      <c r="D275" s="609" t="s">
        <v>445</v>
      </c>
      <c r="E275" s="1402" t="s">
        <v>446</v>
      </c>
      <c r="F275" s="1403"/>
      <c r="G275" s="610" t="s">
        <v>447</v>
      </c>
      <c r="H275" s="227"/>
      <c r="I275" s="1332" t="s">
        <v>614</v>
      </c>
      <c r="J275" s="1400"/>
      <c r="K275" s="1333"/>
      <c r="L275" s="609" t="s">
        <v>445</v>
      </c>
      <c r="M275" s="1402" t="s">
        <v>446</v>
      </c>
      <c r="N275" s="1403"/>
      <c r="O275" s="610" t="s">
        <v>447</v>
      </c>
      <c r="P275" s="223"/>
    </row>
    <row r="276" spans="1:16" s="224" customFormat="1" ht="20.25" customHeight="1">
      <c r="A276" s="1334"/>
      <c r="B276" s="1401"/>
      <c r="C276" s="1335"/>
      <c r="D276" s="483"/>
      <c r="E276" s="1338"/>
      <c r="F276" s="1339"/>
      <c r="G276" s="484"/>
      <c r="H276" s="227"/>
      <c r="I276" s="1334"/>
      <c r="J276" s="1401"/>
      <c r="K276" s="1335"/>
      <c r="L276" s="483"/>
      <c r="M276" s="1338"/>
      <c r="N276" s="1339"/>
      <c r="O276" s="484"/>
      <c r="P276" s="223"/>
    </row>
    <row r="277" spans="1:16" s="224" customFormat="1" ht="20.25" customHeight="1">
      <c r="A277" s="1424" t="s">
        <v>117</v>
      </c>
      <c r="B277" s="1425"/>
      <c r="C277" s="1426"/>
      <c r="D277" s="240"/>
      <c r="E277" s="241" t="s">
        <v>114</v>
      </c>
      <c r="F277" s="242"/>
      <c r="G277" s="243">
        <v>0</v>
      </c>
      <c r="H277" s="227"/>
      <c r="I277" s="1424" t="s">
        <v>117</v>
      </c>
      <c r="J277" s="1425"/>
      <c r="K277" s="1426"/>
      <c r="L277" s="240"/>
      <c r="M277" s="241" t="s">
        <v>114</v>
      </c>
      <c r="N277" s="242"/>
      <c r="O277" s="243">
        <v>0</v>
      </c>
      <c r="P277" s="223"/>
    </row>
    <row r="278" spans="1:16" s="224" customFormat="1" ht="20.25" customHeight="1">
      <c r="A278" s="1427" t="s">
        <v>118</v>
      </c>
      <c r="B278" s="1428"/>
      <c r="C278" s="1428"/>
      <c r="D278" s="1428"/>
      <c r="E278" s="1428"/>
      <c r="F278" s="1429"/>
      <c r="G278" s="244">
        <f>SUM(G265:G274)</f>
        <v>0</v>
      </c>
      <c r="H278" s="227"/>
      <c r="I278" s="1427" t="s">
        <v>118</v>
      </c>
      <c r="J278" s="1428"/>
      <c r="K278" s="1428"/>
      <c r="L278" s="1428"/>
      <c r="M278" s="1428"/>
      <c r="N278" s="1429"/>
      <c r="O278" s="244">
        <f>SUM(O265:O274)</f>
        <v>0</v>
      </c>
      <c r="P278" s="223"/>
    </row>
    <row r="279" spans="1:16" s="224" customFormat="1" ht="20.25" customHeight="1">
      <c r="A279" s="1430" t="s">
        <v>119</v>
      </c>
      <c r="B279" s="1431"/>
      <c r="C279" s="1431"/>
      <c r="D279" s="1431"/>
      <c r="E279" s="1431"/>
      <c r="F279" s="1432"/>
      <c r="G279" s="245"/>
      <c r="H279" s="227"/>
      <c r="I279" s="1433" t="s">
        <v>119</v>
      </c>
      <c r="J279" s="1434"/>
      <c r="K279" s="1434"/>
      <c r="L279" s="1434"/>
      <c r="M279" s="1434"/>
      <c r="N279" s="1434"/>
      <c r="O279" s="245"/>
      <c r="P279" s="223"/>
    </row>
    <row r="280" spans="1:16" s="224" customFormat="1" ht="20.25" customHeight="1">
      <c r="A280" s="1394" t="s">
        <v>120</v>
      </c>
      <c r="B280" s="1395"/>
      <c r="C280" s="1395"/>
      <c r="D280" s="1395"/>
      <c r="E280" s="1395"/>
      <c r="F280" s="1395"/>
      <c r="G280" s="244">
        <f>G278+G279</f>
        <v>0</v>
      </c>
      <c r="H280" s="227"/>
      <c r="I280" s="1394" t="s">
        <v>120</v>
      </c>
      <c r="J280" s="1395"/>
      <c r="K280" s="1395"/>
      <c r="L280" s="1395"/>
      <c r="M280" s="1395"/>
      <c r="N280" s="1395"/>
      <c r="O280" s="244">
        <f>O278+O279</f>
        <v>0</v>
      </c>
      <c r="P280" s="223"/>
    </row>
    <row r="281" spans="1:16" s="224" customFormat="1" ht="20.25" customHeight="1">
      <c r="A281" s="223"/>
      <c r="B281" s="223"/>
      <c r="C281" s="223"/>
      <c r="D281" s="223"/>
      <c r="E281" s="223"/>
      <c r="F281" s="223"/>
      <c r="G281" s="223">
        <v>21</v>
      </c>
      <c r="H281" s="223"/>
      <c r="I281" s="223"/>
      <c r="J281" s="223"/>
      <c r="K281" s="223"/>
      <c r="L281" s="223"/>
      <c r="M281" s="223"/>
      <c r="N281" s="223"/>
      <c r="O281" s="223">
        <v>22</v>
      </c>
      <c r="P281" s="223"/>
    </row>
    <row r="282" spans="1:16" s="224" customFormat="1" ht="20.25" customHeight="1">
      <c r="A282" s="1396" t="s">
        <v>121</v>
      </c>
      <c r="B282" s="1397"/>
      <c r="C282" s="1408"/>
      <c r="D282" s="1408"/>
      <c r="E282" s="1408"/>
      <c r="F282" s="1408"/>
      <c r="G282" s="1409"/>
      <c r="H282" s="227"/>
      <c r="I282" s="1396" t="s">
        <v>121</v>
      </c>
      <c r="J282" s="1397"/>
      <c r="K282" s="1408"/>
      <c r="L282" s="1408"/>
      <c r="M282" s="1408"/>
      <c r="N282" s="1408"/>
      <c r="O282" s="1409"/>
      <c r="P282" s="223"/>
    </row>
    <row r="283" spans="1:16" s="224" customFormat="1" ht="20.25" customHeight="1">
      <c r="A283" s="1398" t="s">
        <v>106</v>
      </c>
      <c r="B283" s="1399"/>
      <c r="C283" s="1410"/>
      <c r="D283" s="1410"/>
      <c r="E283" s="1410"/>
      <c r="F283" s="1410"/>
      <c r="G283" s="1411"/>
      <c r="H283" s="227"/>
      <c r="I283" s="1398" t="s">
        <v>106</v>
      </c>
      <c r="J283" s="1399"/>
      <c r="K283" s="1410"/>
      <c r="L283" s="1410"/>
      <c r="M283" s="1410"/>
      <c r="N283" s="1410"/>
      <c r="O283" s="1411"/>
      <c r="P283" s="223"/>
    </row>
    <row r="284" spans="1:16" s="224" customFormat="1" ht="20.25" customHeight="1">
      <c r="A284" s="1404" t="s">
        <v>107</v>
      </c>
      <c r="B284" s="1405"/>
      <c r="C284" s="1406"/>
      <c r="D284" s="1407"/>
      <c r="E284" s="1427" t="s">
        <v>142</v>
      </c>
      <c r="F284" s="1429"/>
      <c r="G284" s="655"/>
      <c r="H284" s="227"/>
      <c r="I284" s="1404" t="s">
        <v>107</v>
      </c>
      <c r="J284" s="1405"/>
      <c r="K284" s="1406"/>
      <c r="L284" s="1407"/>
      <c r="M284" s="1427" t="s">
        <v>142</v>
      </c>
      <c r="N284" s="1429"/>
      <c r="O284" s="655"/>
      <c r="P284" s="223"/>
    </row>
    <row r="285" spans="1:16" s="224" customFormat="1" ht="20.25" customHeight="1">
      <c r="A285" s="1394" t="s">
        <v>108</v>
      </c>
      <c r="B285" s="1395"/>
      <c r="C285" s="1444">
        <f>C284-G284</f>
        <v>0</v>
      </c>
      <c r="D285" s="1445"/>
      <c r="E285" s="1412" t="s">
        <v>109</v>
      </c>
      <c r="F285" s="1413"/>
      <c r="G285" s="657"/>
      <c r="H285" s="227"/>
      <c r="I285" s="1394" t="s">
        <v>108</v>
      </c>
      <c r="J285" s="1395"/>
      <c r="K285" s="1444">
        <f>K284-O284</f>
        <v>0</v>
      </c>
      <c r="L285" s="1445"/>
      <c r="M285" s="1412" t="s">
        <v>109</v>
      </c>
      <c r="N285" s="1413"/>
      <c r="O285" s="657"/>
      <c r="P285" s="223"/>
    </row>
    <row r="286" spans="1:16" s="224" customFormat="1" ht="20.25" customHeight="1">
      <c r="A286" s="1453" t="s">
        <v>378</v>
      </c>
      <c r="B286" s="1454"/>
      <c r="C286" s="1454"/>
      <c r="D286" s="1454"/>
      <c r="E286" s="1450" t="str">
        <f>IF(C285*G285=0,"",C285*G285)</f>
        <v/>
      </c>
      <c r="F286" s="1451"/>
      <c r="G286" s="1452"/>
      <c r="H286" s="227"/>
      <c r="I286" s="1453" t="s">
        <v>378</v>
      </c>
      <c r="J286" s="1454"/>
      <c r="K286" s="1454"/>
      <c r="L286" s="1454"/>
      <c r="M286" s="1450" t="str">
        <f>IF(K285*O285=0,"",K285*O285)</f>
        <v/>
      </c>
      <c r="N286" s="1451"/>
      <c r="O286" s="1452"/>
      <c r="P286" s="223"/>
    </row>
    <row r="287" spans="1:16" s="440" customFormat="1" ht="20.100000000000001" hidden="1" customHeight="1">
      <c r="A287" s="1414" t="s">
        <v>313</v>
      </c>
      <c r="B287" s="1415"/>
      <c r="C287" s="1416">
        <f>C284*G285</f>
        <v>0</v>
      </c>
      <c r="D287" s="1417"/>
      <c r="E287" s="1418" t="s">
        <v>315</v>
      </c>
      <c r="F287" s="1419"/>
      <c r="G287" s="441">
        <f>G284*G285</f>
        <v>0</v>
      </c>
      <c r="H287" s="439"/>
      <c r="I287" s="1414" t="s">
        <v>313</v>
      </c>
      <c r="J287" s="1415"/>
      <c r="K287" s="1416">
        <f>K284*O285</f>
        <v>0</v>
      </c>
      <c r="L287" s="1417"/>
      <c r="M287" s="1418" t="s">
        <v>315</v>
      </c>
      <c r="N287" s="1419"/>
      <c r="O287" s="441">
        <f>O284*O285</f>
        <v>0</v>
      </c>
      <c r="P287" s="437" t="s">
        <v>311</v>
      </c>
    </row>
    <row r="288" spans="1:16" s="224" customFormat="1" ht="20.25" customHeight="1">
      <c r="A288" s="1394" t="s">
        <v>110</v>
      </c>
      <c r="B288" s="1395"/>
      <c r="C288" s="1446" t="str">
        <f>IF(G285="","",SUM(F292:F301))</f>
        <v/>
      </c>
      <c r="D288" s="1447"/>
      <c r="E288" s="1448" t="s">
        <v>111</v>
      </c>
      <c r="F288" s="1449"/>
      <c r="G288" s="230" t="str">
        <f>IF(G285="","",C288/E286)</f>
        <v/>
      </c>
      <c r="H288" s="227"/>
      <c r="I288" s="1394" t="s">
        <v>110</v>
      </c>
      <c r="J288" s="1395"/>
      <c r="K288" s="1446" t="str">
        <f>IF(O285="","",SUM(N292:N301))</f>
        <v/>
      </c>
      <c r="L288" s="1447"/>
      <c r="M288" s="1448" t="s">
        <v>111</v>
      </c>
      <c r="N288" s="1449"/>
      <c r="O288" s="230" t="str">
        <f>IF(O285="","",K288/M286)</f>
        <v/>
      </c>
      <c r="P288" s="223"/>
    </row>
    <row r="289" spans="1:16" s="224" customFormat="1" ht="20.25" customHeight="1">
      <c r="A289" s="1435" t="s">
        <v>505</v>
      </c>
      <c r="B289" s="1436"/>
      <c r="C289" s="1437" t="str">
        <f>IF(G285="","",SUM(F292:F304))</f>
        <v/>
      </c>
      <c r="D289" s="1438"/>
      <c r="E289" s="1439" t="s">
        <v>506</v>
      </c>
      <c r="F289" s="1440"/>
      <c r="G289" s="231" t="str">
        <f>IF(G285="","",C289/E286)</f>
        <v/>
      </c>
      <c r="H289" s="227"/>
      <c r="I289" s="1435" t="s">
        <v>505</v>
      </c>
      <c r="J289" s="1436"/>
      <c r="K289" s="1437" t="str">
        <f>IF(O285="","",SUM(N292:N304))</f>
        <v/>
      </c>
      <c r="L289" s="1438"/>
      <c r="M289" s="1439" t="s">
        <v>506</v>
      </c>
      <c r="N289" s="1440"/>
      <c r="O289" s="231" t="str">
        <f>IF(O285="","",K289/M286)</f>
        <v/>
      </c>
      <c r="P289" s="223"/>
    </row>
    <row r="290" spans="1:16" s="224" customFormat="1" ht="20.25" customHeight="1">
      <c r="A290" s="1441" t="s">
        <v>112</v>
      </c>
      <c r="B290" s="1442"/>
      <c r="C290" s="1442"/>
      <c r="D290" s="1442"/>
      <c r="E290" s="1442"/>
      <c r="F290" s="1442"/>
      <c r="G290" s="1443"/>
      <c r="H290" s="227"/>
      <c r="I290" s="1441" t="s">
        <v>112</v>
      </c>
      <c r="J290" s="1442"/>
      <c r="K290" s="1442"/>
      <c r="L290" s="1442"/>
      <c r="M290" s="1442"/>
      <c r="N290" s="1442"/>
      <c r="O290" s="1443"/>
      <c r="P290" s="223"/>
    </row>
    <row r="291" spans="1:16" s="224" customFormat="1" ht="20.25" customHeight="1">
      <c r="A291" s="1394" t="s">
        <v>113</v>
      </c>
      <c r="B291" s="1395"/>
      <c r="C291" s="1395"/>
      <c r="D291" s="218" t="s">
        <v>85</v>
      </c>
      <c r="E291" s="229" t="s">
        <v>114</v>
      </c>
      <c r="F291" s="229" t="s">
        <v>115</v>
      </c>
      <c r="G291" s="232" t="s">
        <v>116</v>
      </c>
      <c r="H291" s="227"/>
      <c r="I291" s="1394" t="s">
        <v>113</v>
      </c>
      <c r="J291" s="1395"/>
      <c r="K291" s="1395"/>
      <c r="L291" s="218" t="s">
        <v>85</v>
      </c>
      <c r="M291" s="229" t="s">
        <v>114</v>
      </c>
      <c r="N291" s="229" t="s">
        <v>115</v>
      </c>
      <c r="O291" s="232" t="s">
        <v>116</v>
      </c>
      <c r="P291" s="223"/>
    </row>
    <row r="292" spans="1:16" s="224" customFormat="1" ht="20.25" customHeight="1">
      <c r="A292" s="1455"/>
      <c r="B292" s="1456"/>
      <c r="C292" s="1456"/>
      <c r="D292" s="233"/>
      <c r="E292" s="234" t="s">
        <v>114</v>
      </c>
      <c r="F292" s="235"/>
      <c r="G292" s="236">
        <f>D292*F292</f>
        <v>0</v>
      </c>
      <c r="H292" s="227"/>
      <c r="I292" s="1455"/>
      <c r="J292" s="1456"/>
      <c r="K292" s="1456"/>
      <c r="L292" s="233"/>
      <c r="M292" s="234" t="s">
        <v>114</v>
      </c>
      <c r="N292" s="235"/>
      <c r="O292" s="236">
        <f>L292*N292</f>
        <v>0</v>
      </c>
      <c r="P292" s="223"/>
    </row>
    <row r="293" spans="1:16" s="224" customFormat="1" ht="20.25" customHeight="1">
      <c r="A293" s="1420"/>
      <c r="B293" s="1421"/>
      <c r="C293" s="1421"/>
      <c r="D293" s="237"/>
      <c r="E293" s="238" t="s">
        <v>114</v>
      </c>
      <c r="F293" s="237"/>
      <c r="G293" s="239">
        <f t="shared" ref="G293:G301" si="20">D293*F293</f>
        <v>0</v>
      </c>
      <c r="H293" s="227"/>
      <c r="I293" s="1420"/>
      <c r="J293" s="1421"/>
      <c r="K293" s="1421"/>
      <c r="L293" s="237"/>
      <c r="M293" s="238" t="s">
        <v>114</v>
      </c>
      <c r="N293" s="237"/>
      <c r="O293" s="239">
        <f t="shared" ref="O293:O301" si="21">L293*N293</f>
        <v>0</v>
      </c>
      <c r="P293" s="223"/>
    </row>
    <row r="294" spans="1:16" s="224" customFormat="1" ht="20.25" customHeight="1">
      <c r="A294" s="1420"/>
      <c r="B294" s="1421"/>
      <c r="C294" s="1421"/>
      <c r="D294" s="237"/>
      <c r="E294" s="238" t="s">
        <v>114</v>
      </c>
      <c r="F294" s="237"/>
      <c r="G294" s="239">
        <f t="shared" si="20"/>
        <v>0</v>
      </c>
      <c r="H294" s="227"/>
      <c r="I294" s="1420"/>
      <c r="J294" s="1421"/>
      <c r="K294" s="1421"/>
      <c r="L294" s="237"/>
      <c r="M294" s="238" t="s">
        <v>114</v>
      </c>
      <c r="N294" s="237"/>
      <c r="O294" s="239">
        <f t="shared" si="21"/>
        <v>0</v>
      </c>
      <c r="P294" s="223"/>
    </row>
    <row r="295" spans="1:16" s="224" customFormat="1" ht="20.25" customHeight="1">
      <c r="A295" s="1420"/>
      <c r="B295" s="1421"/>
      <c r="C295" s="1421"/>
      <c r="D295" s="237"/>
      <c r="E295" s="238" t="s">
        <v>114</v>
      </c>
      <c r="F295" s="237"/>
      <c r="G295" s="239">
        <f t="shared" si="20"/>
        <v>0</v>
      </c>
      <c r="H295" s="227"/>
      <c r="I295" s="1420"/>
      <c r="J295" s="1421"/>
      <c r="K295" s="1421"/>
      <c r="L295" s="237"/>
      <c r="M295" s="238" t="s">
        <v>114</v>
      </c>
      <c r="N295" s="237"/>
      <c r="O295" s="239">
        <f t="shared" si="21"/>
        <v>0</v>
      </c>
      <c r="P295" s="223"/>
    </row>
    <row r="296" spans="1:16" s="224" customFormat="1" ht="20.25" customHeight="1">
      <c r="A296" s="1420"/>
      <c r="B296" s="1421"/>
      <c r="C296" s="1421"/>
      <c r="D296" s="237"/>
      <c r="E296" s="238" t="s">
        <v>114</v>
      </c>
      <c r="F296" s="237"/>
      <c r="G296" s="239">
        <f t="shared" si="20"/>
        <v>0</v>
      </c>
      <c r="H296" s="227"/>
      <c r="I296" s="1420"/>
      <c r="J296" s="1421"/>
      <c r="K296" s="1421"/>
      <c r="L296" s="237"/>
      <c r="M296" s="238" t="s">
        <v>114</v>
      </c>
      <c r="N296" s="237"/>
      <c r="O296" s="239">
        <f t="shared" si="21"/>
        <v>0</v>
      </c>
      <c r="P296" s="223"/>
    </row>
    <row r="297" spans="1:16" s="224" customFormat="1" ht="20.25" customHeight="1">
      <c r="A297" s="1420"/>
      <c r="B297" s="1421"/>
      <c r="C297" s="1421"/>
      <c r="D297" s="237"/>
      <c r="E297" s="238" t="s">
        <v>114</v>
      </c>
      <c r="F297" s="237"/>
      <c r="G297" s="239">
        <f t="shared" si="20"/>
        <v>0</v>
      </c>
      <c r="H297" s="227"/>
      <c r="I297" s="1420"/>
      <c r="J297" s="1421"/>
      <c r="K297" s="1421"/>
      <c r="L297" s="237"/>
      <c r="M297" s="238" t="s">
        <v>114</v>
      </c>
      <c r="N297" s="237"/>
      <c r="O297" s="239">
        <f t="shared" si="21"/>
        <v>0</v>
      </c>
      <c r="P297" s="223"/>
    </row>
    <row r="298" spans="1:16" s="224" customFormat="1" ht="20.25" customHeight="1">
      <c r="A298" s="1420"/>
      <c r="B298" s="1421"/>
      <c r="C298" s="1421"/>
      <c r="D298" s="237"/>
      <c r="E298" s="238" t="s">
        <v>114</v>
      </c>
      <c r="F298" s="237"/>
      <c r="G298" s="239">
        <f t="shared" si="20"/>
        <v>0</v>
      </c>
      <c r="H298" s="227"/>
      <c r="I298" s="1420"/>
      <c r="J298" s="1421"/>
      <c r="K298" s="1421"/>
      <c r="L298" s="237"/>
      <c r="M298" s="238" t="s">
        <v>114</v>
      </c>
      <c r="N298" s="237"/>
      <c r="O298" s="239">
        <f t="shared" si="21"/>
        <v>0</v>
      </c>
      <c r="P298" s="223"/>
    </row>
    <row r="299" spans="1:16" s="224" customFormat="1" ht="20.25" customHeight="1">
      <c r="A299" s="1420"/>
      <c r="B299" s="1421"/>
      <c r="C299" s="1421"/>
      <c r="D299" s="237"/>
      <c r="E299" s="238" t="s">
        <v>114</v>
      </c>
      <c r="F299" s="237"/>
      <c r="G299" s="239">
        <f t="shared" si="20"/>
        <v>0</v>
      </c>
      <c r="H299" s="227"/>
      <c r="I299" s="1420"/>
      <c r="J299" s="1421"/>
      <c r="K299" s="1421"/>
      <c r="L299" s="237"/>
      <c r="M299" s="238" t="s">
        <v>114</v>
      </c>
      <c r="N299" s="237"/>
      <c r="O299" s="239">
        <f t="shared" si="21"/>
        <v>0</v>
      </c>
      <c r="P299" s="223"/>
    </row>
    <row r="300" spans="1:16" s="224" customFormat="1" ht="20.25" customHeight="1">
      <c r="A300" s="1420"/>
      <c r="B300" s="1421"/>
      <c r="C300" s="1421"/>
      <c r="D300" s="237"/>
      <c r="E300" s="238" t="s">
        <v>114</v>
      </c>
      <c r="F300" s="237"/>
      <c r="G300" s="239">
        <f t="shared" si="20"/>
        <v>0</v>
      </c>
      <c r="H300" s="227"/>
      <c r="I300" s="1420"/>
      <c r="J300" s="1421"/>
      <c r="K300" s="1421"/>
      <c r="L300" s="237"/>
      <c r="M300" s="238" t="s">
        <v>114</v>
      </c>
      <c r="N300" s="237"/>
      <c r="O300" s="239">
        <f t="shared" si="21"/>
        <v>0</v>
      </c>
      <c r="P300" s="223"/>
    </row>
    <row r="301" spans="1:16" s="224" customFormat="1" ht="20.25" customHeight="1">
      <c r="A301" s="1422"/>
      <c r="B301" s="1423"/>
      <c r="C301" s="1423"/>
      <c r="D301" s="237"/>
      <c r="E301" s="238" t="s">
        <v>114</v>
      </c>
      <c r="F301" s="237"/>
      <c r="G301" s="239">
        <f t="shared" si="20"/>
        <v>0</v>
      </c>
      <c r="H301" s="227"/>
      <c r="I301" s="1422"/>
      <c r="J301" s="1423"/>
      <c r="K301" s="1423"/>
      <c r="L301" s="237"/>
      <c r="M301" s="238" t="s">
        <v>114</v>
      </c>
      <c r="N301" s="237"/>
      <c r="O301" s="239">
        <f t="shared" si="21"/>
        <v>0</v>
      </c>
      <c r="P301" s="223"/>
    </row>
    <row r="302" spans="1:16" s="224" customFormat="1" ht="20.25" customHeight="1">
      <c r="A302" s="1332" t="s">
        <v>614</v>
      </c>
      <c r="B302" s="1400"/>
      <c r="C302" s="1333"/>
      <c r="D302" s="609" t="s">
        <v>445</v>
      </c>
      <c r="E302" s="1402" t="s">
        <v>446</v>
      </c>
      <c r="F302" s="1403"/>
      <c r="G302" s="610" t="s">
        <v>447</v>
      </c>
      <c r="H302" s="227"/>
      <c r="I302" s="1332" t="s">
        <v>614</v>
      </c>
      <c r="J302" s="1400"/>
      <c r="K302" s="1333"/>
      <c r="L302" s="609" t="s">
        <v>445</v>
      </c>
      <c r="M302" s="1402" t="s">
        <v>446</v>
      </c>
      <c r="N302" s="1403"/>
      <c r="O302" s="610" t="s">
        <v>447</v>
      </c>
      <c r="P302" s="223"/>
    </row>
    <row r="303" spans="1:16" s="224" customFormat="1" ht="20.25" customHeight="1">
      <c r="A303" s="1334"/>
      <c r="B303" s="1401"/>
      <c r="C303" s="1335"/>
      <c r="D303" s="483"/>
      <c r="E303" s="1338"/>
      <c r="F303" s="1339"/>
      <c r="G303" s="484"/>
      <c r="H303" s="227"/>
      <c r="I303" s="1334"/>
      <c r="J303" s="1401"/>
      <c r="K303" s="1335"/>
      <c r="L303" s="483"/>
      <c r="M303" s="1338"/>
      <c r="N303" s="1339"/>
      <c r="O303" s="484"/>
      <c r="P303" s="223"/>
    </row>
    <row r="304" spans="1:16" s="224" customFormat="1" ht="20.25" customHeight="1">
      <c r="A304" s="1424" t="s">
        <v>117</v>
      </c>
      <c r="B304" s="1425"/>
      <c r="C304" s="1426"/>
      <c r="D304" s="240"/>
      <c r="E304" s="241" t="s">
        <v>114</v>
      </c>
      <c r="F304" s="242"/>
      <c r="G304" s="243">
        <v>0</v>
      </c>
      <c r="H304" s="227"/>
      <c r="I304" s="1424" t="s">
        <v>117</v>
      </c>
      <c r="J304" s="1425"/>
      <c r="K304" s="1426"/>
      <c r="L304" s="240"/>
      <c r="M304" s="241" t="s">
        <v>114</v>
      </c>
      <c r="N304" s="242"/>
      <c r="O304" s="243">
        <v>0</v>
      </c>
      <c r="P304" s="223"/>
    </row>
    <row r="305" spans="1:16" s="224" customFormat="1" ht="20.25" customHeight="1">
      <c r="A305" s="1427" t="s">
        <v>118</v>
      </c>
      <c r="B305" s="1428"/>
      <c r="C305" s="1428"/>
      <c r="D305" s="1428"/>
      <c r="E305" s="1428"/>
      <c r="F305" s="1429"/>
      <c r="G305" s="244">
        <f>SUM(G292:G301)</f>
        <v>0</v>
      </c>
      <c r="H305" s="227"/>
      <c r="I305" s="1427" t="s">
        <v>118</v>
      </c>
      <c r="J305" s="1428"/>
      <c r="K305" s="1428"/>
      <c r="L305" s="1428"/>
      <c r="M305" s="1428"/>
      <c r="N305" s="1429"/>
      <c r="O305" s="244">
        <f>SUM(O292:O301)</f>
        <v>0</v>
      </c>
      <c r="P305" s="223"/>
    </row>
    <row r="306" spans="1:16" s="224" customFormat="1" ht="20.25" customHeight="1">
      <c r="A306" s="1430" t="s">
        <v>119</v>
      </c>
      <c r="B306" s="1431"/>
      <c r="C306" s="1431"/>
      <c r="D306" s="1431"/>
      <c r="E306" s="1431"/>
      <c r="F306" s="1432"/>
      <c r="G306" s="245"/>
      <c r="H306" s="227"/>
      <c r="I306" s="1433" t="s">
        <v>119</v>
      </c>
      <c r="J306" s="1434"/>
      <c r="K306" s="1434"/>
      <c r="L306" s="1434"/>
      <c r="M306" s="1434"/>
      <c r="N306" s="1434"/>
      <c r="O306" s="245"/>
      <c r="P306" s="223"/>
    </row>
    <row r="307" spans="1:16" s="224" customFormat="1" ht="20.25" customHeight="1">
      <c r="A307" s="1394" t="s">
        <v>120</v>
      </c>
      <c r="B307" s="1395"/>
      <c r="C307" s="1395"/>
      <c r="D307" s="1395"/>
      <c r="E307" s="1395"/>
      <c r="F307" s="1395"/>
      <c r="G307" s="244">
        <f>G305+G306</f>
        <v>0</v>
      </c>
      <c r="H307" s="227"/>
      <c r="I307" s="1394" t="s">
        <v>120</v>
      </c>
      <c r="J307" s="1395"/>
      <c r="K307" s="1395"/>
      <c r="L307" s="1395"/>
      <c r="M307" s="1395"/>
      <c r="N307" s="1395"/>
      <c r="O307" s="244">
        <f>O305+O306</f>
        <v>0</v>
      </c>
      <c r="P307" s="223"/>
    </row>
    <row r="308" spans="1:16" s="224" customFormat="1" ht="20.25" customHeight="1">
      <c r="A308" s="223"/>
      <c r="B308" s="223"/>
      <c r="C308" s="223"/>
      <c r="D308" s="223"/>
      <c r="E308" s="223"/>
      <c r="F308" s="223"/>
      <c r="G308" s="223">
        <v>23</v>
      </c>
      <c r="H308" s="223"/>
      <c r="I308" s="223"/>
      <c r="J308" s="223"/>
      <c r="K308" s="223"/>
      <c r="L308" s="223"/>
      <c r="M308" s="223"/>
      <c r="N308" s="223"/>
      <c r="O308" s="223">
        <v>24</v>
      </c>
      <c r="P308" s="223"/>
    </row>
    <row r="309" spans="1:16" s="224" customFormat="1" ht="20.25" customHeight="1">
      <c r="A309" s="1396" t="s">
        <v>121</v>
      </c>
      <c r="B309" s="1397"/>
      <c r="C309" s="1408"/>
      <c r="D309" s="1408"/>
      <c r="E309" s="1408"/>
      <c r="F309" s="1408"/>
      <c r="G309" s="1409"/>
      <c r="H309" s="227"/>
      <c r="I309" s="1396" t="s">
        <v>121</v>
      </c>
      <c r="J309" s="1397"/>
      <c r="K309" s="1408"/>
      <c r="L309" s="1408"/>
      <c r="M309" s="1408"/>
      <c r="N309" s="1408"/>
      <c r="O309" s="1409"/>
      <c r="P309" s="223"/>
    </row>
    <row r="310" spans="1:16" s="224" customFormat="1" ht="20.25" customHeight="1">
      <c r="A310" s="1398" t="s">
        <v>106</v>
      </c>
      <c r="B310" s="1399"/>
      <c r="C310" s="1410"/>
      <c r="D310" s="1410"/>
      <c r="E310" s="1410"/>
      <c r="F310" s="1410"/>
      <c r="G310" s="1411"/>
      <c r="H310" s="227"/>
      <c r="I310" s="1398" t="s">
        <v>106</v>
      </c>
      <c r="J310" s="1399"/>
      <c r="K310" s="1410"/>
      <c r="L310" s="1410"/>
      <c r="M310" s="1410"/>
      <c r="N310" s="1410"/>
      <c r="O310" s="1411"/>
      <c r="P310" s="223"/>
    </row>
    <row r="311" spans="1:16" s="224" customFormat="1" ht="20.25" customHeight="1">
      <c r="A311" s="1404" t="s">
        <v>107</v>
      </c>
      <c r="B311" s="1405"/>
      <c r="C311" s="1406"/>
      <c r="D311" s="1407"/>
      <c r="E311" s="1427" t="s">
        <v>142</v>
      </c>
      <c r="F311" s="1429"/>
      <c r="G311" s="655"/>
      <c r="H311" s="227"/>
      <c r="I311" s="1404" t="s">
        <v>107</v>
      </c>
      <c r="J311" s="1405"/>
      <c r="K311" s="1406"/>
      <c r="L311" s="1407"/>
      <c r="M311" s="1427" t="s">
        <v>142</v>
      </c>
      <c r="N311" s="1429"/>
      <c r="O311" s="655"/>
      <c r="P311" s="223"/>
    </row>
    <row r="312" spans="1:16" s="224" customFormat="1" ht="20.25" customHeight="1">
      <c r="A312" s="1394" t="s">
        <v>108</v>
      </c>
      <c r="B312" s="1395"/>
      <c r="C312" s="1444">
        <f>C311-G311</f>
        <v>0</v>
      </c>
      <c r="D312" s="1445"/>
      <c r="E312" s="1412" t="s">
        <v>109</v>
      </c>
      <c r="F312" s="1413"/>
      <c r="G312" s="657"/>
      <c r="H312" s="227"/>
      <c r="I312" s="1394" t="s">
        <v>108</v>
      </c>
      <c r="J312" s="1395"/>
      <c r="K312" s="1444">
        <f>K311-O311</f>
        <v>0</v>
      </c>
      <c r="L312" s="1445"/>
      <c r="M312" s="1412" t="s">
        <v>109</v>
      </c>
      <c r="N312" s="1413"/>
      <c r="O312" s="657"/>
      <c r="P312" s="223"/>
    </row>
    <row r="313" spans="1:16" s="224" customFormat="1" ht="20.25" customHeight="1">
      <c r="A313" s="1453" t="s">
        <v>378</v>
      </c>
      <c r="B313" s="1454"/>
      <c r="C313" s="1454"/>
      <c r="D313" s="1454"/>
      <c r="E313" s="1450" t="str">
        <f>IF(C312*G312=0,"",C312*G312)</f>
        <v/>
      </c>
      <c r="F313" s="1451"/>
      <c r="G313" s="1452"/>
      <c r="H313" s="227"/>
      <c r="I313" s="1453" t="s">
        <v>378</v>
      </c>
      <c r="J313" s="1454"/>
      <c r="K313" s="1454"/>
      <c r="L313" s="1454"/>
      <c r="M313" s="1450" t="str">
        <f>IF(K312*O312=0,"",K312*O312)</f>
        <v/>
      </c>
      <c r="N313" s="1451"/>
      <c r="O313" s="1452"/>
      <c r="P313" s="223"/>
    </row>
    <row r="314" spans="1:16" s="440" customFormat="1" ht="20.100000000000001" hidden="1" customHeight="1">
      <c r="A314" s="1414" t="s">
        <v>313</v>
      </c>
      <c r="B314" s="1415"/>
      <c r="C314" s="1416">
        <f>C311*G312</f>
        <v>0</v>
      </c>
      <c r="D314" s="1417"/>
      <c r="E314" s="1418" t="s">
        <v>315</v>
      </c>
      <c r="F314" s="1419"/>
      <c r="G314" s="441">
        <f>G311*G312</f>
        <v>0</v>
      </c>
      <c r="H314" s="439"/>
      <c r="I314" s="1414" t="s">
        <v>313</v>
      </c>
      <c r="J314" s="1415"/>
      <c r="K314" s="1416">
        <f>K311*O312</f>
        <v>0</v>
      </c>
      <c r="L314" s="1417"/>
      <c r="M314" s="1418" t="s">
        <v>315</v>
      </c>
      <c r="N314" s="1419"/>
      <c r="O314" s="441">
        <f>O311*O312</f>
        <v>0</v>
      </c>
      <c r="P314" s="437" t="s">
        <v>311</v>
      </c>
    </row>
    <row r="315" spans="1:16" s="224" customFormat="1" ht="20.25" customHeight="1">
      <c r="A315" s="1394" t="s">
        <v>110</v>
      </c>
      <c r="B315" s="1395"/>
      <c r="C315" s="1446" t="str">
        <f>IF(G312="","",SUM(F319:F328))</f>
        <v/>
      </c>
      <c r="D315" s="1447"/>
      <c r="E315" s="1448" t="s">
        <v>111</v>
      </c>
      <c r="F315" s="1449"/>
      <c r="G315" s="230" t="str">
        <f>IF(G312="","",C315/E313)</f>
        <v/>
      </c>
      <c r="H315" s="227"/>
      <c r="I315" s="1394" t="s">
        <v>110</v>
      </c>
      <c r="J315" s="1395"/>
      <c r="K315" s="1446" t="str">
        <f>IF(O312="","",SUM(N319:N328))</f>
        <v/>
      </c>
      <c r="L315" s="1447"/>
      <c r="M315" s="1448" t="s">
        <v>111</v>
      </c>
      <c r="N315" s="1449"/>
      <c r="O315" s="230" t="str">
        <f>IF(O312="","",K315/M313)</f>
        <v/>
      </c>
      <c r="P315" s="223"/>
    </row>
    <row r="316" spans="1:16" s="224" customFormat="1" ht="20.25" customHeight="1">
      <c r="A316" s="1435" t="s">
        <v>505</v>
      </c>
      <c r="B316" s="1436"/>
      <c r="C316" s="1437" t="str">
        <f>IF(G312="","",SUM(F319:F331))</f>
        <v/>
      </c>
      <c r="D316" s="1438"/>
      <c r="E316" s="1439" t="s">
        <v>506</v>
      </c>
      <c r="F316" s="1440"/>
      <c r="G316" s="231" t="str">
        <f>IF(G312="","",C316/E313)</f>
        <v/>
      </c>
      <c r="H316" s="227"/>
      <c r="I316" s="1435" t="s">
        <v>505</v>
      </c>
      <c r="J316" s="1436"/>
      <c r="K316" s="1437" t="str">
        <f>IF(O312="","",SUM(N319:N331))</f>
        <v/>
      </c>
      <c r="L316" s="1438"/>
      <c r="M316" s="1439" t="s">
        <v>506</v>
      </c>
      <c r="N316" s="1440"/>
      <c r="O316" s="231" t="str">
        <f>IF(O312="","",K316/M313)</f>
        <v/>
      </c>
      <c r="P316" s="223"/>
    </row>
    <row r="317" spans="1:16" s="224" customFormat="1" ht="20.25" customHeight="1">
      <c r="A317" s="1441" t="s">
        <v>112</v>
      </c>
      <c r="B317" s="1442"/>
      <c r="C317" s="1442"/>
      <c r="D317" s="1442"/>
      <c r="E317" s="1442"/>
      <c r="F317" s="1442"/>
      <c r="G317" s="1443"/>
      <c r="H317" s="227"/>
      <c r="I317" s="1441" t="s">
        <v>112</v>
      </c>
      <c r="J317" s="1442"/>
      <c r="K317" s="1442"/>
      <c r="L317" s="1442"/>
      <c r="M317" s="1442"/>
      <c r="N317" s="1442"/>
      <c r="O317" s="1443"/>
      <c r="P317" s="223"/>
    </row>
    <row r="318" spans="1:16" s="224" customFormat="1" ht="20.25" customHeight="1">
      <c r="A318" s="1394" t="s">
        <v>113</v>
      </c>
      <c r="B318" s="1395"/>
      <c r="C318" s="1395"/>
      <c r="D318" s="218" t="s">
        <v>85</v>
      </c>
      <c r="E318" s="229" t="s">
        <v>114</v>
      </c>
      <c r="F318" s="229" t="s">
        <v>115</v>
      </c>
      <c r="G318" s="232" t="s">
        <v>116</v>
      </c>
      <c r="H318" s="227"/>
      <c r="I318" s="1394" t="s">
        <v>113</v>
      </c>
      <c r="J318" s="1395"/>
      <c r="K318" s="1395"/>
      <c r="L318" s="218" t="s">
        <v>85</v>
      </c>
      <c r="M318" s="229" t="s">
        <v>114</v>
      </c>
      <c r="N318" s="229" t="s">
        <v>115</v>
      </c>
      <c r="O318" s="232" t="s">
        <v>116</v>
      </c>
      <c r="P318" s="223"/>
    </row>
    <row r="319" spans="1:16" s="224" customFormat="1" ht="20.25" customHeight="1">
      <c r="A319" s="1455"/>
      <c r="B319" s="1456"/>
      <c r="C319" s="1456"/>
      <c r="D319" s="233"/>
      <c r="E319" s="234" t="s">
        <v>114</v>
      </c>
      <c r="F319" s="235"/>
      <c r="G319" s="236">
        <f>D319*F319</f>
        <v>0</v>
      </c>
      <c r="H319" s="227"/>
      <c r="I319" s="1455"/>
      <c r="J319" s="1456"/>
      <c r="K319" s="1456"/>
      <c r="L319" s="233"/>
      <c r="M319" s="234" t="s">
        <v>114</v>
      </c>
      <c r="N319" s="235"/>
      <c r="O319" s="236">
        <f>L319*N319</f>
        <v>0</v>
      </c>
      <c r="P319" s="223"/>
    </row>
    <row r="320" spans="1:16" s="224" customFormat="1" ht="20.25" customHeight="1">
      <c r="A320" s="1420"/>
      <c r="B320" s="1421"/>
      <c r="C320" s="1421"/>
      <c r="D320" s="237"/>
      <c r="E320" s="238" t="s">
        <v>114</v>
      </c>
      <c r="F320" s="237"/>
      <c r="G320" s="239">
        <f t="shared" ref="G320:G328" si="22">D320*F320</f>
        <v>0</v>
      </c>
      <c r="H320" s="227"/>
      <c r="I320" s="1420"/>
      <c r="J320" s="1421"/>
      <c r="K320" s="1421"/>
      <c r="L320" s="237"/>
      <c r="M320" s="238" t="s">
        <v>114</v>
      </c>
      <c r="N320" s="237"/>
      <c r="O320" s="239">
        <f t="shared" ref="O320:O328" si="23">L320*N320</f>
        <v>0</v>
      </c>
      <c r="P320" s="223"/>
    </row>
    <row r="321" spans="1:16" s="224" customFormat="1" ht="20.25" customHeight="1">
      <c r="A321" s="1420"/>
      <c r="B321" s="1421"/>
      <c r="C321" s="1421"/>
      <c r="D321" s="237"/>
      <c r="E321" s="238" t="s">
        <v>114</v>
      </c>
      <c r="F321" s="237"/>
      <c r="G321" s="239">
        <f t="shared" si="22"/>
        <v>0</v>
      </c>
      <c r="H321" s="227"/>
      <c r="I321" s="1420"/>
      <c r="J321" s="1421"/>
      <c r="K321" s="1421"/>
      <c r="L321" s="237"/>
      <c r="M321" s="238" t="s">
        <v>114</v>
      </c>
      <c r="N321" s="237"/>
      <c r="O321" s="239">
        <f t="shared" si="23"/>
        <v>0</v>
      </c>
      <c r="P321" s="223"/>
    </row>
    <row r="322" spans="1:16" s="224" customFormat="1" ht="20.25" customHeight="1">
      <c r="A322" s="1420"/>
      <c r="B322" s="1421"/>
      <c r="C322" s="1421"/>
      <c r="D322" s="237"/>
      <c r="E322" s="238" t="s">
        <v>114</v>
      </c>
      <c r="F322" s="237"/>
      <c r="G322" s="239">
        <f t="shared" si="22"/>
        <v>0</v>
      </c>
      <c r="H322" s="227"/>
      <c r="I322" s="1420"/>
      <c r="J322" s="1421"/>
      <c r="K322" s="1421"/>
      <c r="L322" s="237"/>
      <c r="M322" s="238" t="s">
        <v>114</v>
      </c>
      <c r="N322" s="237"/>
      <c r="O322" s="239">
        <f t="shared" si="23"/>
        <v>0</v>
      </c>
      <c r="P322" s="223"/>
    </row>
    <row r="323" spans="1:16" s="224" customFormat="1" ht="20.25" customHeight="1">
      <c r="A323" s="1420"/>
      <c r="B323" s="1421"/>
      <c r="C323" s="1421"/>
      <c r="D323" s="237"/>
      <c r="E323" s="238" t="s">
        <v>114</v>
      </c>
      <c r="F323" s="237"/>
      <c r="G323" s="239">
        <f t="shared" si="22"/>
        <v>0</v>
      </c>
      <c r="H323" s="227"/>
      <c r="I323" s="1420"/>
      <c r="J323" s="1421"/>
      <c r="K323" s="1421"/>
      <c r="L323" s="237"/>
      <c r="M323" s="238" t="s">
        <v>114</v>
      </c>
      <c r="N323" s="237"/>
      <c r="O323" s="239">
        <f t="shared" si="23"/>
        <v>0</v>
      </c>
      <c r="P323" s="223"/>
    </row>
    <row r="324" spans="1:16" s="224" customFormat="1" ht="20.25" customHeight="1">
      <c r="A324" s="1420"/>
      <c r="B324" s="1421"/>
      <c r="C324" s="1421"/>
      <c r="D324" s="237"/>
      <c r="E324" s="238" t="s">
        <v>114</v>
      </c>
      <c r="F324" s="237"/>
      <c r="G324" s="239">
        <f t="shared" si="22"/>
        <v>0</v>
      </c>
      <c r="H324" s="227"/>
      <c r="I324" s="1420"/>
      <c r="J324" s="1421"/>
      <c r="K324" s="1421"/>
      <c r="L324" s="237"/>
      <c r="M324" s="238" t="s">
        <v>114</v>
      </c>
      <c r="N324" s="237"/>
      <c r="O324" s="239">
        <f t="shared" si="23"/>
        <v>0</v>
      </c>
      <c r="P324" s="223"/>
    </row>
    <row r="325" spans="1:16" s="224" customFormat="1" ht="20.25" customHeight="1">
      <c r="A325" s="1420"/>
      <c r="B325" s="1421"/>
      <c r="C325" s="1421"/>
      <c r="D325" s="237"/>
      <c r="E325" s="238" t="s">
        <v>114</v>
      </c>
      <c r="F325" s="237"/>
      <c r="G325" s="239">
        <f t="shared" si="22"/>
        <v>0</v>
      </c>
      <c r="H325" s="227"/>
      <c r="I325" s="1420"/>
      <c r="J325" s="1421"/>
      <c r="K325" s="1421"/>
      <c r="L325" s="237"/>
      <c r="M325" s="238" t="s">
        <v>114</v>
      </c>
      <c r="N325" s="237"/>
      <c r="O325" s="239">
        <f t="shared" si="23"/>
        <v>0</v>
      </c>
      <c r="P325" s="223"/>
    </row>
    <row r="326" spans="1:16" s="224" customFormat="1" ht="20.25" customHeight="1">
      <c r="A326" s="1420"/>
      <c r="B326" s="1421"/>
      <c r="C326" s="1421"/>
      <c r="D326" s="237"/>
      <c r="E326" s="238" t="s">
        <v>114</v>
      </c>
      <c r="F326" s="237"/>
      <c r="G326" s="239">
        <f t="shared" si="22"/>
        <v>0</v>
      </c>
      <c r="H326" s="227"/>
      <c r="I326" s="1420"/>
      <c r="J326" s="1421"/>
      <c r="K326" s="1421"/>
      <c r="L326" s="237"/>
      <c r="M326" s="238" t="s">
        <v>114</v>
      </c>
      <c r="N326" s="237"/>
      <c r="O326" s="239">
        <f t="shared" si="23"/>
        <v>0</v>
      </c>
      <c r="P326" s="223"/>
    </row>
    <row r="327" spans="1:16" s="224" customFormat="1" ht="20.25" customHeight="1">
      <c r="A327" s="1420"/>
      <c r="B327" s="1421"/>
      <c r="C327" s="1421"/>
      <c r="D327" s="237"/>
      <c r="E327" s="238" t="s">
        <v>114</v>
      </c>
      <c r="F327" s="237"/>
      <c r="G327" s="239">
        <f t="shared" si="22"/>
        <v>0</v>
      </c>
      <c r="H327" s="227"/>
      <c r="I327" s="1420"/>
      <c r="J327" s="1421"/>
      <c r="K327" s="1421"/>
      <c r="L327" s="237"/>
      <c r="M327" s="238" t="s">
        <v>114</v>
      </c>
      <c r="N327" s="237"/>
      <c r="O327" s="239">
        <f t="shared" si="23"/>
        <v>0</v>
      </c>
      <c r="P327" s="223"/>
    </row>
    <row r="328" spans="1:16" s="224" customFormat="1" ht="20.25" customHeight="1">
      <c r="A328" s="1422"/>
      <c r="B328" s="1423"/>
      <c r="C328" s="1423"/>
      <c r="D328" s="237"/>
      <c r="E328" s="238" t="s">
        <v>114</v>
      </c>
      <c r="F328" s="237"/>
      <c r="G328" s="239">
        <f t="shared" si="22"/>
        <v>0</v>
      </c>
      <c r="H328" s="227"/>
      <c r="I328" s="1422"/>
      <c r="J328" s="1423"/>
      <c r="K328" s="1423"/>
      <c r="L328" s="237"/>
      <c r="M328" s="238" t="s">
        <v>114</v>
      </c>
      <c r="N328" s="237"/>
      <c r="O328" s="239">
        <f t="shared" si="23"/>
        <v>0</v>
      </c>
      <c r="P328" s="223"/>
    </row>
    <row r="329" spans="1:16" s="224" customFormat="1" ht="20.25" customHeight="1">
      <c r="A329" s="1332" t="s">
        <v>614</v>
      </c>
      <c r="B329" s="1400"/>
      <c r="C329" s="1333"/>
      <c r="D329" s="609" t="s">
        <v>445</v>
      </c>
      <c r="E329" s="1402" t="s">
        <v>446</v>
      </c>
      <c r="F329" s="1403"/>
      <c r="G329" s="610" t="s">
        <v>447</v>
      </c>
      <c r="H329" s="227"/>
      <c r="I329" s="1332" t="s">
        <v>614</v>
      </c>
      <c r="J329" s="1400"/>
      <c r="K329" s="1333"/>
      <c r="L329" s="609" t="s">
        <v>445</v>
      </c>
      <c r="M329" s="1402" t="s">
        <v>446</v>
      </c>
      <c r="N329" s="1403"/>
      <c r="O329" s="610" t="s">
        <v>447</v>
      </c>
      <c r="P329" s="223"/>
    </row>
    <row r="330" spans="1:16" s="224" customFormat="1" ht="20.25" customHeight="1">
      <c r="A330" s="1334"/>
      <c r="B330" s="1401"/>
      <c r="C330" s="1335"/>
      <c r="D330" s="483"/>
      <c r="E330" s="1338"/>
      <c r="F330" s="1339"/>
      <c r="G330" s="484"/>
      <c r="H330" s="227"/>
      <c r="I330" s="1334"/>
      <c r="J330" s="1401"/>
      <c r="K330" s="1335"/>
      <c r="L330" s="483"/>
      <c r="M330" s="1338"/>
      <c r="N330" s="1339"/>
      <c r="O330" s="484"/>
      <c r="P330" s="223"/>
    </row>
    <row r="331" spans="1:16" s="224" customFormat="1" ht="20.25" customHeight="1">
      <c r="A331" s="1424" t="s">
        <v>117</v>
      </c>
      <c r="B331" s="1425"/>
      <c r="C331" s="1426"/>
      <c r="D331" s="240"/>
      <c r="E331" s="241" t="s">
        <v>114</v>
      </c>
      <c r="F331" s="242"/>
      <c r="G331" s="243">
        <v>0</v>
      </c>
      <c r="H331" s="227"/>
      <c r="I331" s="1424" t="s">
        <v>117</v>
      </c>
      <c r="J331" s="1425"/>
      <c r="K331" s="1426"/>
      <c r="L331" s="240"/>
      <c r="M331" s="241" t="s">
        <v>114</v>
      </c>
      <c r="N331" s="242"/>
      <c r="O331" s="243">
        <v>0</v>
      </c>
      <c r="P331" s="223"/>
    </row>
    <row r="332" spans="1:16" s="224" customFormat="1" ht="20.25" customHeight="1">
      <c r="A332" s="1427" t="s">
        <v>118</v>
      </c>
      <c r="B332" s="1428"/>
      <c r="C332" s="1428"/>
      <c r="D332" s="1428"/>
      <c r="E332" s="1428"/>
      <c r="F332" s="1429"/>
      <c r="G332" s="244">
        <f>SUM(G319:G328)</f>
        <v>0</v>
      </c>
      <c r="H332" s="227"/>
      <c r="I332" s="1427" t="s">
        <v>118</v>
      </c>
      <c r="J332" s="1428"/>
      <c r="K332" s="1428"/>
      <c r="L332" s="1428"/>
      <c r="M332" s="1428"/>
      <c r="N332" s="1429"/>
      <c r="O332" s="244">
        <f>SUM(O319:O328)</f>
        <v>0</v>
      </c>
      <c r="P332" s="223"/>
    </row>
    <row r="333" spans="1:16" s="224" customFormat="1" ht="20.25" customHeight="1">
      <c r="A333" s="1430" t="s">
        <v>119</v>
      </c>
      <c r="B333" s="1431"/>
      <c r="C333" s="1431"/>
      <c r="D333" s="1431"/>
      <c r="E333" s="1431"/>
      <c r="F333" s="1432"/>
      <c r="G333" s="245"/>
      <c r="H333" s="227"/>
      <c r="I333" s="1433" t="s">
        <v>119</v>
      </c>
      <c r="J333" s="1434"/>
      <c r="K333" s="1434"/>
      <c r="L333" s="1434"/>
      <c r="M333" s="1434"/>
      <c r="N333" s="1434"/>
      <c r="O333" s="245"/>
      <c r="P333" s="223"/>
    </row>
    <row r="334" spans="1:16" s="224" customFormat="1" ht="20.25" customHeight="1">
      <c r="A334" s="1394" t="s">
        <v>120</v>
      </c>
      <c r="B334" s="1395"/>
      <c r="C334" s="1395"/>
      <c r="D334" s="1395"/>
      <c r="E334" s="1395"/>
      <c r="F334" s="1395"/>
      <c r="G334" s="244">
        <f>G332+G333</f>
        <v>0</v>
      </c>
      <c r="H334" s="227"/>
      <c r="I334" s="1394" t="s">
        <v>120</v>
      </c>
      <c r="J334" s="1395"/>
      <c r="K334" s="1395"/>
      <c r="L334" s="1395"/>
      <c r="M334" s="1395"/>
      <c r="N334" s="1395"/>
      <c r="O334" s="244">
        <f>O332+O333</f>
        <v>0</v>
      </c>
      <c r="P334" s="223"/>
    </row>
    <row r="335" spans="1:16" s="224" customFormat="1" ht="20.25" customHeight="1">
      <c r="A335" s="223"/>
      <c r="B335" s="223"/>
      <c r="C335" s="223"/>
      <c r="D335" s="223"/>
      <c r="E335" s="223"/>
      <c r="F335" s="223"/>
      <c r="G335" s="223">
        <v>25</v>
      </c>
      <c r="H335" s="223"/>
      <c r="I335" s="223"/>
      <c r="J335" s="223"/>
      <c r="K335" s="223"/>
      <c r="L335" s="223"/>
      <c r="M335" s="223"/>
      <c r="N335" s="223"/>
      <c r="O335" s="223">
        <v>26</v>
      </c>
      <c r="P335" s="223"/>
    </row>
    <row r="336" spans="1:16" s="224" customFormat="1" ht="20.25" customHeight="1">
      <c r="A336" s="1396" t="s">
        <v>121</v>
      </c>
      <c r="B336" s="1397"/>
      <c r="C336" s="1408"/>
      <c r="D336" s="1408"/>
      <c r="E336" s="1408"/>
      <c r="F336" s="1408"/>
      <c r="G336" s="1409"/>
      <c r="H336" s="227"/>
      <c r="I336" s="1396" t="s">
        <v>121</v>
      </c>
      <c r="J336" s="1397"/>
      <c r="K336" s="1408"/>
      <c r="L336" s="1408"/>
      <c r="M336" s="1408"/>
      <c r="N336" s="1408"/>
      <c r="O336" s="1409"/>
      <c r="P336" s="223"/>
    </row>
    <row r="337" spans="1:16" s="224" customFormat="1" ht="20.25" customHeight="1">
      <c r="A337" s="1398" t="s">
        <v>106</v>
      </c>
      <c r="B337" s="1399"/>
      <c r="C337" s="1410"/>
      <c r="D337" s="1410"/>
      <c r="E337" s="1410"/>
      <c r="F337" s="1410"/>
      <c r="G337" s="1411"/>
      <c r="H337" s="227"/>
      <c r="I337" s="1398" t="s">
        <v>106</v>
      </c>
      <c r="J337" s="1399"/>
      <c r="K337" s="1410"/>
      <c r="L337" s="1410"/>
      <c r="M337" s="1410"/>
      <c r="N337" s="1410"/>
      <c r="O337" s="1411"/>
      <c r="P337" s="223"/>
    </row>
    <row r="338" spans="1:16" s="224" customFormat="1" ht="20.25" customHeight="1">
      <c r="A338" s="1404" t="s">
        <v>107</v>
      </c>
      <c r="B338" s="1405"/>
      <c r="C338" s="1406"/>
      <c r="D338" s="1407"/>
      <c r="E338" s="1427" t="s">
        <v>142</v>
      </c>
      <c r="F338" s="1429"/>
      <c r="G338" s="655"/>
      <c r="H338" s="227"/>
      <c r="I338" s="1404" t="s">
        <v>107</v>
      </c>
      <c r="J338" s="1405"/>
      <c r="K338" s="1406"/>
      <c r="L338" s="1407"/>
      <c r="M338" s="1427" t="s">
        <v>142</v>
      </c>
      <c r="N338" s="1429"/>
      <c r="O338" s="655"/>
      <c r="P338" s="223"/>
    </row>
    <row r="339" spans="1:16" s="224" customFormat="1" ht="20.25" customHeight="1">
      <c r="A339" s="1394" t="s">
        <v>108</v>
      </c>
      <c r="B339" s="1395"/>
      <c r="C339" s="1444">
        <f>C338-G338</f>
        <v>0</v>
      </c>
      <c r="D339" s="1445"/>
      <c r="E339" s="1412" t="s">
        <v>109</v>
      </c>
      <c r="F339" s="1413"/>
      <c r="G339" s="657"/>
      <c r="H339" s="227"/>
      <c r="I339" s="1394" t="s">
        <v>108</v>
      </c>
      <c r="J339" s="1395"/>
      <c r="K339" s="1444">
        <f>K338-O338</f>
        <v>0</v>
      </c>
      <c r="L339" s="1445"/>
      <c r="M339" s="1412" t="s">
        <v>109</v>
      </c>
      <c r="N339" s="1413"/>
      <c r="O339" s="657"/>
      <c r="P339" s="223"/>
    </row>
    <row r="340" spans="1:16" s="224" customFormat="1" ht="20.25" customHeight="1">
      <c r="A340" s="1453" t="s">
        <v>378</v>
      </c>
      <c r="B340" s="1454"/>
      <c r="C340" s="1454"/>
      <c r="D340" s="1454"/>
      <c r="E340" s="1450" t="str">
        <f>IF(C339*G339=0,"",C339*G339)</f>
        <v/>
      </c>
      <c r="F340" s="1451"/>
      <c r="G340" s="1452"/>
      <c r="H340" s="227"/>
      <c r="I340" s="1453" t="s">
        <v>378</v>
      </c>
      <c r="J340" s="1454"/>
      <c r="K340" s="1454"/>
      <c r="L340" s="1454"/>
      <c r="M340" s="1450" t="str">
        <f>IF(K339*O339=0,"",K339*O339)</f>
        <v/>
      </c>
      <c r="N340" s="1451"/>
      <c r="O340" s="1452"/>
      <c r="P340" s="223"/>
    </row>
    <row r="341" spans="1:16" s="440" customFormat="1" ht="20.100000000000001" hidden="1" customHeight="1">
      <c r="A341" s="1414" t="s">
        <v>313</v>
      </c>
      <c r="B341" s="1415"/>
      <c r="C341" s="1416">
        <f>C338*G339</f>
        <v>0</v>
      </c>
      <c r="D341" s="1417"/>
      <c r="E341" s="1418" t="s">
        <v>315</v>
      </c>
      <c r="F341" s="1419"/>
      <c r="G341" s="441">
        <f>G338*G339</f>
        <v>0</v>
      </c>
      <c r="H341" s="439"/>
      <c r="I341" s="1414" t="s">
        <v>313</v>
      </c>
      <c r="J341" s="1415"/>
      <c r="K341" s="1416">
        <f>K338*O339</f>
        <v>0</v>
      </c>
      <c r="L341" s="1417"/>
      <c r="M341" s="1418" t="s">
        <v>315</v>
      </c>
      <c r="N341" s="1419"/>
      <c r="O341" s="441">
        <f>O338*O339</f>
        <v>0</v>
      </c>
      <c r="P341" s="437" t="s">
        <v>311</v>
      </c>
    </row>
    <row r="342" spans="1:16" s="224" customFormat="1" ht="20.25" customHeight="1">
      <c r="A342" s="1394" t="s">
        <v>110</v>
      </c>
      <c r="B342" s="1395"/>
      <c r="C342" s="1446" t="str">
        <f>IF(G339="","",SUM(F346:F355))</f>
        <v/>
      </c>
      <c r="D342" s="1447"/>
      <c r="E342" s="1448" t="s">
        <v>111</v>
      </c>
      <c r="F342" s="1449"/>
      <c r="G342" s="230" t="str">
        <f>IF(G339="","",C342/E340)</f>
        <v/>
      </c>
      <c r="H342" s="227"/>
      <c r="I342" s="1394" t="s">
        <v>110</v>
      </c>
      <c r="J342" s="1395"/>
      <c r="K342" s="1446" t="str">
        <f>IF(O339="","",SUM(N346:N355))</f>
        <v/>
      </c>
      <c r="L342" s="1447"/>
      <c r="M342" s="1448" t="s">
        <v>111</v>
      </c>
      <c r="N342" s="1449"/>
      <c r="O342" s="230" t="str">
        <f>IF(O339="","",K342/M340)</f>
        <v/>
      </c>
      <c r="P342" s="223"/>
    </row>
    <row r="343" spans="1:16" s="224" customFormat="1" ht="20.25" customHeight="1">
      <c r="A343" s="1435" t="s">
        <v>505</v>
      </c>
      <c r="B343" s="1436"/>
      <c r="C343" s="1437" t="str">
        <f>IF(G339="","",SUM(F346:F358))</f>
        <v/>
      </c>
      <c r="D343" s="1438"/>
      <c r="E343" s="1439" t="s">
        <v>506</v>
      </c>
      <c r="F343" s="1440"/>
      <c r="G343" s="231" t="str">
        <f>IF(G339="","",C343/E340)</f>
        <v/>
      </c>
      <c r="H343" s="227"/>
      <c r="I343" s="1435" t="s">
        <v>505</v>
      </c>
      <c r="J343" s="1436"/>
      <c r="K343" s="1437" t="str">
        <f>IF(O339="","",SUM(N346:N358))</f>
        <v/>
      </c>
      <c r="L343" s="1438"/>
      <c r="M343" s="1439" t="s">
        <v>506</v>
      </c>
      <c r="N343" s="1440"/>
      <c r="O343" s="231" t="str">
        <f>IF(O339="","",K343/M340)</f>
        <v/>
      </c>
      <c r="P343" s="223"/>
    </row>
    <row r="344" spans="1:16" s="224" customFormat="1" ht="20.25" customHeight="1">
      <c r="A344" s="1441" t="s">
        <v>112</v>
      </c>
      <c r="B344" s="1442"/>
      <c r="C344" s="1442"/>
      <c r="D344" s="1442"/>
      <c r="E344" s="1442"/>
      <c r="F344" s="1442"/>
      <c r="G344" s="1443"/>
      <c r="H344" s="227"/>
      <c r="I344" s="1441" t="s">
        <v>112</v>
      </c>
      <c r="J344" s="1442"/>
      <c r="K344" s="1442"/>
      <c r="L344" s="1442"/>
      <c r="M344" s="1442"/>
      <c r="N344" s="1442"/>
      <c r="O344" s="1443"/>
      <c r="P344" s="223"/>
    </row>
    <row r="345" spans="1:16" s="224" customFormat="1" ht="20.25" customHeight="1">
      <c r="A345" s="1394" t="s">
        <v>113</v>
      </c>
      <c r="B345" s="1395"/>
      <c r="C345" s="1395"/>
      <c r="D345" s="218" t="s">
        <v>85</v>
      </c>
      <c r="E345" s="229" t="s">
        <v>114</v>
      </c>
      <c r="F345" s="229" t="s">
        <v>115</v>
      </c>
      <c r="G345" s="232" t="s">
        <v>116</v>
      </c>
      <c r="H345" s="227"/>
      <c r="I345" s="1394" t="s">
        <v>113</v>
      </c>
      <c r="J345" s="1395"/>
      <c r="K345" s="1395"/>
      <c r="L345" s="218" t="s">
        <v>85</v>
      </c>
      <c r="M345" s="229" t="s">
        <v>114</v>
      </c>
      <c r="N345" s="229" t="s">
        <v>115</v>
      </c>
      <c r="O345" s="232" t="s">
        <v>116</v>
      </c>
      <c r="P345" s="223"/>
    </row>
    <row r="346" spans="1:16" s="224" customFormat="1" ht="20.25" customHeight="1">
      <c r="A346" s="1455"/>
      <c r="B346" s="1456"/>
      <c r="C346" s="1456"/>
      <c r="D346" s="233"/>
      <c r="E346" s="234" t="s">
        <v>114</v>
      </c>
      <c r="F346" s="235"/>
      <c r="G346" s="236">
        <f>D346*F346</f>
        <v>0</v>
      </c>
      <c r="H346" s="227"/>
      <c r="I346" s="1455"/>
      <c r="J346" s="1456"/>
      <c r="K346" s="1456"/>
      <c r="L346" s="233"/>
      <c r="M346" s="234" t="s">
        <v>114</v>
      </c>
      <c r="N346" s="235"/>
      <c r="O346" s="236">
        <f>L346*N346</f>
        <v>0</v>
      </c>
      <c r="P346" s="223"/>
    </row>
    <row r="347" spans="1:16" s="224" customFormat="1" ht="20.25" customHeight="1">
      <c r="A347" s="1420"/>
      <c r="B347" s="1421"/>
      <c r="C347" s="1421"/>
      <c r="D347" s="237"/>
      <c r="E347" s="238" t="s">
        <v>114</v>
      </c>
      <c r="F347" s="237"/>
      <c r="G347" s="239">
        <f t="shared" ref="G347:G355" si="24">D347*F347</f>
        <v>0</v>
      </c>
      <c r="H347" s="227"/>
      <c r="I347" s="1420"/>
      <c r="J347" s="1421"/>
      <c r="K347" s="1421"/>
      <c r="L347" s="237"/>
      <c r="M347" s="238" t="s">
        <v>114</v>
      </c>
      <c r="N347" s="237"/>
      <c r="O347" s="239">
        <f t="shared" ref="O347:O355" si="25">L347*N347</f>
        <v>0</v>
      </c>
      <c r="P347" s="223"/>
    </row>
    <row r="348" spans="1:16" s="224" customFormat="1" ht="20.25" customHeight="1">
      <c r="A348" s="1420"/>
      <c r="B348" s="1421"/>
      <c r="C348" s="1421"/>
      <c r="D348" s="237"/>
      <c r="E348" s="238" t="s">
        <v>114</v>
      </c>
      <c r="F348" s="237"/>
      <c r="G348" s="239">
        <f t="shared" si="24"/>
        <v>0</v>
      </c>
      <c r="H348" s="227"/>
      <c r="I348" s="1420"/>
      <c r="J348" s="1421"/>
      <c r="K348" s="1421"/>
      <c r="L348" s="237"/>
      <c r="M348" s="238" t="s">
        <v>114</v>
      </c>
      <c r="N348" s="237"/>
      <c r="O348" s="239">
        <f t="shared" si="25"/>
        <v>0</v>
      </c>
      <c r="P348" s="223"/>
    </row>
    <row r="349" spans="1:16" s="224" customFormat="1" ht="20.25" customHeight="1">
      <c r="A349" s="1420"/>
      <c r="B349" s="1421"/>
      <c r="C349" s="1421"/>
      <c r="D349" s="237"/>
      <c r="E349" s="238" t="s">
        <v>114</v>
      </c>
      <c r="F349" s="237"/>
      <c r="G349" s="239">
        <f t="shared" si="24"/>
        <v>0</v>
      </c>
      <c r="H349" s="227"/>
      <c r="I349" s="1420"/>
      <c r="J349" s="1421"/>
      <c r="K349" s="1421"/>
      <c r="L349" s="237"/>
      <c r="M349" s="238" t="s">
        <v>114</v>
      </c>
      <c r="N349" s="237"/>
      <c r="O349" s="239">
        <f t="shared" si="25"/>
        <v>0</v>
      </c>
      <c r="P349" s="223"/>
    </row>
    <row r="350" spans="1:16" s="224" customFormat="1" ht="20.25" customHeight="1">
      <c r="A350" s="1420"/>
      <c r="B350" s="1421"/>
      <c r="C350" s="1421"/>
      <c r="D350" s="237"/>
      <c r="E350" s="238" t="s">
        <v>114</v>
      </c>
      <c r="F350" s="237"/>
      <c r="G350" s="239">
        <f t="shared" si="24"/>
        <v>0</v>
      </c>
      <c r="H350" s="227"/>
      <c r="I350" s="1420"/>
      <c r="J350" s="1421"/>
      <c r="K350" s="1421"/>
      <c r="L350" s="237"/>
      <c r="M350" s="238" t="s">
        <v>114</v>
      </c>
      <c r="N350" s="237"/>
      <c r="O350" s="239">
        <f t="shared" si="25"/>
        <v>0</v>
      </c>
      <c r="P350" s="223"/>
    </row>
    <row r="351" spans="1:16" s="224" customFormat="1" ht="20.25" customHeight="1">
      <c r="A351" s="1420"/>
      <c r="B351" s="1421"/>
      <c r="C351" s="1421"/>
      <c r="D351" s="237"/>
      <c r="E351" s="238" t="s">
        <v>114</v>
      </c>
      <c r="F351" s="237"/>
      <c r="G351" s="239">
        <f t="shared" si="24"/>
        <v>0</v>
      </c>
      <c r="H351" s="227"/>
      <c r="I351" s="1420"/>
      <c r="J351" s="1421"/>
      <c r="K351" s="1421"/>
      <c r="L351" s="237"/>
      <c r="M351" s="238" t="s">
        <v>114</v>
      </c>
      <c r="N351" s="237"/>
      <c r="O351" s="239">
        <f t="shared" si="25"/>
        <v>0</v>
      </c>
      <c r="P351" s="223"/>
    </row>
    <row r="352" spans="1:16" s="224" customFormat="1" ht="20.25" customHeight="1">
      <c r="A352" s="1420"/>
      <c r="B352" s="1421"/>
      <c r="C352" s="1421"/>
      <c r="D352" s="237"/>
      <c r="E352" s="238" t="s">
        <v>114</v>
      </c>
      <c r="F352" s="237"/>
      <c r="G352" s="239">
        <f t="shared" si="24"/>
        <v>0</v>
      </c>
      <c r="H352" s="227"/>
      <c r="I352" s="1420"/>
      <c r="J352" s="1421"/>
      <c r="K352" s="1421"/>
      <c r="L352" s="237"/>
      <c r="M352" s="238" t="s">
        <v>114</v>
      </c>
      <c r="N352" s="237"/>
      <c r="O352" s="239">
        <f t="shared" si="25"/>
        <v>0</v>
      </c>
      <c r="P352" s="223"/>
    </row>
    <row r="353" spans="1:16" s="224" customFormat="1" ht="20.25" customHeight="1">
      <c r="A353" s="1420"/>
      <c r="B353" s="1421"/>
      <c r="C353" s="1421"/>
      <c r="D353" s="237"/>
      <c r="E353" s="238" t="s">
        <v>114</v>
      </c>
      <c r="F353" s="237"/>
      <c r="G353" s="239">
        <f t="shared" si="24"/>
        <v>0</v>
      </c>
      <c r="H353" s="227"/>
      <c r="I353" s="1420"/>
      <c r="J353" s="1421"/>
      <c r="K353" s="1421"/>
      <c r="L353" s="237"/>
      <c r="M353" s="238" t="s">
        <v>114</v>
      </c>
      <c r="N353" s="237"/>
      <c r="O353" s="239">
        <f t="shared" si="25"/>
        <v>0</v>
      </c>
      <c r="P353" s="223"/>
    </row>
    <row r="354" spans="1:16" s="224" customFormat="1" ht="20.25" customHeight="1">
      <c r="A354" s="1420"/>
      <c r="B354" s="1421"/>
      <c r="C354" s="1421"/>
      <c r="D354" s="237"/>
      <c r="E354" s="238" t="s">
        <v>114</v>
      </c>
      <c r="F354" s="237"/>
      <c r="G354" s="239">
        <f t="shared" si="24"/>
        <v>0</v>
      </c>
      <c r="H354" s="227"/>
      <c r="I354" s="1420"/>
      <c r="J354" s="1421"/>
      <c r="K354" s="1421"/>
      <c r="L354" s="237"/>
      <c r="M354" s="238" t="s">
        <v>114</v>
      </c>
      <c r="N354" s="237"/>
      <c r="O354" s="239">
        <f t="shared" si="25"/>
        <v>0</v>
      </c>
      <c r="P354" s="223"/>
    </row>
    <row r="355" spans="1:16" s="224" customFormat="1" ht="20.25" customHeight="1">
      <c r="A355" s="1422"/>
      <c r="B355" s="1423"/>
      <c r="C355" s="1423"/>
      <c r="D355" s="237"/>
      <c r="E355" s="238" t="s">
        <v>114</v>
      </c>
      <c r="F355" s="237"/>
      <c r="G355" s="239">
        <f t="shared" si="24"/>
        <v>0</v>
      </c>
      <c r="H355" s="227"/>
      <c r="I355" s="1422"/>
      <c r="J355" s="1423"/>
      <c r="K355" s="1423"/>
      <c r="L355" s="237"/>
      <c r="M355" s="238" t="s">
        <v>114</v>
      </c>
      <c r="N355" s="237"/>
      <c r="O355" s="239">
        <f t="shared" si="25"/>
        <v>0</v>
      </c>
      <c r="P355" s="223"/>
    </row>
    <row r="356" spans="1:16" s="224" customFormat="1" ht="20.25" customHeight="1">
      <c r="A356" s="1332" t="s">
        <v>614</v>
      </c>
      <c r="B356" s="1400"/>
      <c r="C356" s="1333"/>
      <c r="D356" s="609" t="s">
        <v>445</v>
      </c>
      <c r="E356" s="1402" t="s">
        <v>446</v>
      </c>
      <c r="F356" s="1403"/>
      <c r="G356" s="610" t="s">
        <v>447</v>
      </c>
      <c r="H356" s="227"/>
      <c r="I356" s="1332" t="s">
        <v>614</v>
      </c>
      <c r="J356" s="1400"/>
      <c r="K356" s="1333"/>
      <c r="L356" s="609" t="s">
        <v>445</v>
      </c>
      <c r="M356" s="1402" t="s">
        <v>446</v>
      </c>
      <c r="N356" s="1403"/>
      <c r="O356" s="610" t="s">
        <v>447</v>
      </c>
      <c r="P356" s="223"/>
    </row>
    <row r="357" spans="1:16" s="224" customFormat="1" ht="20.25" customHeight="1">
      <c r="A357" s="1334"/>
      <c r="B357" s="1401"/>
      <c r="C357" s="1335"/>
      <c r="D357" s="483"/>
      <c r="E357" s="1338"/>
      <c r="F357" s="1339"/>
      <c r="G357" s="484"/>
      <c r="H357" s="227"/>
      <c r="I357" s="1334"/>
      <c r="J357" s="1401"/>
      <c r="K357" s="1335"/>
      <c r="L357" s="483"/>
      <c r="M357" s="1338"/>
      <c r="N357" s="1339"/>
      <c r="O357" s="484"/>
      <c r="P357" s="223"/>
    </row>
    <row r="358" spans="1:16" s="224" customFormat="1" ht="20.25" customHeight="1">
      <c r="A358" s="1424" t="s">
        <v>117</v>
      </c>
      <c r="B358" s="1425"/>
      <c r="C358" s="1426"/>
      <c r="D358" s="240"/>
      <c r="E358" s="241" t="s">
        <v>114</v>
      </c>
      <c r="F358" s="242"/>
      <c r="G358" s="243">
        <v>0</v>
      </c>
      <c r="H358" s="227"/>
      <c r="I358" s="1424" t="s">
        <v>117</v>
      </c>
      <c r="J358" s="1425"/>
      <c r="K358" s="1426"/>
      <c r="L358" s="240"/>
      <c r="M358" s="241" t="s">
        <v>114</v>
      </c>
      <c r="N358" s="242"/>
      <c r="O358" s="243">
        <v>0</v>
      </c>
      <c r="P358" s="223"/>
    </row>
    <row r="359" spans="1:16" s="224" customFormat="1" ht="20.25" customHeight="1">
      <c r="A359" s="1427" t="s">
        <v>118</v>
      </c>
      <c r="B359" s="1428"/>
      <c r="C359" s="1428"/>
      <c r="D359" s="1428"/>
      <c r="E359" s="1428"/>
      <c r="F359" s="1429"/>
      <c r="G359" s="244">
        <f>SUM(G346:G355)</f>
        <v>0</v>
      </c>
      <c r="H359" s="227"/>
      <c r="I359" s="1427" t="s">
        <v>118</v>
      </c>
      <c r="J359" s="1428"/>
      <c r="K359" s="1428"/>
      <c r="L359" s="1428"/>
      <c r="M359" s="1428"/>
      <c r="N359" s="1429"/>
      <c r="O359" s="244">
        <f>SUM(O346:O355)</f>
        <v>0</v>
      </c>
      <c r="P359" s="223"/>
    </row>
    <row r="360" spans="1:16" s="224" customFormat="1" ht="20.25" customHeight="1">
      <c r="A360" s="1430" t="s">
        <v>119</v>
      </c>
      <c r="B360" s="1431"/>
      <c r="C360" s="1431"/>
      <c r="D360" s="1431"/>
      <c r="E360" s="1431"/>
      <c r="F360" s="1432"/>
      <c r="G360" s="245"/>
      <c r="H360" s="227"/>
      <c r="I360" s="1433" t="s">
        <v>119</v>
      </c>
      <c r="J360" s="1434"/>
      <c r="K360" s="1434"/>
      <c r="L360" s="1434"/>
      <c r="M360" s="1434"/>
      <c r="N360" s="1434"/>
      <c r="O360" s="245"/>
      <c r="P360" s="223"/>
    </row>
    <row r="361" spans="1:16" s="224" customFormat="1" ht="20.25" customHeight="1">
      <c r="A361" s="1394" t="s">
        <v>120</v>
      </c>
      <c r="B361" s="1395"/>
      <c r="C361" s="1395"/>
      <c r="D361" s="1395"/>
      <c r="E361" s="1395"/>
      <c r="F361" s="1395"/>
      <c r="G361" s="244">
        <f>G359+G360</f>
        <v>0</v>
      </c>
      <c r="H361" s="227"/>
      <c r="I361" s="1394" t="s">
        <v>120</v>
      </c>
      <c r="J361" s="1395"/>
      <c r="K361" s="1395"/>
      <c r="L361" s="1395"/>
      <c r="M361" s="1395"/>
      <c r="N361" s="1395"/>
      <c r="O361" s="244">
        <f>O359+O360</f>
        <v>0</v>
      </c>
      <c r="P361" s="223"/>
    </row>
    <row r="362" spans="1:16" s="224" customFormat="1" ht="20.25" customHeight="1">
      <c r="A362" s="223"/>
      <c r="B362" s="223"/>
      <c r="C362" s="223"/>
      <c r="D362" s="223"/>
      <c r="E362" s="223"/>
      <c r="F362" s="223"/>
      <c r="G362" s="223">
        <v>27</v>
      </c>
      <c r="H362" s="223"/>
      <c r="I362" s="223"/>
      <c r="J362" s="223"/>
      <c r="K362" s="223"/>
      <c r="L362" s="223"/>
      <c r="M362" s="223"/>
      <c r="N362" s="223"/>
      <c r="O362" s="223">
        <v>28</v>
      </c>
      <c r="P362" s="223"/>
    </row>
    <row r="363" spans="1:16" s="224" customFormat="1" ht="20.25" customHeight="1">
      <c r="A363" s="1396" t="s">
        <v>121</v>
      </c>
      <c r="B363" s="1397"/>
      <c r="C363" s="1408"/>
      <c r="D363" s="1408"/>
      <c r="E363" s="1408"/>
      <c r="F363" s="1408"/>
      <c r="G363" s="1409"/>
      <c r="H363" s="227"/>
      <c r="I363" s="1396" t="s">
        <v>121</v>
      </c>
      <c r="J363" s="1397"/>
      <c r="K363" s="1408"/>
      <c r="L363" s="1408"/>
      <c r="M363" s="1408"/>
      <c r="N363" s="1408"/>
      <c r="O363" s="1409"/>
      <c r="P363" s="223"/>
    </row>
    <row r="364" spans="1:16" s="224" customFormat="1" ht="20.25" customHeight="1">
      <c r="A364" s="1398" t="s">
        <v>106</v>
      </c>
      <c r="B364" s="1399"/>
      <c r="C364" s="1410"/>
      <c r="D364" s="1410"/>
      <c r="E364" s="1410"/>
      <c r="F364" s="1410"/>
      <c r="G364" s="1411"/>
      <c r="H364" s="227"/>
      <c r="I364" s="1398" t="s">
        <v>106</v>
      </c>
      <c r="J364" s="1399"/>
      <c r="K364" s="1410"/>
      <c r="L364" s="1410"/>
      <c r="M364" s="1410"/>
      <c r="N364" s="1410"/>
      <c r="O364" s="1411"/>
      <c r="P364" s="223"/>
    </row>
    <row r="365" spans="1:16" s="224" customFormat="1" ht="20.25" customHeight="1">
      <c r="A365" s="1404" t="s">
        <v>107</v>
      </c>
      <c r="B365" s="1405"/>
      <c r="C365" s="1406"/>
      <c r="D365" s="1407"/>
      <c r="E365" s="1427" t="s">
        <v>142</v>
      </c>
      <c r="F365" s="1429"/>
      <c r="G365" s="655"/>
      <c r="H365" s="227"/>
      <c r="I365" s="1404" t="s">
        <v>107</v>
      </c>
      <c r="J365" s="1405"/>
      <c r="K365" s="1406"/>
      <c r="L365" s="1407"/>
      <c r="M365" s="1427" t="s">
        <v>142</v>
      </c>
      <c r="N365" s="1429"/>
      <c r="O365" s="655"/>
      <c r="P365" s="223"/>
    </row>
    <row r="366" spans="1:16" s="224" customFormat="1" ht="20.25" customHeight="1">
      <c r="A366" s="1394" t="s">
        <v>108</v>
      </c>
      <c r="B366" s="1395"/>
      <c r="C366" s="1444">
        <f>C365-G365</f>
        <v>0</v>
      </c>
      <c r="D366" s="1445"/>
      <c r="E366" s="1412" t="s">
        <v>109</v>
      </c>
      <c r="F366" s="1413"/>
      <c r="G366" s="657"/>
      <c r="H366" s="227"/>
      <c r="I366" s="1394" t="s">
        <v>108</v>
      </c>
      <c r="J366" s="1395"/>
      <c r="K366" s="1444">
        <f>K365-O365</f>
        <v>0</v>
      </c>
      <c r="L366" s="1445"/>
      <c r="M366" s="1412" t="s">
        <v>109</v>
      </c>
      <c r="N366" s="1413"/>
      <c r="O366" s="657"/>
      <c r="P366" s="223"/>
    </row>
    <row r="367" spans="1:16" s="224" customFormat="1" ht="20.25" customHeight="1">
      <c r="A367" s="1453" t="s">
        <v>378</v>
      </c>
      <c r="B367" s="1454"/>
      <c r="C367" s="1454"/>
      <c r="D367" s="1454"/>
      <c r="E367" s="1450" t="str">
        <f>IF(C366*G366=0,"",C366*G366)</f>
        <v/>
      </c>
      <c r="F367" s="1451"/>
      <c r="G367" s="1452"/>
      <c r="H367" s="227"/>
      <c r="I367" s="1453" t="s">
        <v>378</v>
      </c>
      <c r="J367" s="1454"/>
      <c r="K367" s="1454"/>
      <c r="L367" s="1454"/>
      <c r="M367" s="1450" t="str">
        <f>IF(K366*O366=0,"",K366*O366)</f>
        <v/>
      </c>
      <c r="N367" s="1451"/>
      <c r="O367" s="1452"/>
      <c r="P367" s="223"/>
    </row>
    <row r="368" spans="1:16" s="440" customFormat="1" ht="20.100000000000001" hidden="1" customHeight="1">
      <c r="A368" s="1414" t="s">
        <v>313</v>
      </c>
      <c r="B368" s="1415"/>
      <c r="C368" s="1416">
        <f>C365*G366</f>
        <v>0</v>
      </c>
      <c r="D368" s="1417"/>
      <c r="E368" s="1418" t="s">
        <v>315</v>
      </c>
      <c r="F368" s="1419"/>
      <c r="G368" s="441">
        <f>G365*G366</f>
        <v>0</v>
      </c>
      <c r="H368" s="439"/>
      <c r="I368" s="1414" t="s">
        <v>313</v>
      </c>
      <c r="J368" s="1415"/>
      <c r="K368" s="1416">
        <f>K365*O366</f>
        <v>0</v>
      </c>
      <c r="L368" s="1417"/>
      <c r="M368" s="1418" t="s">
        <v>315</v>
      </c>
      <c r="N368" s="1419"/>
      <c r="O368" s="441">
        <f>O365*O366</f>
        <v>0</v>
      </c>
      <c r="P368" s="437" t="s">
        <v>311</v>
      </c>
    </row>
    <row r="369" spans="1:16" s="224" customFormat="1" ht="20.25" customHeight="1">
      <c r="A369" s="1394" t="s">
        <v>110</v>
      </c>
      <c r="B369" s="1395"/>
      <c r="C369" s="1446" t="str">
        <f>IF(G366="","",SUM(F373:F382))</f>
        <v/>
      </c>
      <c r="D369" s="1447"/>
      <c r="E369" s="1448" t="s">
        <v>111</v>
      </c>
      <c r="F369" s="1449"/>
      <c r="G369" s="230" t="str">
        <f>IF(G366="","",C369/E367)</f>
        <v/>
      </c>
      <c r="H369" s="227"/>
      <c r="I369" s="1394" t="s">
        <v>110</v>
      </c>
      <c r="J369" s="1395"/>
      <c r="K369" s="1446" t="str">
        <f>IF(O366="","",SUM(N373:N382))</f>
        <v/>
      </c>
      <c r="L369" s="1447"/>
      <c r="M369" s="1448" t="s">
        <v>111</v>
      </c>
      <c r="N369" s="1449"/>
      <c r="O369" s="230" t="str">
        <f>IF(O366="","",K369/M367)</f>
        <v/>
      </c>
      <c r="P369" s="223"/>
    </row>
    <row r="370" spans="1:16" s="224" customFormat="1" ht="20.25" customHeight="1">
      <c r="A370" s="1435" t="s">
        <v>505</v>
      </c>
      <c r="B370" s="1436"/>
      <c r="C370" s="1437" t="str">
        <f>IF(G366="","",SUM(F373:F385))</f>
        <v/>
      </c>
      <c r="D370" s="1438"/>
      <c r="E370" s="1439" t="s">
        <v>506</v>
      </c>
      <c r="F370" s="1440"/>
      <c r="G370" s="231" t="str">
        <f>IF(G366="","",C370/E367)</f>
        <v/>
      </c>
      <c r="H370" s="227"/>
      <c r="I370" s="1435" t="s">
        <v>505</v>
      </c>
      <c r="J370" s="1436"/>
      <c r="K370" s="1437" t="str">
        <f>IF(O366="","",SUM(N373:N385))</f>
        <v/>
      </c>
      <c r="L370" s="1438"/>
      <c r="M370" s="1439" t="s">
        <v>506</v>
      </c>
      <c r="N370" s="1440"/>
      <c r="O370" s="231" t="str">
        <f>IF(O366="","",K370/M367)</f>
        <v/>
      </c>
      <c r="P370" s="223"/>
    </row>
    <row r="371" spans="1:16" s="224" customFormat="1" ht="20.25" customHeight="1">
      <c r="A371" s="1441" t="s">
        <v>112</v>
      </c>
      <c r="B371" s="1442"/>
      <c r="C371" s="1442"/>
      <c r="D371" s="1442"/>
      <c r="E371" s="1442"/>
      <c r="F371" s="1442"/>
      <c r="G371" s="1443"/>
      <c r="H371" s="227"/>
      <c r="I371" s="1441" t="s">
        <v>112</v>
      </c>
      <c r="J371" s="1442"/>
      <c r="K371" s="1442"/>
      <c r="L371" s="1442"/>
      <c r="M371" s="1442"/>
      <c r="N371" s="1442"/>
      <c r="O371" s="1443"/>
      <c r="P371" s="223"/>
    </row>
    <row r="372" spans="1:16" s="224" customFormat="1" ht="20.25" customHeight="1">
      <c r="A372" s="1394" t="s">
        <v>113</v>
      </c>
      <c r="B372" s="1395"/>
      <c r="C372" s="1395"/>
      <c r="D372" s="218" t="s">
        <v>85</v>
      </c>
      <c r="E372" s="229" t="s">
        <v>114</v>
      </c>
      <c r="F372" s="229" t="s">
        <v>115</v>
      </c>
      <c r="G372" s="232" t="s">
        <v>116</v>
      </c>
      <c r="H372" s="227"/>
      <c r="I372" s="1394" t="s">
        <v>113</v>
      </c>
      <c r="J372" s="1395"/>
      <c r="K372" s="1395"/>
      <c r="L372" s="218" t="s">
        <v>85</v>
      </c>
      <c r="M372" s="229" t="s">
        <v>114</v>
      </c>
      <c r="N372" s="229" t="s">
        <v>115</v>
      </c>
      <c r="O372" s="232" t="s">
        <v>116</v>
      </c>
      <c r="P372" s="223"/>
    </row>
    <row r="373" spans="1:16" s="224" customFormat="1" ht="20.25" customHeight="1">
      <c r="A373" s="1455"/>
      <c r="B373" s="1456"/>
      <c r="C373" s="1456"/>
      <c r="D373" s="233"/>
      <c r="E373" s="234" t="s">
        <v>114</v>
      </c>
      <c r="F373" s="235"/>
      <c r="G373" s="236">
        <f>D373*F373</f>
        <v>0</v>
      </c>
      <c r="H373" s="227"/>
      <c r="I373" s="1455"/>
      <c r="J373" s="1456"/>
      <c r="K373" s="1456"/>
      <c r="L373" s="233"/>
      <c r="M373" s="234" t="s">
        <v>114</v>
      </c>
      <c r="N373" s="235"/>
      <c r="O373" s="236">
        <f>L373*N373</f>
        <v>0</v>
      </c>
      <c r="P373" s="223"/>
    </row>
    <row r="374" spans="1:16" s="224" customFormat="1" ht="20.25" customHeight="1">
      <c r="A374" s="1420"/>
      <c r="B374" s="1421"/>
      <c r="C374" s="1421"/>
      <c r="D374" s="237"/>
      <c r="E374" s="238" t="s">
        <v>114</v>
      </c>
      <c r="F374" s="237"/>
      <c r="G374" s="239">
        <f t="shared" ref="G374:G382" si="26">D374*F374</f>
        <v>0</v>
      </c>
      <c r="H374" s="227"/>
      <c r="I374" s="1420"/>
      <c r="J374" s="1421"/>
      <c r="K374" s="1421"/>
      <c r="L374" s="237"/>
      <c r="M374" s="238" t="s">
        <v>114</v>
      </c>
      <c r="N374" s="237"/>
      <c r="O374" s="239">
        <f t="shared" ref="O374:O382" si="27">L374*N374</f>
        <v>0</v>
      </c>
      <c r="P374" s="223"/>
    </row>
    <row r="375" spans="1:16" s="224" customFormat="1" ht="20.25" customHeight="1">
      <c r="A375" s="1420"/>
      <c r="B375" s="1421"/>
      <c r="C375" s="1421"/>
      <c r="D375" s="237"/>
      <c r="E375" s="238" t="s">
        <v>114</v>
      </c>
      <c r="F375" s="237"/>
      <c r="G375" s="239">
        <f t="shared" si="26"/>
        <v>0</v>
      </c>
      <c r="H375" s="227"/>
      <c r="I375" s="1420"/>
      <c r="J375" s="1421"/>
      <c r="K375" s="1421"/>
      <c r="L375" s="237"/>
      <c r="M375" s="238" t="s">
        <v>114</v>
      </c>
      <c r="N375" s="237"/>
      <c r="O375" s="239">
        <f t="shared" si="27"/>
        <v>0</v>
      </c>
      <c r="P375" s="223"/>
    </row>
    <row r="376" spans="1:16" s="224" customFormat="1" ht="20.25" customHeight="1">
      <c r="A376" s="1420"/>
      <c r="B376" s="1421"/>
      <c r="C376" s="1421"/>
      <c r="D376" s="237"/>
      <c r="E376" s="238" t="s">
        <v>114</v>
      </c>
      <c r="F376" s="237"/>
      <c r="G376" s="239">
        <f t="shared" si="26"/>
        <v>0</v>
      </c>
      <c r="H376" s="227"/>
      <c r="I376" s="1420"/>
      <c r="J376" s="1421"/>
      <c r="K376" s="1421"/>
      <c r="L376" s="237"/>
      <c r="M376" s="238" t="s">
        <v>114</v>
      </c>
      <c r="N376" s="237"/>
      <c r="O376" s="239">
        <f t="shared" si="27"/>
        <v>0</v>
      </c>
      <c r="P376" s="223"/>
    </row>
    <row r="377" spans="1:16" s="224" customFormat="1" ht="20.25" customHeight="1">
      <c r="A377" s="1420"/>
      <c r="B377" s="1421"/>
      <c r="C377" s="1421"/>
      <c r="D377" s="237"/>
      <c r="E377" s="238" t="s">
        <v>114</v>
      </c>
      <c r="F377" s="237"/>
      <c r="G377" s="239">
        <f t="shared" si="26"/>
        <v>0</v>
      </c>
      <c r="H377" s="227"/>
      <c r="I377" s="1420"/>
      <c r="J377" s="1421"/>
      <c r="K377" s="1421"/>
      <c r="L377" s="237"/>
      <c r="M377" s="238" t="s">
        <v>114</v>
      </c>
      <c r="N377" s="237"/>
      <c r="O377" s="239">
        <f t="shared" si="27"/>
        <v>0</v>
      </c>
      <c r="P377" s="223"/>
    </row>
    <row r="378" spans="1:16" s="224" customFormat="1" ht="20.25" customHeight="1">
      <c r="A378" s="1420"/>
      <c r="B378" s="1421"/>
      <c r="C378" s="1421"/>
      <c r="D378" s="237"/>
      <c r="E378" s="238" t="s">
        <v>114</v>
      </c>
      <c r="F378" s="237"/>
      <c r="G378" s="239">
        <f t="shared" si="26"/>
        <v>0</v>
      </c>
      <c r="H378" s="227"/>
      <c r="I378" s="1420"/>
      <c r="J378" s="1421"/>
      <c r="K378" s="1421"/>
      <c r="L378" s="237"/>
      <c r="M378" s="238" t="s">
        <v>114</v>
      </c>
      <c r="N378" s="237"/>
      <c r="O378" s="239">
        <f t="shared" si="27"/>
        <v>0</v>
      </c>
      <c r="P378" s="223"/>
    </row>
    <row r="379" spans="1:16" s="224" customFormat="1" ht="20.25" customHeight="1">
      <c r="A379" s="1420"/>
      <c r="B379" s="1421"/>
      <c r="C379" s="1421"/>
      <c r="D379" s="237"/>
      <c r="E379" s="238" t="s">
        <v>114</v>
      </c>
      <c r="F379" s="237"/>
      <c r="G379" s="239">
        <f t="shared" si="26"/>
        <v>0</v>
      </c>
      <c r="H379" s="227"/>
      <c r="I379" s="1420"/>
      <c r="J379" s="1421"/>
      <c r="K379" s="1421"/>
      <c r="L379" s="237"/>
      <c r="M379" s="238" t="s">
        <v>114</v>
      </c>
      <c r="N379" s="237"/>
      <c r="O379" s="239">
        <f t="shared" si="27"/>
        <v>0</v>
      </c>
      <c r="P379" s="223"/>
    </row>
    <row r="380" spans="1:16" s="224" customFormat="1" ht="20.25" customHeight="1">
      <c r="A380" s="1420"/>
      <c r="B380" s="1421"/>
      <c r="C380" s="1421"/>
      <c r="D380" s="237"/>
      <c r="E380" s="238" t="s">
        <v>114</v>
      </c>
      <c r="F380" s="237"/>
      <c r="G380" s="239">
        <f t="shared" si="26"/>
        <v>0</v>
      </c>
      <c r="H380" s="227"/>
      <c r="I380" s="1420"/>
      <c r="J380" s="1421"/>
      <c r="K380" s="1421"/>
      <c r="L380" s="237"/>
      <c r="M380" s="238" t="s">
        <v>114</v>
      </c>
      <c r="N380" s="237"/>
      <c r="O380" s="239">
        <f t="shared" si="27"/>
        <v>0</v>
      </c>
      <c r="P380" s="223"/>
    </row>
    <row r="381" spans="1:16" s="224" customFormat="1" ht="20.25" customHeight="1">
      <c r="A381" s="1420"/>
      <c r="B381" s="1421"/>
      <c r="C381" s="1421"/>
      <c r="D381" s="237"/>
      <c r="E381" s="238" t="s">
        <v>114</v>
      </c>
      <c r="F381" s="237"/>
      <c r="G381" s="239">
        <f t="shared" si="26"/>
        <v>0</v>
      </c>
      <c r="H381" s="227"/>
      <c r="I381" s="1420"/>
      <c r="J381" s="1421"/>
      <c r="K381" s="1421"/>
      <c r="L381" s="237"/>
      <c r="M381" s="238" t="s">
        <v>114</v>
      </c>
      <c r="N381" s="237"/>
      <c r="O381" s="239">
        <f t="shared" si="27"/>
        <v>0</v>
      </c>
      <c r="P381" s="223"/>
    </row>
    <row r="382" spans="1:16" s="224" customFormat="1" ht="20.25" customHeight="1">
      <c r="A382" s="1422"/>
      <c r="B382" s="1423"/>
      <c r="C382" s="1423"/>
      <c r="D382" s="237"/>
      <c r="E382" s="238" t="s">
        <v>114</v>
      </c>
      <c r="F382" s="237"/>
      <c r="G382" s="239">
        <f t="shared" si="26"/>
        <v>0</v>
      </c>
      <c r="H382" s="227"/>
      <c r="I382" s="1422"/>
      <c r="J382" s="1423"/>
      <c r="K382" s="1423"/>
      <c r="L382" s="237"/>
      <c r="M382" s="238" t="s">
        <v>114</v>
      </c>
      <c r="N382" s="237"/>
      <c r="O382" s="239">
        <f t="shared" si="27"/>
        <v>0</v>
      </c>
      <c r="P382" s="223"/>
    </row>
    <row r="383" spans="1:16" s="224" customFormat="1" ht="20.25" customHeight="1">
      <c r="A383" s="1332" t="s">
        <v>614</v>
      </c>
      <c r="B383" s="1400"/>
      <c r="C383" s="1333"/>
      <c r="D383" s="609" t="s">
        <v>445</v>
      </c>
      <c r="E383" s="1402" t="s">
        <v>446</v>
      </c>
      <c r="F383" s="1403"/>
      <c r="G383" s="610" t="s">
        <v>447</v>
      </c>
      <c r="H383" s="227"/>
      <c r="I383" s="1332" t="s">
        <v>614</v>
      </c>
      <c r="J383" s="1400"/>
      <c r="K383" s="1333"/>
      <c r="L383" s="609" t="s">
        <v>445</v>
      </c>
      <c r="M383" s="1402" t="s">
        <v>446</v>
      </c>
      <c r="N383" s="1403"/>
      <c r="O383" s="610" t="s">
        <v>447</v>
      </c>
      <c r="P383" s="223"/>
    </row>
    <row r="384" spans="1:16" s="224" customFormat="1" ht="20.25" customHeight="1">
      <c r="A384" s="1334"/>
      <c r="B384" s="1401"/>
      <c r="C384" s="1335"/>
      <c r="D384" s="483"/>
      <c r="E384" s="1338"/>
      <c r="F384" s="1339"/>
      <c r="G384" s="484"/>
      <c r="H384" s="227"/>
      <c r="I384" s="1334"/>
      <c r="J384" s="1401"/>
      <c r="K384" s="1335"/>
      <c r="L384" s="483"/>
      <c r="M384" s="1338"/>
      <c r="N384" s="1339"/>
      <c r="O384" s="484"/>
      <c r="P384" s="223"/>
    </row>
    <row r="385" spans="1:16" s="224" customFormat="1" ht="20.25" customHeight="1">
      <c r="A385" s="1424" t="s">
        <v>117</v>
      </c>
      <c r="B385" s="1425"/>
      <c r="C385" s="1426"/>
      <c r="D385" s="240"/>
      <c r="E385" s="241" t="s">
        <v>114</v>
      </c>
      <c r="F385" s="242"/>
      <c r="G385" s="243">
        <v>0</v>
      </c>
      <c r="H385" s="227"/>
      <c r="I385" s="1424" t="s">
        <v>117</v>
      </c>
      <c r="J385" s="1425"/>
      <c r="K385" s="1426"/>
      <c r="L385" s="240"/>
      <c r="M385" s="241" t="s">
        <v>114</v>
      </c>
      <c r="N385" s="242"/>
      <c r="O385" s="243">
        <v>0</v>
      </c>
      <c r="P385" s="223"/>
    </row>
    <row r="386" spans="1:16" s="224" customFormat="1" ht="20.25" customHeight="1">
      <c r="A386" s="1427" t="s">
        <v>118</v>
      </c>
      <c r="B386" s="1428"/>
      <c r="C386" s="1428"/>
      <c r="D386" s="1428"/>
      <c r="E386" s="1428"/>
      <c r="F386" s="1429"/>
      <c r="G386" s="244">
        <f>SUM(G373:G382)</f>
        <v>0</v>
      </c>
      <c r="H386" s="227"/>
      <c r="I386" s="1427" t="s">
        <v>118</v>
      </c>
      <c r="J386" s="1428"/>
      <c r="K386" s="1428"/>
      <c r="L386" s="1428"/>
      <c r="M386" s="1428"/>
      <c r="N386" s="1429"/>
      <c r="O386" s="244">
        <f>SUM(O373:O382)</f>
        <v>0</v>
      </c>
      <c r="P386" s="223"/>
    </row>
    <row r="387" spans="1:16" s="224" customFormat="1" ht="20.25" customHeight="1">
      <c r="A387" s="1430" t="s">
        <v>119</v>
      </c>
      <c r="B387" s="1431"/>
      <c r="C387" s="1431"/>
      <c r="D387" s="1431"/>
      <c r="E387" s="1431"/>
      <c r="F387" s="1432"/>
      <c r="G387" s="245"/>
      <c r="H387" s="227"/>
      <c r="I387" s="1433" t="s">
        <v>119</v>
      </c>
      <c r="J387" s="1434"/>
      <c r="K387" s="1434"/>
      <c r="L387" s="1434"/>
      <c r="M387" s="1434"/>
      <c r="N387" s="1434"/>
      <c r="O387" s="245"/>
      <c r="P387" s="223"/>
    </row>
    <row r="388" spans="1:16" s="224" customFormat="1" ht="20.25" customHeight="1">
      <c r="A388" s="1394" t="s">
        <v>120</v>
      </c>
      <c r="B388" s="1395"/>
      <c r="C388" s="1395"/>
      <c r="D388" s="1395"/>
      <c r="E388" s="1395"/>
      <c r="F388" s="1395"/>
      <c r="G388" s="244">
        <f>G386+G387</f>
        <v>0</v>
      </c>
      <c r="H388" s="227"/>
      <c r="I388" s="1394" t="s">
        <v>120</v>
      </c>
      <c r="J388" s="1395"/>
      <c r="K388" s="1395"/>
      <c r="L388" s="1395"/>
      <c r="M388" s="1395"/>
      <c r="N388" s="1395"/>
      <c r="O388" s="244">
        <f>O386+O387</f>
        <v>0</v>
      </c>
      <c r="P388" s="223"/>
    </row>
    <row r="389" spans="1:16" s="224" customFormat="1" ht="20.25" customHeight="1">
      <c r="A389" s="223"/>
      <c r="B389" s="223"/>
      <c r="C389" s="223"/>
      <c r="D389" s="223"/>
      <c r="E389" s="223"/>
      <c r="F389" s="223"/>
      <c r="G389" s="223">
        <v>29</v>
      </c>
      <c r="H389" s="223"/>
      <c r="I389" s="223"/>
      <c r="J389" s="223"/>
      <c r="K389" s="223"/>
      <c r="L389" s="223"/>
      <c r="M389" s="223"/>
      <c r="N389" s="223"/>
      <c r="O389" s="223">
        <v>30</v>
      </c>
      <c r="P389" s="223"/>
    </row>
    <row r="390" spans="1:16" s="224" customFormat="1" ht="20.25" customHeight="1">
      <c r="A390" s="1396" t="s">
        <v>121</v>
      </c>
      <c r="B390" s="1397"/>
      <c r="C390" s="1408"/>
      <c r="D390" s="1408"/>
      <c r="E390" s="1408"/>
      <c r="F390" s="1408"/>
      <c r="G390" s="1409"/>
      <c r="H390" s="227"/>
      <c r="I390" s="1396" t="s">
        <v>121</v>
      </c>
      <c r="J390" s="1397"/>
      <c r="K390" s="1408"/>
      <c r="L390" s="1408"/>
      <c r="M390" s="1408"/>
      <c r="N390" s="1408"/>
      <c r="O390" s="1409"/>
      <c r="P390" s="223"/>
    </row>
    <row r="391" spans="1:16" s="224" customFormat="1" ht="20.25" customHeight="1">
      <c r="A391" s="1398" t="s">
        <v>106</v>
      </c>
      <c r="B391" s="1399"/>
      <c r="C391" s="1410"/>
      <c r="D391" s="1410"/>
      <c r="E391" s="1410"/>
      <c r="F391" s="1410"/>
      <c r="G391" s="1411"/>
      <c r="H391" s="227"/>
      <c r="I391" s="1398" t="s">
        <v>106</v>
      </c>
      <c r="J391" s="1399"/>
      <c r="K391" s="1410"/>
      <c r="L391" s="1410"/>
      <c r="M391" s="1410"/>
      <c r="N391" s="1410"/>
      <c r="O391" s="1411"/>
      <c r="P391" s="223"/>
    </row>
    <row r="392" spans="1:16" s="224" customFormat="1" ht="20.25" customHeight="1">
      <c r="A392" s="1404" t="s">
        <v>107</v>
      </c>
      <c r="B392" s="1405"/>
      <c r="C392" s="1406"/>
      <c r="D392" s="1407"/>
      <c r="E392" s="1427" t="s">
        <v>142</v>
      </c>
      <c r="F392" s="1429"/>
      <c r="G392" s="655"/>
      <c r="H392" s="227"/>
      <c r="I392" s="1404" t="s">
        <v>107</v>
      </c>
      <c r="J392" s="1405"/>
      <c r="K392" s="1406"/>
      <c r="L392" s="1407"/>
      <c r="M392" s="1427" t="s">
        <v>142</v>
      </c>
      <c r="N392" s="1429"/>
      <c r="O392" s="655"/>
      <c r="P392" s="223"/>
    </row>
    <row r="393" spans="1:16" s="224" customFormat="1" ht="20.25" customHeight="1">
      <c r="A393" s="1394" t="s">
        <v>108</v>
      </c>
      <c r="B393" s="1395"/>
      <c r="C393" s="1444">
        <f>C392-G392</f>
        <v>0</v>
      </c>
      <c r="D393" s="1445"/>
      <c r="E393" s="1412" t="s">
        <v>109</v>
      </c>
      <c r="F393" s="1413"/>
      <c r="G393" s="657"/>
      <c r="H393" s="227"/>
      <c r="I393" s="1394" t="s">
        <v>108</v>
      </c>
      <c r="J393" s="1395"/>
      <c r="K393" s="1444">
        <f>K392-O392</f>
        <v>0</v>
      </c>
      <c r="L393" s="1445"/>
      <c r="M393" s="1412" t="s">
        <v>109</v>
      </c>
      <c r="N393" s="1413"/>
      <c r="O393" s="657"/>
      <c r="P393" s="223"/>
    </row>
    <row r="394" spans="1:16" s="224" customFormat="1" ht="20.25" customHeight="1">
      <c r="A394" s="1453" t="s">
        <v>378</v>
      </c>
      <c r="B394" s="1454"/>
      <c r="C394" s="1454"/>
      <c r="D394" s="1454"/>
      <c r="E394" s="1450" t="str">
        <f>IF(C393*G393=0,"",C393*G393)</f>
        <v/>
      </c>
      <c r="F394" s="1451"/>
      <c r="G394" s="1452"/>
      <c r="H394" s="227"/>
      <c r="I394" s="1453" t="s">
        <v>378</v>
      </c>
      <c r="J394" s="1454"/>
      <c r="K394" s="1454"/>
      <c r="L394" s="1454"/>
      <c r="M394" s="1450" t="str">
        <f>IF(K393*O393=0,"",K393*O393)</f>
        <v/>
      </c>
      <c r="N394" s="1451"/>
      <c r="O394" s="1452"/>
      <c r="P394" s="223"/>
    </row>
    <row r="395" spans="1:16" s="440" customFormat="1" ht="20.100000000000001" hidden="1" customHeight="1">
      <c r="A395" s="1414" t="s">
        <v>313</v>
      </c>
      <c r="B395" s="1415"/>
      <c r="C395" s="1416">
        <f>C392*G393</f>
        <v>0</v>
      </c>
      <c r="D395" s="1417"/>
      <c r="E395" s="1418" t="s">
        <v>315</v>
      </c>
      <c r="F395" s="1419"/>
      <c r="G395" s="441">
        <f>G392*G393</f>
        <v>0</v>
      </c>
      <c r="H395" s="439"/>
      <c r="I395" s="1414" t="s">
        <v>313</v>
      </c>
      <c r="J395" s="1415"/>
      <c r="K395" s="1416">
        <f>K392*O393</f>
        <v>0</v>
      </c>
      <c r="L395" s="1417"/>
      <c r="M395" s="1418" t="s">
        <v>315</v>
      </c>
      <c r="N395" s="1419"/>
      <c r="O395" s="441">
        <f>O392*O393</f>
        <v>0</v>
      </c>
      <c r="P395" s="437" t="s">
        <v>311</v>
      </c>
    </row>
    <row r="396" spans="1:16" s="224" customFormat="1" ht="20.25" customHeight="1">
      <c r="A396" s="1394" t="s">
        <v>110</v>
      </c>
      <c r="B396" s="1395"/>
      <c r="C396" s="1446" t="str">
        <f>IF(G393="","",SUM(F400:F409))</f>
        <v/>
      </c>
      <c r="D396" s="1447"/>
      <c r="E396" s="1448" t="s">
        <v>111</v>
      </c>
      <c r="F396" s="1449"/>
      <c r="G396" s="230" t="str">
        <f>IF(G393="","",C396/E394)</f>
        <v/>
      </c>
      <c r="H396" s="227"/>
      <c r="I396" s="1394" t="s">
        <v>110</v>
      </c>
      <c r="J396" s="1395"/>
      <c r="K396" s="1446" t="str">
        <f>IF(O393="","",SUM(N400:N409))</f>
        <v/>
      </c>
      <c r="L396" s="1447"/>
      <c r="M396" s="1448" t="s">
        <v>111</v>
      </c>
      <c r="N396" s="1449"/>
      <c r="O396" s="230" t="str">
        <f>IF(O393="","",K396/M394)</f>
        <v/>
      </c>
      <c r="P396" s="223"/>
    </row>
    <row r="397" spans="1:16" s="224" customFormat="1" ht="20.25" customHeight="1">
      <c r="A397" s="1435" t="s">
        <v>505</v>
      </c>
      <c r="B397" s="1436"/>
      <c r="C397" s="1437" t="str">
        <f>IF(G393="","",SUM(F400:F412))</f>
        <v/>
      </c>
      <c r="D397" s="1438"/>
      <c r="E397" s="1439" t="s">
        <v>506</v>
      </c>
      <c r="F397" s="1440"/>
      <c r="G397" s="231" t="str">
        <f>IF(G393="","",C397/E394)</f>
        <v/>
      </c>
      <c r="H397" s="227"/>
      <c r="I397" s="1435" t="s">
        <v>505</v>
      </c>
      <c r="J397" s="1436"/>
      <c r="K397" s="1437" t="str">
        <f>IF(O393="","",SUM(N400:N412))</f>
        <v/>
      </c>
      <c r="L397" s="1438"/>
      <c r="M397" s="1439" t="s">
        <v>506</v>
      </c>
      <c r="N397" s="1440"/>
      <c r="O397" s="231" t="str">
        <f>IF(O393="","",K397/M394)</f>
        <v/>
      </c>
      <c r="P397" s="223"/>
    </row>
    <row r="398" spans="1:16" s="224" customFormat="1" ht="20.25" customHeight="1">
      <c r="A398" s="1441" t="s">
        <v>112</v>
      </c>
      <c r="B398" s="1442"/>
      <c r="C398" s="1442"/>
      <c r="D398" s="1442"/>
      <c r="E398" s="1442"/>
      <c r="F398" s="1442"/>
      <c r="G398" s="1443"/>
      <c r="H398" s="227"/>
      <c r="I398" s="1441" t="s">
        <v>112</v>
      </c>
      <c r="J398" s="1442"/>
      <c r="K398" s="1442"/>
      <c r="L398" s="1442"/>
      <c r="M398" s="1442"/>
      <c r="N398" s="1442"/>
      <c r="O398" s="1443"/>
      <c r="P398" s="223"/>
    </row>
    <row r="399" spans="1:16" s="224" customFormat="1" ht="20.25" customHeight="1">
      <c r="A399" s="1394" t="s">
        <v>113</v>
      </c>
      <c r="B399" s="1395"/>
      <c r="C399" s="1395"/>
      <c r="D399" s="218" t="s">
        <v>85</v>
      </c>
      <c r="E399" s="229" t="s">
        <v>114</v>
      </c>
      <c r="F399" s="229" t="s">
        <v>115</v>
      </c>
      <c r="G399" s="232" t="s">
        <v>116</v>
      </c>
      <c r="H399" s="227"/>
      <c r="I399" s="1394" t="s">
        <v>113</v>
      </c>
      <c r="J399" s="1395"/>
      <c r="K399" s="1395"/>
      <c r="L399" s="218" t="s">
        <v>85</v>
      </c>
      <c r="M399" s="229" t="s">
        <v>114</v>
      </c>
      <c r="N399" s="229" t="s">
        <v>115</v>
      </c>
      <c r="O399" s="232" t="s">
        <v>116</v>
      </c>
      <c r="P399" s="223"/>
    </row>
    <row r="400" spans="1:16" s="224" customFormat="1" ht="20.25" customHeight="1">
      <c r="A400" s="1455"/>
      <c r="B400" s="1456"/>
      <c r="C400" s="1456"/>
      <c r="D400" s="233"/>
      <c r="E400" s="234" t="s">
        <v>114</v>
      </c>
      <c r="F400" s="235"/>
      <c r="G400" s="236">
        <f>D400*F400</f>
        <v>0</v>
      </c>
      <c r="H400" s="227"/>
      <c r="I400" s="1455"/>
      <c r="J400" s="1456"/>
      <c r="K400" s="1456"/>
      <c r="L400" s="233"/>
      <c r="M400" s="234" t="s">
        <v>114</v>
      </c>
      <c r="N400" s="235"/>
      <c r="O400" s="236">
        <f>L400*N400</f>
        <v>0</v>
      </c>
      <c r="P400" s="223"/>
    </row>
    <row r="401" spans="1:16" s="224" customFormat="1" ht="20.25" customHeight="1">
      <c r="A401" s="1420"/>
      <c r="B401" s="1421"/>
      <c r="C401" s="1421"/>
      <c r="D401" s="237"/>
      <c r="E401" s="238" t="s">
        <v>114</v>
      </c>
      <c r="F401" s="237"/>
      <c r="G401" s="239">
        <f t="shared" ref="G401:G409" si="28">D401*F401</f>
        <v>0</v>
      </c>
      <c r="H401" s="227"/>
      <c r="I401" s="1420"/>
      <c r="J401" s="1421"/>
      <c r="K401" s="1421"/>
      <c r="L401" s="237"/>
      <c r="M401" s="238" t="s">
        <v>114</v>
      </c>
      <c r="N401" s="237"/>
      <c r="O401" s="239">
        <f t="shared" ref="O401:O409" si="29">L401*N401</f>
        <v>0</v>
      </c>
      <c r="P401" s="223"/>
    </row>
    <row r="402" spans="1:16" s="224" customFormat="1" ht="20.25" customHeight="1">
      <c r="A402" s="1420"/>
      <c r="B402" s="1421"/>
      <c r="C402" s="1421"/>
      <c r="D402" s="237"/>
      <c r="E402" s="238" t="s">
        <v>114</v>
      </c>
      <c r="F402" s="237"/>
      <c r="G402" s="239">
        <f t="shared" si="28"/>
        <v>0</v>
      </c>
      <c r="H402" s="227"/>
      <c r="I402" s="1420"/>
      <c r="J402" s="1421"/>
      <c r="K402" s="1421"/>
      <c r="L402" s="237"/>
      <c r="M402" s="238" t="s">
        <v>114</v>
      </c>
      <c r="N402" s="237"/>
      <c r="O402" s="239">
        <f t="shared" si="29"/>
        <v>0</v>
      </c>
      <c r="P402" s="223"/>
    </row>
    <row r="403" spans="1:16" s="224" customFormat="1" ht="20.25" customHeight="1">
      <c r="A403" s="1420"/>
      <c r="B403" s="1421"/>
      <c r="C403" s="1421"/>
      <c r="D403" s="237"/>
      <c r="E403" s="238" t="s">
        <v>114</v>
      </c>
      <c r="F403" s="237"/>
      <c r="G403" s="239">
        <f t="shared" si="28"/>
        <v>0</v>
      </c>
      <c r="H403" s="227"/>
      <c r="I403" s="1420"/>
      <c r="J403" s="1421"/>
      <c r="K403" s="1421"/>
      <c r="L403" s="237"/>
      <c r="M403" s="238" t="s">
        <v>114</v>
      </c>
      <c r="N403" s="237"/>
      <c r="O403" s="239">
        <f t="shared" si="29"/>
        <v>0</v>
      </c>
      <c r="P403" s="223"/>
    </row>
    <row r="404" spans="1:16" s="224" customFormat="1" ht="20.25" customHeight="1">
      <c r="A404" s="1420"/>
      <c r="B404" s="1421"/>
      <c r="C404" s="1421"/>
      <c r="D404" s="237"/>
      <c r="E404" s="238" t="s">
        <v>114</v>
      </c>
      <c r="F404" s="237"/>
      <c r="G404" s="239">
        <f t="shared" si="28"/>
        <v>0</v>
      </c>
      <c r="H404" s="227"/>
      <c r="I404" s="1420"/>
      <c r="J404" s="1421"/>
      <c r="K404" s="1421"/>
      <c r="L404" s="237"/>
      <c r="M404" s="238" t="s">
        <v>114</v>
      </c>
      <c r="N404" s="237"/>
      <c r="O404" s="239">
        <f t="shared" si="29"/>
        <v>0</v>
      </c>
      <c r="P404" s="223"/>
    </row>
    <row r="405" spans="1:16" s="224" customFormat="1" ht="20.25" customHeight="1">
      <c r="A405" s="1420"/>
      <c r="B405" s="1421"/>
      <c r="C405" s="1421"/>
      <c r="D405" s="237"/>
      <c r="E405" s="238" t="s">
        <v>114</v>
      </c>
      <c r="F405" s="237"/>
      <c r="G405" s="239">
        <f t="shared" si="28"/>
        <v>0</v>
      </c>
      <c r="H405" s="227"/>
      <c r="I405" s="1420"/>
      <c r="J405" s="1421"/>
      <c r="K405" s="1421"/>
      <c r="L405" s="237"/>
      <c r="M405" s="238" t="s">
        <v>114</v>
      </c>
      <c r="N405" s="237"/>
      <c r="O405" s="239">
        <f t="shared" si="29"/>
        <v>0</v>
      </c>
      <c r="P405" s="223"/>
    </row>
    <row r="406" spans="1:16" s="224" customFormat="1" ht="20.25" customHeight="1">
      <c r="A406" s="1420"/>
      <c r="B406" s="1421"/>
      <c r="C406" s="1421"/>
      <c r="D406" s="237"/>
      <c r="E406" s="238" t="s">
        <v>114</v>
      </c>
      <c r="F406" s="237"/>
      <c r="G406" s="239">
        <f t="shared" si="28"/>
        <v>0</v>
      </c>
      <c r="H406" s="227"/>
      <c r="I406" s="1420"/>
      <c r="J406" s="1421"/>
      <c r="K406" s="1421"/>
      <c r="L406" s="237"/>
      <c r="M406" s="238" t="s">
        <v>114</v>
      </c>
      <c r="N406" s="237"/>
      <c r="O406" s="239">
        <f t="shared" si="29"/>
        <v>0</v>
      </c>
      <c r="P406" s="223"/>
    </row>
    <row r="407" spans="1:16" s="224" customFormat="1" ht="20.25" customHeight="1">
      <c r="A407" s="1420"/>
      <c r="B407" s="1421"/>
      <c r="C407" s="1421"/>
      <c r="D407" s="237"/>
      <c r="E407" s="238" t="s">
        <v>114</v>
      </c>
      <c r="F407" s="237"/>
      <c r="G407" s="239">
        <f t="shared" si="28"/>
        <v>0</v>
      </c>
      <c r="H407" s="227"/>
      <c r="I407" s="1420"/>
      <c r="J407" s="1421"/>
      <c r="K407" s="1421"/>
      <c r="L407" s="237"/>
      <c r="M407" s="238" t="s">
        <v>114</v>
      </c>
      <c r="N407" s="237"/>
      <c r="O407" s="239">
        <f t="shared" si="29"/>
        <v>0</v>
      </c>
      <c r="P407" s="223"/>
    </row>
    <row r="408" spans="1:16" s="224" customFormat="1" ht="20.25" customHeight="1">
      <c r="A408" s="1420"/>
      <c r="B408" s="1421"/>
      <c r="C408" s="1421"/>
      <c r="D408" s="237"/>
      <c r="E408" s="238" t="s">
        <v>114</v>
      </c>
      <c r="F408" s="237"/>
      <c r="G408" s="239">
        <f t="shared" si="28"/>
        <v>0</v>
      </c>
      <c r="H408" s="227"/>
      <c r="I408" s="1420"/>
      <c r="J408" s="1421"/>
      <c r="K408" s="1421"/>
      <c r="L408" s="237"/>
      <c r="M408" s="238" t="s">
        <v>114</v>
      </c>
      <c r="N408" s="237"/>
      <c r="O408" s="239">
        <f t="shared" si="29"/>
        <v>0</v>
      </c>
      <c r="P408" s="223"/>
    </row>
    <row r="409" spans="1:16" s="224" customFormat="1" ht="20.25" customHeight="1">
      <c r="A409" s="1422"/>
      <c r="B409" s="1423"/>
      <c r="C409" s="1423"/>
      <c r="D409" s="237"/>
      <c r="E409" s="238" t="s">
        <v>114</v>
      </c>
      <c r="F409" s="237"/>
      <c r="G409" s="239">
        <f t="shared" si="28"/>
        <v>0</v>
      </c>
      <c r="H409" s="227"/>
      <c r="I409" s="1422"/>
      <c r="J409" s="1423"/>
      <c r="K409" s="1423"/>
      <c r="L409" s="237"/>
      <c r="M409" s="238" t="s">
        <v>114</v>
      </c>
      <c r="N409" s="237"/>
      <c r="O409" s="239">
        <f t="shared" si="29"/>
        <v>0</v>
      </c>
      <c r="P409" s="223"/>
    </row>
    <row r="410" spans="1:16" s="224" customFormat="1" ht="20.25" customHeight="1">
      <c r="A410" s="1332" t="s">
        <v>614</v>
      </c>
      <c r="B410" s="1400"/>
      <c r="C410" s="1333"/>
      <c r="D410" s="609" t="s">
        <v>445</v>
      </c>
      <c r="E410" s="1402" t="s">
        <v>446</v>
      </c>
      <c r="F410" s="1403"/>
      <c r="G410" s="610" t="s">
        <v>447</v>
      </c>
      <c r="H410" s="227"/>
      <c r="I410" s="1332" t="s">
        <v>614</v>
      </c>
      <c r="J410" s="1400"/>
      <c r="K410" s="1333"/>
      <c r="L410" s="609" t="s">
        <v>445</v>
      </c>
      <c r="M410" s="1402" t="s">
        <v>446</v>
      </c>
      <c r="N410" s="1403"/>
      <c r="O410" s="610" t="s">
        <v>447</v>
      </c>
      <c r="P410" s="223"/>
    </row>
    <row r="411" spans="1:16" s="224" customFormat="1" ht="20.25" customHeight="1">
      <c r="A411" s="1334"/>
      <c r="B411" s="1401"/>
      <c r="C411" s="1335"/>
      <c r="D411" s="483"/>
      <c r="E411" s="1338"/>
      <c r="F411" s="1339"/>
      <c r="G411" s="484"/>
      <c r="H411" s="227"/>
      <c r="I411" s="1334"/>
      <c r="J411" s="1401"/>
      <c r="K411" s="1335"/>
      <c r="L411" s="483"/>
      <c r="M411" s="1338"/>
      <c r="N411" s="1339"/>
      <c r="O411" s="484"/>
      <c r="P411" s="223"/>
    </row>
    <row r="412" spans="1:16" s="224" customFormat="1" ht="20.25" customHeight="1">
      <c r="A412" s="1424" t="s">
        <v>117</v>
      </c>
      <c r="B412" s="1425"/>
      <c r="C412" s="1426"/>
      <c r="D412" s="240"/>
      <c r="E412" s="241" t="s">
        <v>114</v>
      </c>
      <c r="F412" s="242"/>
      <c r="G412" s="243">
        <v>0</v>
      </c>
      <c r="H412" s="227"/>
      <c r="I412" s="1424" t="s">
        <v>117</v>
      </c>
      <c r="J412" s="1425"/>
      <c r="K412" s="1426"/>
      <c r="L412" s="240"/>
      <c r="M412" s="241" t="s">
        <v>114</v>
      </c>
      <c r="N412" s="242"/>
      <c r="O412" s="243">
        <v>0</v>
      </c>
      <c r="P412" s="223"/>
    </row>
    <row r="413" spans="1:16" s="224" customFormat="1" ht="20.25" customHeight="1">
      <c r="A413" s="1427" t="s">
        <v>118</v>
      </c>
      <c r="B413" s="1428"/>
      <c r="C413" s="1428"/>
      <c r="D413" s="1428"/>
      <c r="E413" s="1428"/>
      <c r="F413" s="1429"/>
      <c r="G413" s="244">
        <f>SUM(G400:G409)</f>
        <v>0</v>
      </c>
      <c r="H413" s="227"/>
      <c r="I413" s="1427" t="s">
        <v>118</v>
      </c>
      <c r="J413" s="1428"/>
      <c r="K413" s="1428"/>
      <c r="L413" s="1428"/>
      <c r="M413" s="1428"/>
      <c r="N413" s="1429"/>
      <c r="O413" s="244">
        <f>SUM(O400:O409)</f>
        <v>0</v>
      </c>
      <c r="P413" s="223"/>
    </row>
    <row r="414" spans="1:16" s="224" customFormat="1" ht="20.25" customHeight="1">
      <c r="A414" s="1430" t="s">
        <v>119</v>
      </c>
      <c r="B414" s="1431"/>
      <c r="C414" s="1431"/>
      <c r="D414" s="1431"/>
      <c r="E414" s="1431"/>
      <c r="F414" s="1432"/>
      <c r="G414" s="245"/>
      <c r="H414" s="227"/>
      <c r="I414" s="1433" t="s">
        <v>119</v>
      </c>
      <c r="J414" s="1434"/>
      <c r="K414" s="1434"/>
      <c r="L414" s="1434"/>
      <c r="M414" s="1434"/>
      <c r="N414" s="1434"/>
      <c r="O414" s="245"/>
      <c r="P414" s="223"/>
    </row>
    <row r="415" spans="1:16" s="224" customFormat="1" ht="20.25" customHeight="1">
      <c r="A415" s="1394" t="s">
        <v>120</v>
      </c>
      <c r="B415" s="1395"/>
      <c r="C415" s="1395"/>
      <c r="D415" s="1395"/>
      <c r="E415" s="1395"/>
      <c r="F415" s="1395"/>
      <c r="G415" s="244">
        <f>G413+G414</f>
        <v>0</v>
      </c>
      <c r="H415" s="227"/>
      <c r="I415" s="1394" t="s">
        <v>120</v>
      </c>
      <c r="J415" s="1395"/>
      <c r="K415" s="1395"/>
      <c r="L415" s="1395"/>
      <c r="M415" s="1395"/>
      <c r="N415" s="1395"/>
      <c r="O415" s="244">
        <f>O413+O414</f>
        <v>0</v>
      </c>
      <c r="P415" s="223"/>
    </row>
    <row r="416" spans="1:16" s="224" customFormat="1" ht="20.25" customHeight="1">
      <c r="A416" s="223"/>
      <c r="B416" s="223"/>
      <c r="C416" s="223"/>
      <c r="D416" s="223"/>
      <c r="E416" s="223"/>
      <c r="F416" s="223"/>
      <c r="G416" s="223">
        <v>31</v>
      </c>
      <c r="H416" s="223"/>
      <c r="I416" s="223"/>
      <c r="J416" s="223"/>
      <c r="K416" s="223"/>
      <c r="L416" s="223"/>
      <c r="M416" s="223"/>
      <c r="N416" s="223"/>
      <c r="O416" s="223">
        <v>32</v>
      </c>
      <c r="P416" s="223"/>
    </row>
    <row r="417" spans="1:16" s="224" customFormat="1" ht="20.25" customHeight="1">
      <c r="A417" s="1396" t="s">
        <v>121</v>
      </c>
      <c r="B417" s="1397"/>
      <c r="C417" s="1408"/>
      <c r="D417" s="1408"/>
      <c r="E417" s="1408"/>
      <c r="F417" s="1408"/>
      <c r="G417" s="1409"/>
      <c r="H417" s="227"/>
      <c r="I417" s="1396" t="s">
        <v>121</v>
      </c>
      <c r="J417" s="1397"/>
      <c r="K417" s="1408"/>
      <c r="L417" s="1408"/>
      <c r="M417" s="1408"/>
      <c r="N417" s="1408"/>
      <c r="O417" s="1409"/>
      <c r="P417" s="223"/>
    </row>
    <row r="418" spans="1:16" s="224" customFormat="1" ht="20.25" customHeight="1">
      <c r="A418" s="1398" t="s">
        <v>106</v>
      </c>
      <c r="B418" s="1399"/>
      <c r="C418" s="1410"/>
      <c r="D418" s="1410"/>
      <c r="E418" s="1410"/>
      <c r="F418" s="1410"/>
      <c r="G418" s="1411"/>
      <c r="H418" s="227"/>
      <c r="I418" s="1398" t="s">
        <v>106</v>
      </c>
      <c r="J418" s="1399"/>
      <c r="K418" s="1410"/>
      <c r="L418" s="1410"/>
      <c r="M418" s="1410"/>
      <c r="N418" s="1410"/>
      <c r="O418" s="1411"/>
      <c r="P418" s="223"/>
    </row>
    <row r="419" spans="1:16" s="224" customFormat="1" ht="20.25" customHeight="1">
      <c r="A419" s="1404" t="s">
        <v>107</v>
      </c>
      <c r="B419" s="1405"/>
      <c r="C419" s="1406"/>
      <c r="D419" s="1407"/>
      <c r="E419" s="1427" t="s">
        <v>142</v>
      </c>
      <c r="F419" s="1429"/>
      <c r="G419" s="655"/>
      <c r="H419" s="223"/>
      <c r="I419" s="1404" t="s">
        <v>107</v>
      </c>
      <c r="J419" s="1405"/>
      <c r="K419" s="1406"/>
      <c r="L419" s="1407"/>
      <c r="M419" s="1427" t="s">
        <v>142</v>
      </c>
      <c r="N419" s="1429"/>
      <c r="O419" s="655"/>
      <c r="P419" s="223"/>
    </row>
    <row r="420" spans="1:16" s="224" customFormat="1" ht="20.25" customHeight="1">
      <c r="A420" s="1394" t="s">
        <v>108</v>
      </c>
      <c r="B420" s="1395"/>
      <c r="C420" s="1444">
        <f>C419-G419</f>
        <v>0</v>
      </c>
      <c r="D420" s="1445"/>
      <c r="E420" s="1412" t="s">
        <v>109</v>
      </c>
      <c r="F420" s="1413"/>
      <c r="G420" s="657"/>
      <c r="H420" s="227"/>
      <c r="I420" s="1394" t="s">
        <v>108</v>
      </c>
      <c r="J420" s="1395"/>
      <c r="K420" s="1444">
        <f>K419-O419</f>
        <v>0</v>
      </c>
      <c r="L420" s="1445"/>
      <c r="M420" s="1412" t="s">
        <v>109</v>
      </c>
      <c r="N420" s="1413"/>
      <c r="O420" s="657"/>
      <c r="P420" s="223"/>
    </row>
    <row r="421" spans="1:16" s="224" customFormat="1" ht="20.25" customHeight="1">
      <c r="A421" s="1453" t="s">
        <v>378</v>
      </c>
      <c r="B421" s="1454"/>
      <c r="C421" s="1454"/>
      <c r="D421" s="1454"/>
      <c r="E421" s="1450" t="str">
        <f>IF(C420*G420=0,"",C420*G420)</f>
        <v/>
      </c>
      <c r="F421" s="1451"/>
      <c r="G421" s="1452"/>
      <c r="H421" s="227"/>
      <c r="I421" s="1453" t="s">
        <v>378</v>
      </c>
      <c r="J421" s="1454"/>
      <c r="K421" s="1454"/>
      <c r="L421" s="1454"/>
      <c r="M421" s="1450" t="str">
        <f>IF(K420*O420=0,"",K420*O420)</f>
        <v/>
      </c>
      <c r="N421" s="1451"/>
      <c r="O421" s="1452"/>
      <c r="P421" s="223"/>
    </row>
    <row r="422" spans="1:16" s="440" customFormat="1" ht="20.100000000000001" hidden="1" customHeight="1">
      <c r="A422" s="1414" t="s">
        <v>313</v>
      </c>
      <c r="B422" s="1415"/>
      <c r="C422" s="1416">
        <f>C419*G420</f>
        <v>0</v>
      </c>
      <c r="D422" s="1417"/>
      <c r="E422" s="1418" t="s">
        <v>315</v>
      </c>
      <c r="F422" s="1419"/>
      <c r="G422" s="441">
        <f>G419*G420</f>
        <v>0</v>
      </c>
      <c r="H422" s="439"/>
      <c r="I422" s="1414" t="s">
        <v>313</v>
      </c>
      <c r="J422" s="1415"/>
      <c r="K422" s="1416">
        <f>K419*O420</f>
        <v>0</v>
      </c>
      <c r="L422" s="1417"/>
      <c r="M422" s="1418" t="s">
        <v>315</v>
      </c>
      <c r="N422" s="1419"/>
      <c r="O422" s="441">
        <f>O419*O420</f>
        <v>0</v>
      </c>
      <c r="P422" s="437" t="s">
        <v>311</v>
      </c>
    </row>
    <row r="423" spans="1:16" s="224" customFormat="1" ht="20.25" customHeight="1">
      <c r="A423" s="1394" t="s">
        <v>110</v>
      </c>
      <c r="B423" s="1395"/>
      <c r="C423" s="1446" t="str">
        <f>IF(G420="","",SUM(F427:F436))</f>
        <v/>
      </c>
      <c r="D423" s="1447"/>
      <c r="E423" s="1448" t="s">
        <v>111</v>
      </c>
      <c r="F423" s="1449"/>
      <c r="G423" s="230" t="str">
        <f>IF(G420="","",C423/E421)</f>
        <v/>
      </c>
      <c r="H423" s="227"/>
      <c r="I423" s="1394" t="s">
        <v>110</v>
      </c>
      <c r="J423" s="1395"/>
      <c r="K423" s="1446" t="str">
        <f>IF(O420="","",SUM(N427:N436))</f>
        <v/>
      </c>
      <c r="L423" s="1447"/>
      <c r="M423" s="1448" t="s">
        <v>111</v>
      </c>
      <c r="N423" s="1449"/>
      <c r="O423" s="230" t="str">
        <f>IF(O420="","",K423/M421)</f>
        <v/>
      </c>
      <c r="P423" s="223"/>
    </row>
    <row r="424" spans="1:16" s="224" customFormat="1" ht="20.25" customHeight="1">
      <c r="A424" s="1435" t="s">
        <v>505</v>
      </c>
      <c r="B424" s="1436"/>
      <c r="C424" s="1437" t="str">
        <f>IF(G420="","",SUM(F427:F439))</f>
        <v/>
      </c>
      <c r="D424" s="1438"/>
      <c r="E424" s="1439" t="s">
        <v>506</v>
      </c>
      <c r="F424" s="1440"/>
      <c r="G424" s="231" t="str">
        <f>IF(G420="","",C424/E421)</f>
        <v/>
      </c>
      <c r="H424" s="227"/>
      <c r="I424" s="1435" t="s">
        <v>505</v>
      </c>
      <c r="J424" s="1436"/>
      <c r="K424" s="1437" t="str">
        <f>IF(O420="","",SUM(N427:N439))</f>
        <v/>
      </c>
      <c r="L424" s="1438"/>
      <c r="M424" s="1439" t="s">
        <v>506</v>
      </c>
      <c r="N424" s="1440"/>
      <c r="O424" s="231" t="str">
        <f>IF(O420="","",K424/M421)</f>
        <v/>
      </c>
      <c r="P424" s="223"/>
    </row>
    <row r="425" spans="1:16" s="224" customFormat="1" ht="20.25" customHeight="1">
      <c r="A425" s="1441" t="s">
        <v>112</v>
      </c>
      <c r="B425" s="1442"/>
      <c r="C425" s="1442"/>
      <c r="D425" s="1442"/>
      <c r="E425" s="1442"/>
      <c r="F425" s="1442"/>
      <c r="G425" s="1443"/>
      <c r="H425" s="227"/>
      <c r="I425" s="1441" t="s">
        <v>112</v>
      </c>
      <c r="J425" s="1442"/>
      <c r="K425" s="1442"/>
      <c r="L425" s="1442"/>
      <c r="M425" s="1442"/>
      <c r="N425" s="1442"/>
      <c r="O425" s="1443"/>
      <c r="P425" s="223"/>
    </row>
    <row r="426" spans="1:16" s="224" customFormat="1" ht="20.25" customHeight="1">
      <c r="A426" s="1394" t="s">
        <v>113</v>
      </c>
      <c r="B426" s="1395"/>
      <c r="C426" s="1395"/>
      <c r="D426" s="218" t="s">
        <v>85</v>
      </c>
      <c r="E426" s="229" t="s">
        <v>114</v>
      </c>
      <c r="F426" s="229" t="s">
        <v>115</v>
      </c>
      <c r="G426" s="232" t="s">
        <v>116</v>
      </c>
      <c r="H426" s="227"/>
      <c r="I426" s="1394" t="s">
        <v>113</v>
      </c>
      <c r="J426" s="1395"/>
      <c r="K426" s="1395"/>
      <c r="L426" s="218" t="s">
        <v>85</v>
      </c>
      <c r="M426" s="229" t="s">
        <v>114</v>
      </c>
      <c r="N426" s="229" t="s">
        <v>115</v>
      </c>
      <c r="O426" s="232" t="s">
        <v>116</v>
      </c>
      <c r="P426" s="223"/>
    </row>
    <row r="427" spans="1:16" s="224" customFormat="1" ht="20.25" customHeight="1">
      <c r="A427" s="1455"/>
      <c r="B427" s="1456"/>
      <c r="C427" s="1456"/>
      <c r="D427" s="233"/>
      <c r="E427" s="234" t="s">
        <v>114</v>
      </c>
      <c r="F427" s="235"/>
      <c r="G427" s="236">
        <f>D427*F427</f>
        <v>0</v>
      </c>
      <c r="H427" s="227"/>
      <c r="I427" s="1455"/>
      <c r="J427" s="1456"/>
      <c r="K427" s="1456"/>
      <c r="L427" s="233"/>
      <c r="M427" s="234" t="s">
        <v>114</v>
      </c>
      <c r="N427" s="235"/>
      <c r="O427" s="236">
        <f>L427*N427</f>
        <v>0</v>
      </c>
      <c r="P427" s="223"/>
    </row>
    <row r="428" spans="1:16" s="224" customFormat="1" ht="20.25" customHeight="1">
      <c r="A428" s="1420"/>
      <c r="B428" s="1421"/>
      <c r="C428" s="1421"/>
      <c r="D428" s="237"/>
      <c r="E428" s="238" t="s">
        <v>114</v>
      </c>
      <c r="F428" s="237"/>
      <c r="G428" s="239">
        <f t="shared" ref="G428:G436" si="30">D428*F428</f>
        <v>0</v>
      </c>
      <c r="H428" s="227"/>
      <c r="I428" s="1420"/>
      <c r="J428" s="1421"/>
      <c r="K428" s="1421"/>
      <c r="L428" s="237"/>
      <c r="M428" s="238" t="s">
        <v>114</v>
      </c>
      <c r="N428" s="237"/>
      <c r="O428" s="239">
        <f t="shared" ref="O428:O436" si="31">L428*N428</f>
        <v>0</v>
      </c>
      <c r="P428" s="223"/>
    </row>
    <row r="429" spans="1:16" s="224" customFormat="1" ht="20.25" customHeight="1">
      <c r="A429" s="1420"/>
      <c r="B429" s="1421"/>
      <c r="C429" s="1421"/>
      <c r="D429" s="237"/>
      <c r="E429" s="238" t="s">
        <v>114</v>
      </c>
      <c r="F429" s="237"/>
      <c r="G429" s="239">
        <f t="shared" si="30"/>
        <v>0</v>
      </c>
      <c r="H429" s="227"/>
      <c r="I429" s="1420"/>
      <c r="J429" s="1421"/>
      <c r="K429" s="1421"/>
      <c r="L429" s="237"/>
      <c r="M429" s="238" t="s">
        <v>114</v>
      </c>
      <c r="N429" s="237"/>
      <c r="O429" s="239">
        <f t="shared" si="31"/>
        <v>0</v>
      </c>
      <c r="P429" s="223"/>
    </row>
    <row r="430" spans="1:16" s="224" customFormat="1" ht="20.25" customHeight="1">
      <c r="A430" s="1420"/>
      <c r="B430" s="1421"/>
      <c r="C430" s="1421"/>
      <c r="D430" s="237"/>
      <c r="E430" s="238" t="s">
        <v>114</v>
      </c>
      <c r="F430" s="237"/>
      <c r="G430" s="239">
        <f t="shared" si="30"/>
        <v>0</v>
      </c>
      <c r="H430" s="227"/>
      <c r="I430" s="1420"/>
      <c r="J430" s="1421"/>
      <c r="K430" s="1421"/>
      <c r="L430" s="237"/>
      <c r="M430" s="238" t="s">
        <v>114</v>
      </c>
      <c r="N430" s="237"/>
      <c r="O430" s="239">
        <f t="shared" si="31"/>
        <v>0</v>
      </c>
      <c r="P430" s="223"/>
    </row>
    <row r="431" spans="1:16" s="224" customFormat="1" ht="20.25" customHeight="1">
      <c r="A431" s="1420"/>
      <c r="B431" s="1421"/>
      <c r="C431" s="1421"/>
      <c r="D431" s="237"/>
      <c r="E431" s="238" t="s">
        <v>114</v>
      </c>
      <c r="F431" s="237"/>
      <c r="G431" s="239">
        <f t="shared" si="30"/>
        <v>0</v>
      </c>
      <c r="H431" s="227"/>
      <c r="I431" s="1420"/>
      <c r="J431" s="1421"/>
      <c r="K431" s="1421"/>
      <c r="L431" s="237"/>
      <c r="M431" s="238" t="s">
        <v>114</v>
      </c>
      <c r="N431" s="237"/>
      <c r="O431" s="239">
        <f t="shared" si="31"/>
        <v>0</v>
      </c>
      <c r="P431" s="223"/>
    </row>
    <row r="432" spans="1:16" s="224" customFormat="1" ht="20.25" customHeight="1">
      <c r="A432" s="1420"/>
      <c r="B432" s="1421"/>
      <c r="C432" s="1421"/>
      <c r="D432" s="237"/>
      <c r="E432" s="238" t="s">
        <v>114</v>
      </c>
      <c r="F432" s="237"/>
      <c r="G432" s="239">
        <f t="shared" si="30"/>
        <v>0</v>
      </c>
      <c r="H432" s="227"/>
      <c r="I432" s="1420"/>
      <c r="J432" s="1421"/>
      <c r="K432" s="1421"/>
      <c r="L432" s="237"/>
      <c r="M432" s="238" t="s">
        <v>114</v>
      </c>
      <c r="N432" s="237"/>
      <c r="O432" s="239">
        <f t="shared" si="31"/>
        <v>0</v>
      </c>
      <c r="P432" s="223"/>
    </row>
    <row r="433" spans="1:16" s="224" customFormat="1" ht="20.25" customHeight="1">
      <c r="A433" s="1420"/>
      <c r="B433" s="1421"/>
      <c r="C433" s="1421"/>
      <c r="D433" s="237"/>
      <c r="E433" s="238" t="s">
        <v>114</v>
      </c>
      <c r="F433" s="237"/>
      <c r="G433" s="239">
        <f t="shared" si="30"/>
        <v>0</v>
      </c>
      <c r="H433" s="227"/>
      <c r="I433" s="1420"/>
      <c r="J433" s="1421"/>
      <c r="K433" s="1421"/>
      <c r="L433" s="237"/>
      <c r="M433" s="238" t="s">
        <v>114</v>
      </c>
      <c r="N433" s="237"/>
      <c r="O433" s="239">
        <f t="shared" si="31"/>
        <v>0</v>
      </c>
      <c r="P433" s="223"/>
    </row>
    <row r="434" spans="1:16" s="224" customFormat="1" ht="20.25" customHeight="1">
      <c r="A434" s="1420"/>
      <c r="B434" s="1421"/>
      <c r="C434" s="1421"/>
      <c r="D434" s="237"/>
      <c r="E434" s="238" t="s">
        <v>114</v>
      </c>
      <c r="F434" s="237"/>
      <c r="G434" s="239">
        <f t="shared" si="30"/>
        <v>0</v>
      </c>
      <c r="H434" s="227"/>
      <c r="I434" s="1420"/>
      <c r="J434" s="1421"/>
      <c r="K434" s="1421"/>
      <c r="L434" s="237"/>
      <c r="M434" s="238" t="s">
        <v>114</v>
      </c>
      <c r="N434" s="237"/>
      <c r="O434" s="239">
        <f t="shared" si="31"/>
        <v>0</v>
      </c>
      <c r="P434" s="223"/>
    </row>
    <row r="435" spans="1:16" s="224" customFormat="1" ht="20.25" customHeight="1">
      <c r="A435" s="1420"/>
      <c r="B435" s="1421"/>
      <c r="C435" s="1421"/>
      <c r="D435" s="237"/>
      <c r="E435" s="238" t="s">
        <v>114</v>
      </c>
      <c r="F435" s="237"/>
      <c r="G435" s="239">
        <f t="shared" si="30"/>
        <v>0</v>
      </c>
      <c r="H435" s="227"/>
      <c r="I435" s="1420"/>
      <c r="J435" s="1421"/>
      <c r="K435" s="1421"/>
      <c r="L435" s="237"/>
      <c r="M435" s="238" t="s">
        <v>114</v>
      </c>
      <c r="N435" s="237"/>
      <c r="O435" s="239">
        <f t="shared" si="31"/>
        <v>0</v>
      </c>
      <c r="P435" s="223"/>
    </row>
    <row r="436" spans="1:16" s="224" customFormat="1" ht="20.25" customHeight="1">
      <c r="A436" s="1422"/>
      <c r="B436" s="1423"/>
      <c r="C436" s="1423"/>
      <c r="D436" s="237"/>
      <c r="E436" s="238" t="s">
        <v>114</v>
      </c>
      <c r="F436" s="237"/>
      <c r="G436" s="239">
        <f t="shared" si="30"/>
        <v>0</v>
      </c>
      <c r="H436" s="227"/>
      <c r="I436" s="1422"/>
      <c r="J436" s="1423"/>
      <c r="K436" s="1423"/>
      <c r="L436" s="237"/>
      <c r="M436" s="238" t="s">
        <v>114</v>
      </c>
      <c r="N436" s="237"/>
      <c r="O436" s="239">
        <f t="shared" si="31"/>
        <v>0</v>
      </c>
      <c r="P436" s="223"/>
    </row>
    <row r="437" spans="1:16" s="224" customFormat="1" ht="20.25" customHeight="1">
      <c r="A437" s="1332" t="s">
        <v>614</v>
      </c>
      <c r="B437" s="1400"/>
      <c r="C437" s="1333"/>
      <c r="D437" s="609" t="s">
        <v>445</v>
      </c>
      <c r="E437" s="1402" t="s">
        <v>446</v>
      </c>
      <c r="F437" s="1403"/>
      <c r="G437" s="610" t="s">
        <v>447</v>
      </c>
      <c r="H437" s="227"/>
      <c r="I437" s="1332" t="s">
        <v>614</v>
      </c>
      <c r="J437" s="1400"/>
      <c r="K437" s="1333"/>
      <c r="L437" s="609" t="s">
        <v>445</v>
      </c>
      <c r="M437" s="1402" t="s">
        <v>446</v>
      </c>
      <c r="N437" s="1403"/>
      <c r="O437" s="610" t="s">
        <v>447</v>
      </c>
      <c r="P437" s="223"/>
    </row>
    <row r="438" spans="1:16" s="224" customFormat="1" ht="20.25" customHeight="1">
      <c r="A438" s="1334"/>
      <c r="B438" s="1401"/>
      <c r="C438" s="1335"/>
      <c r="D438" s="483"/>
      <c r="E438" s="1338"/>
      <c r="F438" s="1339"/>
      <c r="G438" s="484"/>
      <c r="H438" s="227"/>
      <c r="I438" s="1334"/>
      <c r="J438" s="1401"/>
      <c r="K438" s="1335"/>
      <c r="L438" s="483"/>
      <c r="M438" s="1338"/>
      <c r="N438" s="1339"/>
      <c r="O438" s="484"/>
      <c r="P438" s="223"/>
    </row>
    <row r="439" spans="1:16" s="224" customFormat="1" ht="20.25" customHeight="1">
      <c r="A439" s="1424" t="s">
        <v>117</v>
      </c>
      <c r="B439" s="1425"/>
      <c r="C439" s="1426"/>
      <c r="D439" s="240"/>
      <c r="E439" s="241" t="s">
        <v>114</v>
      </c>
      <c r="F439" s="242"/>
      <c r="G439" s="243">
        <v>0</v>
      </c>
      <c r="H439" s="227"/>
      <c r="I439" s="1424" t="s">
        <v>117</v>
      </c>
      <c r="J439" s="1425"/>
      <c r="K439" s="1426"/>
      <c r="L439" s="240"/>
      <c r="M439" s="241" t="s">
        <v>114</v>
      </c>
      <c r="N439" s="242"/>
      <c r="O439" s="243">
        <v>0</v>
      </c>
      <c r="P439" s="223"/>
    </row>
    <row r="440" spans="1:16" s="224" customFormat="1" ht="20.25" customHeight="1">
      <c r="A440" s="1427" t="s">
        <v>118</v>
      </c>
      <c r="B440" s="1428"/>
      <c r="C440" s="1428"/>
      <c r="D440" s="1428"/>
      <c r="E440" s="1428"/>
      <c r="F440" s="1429"/>
      <c r="G440" s="244">
        <f>SUM(G427:G436)</f>
        <v>0</v>
      </c>
      <c r="H440" s="227"/>
      <c r="I440" s="1427" t="s">
        <v>118</v>
      </c>
      <c r="J440" s="1428"/>
      <c r="K440" s="1428"/>
      <c r="L440" s="1428"/>
      <c r="M440" s="1428"/>
      <c r="N440" s="1429"/>
      <c r="O440" s="244">
        <f>SUM(O427:O436)</f>
        <v>0</v>
      </c>
      <c r="P440" s="223"/>
    </row>
    <row r="441" spans="1:16" s="224" customFormat="1" ht="20.25" customHeight="1">
      <c r="A441" s="1430" t="s">
        <v>119</v>
      </c>
      <c r="B441" s="1431"/>
      <c r="C441" s="1431"/>
      <c r="D441" s="1431"/>
      <c r="E441" s="1431"/>
      <c r="F441" s="1432"/>
      <c r="G441" s="245"/>
      <c r="H441" s="227"/>
      <c r="I441" s="1433" t="s">
        <v>119</v>
      </c>
      <c r="J441" s="1434"/>
      <c r="K441" s="1434"/>
      <c r="L441" s="1434"/>
      <c r="M441" s="1434"/>
      <c r="N441" s="1434"/>
      <c r="O441" s="245"/>
      <c r="P441" s="223"/>
    </row>
    <row r="442" spans="1:16" s="224" customFormat="1" ht="20.25" customHeight="1">
      <c r="A442" s="1394" t="s">
        <v>120</v>
      </c>
      <c r="B442" s="1395"/>
      <c r="C442" s="1395"/>
      <c r="D442" s="1395"/>
      <c r="E442" s="1395"/>
      <c r="F442" s="1395"/>
      <c r="G442" s="244">
        <f>G440+G441</f>
        <v>0</v>
      </c>
      <c r="H442" s="227"/>
      <c r="I442" s="1394" t="s">
        <v>120</v>
      </c>
      <c r="J442" s="1395"/>
      <c r="K442" s="1395"/>
      <c r="L442" s="1395"/>
      <c r="M442" s="1395"/>
      <c r="N442" s="1395"/>
      <c r="O442" s="244">
        <f>O440+O441</f>
        <v>0</v>
      </c>
      <c r="P442" s="223"/>
    </row>
  </sheetData>
  <mergeCells count="1298">
    <mergeCell ref="I7:I8"/>
    <mergeCell ref="J7:O8"/>
    <mergeCell ref="I9:I10"/>
    <mergeCell ref="J9:O10"/>
    <mergeCell ref="E392:F392"/>
    <mergeCell ref="A394:D394"/>
    <mergeCell ref="E394:G394"/>
    <mergeCell ref="M392:N392"/>
    <mergeCell ref="I394:L394"/>
    <mergeCell ref="M394:O394"/>
    <mergeCell ref="E419:F419"/>
    <mergeCell ref="A421:D421"/>
    <mergeCell ref="E421:G421"/>
    <mergeCell ref="M419:N419"/>
    <mergeCell ref="I421:L421"/>
    <mergeCell ref="M421:O421"/>
    <mergeCell ref="M248:N248"/>
    <mergeCell ref="E249:F249"/>
    <mergeCell ref="M249:N249"/>
    <mergeCell ref="A167:C168"/>
    <mergeCell ref="E167:F167"/>
    <mergeCell ref="E178:G178"/>
    <mergeCell ref="M176:N176"/>
    <mergeCell ref="I178:L178"/>
    <mergeCell ref="M178:O178"/>
    <mergeCell ref="E203:F203"/>
    <mergeCell ref="A205:D205"/>
    <mergeCell ref="E205:G205"/>
    <mergeCell ref="M203:N203"/>
    <mergeCell ref="E356:F356"/>
    <mergeCell ref="I356:K357"/>
    <mergeCell ref="M438:N438"/>
    <mergeCell ref="A275:C276"/>
    <mergeCell ref="E275:F275"/>
    <mergeCell ref="I275:K276"/>
    <mergeCell ref="M275:N275"/>
    <mergeCell ref="E276:F276"/>
    <mergeCell ref="M276:N276"/>
    <mergeCell ref="A302:C303"/>
    <mergeCell ref="E302:F302"/>
    <mergeCell ref="I302:K303"/>
    <mergeCell ref="M302:N302"/>
    <mergeCell ref="E303:F303"/>
    <mergeCell ref="M303:N303"/>
    <mergeCell ref="A329:C330"/>
    <mergeCell ref="E329:F329"/>
    <mergeCell ref="I329:K330"/>
    <mergeCell ref="M329:N329"/>
    <mergeCell ref="E330:F330"/>
    <mergeCell ref="E338:F338"/>
    <mergeCell ref="A340:D340"/>
    <mergeCell ref="E340:G340"/>
    <mergeCell ref="M338:N338"/>
    <mergeCell ref="I340:L340"/>
    <mergeCell ref="M340:O340"/>
    <mergeCell ref="E365:F365"/>
    <mergeCell ref="A367:D367"/>
    <mergeCell ref="I388:N388"/>
    <mergeCell ref="C390:G390"/>
    <mergeCell ref="K390:O390"/>
    <mergeCell ref="C391:G391"/>
    <mergeCell ref="K391:O391"/>
    <mergeCell ref="A383:C384"/>
    <mergeCell ref="I221:K222"/>
    <mergeCell ref="M330:N330"/>
    <mergeCell ref="A356:C357"/>
    <mergeCell ref="E87:F87"/>
    <mergeCell ref="M87:N87"/>
    <mergeCell ref="A113:C114"/>
    <mergeCell ref="E113:F113"/>
    <mergeCell ref="I113:K114"/>
    <mergeCell ref="M113:N113"/>
    <mergeCell ref="E114:F114"/>
    <mergeCell ref="M114:N114"/>
    <mergeCell ref="A140:C141"/>
    <mergeCell ref="E140:F140"/>
    <mergeCell ref="I140:K141"/>
    <mergeCell ref="M140:N140"/>
    <mergeCell ref="E141:F141"/>
    <mergeCell ref="M141:N141"/>
    <mergeCell ref="A125:B125"/>
    <mergeCell ref="C125:D125"/>
    <mergeCell ref="E125:F125"/>
    <mergeCell ref="I125:J125"/>
    <mergeCell ref="K125:L125"/>
    <mergeCell ref="M125:N125"/>
    <mergeCell ref="A88:C88"/>
    <mergeCell ref="I88:K88"/>
    <mergeCell ref="A89:F89"/>
    <mergeCell ref="I89:N89"/>
    <mergeCell ref="M356:N356"/>
    <mergeCell ref="E357:F357"/>
    <mergeCell ref="M357:N357"/>
    <mergeCell ref="A344:G344"/>
    <mergeCell ref="A354:C354"/>
    <mergeCell ref="A90:F90"/>
    <mergeCell ref="I90:N90"/>
    <mergeCell ref="A99:B99"/>
    <mergeCell ref="C99:D99"/>
    <mergeCell ref="A387:F387"/>
    <mergeCell ref="I387:N387"/>
    <mergeCell ref="I344:O344"/>
    <mergeCell ref="M99:N99"/>
    <mergeCell ref="I354:K354"/>
    <mergeCell ref="A355:C355"/>
    <mergeCell ref="I355:K355"/>
    <mergeCell ref="A358:C358"/>
    <mergeCell ref="A179:B179"/>
    <mergeCell ref="C179:D179"/>
    <mergeCell ref="E179:F179"/>
    <mergeCell ref="I179:J179"/>
    <mergeCell ref="K179:L179"/>
    <mergeCell ref="M179:N179"/>
    <mergeCell ref="A206:B206"/>
    <mergeCell ref="C206:D206"/>
    <mergeCell ref="E206:F206"/>
    <mergeCell ref="I206:J206"/>
    <mergeCell ref="M286:O286"/>
    <mergeCell ref="E311:F311"/>
    <mergeCell ref="A313:D313"/>
    <mergeCell ref="E313:G313"/>
    <mergeCell ref="M311:N311"/>
    <mergeCell ref="I313:L313"/>
    <mergeCell ref="M313:O313"/>
    <mergeCell ref="A194:C195"/>
    <mergeCell ref="E194:F194"/>
    <mergeCell ref="I194:K195"/>
    <mergeCell ref="E195:F195"/>
    <mergeCell ref="M195:N195"/>
    <mergeCell ref="A221:C222"/>
    <mergeCell ref="A439:C439"/>
    <mergeCell ref="I439:K439"/>
    <mergeCell ref="A440:F440"/>
    <mergeCell ref="I440:N440"/>
    <mergeCell ref="A441:F441"/>
    <mergeCell ref="I441:N441"/>
    <mergeCell ref="C420:D420"/>
    <mergeCell ref="E420:F420"/>
    <mergeCell ref="I420:J420"/>
    <mergeCell ref="K420:L420"/>
    <mergeCell ref="M420:N420"/>
    <mergeCell ref="A422:B422"/>
    <mergeCell ref="C422:D422"/>
    <mergeCell ref="E422:F422"/>
    <mergeCell ref="I422:J422"/>
    <mergeCell ref="K422:L422"/>
    <mergeCell ref="M422:N422"/>
    <mergeCell ref="I435:K435"/>
    <mergeCell ref="A431:C431"/>
    <mergeCell ref="I431:K431"/>
    <mergeCell ref="A428:C428"/>
    <mergeCell ref="I428:K428"/>
    <mergeCell ref="A429:C429"/>
    <mergeCell ref="I429:K429"/>
    <mergeCell ref="C423:D423"/>
    <mergeCell ref="A420:B420"/>
    <mergeCell ref="A423:B423"/>
    <mergeCell ref="M221:N221"/>
    <mergeCell ref="E221:F221"/>
    <mergeCell ref="A16:D16"/>
    <mergeCell ref="E16:G16"/>
    <mergeCell ref="I16:L16"/>
    <mergeCell ref="M16:O16"/>
    <mergeCell ref="E41:F41"/>
    <mergeCell ref="M41:N41"/>
    <mergeCell ref="A436:C436"/>
    <mergeCell ref="I436:K436"/>
    <mergeCell ref="K395:L395"/>
    <mergeCell ref="M395:N395"/>
    <mergeCell ref="A396:B396"/>
    <mergeCell ref="C396:D396"/>
    <mergeCell ref="I205:L205"/>
    <mergeCell ref="M205:O205"/>
    <mergeCell ref="E230:F230"/>
    <mergeCell ref="A232:D232"/>
    <mergeCell ref="E232:G232"/>
    <mergeCell ref="M230:N230"/>
    <mergeCell ref="I232:L232"/>
    <mergeCell ref="M232:O232"/>
    <mergeCell ref="E257:F257"/>
    <mergeCell ref="M257:N257"/>
    <mergeCell ref="I402:K402"/>
    <mergeCell ref="A403:C403"/>
    <mergeCell ref="I403:K403"/>
    <mergeCell ref="A404:C404"/>
    <mergeCell ref="I404:K404"/>
    <mergeCell ref="A400:C400"/>
    <mergeCell ref="I400:K400"/>
    <mergeCell ref="E222:F222"/>
    <mergeCell ref="M222:N222"/>
    <mergeCell ref="A248:C249"/>
    <mergeCell ref="A442:F442"/>
    <mergeCell ref="I442:N442"/>
    <mergeCell ref="E423:F423"/>
    <mergeCell ref="I423:J423"/>
    <mergeCell ref="K423:L423"/>
    <mergeCell ref="M423:N423"/>
    <mergeCell ref="A424:B424"/>
    <mergeCell ref="C424:D424"/>
    <mergeCell ref="E424:F424"/>
    <mergeCell ref="I424:J424"/>
    <mergeCell ref="K424:L424"/>
    <mergeCell ref="M424:N424"/>
    <mergeCell ref="A425:G425"/>
    <mergeCell ref="I425:O425"/>
    <mergeCell ref="A432:C432"/>
    <mergeCell ref="I432:K432"/>
    <mergeCell ref="A433:C433"/>
    <mergeCell ref="I433:K433"/>
    <mergeCell ref="A434:C434"/>
    <mergeCell ref="I434:K434"/>
    <mergeCell ref="A437:C438"/>
    <mergeCell ref="E437:F437"/>
    <mergeCell ref="I437:K438"/>
    <mergeCell ref="M437:N437"/>
    <mergeCell ref="A435:C435"/>
    <mergeCell ref="A430:C430"/>
    <mergeCell ref="I430:K430"/>
    <mergeCell ref="A426:C426"/>
    <mergeCell ref="I426:K426"/>
    <mergeCell ref="A427:C427"/>
    <mergeCell ref="I427:K427"/>
    <mergeCell ref="E438:F438"/>
    <mergeCell ref="E383:F383"/>
    <mergeCell ref="I383:K384"/>
    <mergeCell ref="M383:N383"/>
    <mergeCell ref="E384:F384"/>
    <mergeCell ref="M384:N384"/>
    <mergeCell ref="E396:F396"/>
    <mergeCell ref="I396:J396"/>
    <mergeCell ref="K396:L396"/>
    <mergeCell ref="M396:N396"/>
    <mergeCell ref="M369:N369"/>
    <mergeCell ref="A370:B370"/>
    <mergeCell ref="C370:D370"/>
    <mergeCell ref="E370:F370"/>
    <mergeCell ref="I370:J370"/>
    <mergeCell ref="K370:L370"/>
    <mergeCell ref="M370:N370"/>
    <mergeCell ref="A371:G371"/>
    <mergeCell ref="I371:O371"/>
    <mergeCell ref="A380:C380"/>
    <mergeCell ref="I380:K380"/>
    <mergeCell ref="A379:C379"/>
    <mergeCell ref="I379:K379"/>
    <mergeCell ref="A376:C376"/>
    <mergeCell ref="I376:K376"/>
    <mergeCell ref="A377:C377"/>
    <mergeCell ref="A388:F388"/>
    <mergeCell ref="I377:K377"/>
    <mergeCell ref="A378:C378"/>
    <mergeCell ref="I378:K378"/>
    <mergeCell ref="A373:C373"/>
    <mergeCell ref="I373:K373"/>
    <mergeCell ref="A374:C374"/>
    <mergeCell ref="I374:K374"/>
    <mergeCell ref="A375:C375"/>
    <mergeCell ref="I375:K375"/>
    <mergeCell ref="A372:C372"/>
    <mergeCell ref="K342:L342"/>
    <mergeCell ref="M342:N342"/>
    <mergeCell ref="A343:B343"/>
    <mergeCell ref="C343:D343"/>
    <mergeCell ref="E343:F343"/>
    <mergeCell ref="I343:J343"/>
    <mergeCell ref="K343:L343"/>
    <mergeCell ref="M343:N343"/>
    <mergeCell ref="I358:K358"/>
    <mergeCell ref="A359:F359"/>
    <mergeCell ref="I359:N359"/>
    <mergeCell ref="A360:F360"/>
    <mergeCell ref="I360:N360"/>
    <mergeCell ref="A353:C353"/>
    <mergeCell ref="I353:K353"/>
    <mergeCell ref="A350:C350"/>
    <mergeCell ref="I350:K350"/>
    <mergeCell ref="A351:C351"/>
    <mergeCell ref="I351:K351"/>
    <mergeCell ref="A352:C352"/>
    <mergeCell ref="I352:K352"/>
    <mergeCell ref="A347:C347"/>
    <mergeCell ref="I347:K347"/>
    <mergeCell ref="A348:C348"/>
    <mergeCell ref="I348:K348"/>
    <mergeCell ref="A349:C349"/>
    <mergeCell ref="I349:K349"/>
    <mergeCell ref="A361:F361"/>
    <mergeCell ref="I291:K291"/>
    <mergeCell ref="A309:B309"/>
    <mergeCell ref="C309:G309"/>
    <mergeCell ref="I309:J309"/>
    <mergeCell ref="K309:O309"/>
    <mergeCell ref="A310:B310"/>
    <mergeCell ref="I310:J310"/>
    <mergeCell ref="A311:B311"/>
    <mergeCell ref="C311:D311"/>
    <mergeCell ref="I311:J311"/>
    <mergeCell ref="K311:L311"/>
    <mergeCell ref="A305:F305"/>
    <mergeCell ref="I305:N305"/>
    <mergeCell ref="I295:K295"/>
    <mergeCell ref="A296:C296"/>
    <mergeCell ref="I296:K296"/>
    <mergeCell ref="I300:K300"/>
    <mergeCell ref="A295:C295"/>
    <mergeCell ref="A184:C184"/>
    <mergeCell ref="I184:K184"/>
    <mergeCell ref="A181:B181"/>
    <mergeCell ref="C181:D181"/>
    <mergeCell ref="E181:F181"/>
    <mergeCell ref="I181:J181"/>
    <mergeCell ref="K181:L181"/>
    <mergeCell ref="M181:N181"/>
    <mergeCell ref="K180:L180"/>
    <mergeCell ref="A196:C196"/>
    <mergeCell ref="I196:K196"/>
    <mergeCell ref="A197:F197"/>
    <mergeCell ref="I197:N197"/>
    <mergeCell ref="A198:F198"/>
    <mergeCell ref="I183:K183"/>
    <mergeCell ref="A202:B202"/>
    <mergeCell ref="C202:G202"/>
    <mergeCell ref="I202:J202"/>
    <mergeCell ref="K202:O202"/>
    <mergeCell ref="A199:F199"/>
    <mergeCell ref="I199:N199"/>
    <mergeCell ref="A201:B201"/>
    <mergeCell ref="C201:G201"/>
    <mergeCell ref="I201:J201"/>
    <mergeCell ref="K201:O201"/>
    <mergeCell ref="I198:N198"/>
    <mergeCell ref="A191:C191"/>
    <mergeCell ref="I191:K191"/>
    <mergeCell ref="A192:C192"/>
    <mergeCell ref="I192:K192"/>
    <mergeCell ref="A193:C193"/>
    <mergeCell ref="M194:N194"/>
    <mergeCell ref="M17:N17"/>
    <mergeCell ref="M15:N15"/>
    <mergeCell ref="A15:B15"/>
    <mergeCell ref="C15:D15"/>
    <mergeCell ref="E15:F15"/>
    <mergeCell ref="D3:E3"/>
    <mergeCell ref="D4:E4"/>
    <mergeCell ref="D5:E5"/>
    <mergeCell ref="A17:B17"/>
    <mergeCell ref="C17:D17"/>
    <mergeCell ref="E17:F17"/>
    <mergeCell ref="I17:J17"/>
    <mergeCell ref="K17:L17"/>
    <mergeCell ref="A44:B44"/>
    <mergeCell ref="C44:D44"/>
    <mergeCell ref="E44:F44"/>
    <mergeCell ref="I44:J44"/>
    <mergeCell ref="K44:L44"/>
    <mergeCell ref="A7:D7"/>
    <mergeCell ref="E7:G7"/>
    <mergeCell ref="A8:B8"/>
    <mergeCell ref="C8:D8"/>
    <mergeCell ref="E8:F8"/>
    <mergeCell ref="K19:L19"/>
    <mergeCell ref="I22:K22"/>
    <mergeCell ref="A34:C34"/>
    <mergeCell ref="I34:K34"/>
    <mergeCell ref="I35:N35"/>
    <mergeCell ref="M32:N32"/>
    <mergeCell ref="M33:N33"/>
    <mergeCell ref="A12:B12"/>
    <mergeCell ref="K15:L15"/>
    <mergeCell ref="C12:G12"/>
    <mergeCell ref="I12:J12"/>
    <mergeCell ref="K12:O12"/>
    <mergeCell ref="A9:B9"/>
    <mergeCell ref="C9:D9"/>
    <mergeCell ref="E9:F9"/>
    <mergeCell ref="A10:B10"/>
    <mergeCell ref="C10:D10"/>
    <mergeCell ref="E10:F10"/>
    <mergeCell ref="A13:B13"/>
    <mergeCell ref="C13:G13"/>
    <mergeCell ref="I13:J13"/>
    <mergeCell ref="K13:O13"/>
    <mergeCell ref="A14:B14"/>
    <mergeCell ref="C14:D14"/>
    <mergeCell ref="I14:J14"/>
    <mergeCell ref="K14:L14"/>
    <mergeCell ref="E14:F14"/>
    <mergeCell ref="I15:J15"/>
    <mergeCell ref="M14:N14"/>
    <mergeCell ref="A18:B18"/>
    <mergeCell ref="C18:D18"/>
    <mergeCell ref="E18:F18"/>
    <mergeCell ref="I18:J18"/>
    <mergeCell ref="K18:L18"/>
    <mergeCell ref="A29:C29"/>
    <mergeCell ref="I29:K29"/>
    <mergeCell ref="A30:C30"/>
    <mergeCell ref="I30:K30"/>
    <mergeCell ref="A31:C31"/>
    <mergeCell ref="I31:K31"/>
    <mergeCell ref="A26:C26"/>
    <mergeCell ref="I26:K26"/>
    <mergeCell ref="A27:C27"/>
    <mergeCell ref="I27:K27"/>
    <mergeCell ref="A28:C28"/>
    <mergeCell ref="I28:K28"/>
    <mergeCell ref="A23:C23"/>
    <mergeCell ref="I23:K23"/>
    <mergeCell ref="A24:C24"/>
    <mergeCell ref="I24:K24"/>
    <mergeCell ref="A25:C25"/>
    <mergeCell ref="I25:K25"/>
    <mergeCell ref="A20:G20"/>
    <mergeCell ref="I20:O20"/>
    <mergeCell ref="A21:C21"/>
    <mergeCell ref="M19:N19"/>
    <mergeCell ref="M18:N18"/>
    <mergeCell ref="A19:B19"/>
    <mergeCell ref="C19:D19"/>
    <mergeCell ref="E19:F19"/>
    <mergeCell ref="I19:J19"/>
    <mergeCell ref="I21:K21"/>
    <mergeCell ref="A22:C22"/>
    <mergeCell ref="A40:B40"/>
    <mergeCell ref="C40:G40"/>
    <mergeCell ref="I40:J40"/>
    <mergeCell ref="K40:O40"/>
    <mergeCell ref="A41:B41"/>
    <mergeCell ref="C41:D41"/>
    <mergeCell ref="I41:J41"/>
    <mergeCell ref="K41:L41"/>
    <mergeCell ref="A37:F37"/>
    <mergeCell ref="I37:N37"/>
    <mergeCell ref="A39:B39"/>
    <mergeCell ref="C39:G39"/>
    <mergeCell ref="I39:J39"/>
    <mergeCell ref="K39:O39"/>
    <mergeCell ref="M45:N45"/>
    <mergeCell ref="E32:F32"/>
    <mergeCell ref="E33:F33"/>
    <mergeCell ref="A32:C33"/>
    <mergeCell ref="I32:K33"/>
    <mergeCell ref="A36:F36"/>
    <mergeCell ref="I36:N36"/>
    <mergeCell ref="A35:F35"/>
    <mergeCell ref="A46:B46"/>
    <mergeCell ref="C46:D46"/>
    <mergeCell ref="E46:F46"/>
    <mergeCell ref="I46:J46"/>
    <mergeCell ref="K46:L46"/>
    <mergeCell ref="M46:N46"/>
    <mergeCell ref="A45:B45"/>
    <mergeCell ref="C45:D45"/>
    <mergeCell ref="E45:F45"/>
    <mergeCell ref="I45:J45"/>
    <mergeCell ref="K45:L45"/>
    <mergeCell ref="A42:B42"/>
    <mergeCell ref="C42:D42"/>
    <mergeCell ref="E42:F42"/>
    <mergeCell ref="I42:J42"/>
    <mergeCell ref="K42:L42"/>
    <mergeCell ref="M42:N42"/>
    <mergeCell ref="M44:N44"/>
    <mergeCell ref="A43:D43"/>
    <mergeCell ref="E43:G43"/>
    <mergeCell ref="I43:L43"/>
    <mergeCell ref="M43:O43"/>
    <mergeCell ref="A53:C53"/>
    <mergeCell ref="I53:K53"/>
    <mergeCell ref="A54:C54"/>
    <mergeCell ref="I54:K54"/>
    <mergeCell ref="A55:C55"/>
    <mergeCell ref="I55:K55"/>
    <mergeCell ref="I50:K50"/>
    <mergeCell ref="A50:C50"/>
    <mergeCell ref="I51:K51"/>
    <mergeCell ref="A52:C52"/>
    <mergeCell ref="I52:K52"/>
    <mergeCell ref="A47:G47"/>
    <mergeCell ref="I47:O47"/>
    <mergeCell ref="A48:C48"/>
    <mergeCell ref="I48:K48"/>
    <mergeCell ref="A49:C49"/>
    <mergeCell ref="I49:K49"/>
    <mergeCell ref="A51:C51"/>
    <mergeCell ref="A61:C61"/>
    <mergeCell ref="I61:K61"/>
    <mergeCell ref="A62:F62"/>
    <mergeCell ref="I62:N62"/>
    <mergeCell ref="A63:F63"/>
    <mergeCell ref="I63:N63"/>
    <mergeCell ref="A56:C56"/>
    <mergeCell ref="I56:K56"/>
    <mergeCell ref="A57:C57"/>
    <mergeCell ref="I57:K57"/>
    <mergeCell ref="A58:C58"/>
    <mergeCell ref="I58:K58"/>
    <mergeCell ref="A59:C60"/>
    <mergeCell ref="E59:F59"/>
    <mergeCell ref="I59:K60"/>
    <mergeCell ref="M59:N59"/>
    <mergeCell ref="E60:F60"/>
    <mergeCell ref="M60:N60"/>
    <mergeCell ref="A69:B69"/>
    <mergeCell ref="C69:D69"/>
    <mergeCell ref="E69:F69"/>
    <mergeCell ref="I69:J69"/>
    <mergeCell ref="K69:L69"/>
    <mergeCell ref="M69:N69"/>
    <mergeCell ref="A67:B67"/>
    <mergeCell ref="C67:G67"/>
    <mergeCell ref="I67:J67"/>
    <mergeCell ref="K67:O67"/>
    <mergeCell ref="A68:B68"/>
    <mergeCell ref="C68:D68"/>
    <mergeCell ref="I68:J68"/>
    <mergeCell ref="K68:L68"/>
    <mergeCell ref="M71:N71"/>
    <mergeCell ref="A64:F64"/>
    <mergeCell ref="I64:N64"/>
    <mergeCell ref="A66:B66"/>
    <mergeCell ref="C66:G66"/>
    <mergeCell ref="I66:J66"/>
    <mergeCell ref="K66:O66"/>
    <mergeCell ref="A71:B71"/>
    <mergeCell ref="C71:D71"/>
    <mergeCell ref="I71:J71"/>
    <mergeCell ref="K71:L71"/>
    <mergeCell ref="E71:F71"/>
    <mergeCell ref="E68:F68"/>
    <mergeCell ref="A70:D70"/>
    <mergeCell ref="E70:G70"/>
    <mergeCell ref="M68:N68"/>
    <mergeCell ref="I70:L70"/>
    <mergeCell ref="M70:O70"/>
    <mergeCell ref="A77:C77"/>
    <mergeCell ref="I77:K77"/>
    <mergeCell ref="A78:C78"/>
    <mergeCell ref="I78:K78"/>
    <mergeCell ref="A79:C79"/>
    <mergeCell ref="I79:K79"/>
    <mergeCell ref="A74:G74"/>
    <mergeCell ref="I74:O74"/>
    <mergeCell ref="A75:C75"/>
    <mergeCell ref="I75:K75"/>
    <mergeCell ref="A76:C76"/>
    <mergeCell ref="I76:K76"/>
    <mergeCell ref="M72:N72"/>
    <mergeCell ref="A73:B73"/>
    <mergeCell ref="C73:D73"/>
    <mergeCell ref="E73:F73"/>
    <mergeCell ref="I73:J73"/>
    <mergeCell ref="K73:L73"/>
    <mergeCell ref="M73:N73"/>
    <mergeCell ref="A72:B72"/>
    <mergeCell ref="C72:D72"/>
    <mergeCell ref="E72:F72"/>
    <mergeCell ref="I72:J72"/>
    <mergeCell ref="K72:L72"/>
    <mergeCell ref="A83:C83"/>
    <mergeCell ref="I83:K83"/>
    <mergeCell ref="A84:C84"/>
    <mergeCell ref="I84:K84"/>
    <mergeCell ref="A85:C85"/>
    <mergeCell ref="I85:K85"/>
    <mergeCell ref="A80:C80"/>
    <mergeCell ref="I80:K80"/>
    <mergeCell ref="A81:C81"/>
    <mergeCell ref="I81:K81"/>
    <mergeCell ref="A82:C82"/>
    <mergeCell ref="I82:K82"/>
    <mergeCell ref="A94:B94"/>
    <mergeCell ref="C94:G94"/>
    <mergeCell ref="I94:J94"/>
    <mergeCell ref="K94:O94"/>
    <mergeCell ref="A95:B95"/>
    <mergeCell ref="C95:D95"/>
    <mergeCell ref="I95:J95"/>
    <mergeCell ref="K95:L95"/>
    <mergeCell ref="A91:F91"/>
    <mergeCell ref="I91:N91"/>
    <mergeCell ref="A93:B93"/>
    <mergeCell ref="C93:G93"/>
    <mergeCell ref="I93:J93"/>
    <mergeCell ref="K93:O93"/>
    <mergeCell ref="E95:F95"/>
    <mergeCell ref="M95:N95"/>
    <mergeCell ref="A86:C87"/>
    <mergeCell ref="E86:F86"/>
    <mergeCell ref="I86:K87"/>
    <mergeCell ref="M86:N86"/>
    <mergeCell ref="A100:B100"/>
    <mergeCell ref="C100:D100"/>
    <mergeCell ref="E100:F100"/>
    <mergeCell ref="I100:J100"/>
    <mergeCell ref="K100:L100"/>
    <mergeCell ref="M100:N100"/>
    <mergeCell ref="A96:B96"/>
    <mergeCell ref="C96:D96"/>
    <mergeCell ref="E96:F96"/>
    <mergeCell ref="I96:J96"/>
    <mergeCell ref="K96:L96"/>
    <mergeCell ref="M96:N96"/>
    <mergeCell ref="A98:B98"/>
    <mergeCell ref="C98:D98"/>
    <mergeCell ref="E98:F98"/>
    <mergeCell ref="I98:J98"/>
    <mergeCell ref="K98:L98"/>
    <mergeCell ref="M98:N98"/>
    <mergeCell ref="A97:D97"/>
    <mergeCell ref="E97:G97"/>
    <mergeCell ref="I97:L97"/>
    <mergeCell ref="M97:O97"/>
    <mergeCell ref="E99:F99"/>
    <mergeCell ref="I99:J99"/>
    <mergeCell ref="K99:L99"/>
    <mergeCell ref="I104:K104"/>
    <mergeCell ref="A105:C105"/>
    <mergeCell ref="I105:K105"/>
    <mergeCell ref="A106:C106"/>
    <mergeCell ref="I106:K106"/>
    <mergeCell ref="A101:G101"/>
    <mergeCell ref="I101:O101"/>
    <mergeCell ref="A102:C102"/>
    <mergeCell ref="I102:K102"/>
    <mergeCell ref="A103:C103"/>
    <mergeCell ref="I103:K103"/>
    <mergeCell ref="A107:C107"/>
    <mergeCell ref="I107:K107"/>
    <mergeCell ref="A108:C108"/>
    <mergeCell ref="I108:K108"/>
    <mergeCell ref="A109:C109"/>
    <mergeCell ref="I109:K109"/>
    <mergeCell ref="A104:C104"/>
    <mergeCell ref="A123:B123"/>
    <mergeCell ref="C123:D123"/>
    <mergeCell ref="I123:J123"/>
    <mergeCell ref="K123:L123"/>
    <mergeCell ref="I117:N117"/>
    <mergeCell ref="A110:C110"/>
    <mergeCell ref="I110:K110"/>
    <mergeCell ref="A111:C111"/>
    <mergeCell ref="I111:K111"/>
    <mergeCell ref="A112:C112"/>
    <mergeCell ref="I112:K112"/>
    <mergeCell ref="A115:C115"/>
    <mergeCell ref="I115:K115"/>
    <mergeCell ref="A116:F116"/>
    <mergeCell ref="I116:N116"/>
    <mergeCell ref="A117:F117"/>
    <mergeCell ref="E122:F122"/>
    <mergeCell ref="A124:D124"/>
    <mergeCell ref="E124:G124"/>
    <mergeCell ref="M122:N122"/>
    <mergeCell ref="I124:L124"/>
    <mergeCell ref="M124:O124"/>
    <mergeCell ref="A130:C130"/>
    <mergeCell ref="I130:K130"/>
    <mergeCell ref="A127:B127"/>
    <mergeCell ref="C127:D127"/>
    <mergeCell ref="E127:F127"/>
    <mergeCell ref="I127:J127"/>
    <mergeCell ref="K127:L127"/>
    <mergeCell ref="M127:N127"/>
    <mergeCell ref="K126:L126"/>
    <mergeCell ref="E123:F123"/>
    <mergeCell ref="A118:F118"/>
    <mergeCell ref="I118:N118"/>
    <mergeCell ref="A120:B120"/>
    <mergeCell ref="C120:G120"/>
    <mergeCell ref="I120:J120"/>
    <mergeCell ref="K120:O120"/>
    <mergeCell ref="M126:N126"/>
    <mergeCell ref="M123:N123"/>
    <mergeCell ref="A121:B121"/>
    <mergeCell ref="C121:G121"/>
    <mergeCell ref="I121:J121"/>
    <mergeCell ref="K121:O121"/>
    <mergeCell ref="A122:B122"/>
    <mergeCell ref="C122:D122"/>
    <mergeCell ref="I122:J122"/>
    <mergeCell ref="K122:L122"/>
    <mergeCell ref="A126:B126"/>
    <mergeCell ref="C126:D126"/>
    <mergeCell ref="E126:F126"/>
    <mergeCell ref="I126:J126"/>
    <mergeCell ref="A142:C142"/>
    <mergeCell ref="I142:K142"/>
    <mergeCell ref="A143:F143"/>
    <mergeCell ref="I143:N143"/>
    <mergeCell ref="A144:F144"/>
    <mergeCell ref="I144:N144"/>
    <mergeCell ref="A137:C137"/>
    <mergeCell ref="I137:K137"/>
    <mergeCell ref="A138:C138"/>
    <mergeCell ref="I138:K138"/>
    <mergeCell ref="A139:C139"/>
    <mergeCell ref="I139:K139"/>
    <mergeCell ref="A134:C134"/>
    <mergeCell ref="I134:K134"/>
    <mergeCell ref="A135:C135"/>
    <mergeCell ref="I135:K135"/>
    <mergeCell ref="A136:C136"/>
    <mergeCell ref="I136:K136"/>
    <mergeCell ref="A131:C131"/>
    <mergeCell ref="I131:K131"/>
    <mergeCell ref="A132:C132"/>
    <mergeCell ref="I132:K132"/>
    <mergeCell ref="A133:C133"/>
    <mergeCell ref="I133:K133"/>
    <mergeCell ref="A128:G128"/>
    <mergeCell ref="I128:O128"/>
    <mergeCell ref="A129:C129"/>
    <mergeCell ref="I129:K129"/>
    <mergeCell ref="A148:B148"/>
    <mergeCell ref="C148:G148"/>
    <mergeCell ref="I148:J148"/>
    <mergeCell ref="K148:O148"/>
    <mergeCell ref="A149:B149"/>
    <mergeCell ref="C149:D149"/>
    <mergeCell ref="I149:J149"/>
    <mergeCell ref="K149:L149"/>
    <mergeCell ref="A145:F145"/>
    <mergeCell ref="I145:N145"/>
    <mergeCell ref="A147:B147"/>
    <mergeCell ref="C147:G147"/>
    <mergeCell ref="I147:J147"/>
    <mergeCell ref="K147:O147"/>
    <mergeCell ref="E149:F149"/>
    <mergeCell ref="M149:N149"/>
    <mergeCell ref="A153:B153"/>
    <mergeCell ref="C153:D153"/>
    <mergeCell ref="E153:F153"/>
    <mergeCell ref="I153:J153"/>
    <mergeCell ref="K153:L153"/>
    <mergeCell ref="M153:N153"/>
    <mergeCell ref="A154:B154"/>
    <mergeCell ref="C154:D154"/>
    <mergeCell ref="E154:F154"/>
    <mergeCell ref="I154:J154"/>
    <mergeCell ref="K154:L154"/>
    <mergeCell ref="M154:N154"/>
    <mergeCell ref="A150:B150"/>
    <mergeCell ref="C150:D150"/>
    <mergeCell ref="E150:F150"/>
    <mergeCell ref="I150:J150"/>
    <mergeCell ref="K150:L150"/>
    <mergeCell ref="M150:N150"/>
    <mergeCell ref="A152:B152"/>
    <mergeCell ref="C152:D152"/>
    <mergeCell ref="E152:F152"/>
    <mergeCell ref="I152:J152"/>
    <mergeCell ref="K152:L152"/>
    <mergeCell ref="M152:N152"/>
    <mergeCell ref="A151:D151"/>
    <mergeCell ref="E151:G151"/>
    <mergeCell ref="I151:L151"/>
    <mergeCell ref="M151:O151"/>
    <mergeCell ref="I158:K158"/>
    <mergeCell ref="A159:C159"/>
    <mergeCell ref="I159:K159"/>
    <mergeCell ref="A160:C160"/>
    <mergeCell ref="I160:K160"/>
    <mergeCell ref="A155:G155"/>
    <mergeCell ref="I155:O155"/>
    <mergeCell ref="A156:C156"/>
    <mergeCell ref="I156:K156"/>
    <mergeCell ref="A157:C157"/>
    <mergeCell ref="I157:K157"/>
    <mergeCell ref="A161:C161"/>
    <mergeCell ref="I161:K161"/>
    <mergeCell ref="A162:C162"/>
    <mergeCell ref="I162:K162"/>
    <mergeCell ref="A163:C163"/>
    <mergeCell ref="I163:K163"/>
    <mergeCell ref="A158:C158"/>
    <mergeCell ref="I177:J177"/>
    <mergeCell ref="K177:L177"/>
    <mergeCell ref="I171:N171"/>
    <mergeCell ref="A164:C164"/>
    <mergeCell ref="I164:K164"/>
    <mergeCell ref="A165:C165"/>
    <mergeCell ref="I165:K165"/>
    <mergeCell ref="A166:C166"/>
    <mergeCell ref="I166:K166"/>
    <mergeCell ref="A169:C169"/>
    <mergeCell ref="I169:K169"/>
    <mergeCell ref="A170:F170"/>
    <mergeCell ref="I170:N170"/>
    <mergeCell ref="A171:F171"/>
    <mergeCell ref="A177:B177"/>
    <mergeCell ref="C177:D177"/>
    <mergeCell ref="E177:F177"/>
    <mergeCell ref="A172:F172"/>
    <mergeCell ref="I172:N172"/>
    <mergeCell ref="A174:B174"/>
    <mergeCell ref="C174:G174"/>
    <mergeCell ref="I174:J174"/>
    <mergeCell ref="E176:F176"/>
    <mergeCell ref="I167:K168"/>
    <mergeCell ref="M167:N167"/>
    <mergeCell ref="E168:F168"/>
    <mergeCell ref="M168:N168"/>
    <mergeCell ref="A178:D178"/>
    <mergeCell ref="I193:K193"/>
    <mergeCell ref="A188:C188"/>
    <mergeCell ref="I188:K188"/>
    <mergeCell ref="A189:C189"/>
    <mergeCell ref="I189:K189"/>
    <mergeCell ref="A190:C190"/>
    <mergeCell ref="I190:K190"/>
    <mergeCell ref="A185:C185"/>
    <mergeCell ref="I185:K185"/>
    <mergeCell ref="A186:C186"/>
    <mergeCell ref="I186:K186"/>
    <mergeCell ref="A187:C187"/>
    <mergeCell ref="I187:K187"/>
    <mergeCell ref="K174:O174"/>
    <mergeCell ref="M180:N180"/>
    <mergeCell ref="M177:N177"/>
    <mergeCell ref="A175:B175"/>
    <mergeCell ref="C175:G175"/>
    <mergeCell ref="I175:J175"/>
    <mergeCell ref="K175:O175"/>
    <mergeCell ref="A176:B176"/>
    <mergeCell ref="C176:D176"/>
    <mergeCell ref="I176:J176"/>
    <mergeCell ref="K176:L176"/>
    <mergeCell ref="A180:B180"/>
    <mergeCell ref="C180:D180"/>
    <mergeCell ref="E180:F180"/>
    <mergeCell ref="I180:J180"/>
    <mergeCell ref="A182:G182"/>
    <mergeCell ref="I182:O182"/>
    <mergeCell ref="A183:C183"/>
    <mergeCell ref="A207:B207"/>
    <mergeCell ref="C207:D207"/>
    <mergeCell ref="E207:F207"/>
    <mergeCell ref="I207:J207"/>
    <mergeCell ref="K207:L207"/>
    <mergeCell ref="M207:N207"/>
    <mergeCell ref="K206:L206"/>
    <mergeCell ref="M206:N206"/>
    <mergeCell ref="A203:B203"/>
    <mergeCell ref="C203:D203"/>
    <mergeCell ref="I203:J203"/>
    <mergeCell ref="K203:L203"/>
    <mergeCell ref="A208:B208"/>
    <mergeCell ref="C208:D208"/>
    <mergeCell ref="E208:F208"/>
    <mergeCell ref="I208:J208"/>
    <mergeCell ref="K208:L208"/>
    <mergeCell ref="M208:N208"/>
    <mergeCell ref="A204:B204"/>
    <mergeCell ref="C204:D204"/>
    <mergeCell ref="E204:F204"/>
    <mergeCell ref="I204:J204"/>
    <mergeCell ref="K204:L204"/>
    <mergeCell ref="M204:N204"/>
    <mergeCell ref="I212:K212"/>
    <mergeCell ref="A213:C213"/>
    <mergeCell ref="I213:K213"/>
    <mergeCell ref="A214:C214"/>
    <mergeCell ref="I214:K214"/>
    <mergeCell ref="A209:G209"/>
    <mergeCell ref="I209:O209"/>
    <mergeCell ref="A210:C210"/>
    <mergeCell ref="I210:K210"/>
    <mergeCell ref="A211:C211"/>
    <mergeCell ref="I211:K211"/>
    <mergeCell ref="A215:C215"/>
    <mergeCell ref="I215:K215"/>
    <mergeCell ref="A216:C216"/>
    <mergeCell ref="I216:K216"/>
    <mergeCell ref="A217:C217"/>
    <mergeCell ref="I217:K217"/>
    <mergeCell ref="A212:C212"/>
    <mergeCell ref="A231:B231"/>
    <mergeCell ref="C231:D231"/>
    <mergeCell ref="I231:J231"/>
    <mergeCell ref="K231:L231"/>
    <mergeCell ref="I225:N225"/>
    <mergeCell ref="A218:C218"/>
    <mergeCell ref="I218:K218"/>
    <mergeCell ref="A219:C219"/>
    <mergeCell ref="I219:K219"/>
    <mergeCell ref="A220:C220"/>
    <mergeCell ref="I220:K220"/>
    <mergeCell ref="A223:C223"/>
    <mergeCell ref="I223:K223"/>
    <mergeCell ref="A224:F224"/>
    <mergeCell ref="I224:N224"/>
    <mergeCell ref="A225:F225"/>
    <mergeCell ref="M235:N235"/>
    <mergeCell ref="K234:L234"/>
    <mergeCell ref="E231:F231"/>
    <mergeCell ref="A226:F226"/>
    <mergeCell ref="I226:N226"/>
    <mergeCell ref="A228:B228"/>
    <mergeCell ref="C228:G228"/>
    <mergeCell ref="I228:J228"/>
    <mergeCell ref="K228:O228"/>
    <mergeCell ref="M234:N234"/>
    <mergeCell ref="M231:N231"/>
    <mergeCell ref="A229:B229"/>
    <mergeCell ref="C229:G229"/>
    <mergeCell ref="I229:J229"/>
    <mergeCell ref="K229:O229"/>
    <mergeCell ref="A230:B230"/>
    <mergeCell ref="C230:D230"/>
    <mergeCell ref="I230:J230"/>
    <mergeCell ref="K230:L230"/>
    <mergeCell ref="A234:B234"/>
    <mergeCell ref="C234:D234"/>
    <mergeCell ref="E234:F234"/>
    <mergeCell ref="I234:J234"/>
    <mergeCell ref="A233:B233"/>
    <mergeCell ref="C233:D233"/>
    <mergeCell ref="E233:F233"/>
    <mergeCell ref="I233:J233"/>
    <mergeCell ref="K233:L233"/>
    <mergeCell ref="M233:N233"/>
    <mergeCell ref="A246:C246"/>
    <mergeCell ref="I246:K246"/>
    <mergeCell ref="A247:C247"/>
    <mergeCell ref="I247:K247"/>
    <mergeCell ref="A242:C242"/>
    <mergeCell ref="I242:K242"/>
    <mergeCell ref="A243:C243"/>
    <mergeCell ref="I243:K243"/>
    <mergeCell ref="A244:C244"/>
    <mergeCell ref="I244:K244"/>
    <mergeCell ref="A238:C238"/>
    <mergeCell ref="I238:K238"/>
    <mergeCell ref="A235:B235"/>
    <mergeCell ref="C235:D235"/>
    <mergeCell ref="E235:F235"/>
    <mergeCell ref="I235:J235"/>
    <mergeCell ref="K235:L235"/>
    <mergeCell ref="A239:C239"/>
    <mergeCell ref="I239:K239"/>
    <mergeCell ref="A240:C240"/>
    <mergeCell ref="I240:K240"/>
    <mergeCell ref="A241:C241"/>
    <mergeCell ref="I241:K241"/>
    <mergeCell ref="A236:G236"/>
    <mergeCell ref="I236:O236"/>
    <mergeCell ref="A237:C237"/>
    <mergeCell ref="I237:K237"/>
    <mergeCell ref="A256:B256"/>
    <mergeCell ref="C256:G256"/>
    <mergeCell ref="I256:J256"/>
    <mergeCell ref="K256:O256"/>
    <mergeCell ref="A257:B257"/>
    <mergeCell ref="C257:D257"/>
    <mergeCell ref="I257:J257"/>
    <mergeCell ref="K257:L257"/>
    <mergeCell ref="A253:F253"/>
    <mergeCell ref="I253:N253"/>
    <mergeCell ref="A255:B255"/>
    <mergeCell ref="C255:G255"/>
    <mergeCell ref="I255:J255"/>
    <mergeCell ref="K255:O255"/>
    <mergeCell ref="A250:C250"/>
    <mergeCell ref="I250:K250"/>
    <mergeCell ref="A251:F251"/>
    <mergeCell ref="I251:N251"/>
    <mergeCell ref="A252:F252"/>
    <mergeCell ref="I252:N252"/>
    <mergeCell ref="A245:C245"/>
    <mergeCell ref="I245:K245"/>
    <mergeCell ref="E248:F248"/>
    <mergeCell ref="I248:K249"/>
    <mergeCell ref="A261:B261"/>
    <mergeCell ref="C261:D261"/>
    <mergeCell ref="E261:F261"/>
    <mergeCell ref="I261:J261"/>
    <mergeCell ref="K261:L261"/>
    <mergeCell ref="M261:N261"/>
    <mergeCell ref="A262:B262"/>
    <mergeCell ref="C262:D262"/>
    <mergeCell ref="E262:F262"/>
    <mergeCell ref="I262:J262"/>
    <mergeCell ref="K262:L262"/>
    <mergeCell ref="M262:N262"/>
    <mergeCell ref="A258:B258"/>
    <mergeCell ref="C258:D258"/>
    <mergeCell ref="E258:F258"/>
    <mergeCell ref="I258:J258"/>
    <mergeCell ref="K258:L258"/>
    <mergeCell ref="M258:N258"/>
    <mergeCell ref="A260:B260"/>
    <mergeCell ref="C260:D260"/>
    <mergeCell ref="E260:F260"/>
    <mergeCell ref="I260:J260"/>
    <mergeCell ref="K260:L260"/>
    <mergeCell ref="M260:N260"/>
    <mergeCell ref="A259:D259"/>
    <mergeCell ref="E259:G259"/>
    <mergeCell ref="I259:L259"/>
    <mergeCell ref="M259:O259"/>
    <mergeCell ref="I266:K266"/>
    <mergeCell ref="A267:C267"/>
    <mergeCell ref="I267:K267"/>
    <mergeCell ref="A268:C268"/>
    <mergeCell ref="I268:K268"/>
    <mergeCell ref="A263:G263"/>
    <mergeCell ref="I263:O263"/>
    <mergeCell ref="A264:C264"/>
    <mergeCell ref="I264:K264"/>
    <mergeCell ref="A265:C265"/>
    <mergeCell ref="I265:K265"/>
    <mergeCell ref="A269:C269"/>
    <mergeCell ref="I269:K269"/>
    <mergeCell ref="A270:C270"/>
    <mergeCell ref="I270:K270"/>
    <mergeCell ref="A271:C271"/>
    <mergeCell ref="I271:K271"/>
    <mergeCell ref="A266:C266"/>
    <mergeCell ref="I279:N279"/>
    <mergeCell ref="A272:C272"/>
    <mergeCell ref="I272:K272"/>
    <mergeCell ref="A273:C273"/>
    <mergeCell ref="I273:K273"/>
    <mergeCell ref="A274:C274"/>
    <mergeCell ref="I274:K274"/>
    <mergeCell ref="A277:C277"/>
    <mergeCell ref="I277:K277"/>
    <mergeCell ref="A278:F278"/>
    <mergeCell ref="I278:N278"/>
    <mergeCell ref="A279:F279"/>
    <mergeCell ref="A285:B285"/>
    <mergeCell ref="C285:D285"/>
    <mergeCell ref="E285:F285"/>
    <mergeCell ref="I285:J285"/>
    <mergeCell ref="K285:L285"/>
    <mergeCell ref="A280:F280"/>
    <mergeCell ref="I280:N280"/>
    <mergeCell ref="A282:B282"/>
    <mergeCell ref="C282:G282"/>
    <mergeCell ref="I282:J282"/>
    <mergeCell ref="K282:O282"/>
    <mergeCell ref="M285:N285"/>
    <mergeCell ref="A283:B283"/>
    <mergeCell ref="C283:G283"/>
    <mergeCell ref="E284:F284"/>
    <mergeCell ref="A286:D286"/>
    <mergeCell ref="E286:G286"/>
    <mergeCell ref="M284:N284"/>
    <mergeCell ref="I286:L286"/>
    <mergeCell ref="I283:J283"/>
    <mergeCell ref="K283:O283"/>
    <mergeCell ref="A284:B284"/>
    <mergeCell ref="C284:D284"/>
    <mergeCell ref="I284:J284"/>
    <mergeCell ref="K284:L284"/>
    <mergeCell ref="E287:F287"/>
    <mergeCell ref="I287:J287"/>
    <mergeCell ref="A301:C301"/>
    <mergeCell ref="I301:K301"/>
    <mergeCell ref="M287:N287"/>
    <mergeCell ref="A288:B288"/>
    <mergeCell ref="C288:D288"/>
    <mergeCell ref="E288:F288"/>
    <mergeCell ref="I288:J288"/>
    <mergeCell ref="K288:L288"/>
    <mergeCell ref="M288:N288"/>
    <mergeCell ref="K287:L287"/>
    <mergeCell ref="A287:B287"/>
    <mergeCell ref="C287:D287"/>
    <mergeCell ref="A289:B289"/>
    <mergeCell ref="A298:C298"/>
    <mergeCell ref="I298:K298"/>
    <mergeCell ref="K289:L289"/>
    <mergeCell ref="M289:N289"/>
    <mergeCell ref="A290:G290"/>
    <mergeCell ref="I290:O290"/>
    <mergeCell ref="A291:C291"/>
    <mergeCell ref="A318:C318"/>
    <mergeCell ref="A315:B315"/>
    <mergeCell ref="C315:D315"/>
    <mergeCell ref="E315:F315"/>
    <mergeCell ref="I315:J315"/>
    <mergeCell ref="K315:L315"/>
    <mergeCell ref="C289:D289"/>
    <mergeCell ref="E289:F289"/>
    <mergeCell ref="I289:J289"/>
    <mergeCell ref="A312:B312"/>
    <mergeCell ref="A297:C297"/>
    <mergeCell ref="I297:K297"/>
    <mergeCell ref="A292:C292"/>
    <mergeCell ref="I292:K292"/>
    <mergeCell ref="A293:C293"/>
    <mergeCell ref="I293:K293"/>
    <mergeCell ref="A294:C294"/>
    <mergeCell ref="I294:K294"/>
    <mergeCell ref="A306:F306"/>
    <mergeCell ref="I306:N306"/>
    <mergeCell ref="C312:D312"/>
    <mergeCell ref="I312:J312"/>
    <mergeCell ref="K312:L312"/>
    <mergeCell ref="A314:B314"/>
    <mergeCell ref="A304:C304"/>
    <mergeCell ref="I304:K304"/>
    <mergeCell ref="A307:F307"/>
    <mergeCell ref="I307:N307"/>
    <mergeCell ref="C310:G310"/>
    <mergeCell ref="K310:O310"/>
    <mergeCell ref="E312:F312"/>
    <mergeCell ref="M312:N312"/>
    <mergeCell ref="I331:K331"/>
    <mergeCell ref="A333:F333"/>
    <mergeCell ref="I333:N333"/>
    <mergeCell ref="A334:F334"/>
    <mergeCell ref="I334:N334"/>
    <mergeCell ref="C336:G336"/>
    <mergeCell ref="K336:O336"/>
    <mergeCell ref="C314:D314"/>
    <mergeCell ref="E314:F314"/>
    <mergeCell ref="I314:J314"/>
    <mergeCell ref="K314:L314"/>
    <mergeCell ref="A299:C299"/>
    <mergeCell ref="I299:K299"/>
    <mergeCell ref="A300:C300"/>
    <mergeCell ref="M314:N314"/>
    <mergeCell ref="M315:N315"/>
    <mergeCell ref="A316:B316"/>
    <mergeCell ref="C316:D316"/>
    <mergeCell ref="E316:F316"/>
    <mergeCell ref="I316:J316"/>
    <mergeCell ref="K316:L316"/>
    <mergeCell ref="M316:N316"/>
    <mergeCell ref="A317:G317"/>
    <mergeCell ref="I317:O317"/>
    <mergeCell ref="A320:C320"/>
    <mergeCell ref="I320:K320"/>
    <mergeCell ref="A321:C321"/>
    <mergeCell ref="I321:K321"/>
    <mergeCell ref="A322:C322"/>
    <mergeCell ref="I322:K322"/>
    <mergeCell ref="A323:C323"/>
    <mergeCell ref="I323:K323"/>
    <mergeCell ref="I318:K318"/>
    <mergeCell ref="A319:C319"/>
    <mergeCell ref="I319:K319"/>
    <mergeCell ref="M339:N339"/>
    <mergeCell ref="K339:L339"/>
    <mergeCell ref="A338:B338"/>
    <mergeCell ref="C338:D338"/>
    <mergeCell ref="I338:J338"/>
    <mergeCell ref="K338:L338"/>
    <mergeCell ref="A332:F332"/>
    <mergeCell ref="I332:N332"/>
    <mergeCell ref="A336:B336"/>
    <mergeCell ref="I336:J336"/>
    <mergeCell ref="A339:B339"/>
    <mergeCell ref="C339:D339"/>
    <mergeCell ref="E339:F339"/>
    <mergeCell ref="I339:J339"/>
    <mergeCell ref="C337:G337"/>
    <mergeCell ref="K337:O337"/>
    <mergeCell ref="A337:B337"/>
    <mergeCell ref="I337:J337"/>
    <mergeCell ref="A324:C324"/>
    <mergeCell ref="I324:K324"/>
    <mergeCell ref="A325:C325"/>
    <mergeCell ref="I325:K325"/>
    <mergeCell ref="A326:C326"/>
    <mergeCell ref="I326:K326"/>
    <mergeCell ref="A327:C327"/>
    <mergeCell ref="I327:K327"/>
    <mergeCell ref="A328:C328"/>
    <mergeCell ref="I328:K328"/>
    <mergeCell ref="A331:C331"/>
    <mergeCell ref="I361:N361"/>
    <mergeCell ref="A345:C345"/>
    <mergeCell ref="I345:K345"/>
    <mergeCell ref="A346:C346"/>
    <mergeCell ref="I346:K346"/>
    <mergeCell ref="A341:B341"/>
    <mergeCell ref="C341:D341"/>
    <mergeCell ref="E341:F341"/>
    <mergeCell ref="I341:J341"/>
    <mergeCell ref="K341:L341"/>
    <mergeCell ref="M341:N341"/>
    <mergeCell ref="A342:B342"/>
    <mergeCell ref="C342:D342"/>
    <mergeCell ref="E342:F342"/>
    <mergeCell ref="I342:J342"/>
    <mergeCell ref="C363:G363"/>
    <mergeCell ref="K363:O363"/>
    <mergeCell ref="C364:G364"/>
    <mergeCell ref="K364:O364"/>
    <mergeCell ref="A366:B366"/>
    <mergeCell ref="C366:D366"/>
    <mergeCell ref="E366:F366"/>
    <mergeCell ref="I366:J366"/>
    <mergeCell ref="K366:L366"/>
    <mergeCell ref="M366:N366"/>
    <mergeCell ref="A365:B365"/>
    <mergeCell ref="C365:D365"/>
    <mergeCell ref="I365:J365"/>
    <mergeCell ref="K365:L365"/>
    <mergeCell ref="A368:B368"/>
    <mergeCell ref="C368:D368"/>
    <mergeCell ref="E368:F368"/>
    <mergeCell ref="I368:J368"/>
    <mergeCell ref="A363:B363"/>
    <mergeCell ref="I363:J363"/>
    <mergeCell ref="M368:N368"/>
    <mergeCell ref="E367:G367"/>
    <mergeCell ref="M365:N365"/>
    <mergeCell ref="I367:L367"/>
    <mergeCell ref="M367:O367"/>
    <mergeCell ref="I372:K372"/>
    <mergeCell ref="K368:L368"/>
    <mergeCell ref="A364:B364"/>
    <mergeCell ref="I364:J364"/>
    <mergeCell ref="A393:B393"/>
    <mergeCell ref="C393:D393"/>
    <mergeCell ref="I393:J393"/>
    <mergeCell ref="K393:L393"/>
    <mergeCell ref="A391:B391"/>
    <mergeCell ref="I391:J391"/>
    <mergeCell ref="A392:B392"/>
    <mergeCell ref="C392:D392"/>
    <mergeCell ref="I392:J392"/>
    <mergeCell ref="K392:L392"/>
    <mergeCell ref="A390:B390"/>
    <mergeCell ref="I390:J390"/>
    <mergeCell ref="A399:C399"/>
    <mergeCell ref="I399:K399"/>
    <mergeCell ref="E393:F393"/>
    <mergeCell ref="A369:B369"/>
    <mergeCell ref="C369:D369"/>
    <mergeCell ref="E369:F369"/>
    <mergeCell ref="I369:J369"/>
    <mergeCell ref="K369:L369"/>
    <mergeCell ref="A381:C381"/>
    <mergeCell ref="I381:K381"/>
    <mergeCell ref="A382:C382"/>
    <mergeCell ref="I382:K382"/>
    <mergeCell ref="A385:C385"/>
    <mergeCell ref="I385:K385"/>
    <mergeCell ref="A386:F386"/>
    <mergeCell ref="I386:N386"/>
    <mergeCell ref="M393:N393"/>
    <mergeCell ref="A395:B395"/>
    <mergeCell ref="C395:D395"/>
    <mergeCell ref="E395:F395"/>
    <mergeCell ref="I395:J395"/>
    <mergeCell ref="A407:C407"/>
    <mergeCell ref="I407:K407"/>
    <mergeCell ref="A408:C408"/>
    <mergeCell ref="I408:K408"/>
    <mergeCell ref="A409:C409"/>
    <mergeCell ref="I409:K409"/>
    <mergeCell ref="A412:C412"/>
    <mergeCell ref="I412:K412"/>
    <mergeCell ref="A413:F413"/>
    <mergeCell ref="I413:N413"/>
    <mergeCell ref="A414:F414"/>
    <mergeCell ref="I414:N414"/>
    <mergeCell ref="A397:B397"/>
    <mergeCell ref="C397:D397"/>
    <mergeCell ref="E397:F397"/>
    <mergeCell ref="I397:J397"/>
    <mergeCell ref="K397:L397"/>
    <mergeCell ref="M397:N397"/>
    <mergeCell ref="A398:G398"/>
    <mergeCell ref="I398:O398"/>
    <mergeCell ref="A406:C406"/>
    <mergeCell ref="I406:K406"/>
    <mergeCell ref="A401:C401"/>
    <mergeCell ref="I401:K401"/>
    <mergeCell ref="A405:C405"/>
    <mergeCell ref="I405:K405"/>
    <mergeCell ref="A402:C402"/>
    <mergeCell ref="A415:F415"/>
    <mergeCell ref="I415:N415"/>
    <mergeCell ref="I417:J417"/>
    <mergeCell ref="A418:B418"/>
    <mergeCell ref="I418:J418"/>
    <mergeCell ref="A410:C411"/>
    <mergeCell ref="E410:F410"/>
    <mergeCell ref="I410:K411"/>
    <mergeCell ref="M410:N410"/>
    <mergeCell ref="E411:F411"/>
    <mergeCell ref="M411:N411"/>
    <mergeCell ref="A419:B419"/>
    <mergeCell ref="C419:D419"/>
    <mergeCell ref="I419:J419"/>
    <mergeCell ref="K419:L419"/>
    <mergeCell ref="A417:B417"/>
    <mergeCell ref="C417:G417"/>
    <mergeCell ref="K417:O417"/>
    <mergeCell ref="C418:G418"/>
    <mergeCell ref="K418:O418"/>
  </mergeCells>
  <phoneticPr fontId="7"/>
  <conditionalFormatting sqref="A113">
    <cfRule type="expression" dxfId="198" priority="167" stopIfTrue="1">
      <formula>$H$5=TRUE</formula>
    </cfRule>
  </conditionalFormatting>
  <conditionalFormatting sqref="D33:E33">
    <cfRule type="expression" dxfId="185" priority="345" stopIfTrue="1">
      <formula>$H$5=TRUE</formula>
    </cfRule>
  </conditionalFormatting>
  <conditionalFormatting sqref="D60:E60">
    <cfRule type="expression" dxfId="184" priority="220" stopIfTrue="1">
      <formula>$H$5=TRUE</formula>
    </cfRule>
  </conditionalFormatting>
  <conditionalFormatting sqref="D87:E87">
    <cfRule type="expression" dxfId="183" priority="211" stopIfTrue="1">
      <formula>$H$5=TRUE</formula>
    </cfRule>
  </conditionalFormatting>
  <conditionalFormatting sqref="D114:E114">
    <cfRule type="expression" dxfId="182" priority="166" stopIfTrue="1">
      <formula>$H$5=TRUE</formula>
    </cfRule>
  </conditionalFormatting>
  <conditionalFormatting sqref="D141:E141">
    <cfRule type="expression" dxfId="181" priority="157" stopIfTrue="1">
      <formula>$H$5=TRUE</formula>
    </cfRule>
  </conditionalFormatting>
  <conditionalFormatting sqref="D168:E168">
    <cfRule type="expression" dxfId="180" priority="148" stopIfTrue="1">
      <formula>$H$5=TRUE</formula>
    </cfRule>
  </conditionalFormatting>
  <conditionalFormatting sqref="D195:E195">
    <cfRule type="expression" dxfId="179" priority="139" stopIfTrue="1">
      <formula>$H$5=TRUE</formula>
    </cfRule>
  </conditionalFormatting>
  <conditionalFormatting sqref="D222:E222">
    <cfRule type="expression" dxfId="178" priority="130" stopIfTrue="1">
      <formula>$H$5=TRUE</formula>
    </cfRule>
  </conditionalFormatting>
  <conditionalFormatting sqref="D249:E249">
    <cfRule type="expression" dxfId="177" priority="121" stopIfTrue="1">
      <formula>$H$5=TRUE</formula>
    </cfRule>
  </conditionalFormatting>
  <conditionalFormatting sqref="D276:E276">
    <cfRule type="expression" dxfId="176" priority="112" stopIfTrue="1">
      <formula>$H$5=TRUE</formula>
    </cfRule>
  </conditionalFormatting>
  <conditionalFormatting sqref="D303:E303">
    <cfRule type="expression" dxfId="175" priority="103" stopIfTrue="1">
      <formula>$H$5=TRUE</formula>
    </cfRule>
  </conditionalFormatting>
  <conditionalFormatting sqref="D330:E330">
    <cfRule type="expression" dxfId="174" priority="94" stopIfTrue="1">
      <formula>$H$5=TRUE</formula>
    </cfRule>
  </conditionalFormatting>
  <conditionalFormatting sqref="D357:E357">
    <cfRule type="expression" dxfId="173" priority="85" stopIfTrue="1">
      <formula>$H$5=TRUE</formula>
    </cfRule>
  </conditionalFormatting>
  <conditionalFormatting sqref="D384:E384">
    <cfRule type="expression" dxfId="172" priority="76" stopIfTrue="1">
      <formula>$H$5=TRUE</formula>
    </cfRule>
  </conditionalFormatting>
  <conditionalFormatting sqref="D411:E411">
    <cfRule type="expression" dxfId="171" priority="67" stopIfTrue="1">
      <formula>$H$5=TRUE</formula>
    </cfRule>
  </conditionalFormatting>
  <conditionalFormatting sqref="D438:E438">
    <cfRule type="expression" dxfId="170" priority="58" stopIfTrue="1">
      <formula>$H$5=TRUE</formula>
    </cfRule>
  </conditionalFormatting>
  <conditionalFormatting sqref="D33:G33 L33:O33">
    <cfRule type="expression" dxfId="169" priority="348" stopIfTrue="1">
      <formula>$H$13=TRUE</formula>
    </cfRule>
  </conditionalFormatting>
  <conditionalFormatting sqref="D60:G60 L60:O60">
    <cfRule type="expression" dxfId="168" priority="223" stopIfTrue="1">
      <formula>$H$13=TRUE</formula>
    </cfRule>
  </conditionalFormatting>
  <conditionalFormatting sqref="D87:G87 L87:O87">
    <cfRule type="expression" dxfId="167" priority="214" stopIfTrue="1">
      <formula>$H$13=TRUE</formula>
    </cfRule>
  </conditionalFormatting>
  <conditionalFormatting sqref="D114:G114 A113 L114:O114 I113">
    <cfRule type="expression" dxfId="166" priority="169" stopIfTrue="1">
      <formula>$H$13=TRUE</formula>
    </cfRule>
  </conditionalFormatting>
  <conditionalFormatting sqref="D141:G141 L141:O141">
    <cfRule type="expression" dxfId="165" priority="160" stopIfTrue="1">
      <formula>$H$13=TRUE</formula>
    </cfRule>
  </conditionalFormatting>
  <conditionalFormatting sqref="D168:G168 L168:O168">
    <cfRule type="expression" dxfId="164" priority="151" stopIfTrue="1">
      <formula>$H$13=TRUE</formula>
    </cfRule>
  </conditionalFormatting>
  <conditionalFormatting sqref="D195:G195 L195:O195">
    <cfRule type="expression" dxfId="163" priority="142" stopIfTrue="1">
      <formula>$H$13=TRUE</formula>
    </cfRule>
  </conditionalFormatting>
  <conditionalFormatting sqref="D222:G222 L222:O222">
    <cfRule type="expression" dxfId="162" priority="133" stopIfTrue="1">
      <formula>$H$13=TRUE</formula>
    </cfRule>
  </conditionalFormatting>
  <conditionalFormatting sqref="D249:G249 L249:O249">
    <cfRule type="expression" dxfId="161" priority="124" stopIfTrue="1">
      <formula>$H$13=TRUE</formula>
    </cfRule>
  </conditionalFormatting>
  <conditionalFormatting sqref="D276:G276 L276:O276">
    <cfRule type="expression" dxfId="160" priority="115" stopIfTrue="1">
      <formula>$H$13=TRUE</formula>
    </cfRule>
  </conditionalFormatting>
  <conditionalFormatting sqref="D303:G303 L303:O303">
    <cfRule type="expression" dxfId="159" priority="106" stopIfTrue="1">
      <formula>$H$13=TRUE</formula>
    </cfRule>
  </conditionalFormatting>
  <conditionalFormatting sqref="D330:G330 L330:O330">
    <cfRule type="expression" dxfId="158" priority="97" stopIfTrue="1">
      <formula>$H$13=TRUE</formula>
    </cfRule>
  </conditionalFormatting>
  <conditionalFormatting sqref="D357:G357 L357:O357">
    <cfRule type="expression" dxfId="157" priority="88" stopIfTrue="1">
      <formula>$H$13=TRUE</formula>
    </cfRule>
  </conditionalFormatting>
  <conditionalFormatting sqref="D384:G384 L384:O384">
    <cfRule type="expression" dxfId="156" priority="79" stopIfTrue="1">
      <formula>$H$13=TRUE</formula>
    </cfRule>
  </conditionalFormatting>
  <conditionalFormatting sqref="D411:G411 L411:O411">
    <cfRule type="expression" dxfId="155" priority="70" stopIfTrue="1">
      <formula>$H$13=TRUE</formula>
    </cfRule>
  </conditionalFormatting>
  <conditionalFormatting sqref="D438:G438 L438:O438">
    <cfRule type="expression" dxfId="154" priority="61" stopIfTrue="1">
      <formula>$H$13=TRUE</formula>
    </cfRule>
  </conditionalFormatting>
  <conditionalFormatting sqref="F22 A22:B31">
    <cfRule type="expression" dxfId="153" priority="412" stopIfTrue="1">
      <formula>#REF!=TRUE</formula>
    </cfRule>
  </conditionalFormatting>
  <conditionalFormatting sqref="F49 A49:B58">
    <cfRule type="expression" dxfId="152" priority="225" stopIfTrue="1">
      <formula>#REF!=TRUE</formula>
    </cfRule>
  </conditionalFormatting>
  <conditionalFormatting sqref="F76 A76:B85">
    <cfRule type="expression" dxfId="151" priority="216" stopIfTrue="1">
      <formula>#REF!=TRUE</formula>
    </cfRule>
  </conditionalFormatting>
  <conditionalFormatting sqref="F103 A103:B112">
    <cfRule type="expression" dxfId="150" priority="171" stopIfTrue="1">
      <formula>#REF!=TRUE</formula>
    </cfRule>
  </conditionalFormatting>
  <conditionalFormatting sqref="F130 A130:B139">
    <cfRule type="expression" dxfId="149" priority="162" stopIfTrue="1">
      <formula>#REF!=TRUE</formula>
    </cfRule>
  </conditionalFormatting>
  <conditionalFormatting sqref="F157 A157:B166">
    <cfRule type="expression" dxfId="148" priority="153" stopIfTrue="1">
      <formula>#REF!=TRUE</formula>
    </cfRule>
  </conditionalFormatting>
  <conditionalFormatting sqref="F184 A184:B193">
    <cfRule type="expression" dxfId="147" priority="144" stopIfTrue="1">
      <formula>#REF!=TRUE</formula>
    </cfRule>
  </conditionalFormatting>
  <conditionalFormatting sqref="F211 A211:B220">
    <cfRule type="expression" dxfId="146" priority="135" stopIfTrue="1">
      <formula>#REF!=TRUE</formula>
    </cfRule>
  </conditionalFormatting>
  <conditionalFormatting sqref="F238 A238:B247">
    <cfRule type="expression" dxfId="145" priority="126" stopIfTrue="1">
      <formula>#REF!=TRUE</formula>
    </cfRule>
  </conditionalFormatting>
  <conditionalFormatting sqref="F265 A265:B274">
    <cfRule type="expression" dxfId="144" priority="117" stopIfTrue="1">
      <formula>#REF!=TRUE</formula>
    </cfRule>
  </conditionalFormatting>
  <conditionalFormatting sqref="F292 A292:B301">
    <cfRule type="expression" dxfId="143" priority="108" stopIfTrue="1">
      <formula>#REF!=TRUE</formula>
    </cfRule>
  </conditionalFormatting>
  <conditionalFormatting sqref="F319 A319:B328">
    <cfRule type="expression" dxfId="142" priority="99" stopIfTrue="1">
      <formula>#REF!=TRUE</formula>
    </cfRule>
  </conditionalFormatting>
  <conditionalFormatting sqref="F346 A346:B355">
    <cfRule type="expression" dxfId="141" priority="90" stopIfTrue="1">
      <formula>#REF!=TRUE</formula>
    </cfRule>
  </conditionalFormatting>
  <conditionalFormatting sqref="F373 A373:B382">
    <cfRule type="expression" dxfId="140" priority="81" stopIfTrue="1">
      <formula>#REF!=TRUE</formula>
    </cfRule>
  </conditionalFormatting>
  <conditionalFormatting sqref="F400 A400:B409">
    <cfRule type="expression" dxfId="139" priority="72" stopIfTrue="1">
      <formula>#REF!=TRUE</formula>
    </cfRule>
  </conditionalFormatting>
  <conditionalFormatting sqref="F427 A427:B436">
    <cfRule type="expression" dxfId="138" priority="63" stopIfTrue="1">
      <formula>#REF!=TRUE</formula>
    </cfRule>
  </conditionalFormatting>
  <conditionalFormatting sqref="G33">
    <cfRule type="expression" dxfId="137" priority="347" stopIfTrue="1">
      <formula>$H$5=TRUE</formula>
    </cfRule>
  </conditionalFormatting>
  <conditionalFormatting sqref="G60">
    <cfRule type="expression" dxfId="136" priority="222" stopIfTrue="1">
      <formula>$H$5=TRUE</formula>
    </cfRule>
  </conditionalFormatting>
  <conditionalFormatting sqref="G87">
    <cfRule type="expression" dxfId="135" priority="213" stopIfTrue="1">
      <formula>$H$5=TRUE</formula>
    </cfRule>
  </conditionalFormatting>
  <conditionalFormatting sqref="G114">
    <cfRule type="expression" dxfId="134" priority="168" stopIfTrue="1">
      <formula>$H$5=TRUE</formula>
    </cfRule>
  </conditionalFormatting>
  <conditionalFormatting sqref="G141">
    <cfRule type="expression" dxfId="133" priority="159" stopIfTrue="1">
      <formula>$H$5=TRUE</formula>
    </cfRule>
  </conditionalFormatting>
  <conditionalFormatting sqref="G168">
    <cfRule type="expression" dxfId="132" priority="150" stopIfTrue="1">
      <formula>$H$5=TRUE</formula>
    </cfRule>
  </conditionalFormatting>
  <conditionalFormatting sqref="G195">
    <cfRule type="expression" dxfId="131" priority="141" stopIfTrue="1">
      <formula>$H$5=TRUE</formula>
    </cfRule>
  </conditionalFormatting>
  <conditionalFormatting sqref="G222">
    <cfRule type="expression" dxfId="130" priority="132" stopIfTrue="1">
      <formula>$H$5=TRUE</formula>
    </cfRule>
  </conditionalFormatting>
  <conditionalFormatting sqref="G249">
    <cfRule type="expression" dxfId="129" priority="123" stopIfTrue="1">
      <formula>$H$5=TRUE</formula>
    </cfRule>
  </conditionalFormatting>
  <conditionalFormatting sqref="G276">
    <cfRule type="expression" dxfId="128" priority="114" stopIfTrue="1">
      <formula>$H$5=TRUE</formula>
    </cfRule>
  </conditionalFormatting>
  <conditionalFormatting sqref="G303">
    <cfRule type="expression" dxfId="127" priority="105" stopIfTrue="1">
      <formula>$H$5=TRUE</formula>
    </cfRule>
  </conditionalFormatting>
  <conditionalFormatting sqref="G330">
    <cfRule type="expression" dxfId="126" priority="96" stopIfTrue="1">
      <formula>$H$5=TRUE</formula>
    </cfRule>
  </conditionalFormatting>
  <conditionalFormatting sqref="G357">
    <cfRule type="expression" dxfId="125" priority="87" stopIfTrue="1">
      <formula>$H$5=TRUE</formula>
    </cfRule>
  </conditionalFormatting>
  <conditionalFormatting sqref="G384">
    <cfRule type="expression" dxfId="124" priority="78" stopIfTrue="1">
      <formula>$H$5=TRUE</formula>
    </cfRule>
  </conditionalFormatting>
  <conditionalFormatting sqref="G411">
    <cfRule type="expression" dxfId="123" priority="69" stopIfTrue="1">
      <formula>$H$5=TRUE</formula>
    </cfRule>
  </conditionalFormatting>
  <conditionalFormatting sqref="G438">
    <cfRule type="expression" dxfId="122" priority="60" stopIfTrue="1">
      <formula>$H$5=TRUE</formula>
    </cfRule>
  </conditionalFormatting>
  <conditionalFormatting sqref="I113">
    <cfRule type="expression" dxfId="118" priority="163" stopIfTrue="1">
      <formula>$H$5=TRUE</formula>
    </cfRule>
  </conditionalFormatting>
  <conditionalFormatting sqref="L33:M33">
    <cfRule type="expression" dxfId="105" priority="341" stopIfTrue="1">
      <formula>$H$5=TRUE</formula>
    </cfRule>
  </conditionalFormatting>
  <conditionalFormatting sqref="L60:M60">
    <cfRule type="expression" dxfId="104" priority="218" stopIfTrue="1">
      <formula>$H$5=TRUE</formula>
    </cfRule>
  </conditionalFormatting>
  <conditionalFormatting sqref="L87:M87">
    <cfRule type="expression" dxfId="103" priority="209" stopIfTrue="1">
      <formula>$H$5=TRUE</formula>
    </cfRule>
  </conditionalFormatting>
  <conditionalFormatting sqref="L114:M114">
    <cfRule type="expression" dxfId="102" priority="164" stopIfTrue="1">
      <formula>$H$5=TRUE</formula>
    </cfRule>
  </conditionalFormatting>
  <conditionalFormatting sqref="L141:M141">
    <cfRule type="expression" dxfId="101" priority="155" stopIfTrue="1">
      <formula>$H$5=TRUE</formula>
    </cfRule>
  </conditionalFormatting>
  <conditionalFormatting sqref="L168:M168">
    <cfRule type="expression" dxfId="100" priority="146" stopIfTrue="1">
      <formula>$H$5=TRUE</formula>
    </cfRule>
  </conditionalFormatting>
  <conditionalFormatting sqref="L195:M195">
    <cfRule type="expression" dxfId="99" priority="137" stopIfTrue="1">
      <formula>$H$5=TRUE</formula>
    </cfRule>
  </conditionalFormatting>
  <conditionalFormatting sqref="L222:M222">
    <cfRule type="expression" dxfId="98" priority="128" stopIfTrue="1">
      <formula>$H$5=TRUE</formula>
    </cfRule>
  </conditionalFormatting>
  <conditionalFormatting sqref="L249:M249">
    <cfRule type="expression" dxfId="97" priority="119" stopIfTrue="1">
      <formula>$H$5=TRUE</formula>
    </cfRule>
  </conditionalFormatting>
  <conditionalFormatting sqref="L276:M276">
    <cfRule type="expression" dxfId="96" priority="110" stopIfTrue="1">
      <formula>$H$5=TRUE</formula>
    </cfRule>
  </conditionalFormatting>
  <conditionalFormatting sqref="L303:M303">
    <cfRule type="expression" dxfId="95" priority="101" stopIfTrue="1">
      <formula>$H$5=TRUE</formula>
    </cfRule>
  </conditionalFormatting>
  <conditionalFormatting sqref="L330:M330">
    <cfRule type="expression" dxfId="94" priority="92" stopIfTrue="1">
      <formula>$H$5=TRUE</formula>
    </cfRule>
  </conditionalFormatting>
  <conditionalFormatting sqref="L357:M357">
    <cfRule type="expression" dxfId="93" priority="83" stopIfTrue="1">
      <formula>$H$5=TRUE</formula>
    </cfRule>
  </conditionalFormatting>
  <conditionalFormatting sqref="L384:M384">
    <cfRule type="expression" dxfId="92" priority="74" stopIfTrue="1">
      <formula>$H$5=TRUE</formula>
    </cfRule>
  </conditionalFormatting>
  <conditionalFormatting sqref="L411:M411">
    <cfRule type="expression" dxfId="91" priority="65" stopIfTrue="1">
      <formula>$H$5=TRUE</formula>
    </cfRule>
  </conditionalFormatting>
  <conditionalFormatting sqref="L438:M438">
    <cfRule type="expression" dxfId="90" priority="56" stopIfTrue="1">
      <formula>$H$5=TRUE</formula>
    </cfRule>
  </conditionalFormatting>
  <conditionalFormatting sqref="N22 I22:J31">
    <cfRule type="expression" dxfId="89" priority="411" stopIfTrue="1">
      <formula>#REF!=TRUE</formula>
    </cfRule>
  </conditionalFormatting>
  <conditionalFormatting sqref="N49 I49:J58">
    <cfRule type="expression" dxfId="88" priority="224" stopIfTrue="1">
      <formula>#REF!=TRUE</formula>
    </cfRule>
  </conditionalFormatting>
  <conditionalFormatting sqref="N76 I76:J85">
    <cfRule type="expression" dxfId="87" priority="215" stopIfTrue="1">
      <formula>#REF!=TRUE</formula>
    </cfRule>
  </conditionalFormatting>
  <conditionalFormatting sqref="N103 I103:J112">
    <cfRule type="expression" dxfId="86" priority="170" stopIfTrue="1">
      <formula>#REF!=TRUE</formula>
    </cfRule>
  </conditionalFormatting>
  <conditionalFormatting sqref="N130 I130:J139">
    <cfRule type="expression" dxfId="85" priority="161" stopIfTrue="1">
      <formula>#REF!=TRUE</formula>
    </cfRule>
  </conditionalFormatting>
  <conditionalFormatting sqref="N157 I157:J166">
    <cfRule type="expression" dxfId="84" priority="152" stopIfTrue="1">
      <formula>#REF!=TRUE</formula>
    </cfRule>
  </conditionalFormatting>
  <conditionalFormatting sqref="N184 I184:J193">
    <cfRule type="expression" dxfId="83" priority="143" stopIfTrue="1">
      <formula>#REF!=TRUE</formula>
    </cfRule>
  </conditionalFormatting>
  <conditionalFormatting sqref="N211 I211:J220">
    <cfRule type="expression" dxfId="82" priority="134" stopIfTrue="1">
      <formula>#REF!=TRUE</formula>
    </cfRule>
  </conditionalFormatting>
  <conditionalFormatting sqref="N238 I238:J247">
    <cfRule type="expression" dxfId="81" priority="125" stopIfTrue="1">
      <formula>#REF!=TRUE</formula>
    </cfRule>
  </conditionalFormatting>
  <conditionalFormatting sqref="N265 I265:J274">
    <cfRule type="expression" dxfId="80" priority="116" stopIfTrue="1">
      <formula>#REF!=TRUE</formula>
    </cfRule>
  </conditionalFormatting>
  <conditionalFormatting sqref="N292 I292:J301">
    <cfRule type="expression" dxfId="79" priority="107" stopIfTrue="1">
      <formula>#REF!=TRUE</formula>
    </cfRule>
  </conditionalFormatting>
  <conditionalFormatting sqref="N319 I319:J328">
    <cfRule type="expression" dxfId="78" priority="98" stopIfTrue="1">
      <formula>#REF!=TRUE</formula>
    </cfRule>
  </conditionalFormatting>
  <conditionalFormatting sqref="N346 I346:J355">
    <cfRule type="expression" dxfId="77" priority="89" stopIfTrue="1">
      <formula>#REF!=TRUE</formula>
    </cfRule>
  </conditionalFormatting>
  <conditionalFormatting sqref="N373 I373:J382">
    <cfRule type="expression" dxfId="76" priority="80" stopIfTrue="1">
      <formula>#REF!=TRUE</formula>
    </cfRule>
  </conditionalFormatting>
  <conditionalFormatting sqref="N400 I400:J409">
    <cfRule type="expression" dxfId="75" priority="71" stopIfTrue="1">
      <formula>#REF!=TRUE</formula>
    </cfRule>
  </conditionalFormatting>
  <conditionalFormatting sqref="N427 I427:J436">
    <cfRule type="expression" dxfId="74" priority="62" stopIfTrue="1">
      <formula>#REF!=TRUE</formula>
    </cfRule>
  </conditionalFormatting>
  <conditionalFormatting sqref="O33">
    <cfRule type="expression" dxfId="73" priority="343" stopIfTrue="1">
      <formula>$H$5=TRUE</formula>
    </cfRule>
  </conditionalFormatting>
  <conditionalFormatting sqref="O60">
    <cfRule type="expression" dxfId="72" priority="219" stopIfTrue="1">
      <formula>$H$5=TRUE</formula>
    </cfRule>
  </conditionalFormatting>
  <conditionalFormatting sqref="O87">
    <cfRule type="expression" dxfId="71" priority="210" stopIfTrue="1">
      <formula>$H$5=TRUE</formula>
    </cfRule>
  </conditionalFormatting>
  <conditionalFormatting sqref="O114">
    <cfRule type="expression" dxfId="70" priority="165" stopIfTrue="1">
      <formula>$H$5=TRUE</formula>
    </cfRule>
  </conditionalFormatting>
  <conditionalFormatting sqref="O141">
    <cfRule type="expression" dxfId="69" priority="156" stopIfTrue="1">
      <formula>$H$5=TRUE</formula>
    </cfRule>
  </conditionalFormatting>
  <conditionalFormatting sqref="O168">
    <cfRule type="expression" dxfId="68" priority="147" stopIfTrue="1">
      <formula>$H$5=TRUE</formula>
    </cfRule>
  </conditionalFormatting>
  <conditionalFormatting sqref="O195">
    <cfRule type="expression" dxfId="67" priority="138" stopIfTrue="1">
      <formula>$H$5=TRUE</formula>
    </cfRule>
  </conditionalFormatting>
  <conditionalFormatting sqref="O222">
    <cfRule type="expression" dxfId="66" priority="129" stopIfTrue="1">
      <formula>$H$5=TRUE</formula>
    </cfRule>
  </conditionalFormatting>
  <conditionalFormatting sqref="O249">
    <cfRule type="expression" dxfId="65" priority="120" stopIfTrue="1">
      <formula>$H$5=TRUE</formula>
    </cfRule>
  </conditionalFormatting>
  <conditionalFormatting sqref="O276">
    <cfRule type="expression" dxfId="64" priority="111" stopIfTrue="1">
      <formula>$H$5=TRUE</formula>
    </cfRule>
  </conditionalFormatting>
  <conditionalFormatting sqref="O303">
    <cfRule type="expression" dxfId="63" priority="102" stopIfTrue="1">
      <formula>$H$5=TRUE</formula>
    </cfRule>
  </conditionalFormatting>
  <conditionalFormatting sqref="O330">
    <cfRule type="expression" dxfId="62" priority="93" stopIfTrue="1">
      <formula>$H$5=TRUE</formula>
    </cfRule>
  </conditionalFormatting>
  <conditionalFormatting sqref="O357">
    <cfRule type="expression" dxfId="61" priority="84" stopIfTrue="1">
      <formula>$H$5=TRUE</formula>
    </cfRule>
  </conditionalFormatting>
  <conditionalFormatting sqref="O384">
    <cfRule type="expression" dxfId="60" priority="75" stopIfTrue="1">
      <formula>$H$5=TRUE</formula>
    </cfRule>
  </conditionalFormatting>
  <conditionalFormatting sqref="O411">
    <cfRule type="expression" dxfId="59" priority="66" stopIfTrue="1">
      <formula>$H$5=TRUE</formula>
    </cfRule>
  </conditionalFormatting>
  <conditionalFormatting sqref="O438">
    <cfRule type="expression" dxfId="58" priority="57" stopIfTrue="1">
      <formula>$H$5=TRUE</formula>
    </cfRule>
  </conditionalFormatting>
  <conditionalFormatting sqref="A32">
    <cfRule type="expression" dxfId="53" priority="54" stopIfTrue="1">
      <formula>#REF!=TRUE</formula>
    </cfRule>
  </conditionalFormatting>
  <conditionalFormatting sqref="I32">
    <cfRule type="expression" dxfId="52" priority="53" stopIfTrue="1">
      <formula>#REF!=TRUE</formula>
    </cfRule>
  </conditionalFormatting>
  <conditionalFormatting sqref="A59">
    <cfRule type="expression" dxfId="51" priority="52" stopIfTrue="1">
      <formula>#REF!=TRUE</formula>
    </cfRule>
  </conditionalFormatting>
  <conditionalFormatting sqref="I59">
    <cfRule type="expression" dxfId="50" priority="51" stopIfTrue="1">
      <formula>#REF!=TRUE</formula>
    </cfRule>
  </conditionalFormatting>
  <conditionalFormatting sqref="A86">
    <cfRule type="expression" dxfId="49" priority="50" stopIfTrue="1">
      <formula>#REF!=TRUE</formula>
    </cfRule>
  </conditionalFormatting>
  <conditionalFormatting sqref="I86">
    <cfRule type="expression" dxfId="48" priority="49" stopIfTrue="1">
      <formula>#REF!=TRUE</formula>
    </cfRule>
  </conditionalFormatting>
  <conditionalFormatting sqref="A140">
    <cfRule type="expression" dxfId="47" priority="47" stopIfTrue="1">
      <formula>$H$5=TRUE</formula>
    </cfRule>
  </conditionalFormatting>
  <conditionalFormatting sqref="A140">
    <cfRule type="expression" dxfId="46" priority="48" stopIfTrue="1">
      <formula>$H$13=TRUE</formula>
    </cfRule>
  </conditionalFormatting>
  <conditionalFormatting sqref="I140">
    <cfRule type="expression" dxfId="45" priority="45" stopIfTrue="1">
      <formula>$H$5=TRUE</formula>
    </cfRule>
  </conditionalFormatting>
  <conditionalFormatting sqref="I140">
    <cfRule type="expression" dxfId="44" priority="46" stopIfTrue="1">
      <formula>$H$13=TRUE</formula>
    </cfRule>
  </conditionalFormatting>
  <conditionalFormatting sqref="A167">
    <cfRule type="expression" dxfId="43" priority="43" stopIfTrue="1">
      <formula>$H$5=TRUE</formula>
    </cfRule>
  </conditionalFormatting>
  <conditionalFormatting sqref="A167">
    <cfRule type="expression" dxfId="42" priority="44" stopIfTrue="1">
      <formula>$H$13=TRUE</formula>
    </cfRule>
  </conditionalFormatting>
  <conditionalFormatting sqref="I167">
    <cfRule type="expression" dxfId="41" priority="41" stopIfTrue="1">
      <formula>$H$5=TRUE</formula>
    </cfRule>
  </conditionalFormatting>
  <conditionalFormatting sqref="I167">
    <cfRule type="expression" dxfId="40" priority="42" stopIfTrue="1">
      <formula>$H$13=TRUE</formula>
    </cfRule>
  </conditionalFormatting>
  <conditionalFormatting sqref="A194">
    <cfRule type="expression" dxfId="39" priority="39" stopIfTrue="1">
      <formula>$H$5=TRUE</formula>
    </cfRule>
  </conditionalFormatting>
  <conditionalFormatting sqref="A194">
    <cfRule type="expression" dxfId="38" priority="40" stopIfTrue="1">
      <formula>$H$13=TRUE</formula>
    </cfRule>
  </conditionalFormatting>
  <conditionalFormatting sqref="I194">
    <cfRule type="expression" dxfId="37" priority="37" stopIfTrue="1">
      <formula>$H$5=TRUE</formula>
    </cfRule>
  </conditionalFormatting>
  <conditionalFormatting sqref="I194">
    <cfRule type="expression" dxfId="36" priority="38" stopIfTrue="1">
      <formula>$H$13=TRUE</formula>
    </cfRule>
  </conditionalFormatting>
  <conditionalFormatting sqref="A221">
    <cfRule type="expression" dxfId="35" priority="35" stopIfTrue="1">
      <formula>$H$5=TRUE</formula>
    </cfRule>
  </conditionalFormatting>
  <conditionalFormatting sqref="A221">
    <cfRule type="expression" dxfId="34" priority="36" stopIfTrue="1">
      <formula>$H$13=TRUE</formula>
    </cfRule>
  </conditionalFormatting>
  <conditionalFormatting sqref="I221">
    <cfRule type="expression" dxfId="33" priority="33" stopIfTrue="1">
      <formula>$H$5=TRUE</formula>
    </cfRule>
  </conditionalFormatting>
  <conditionalFormatting sqref="I221">
    <cfRule type="expression" dxfId="32" priority="34" stopIfTrue="1">
      <formula>$H$13=TRUE</formula>
    </cfRule>
  </conditionalFormatting>
  <conditionalFormatting sqref="A248">
    <cfRule type="expression" dxfId="31" priority="31" stopIfTrue="1">
      <formula>$H$5=TRUE</formula>
    </cfRule>
  </conditionalFormatting>
  <conditionalFormatting sqref="A248">
    <cfRule type="expression" dxfId="30" priority="32" stopIfTrue="1">
      <formula>$H$13=TRUE</formula>
    </cfRule>
  </conditionalFormatting>
  <conditionalFormatting sqref="I248">
    <cfRule type="expression" dxfId="29" priority="29" stopIfTrue="1">
      <formula>$H$5=TRUE</formula>
    </cfRule>
  </conditionalFormatting>
  <conditionalFormatting sqref="I248">
    <cfRule type="expression" dxfId="28" priority="30" stopIfTrue="1">
      <formula>$H$13=TRUE</formula>
    </cfRule>
  </conditionalFormatting>
  <conditionalFormatting sqref="A275">
    <cfRule type="expression" dxfId="27" priority="27" stopIfTrue="1">
      <formula>$H$5=TRUE</formula>
    </cfRule>
  </conditionalFormatting>
  <conditionalFormatting sqref="A275">
    <cfRule type="expression" dxfId="26" priority="28" stopIfTrue="1">
      <formula>$H$13=TRUE</formula>
    </cfRule>
  </conditionalFormatting>
  <conditionalFormatting sqref="I275">
    <cfRule type="expression" dxfId="25" priority="25" stopIfTrue="1">
      <formula>$H$5=TRUE</formula>
    </cfRule>
  </conditionalFormatting>
  <conditionalFormatting sqref="I275">
    <cfRule type="expression" dxfId="24" priority="26" stopIfTrue="1">
      <formula>$H$13=TRUE</formula>
    </cfRule>
  </conditionalFormatting>
  <conditionalFormatting sqref="A302">
    <cfRule type="expression" dxfId="23" priority="23" stopIfTrue="1">
      <formula>$H$5=TRUE</formula>
    </cfRule>
  </conditionalFormatting>
  <conditionalFormatting sqref="A302">
    <cfRule type="expression" dxfId="22" priority="24" stopIfTrue="1">
      <formula>$H$13=TRUE</formula>
    </cfRule>
  </conditionalFormatting>
  <conditionalFormatting sqref="I302">
    <cfRule type="expression" dxfId="21" priority="21" stopIfTrue="1">
      <formula>$H$5=TRUE</formula>
    </cfRule>
  </conditionalFormatting>
  <conditionalFormatting sqref="I302">
    <cfRule type="expression" dxfId="20" priority="22" stopIfTrue="1">
      <formula>$H$13=TRUE</formula>
    </cfRule>
  </conditionalFormatting>
  <conditionalFormatting sqref="A329">
    <cfRule type="expression" dxfId="19" priority="19" stopIfTrue="1">
      <formula>$H$5=TRUE</formula>
    </cfRule>
  </conditionalFormatting>
  <conditionalFormatting sqref="A329">
    <cfRule type="expression" dxfId="18" priority="20" stopIfTrue="1">
      <formula>$H$13=TRUE</formula>
    </cfRule>
  </conditionalFormatting>
  <conditionalFormatting sqref="I329">
    <cfRule type="expression" dxfId="17" priority="17" stopIfTrue="1">
      <formula>$H$5=TRUE</formula>
    </cfRule>
  </conditionalFormatting>
  <conditionalFormatting sqref="I329">
    <cfRule type="expression" dxfId="16" priority="18" stopIfTrue="1">
      <formula>$H$13=TRUE</formula>
    </cfRule>
  </conditionalFormatting>
  <conditionalFormatting sqref="A356">
    <cfRule type="expression" dxfId="15" priority="15" stopIfTrue="1">
      <formula>$H$5=TRUE</formula>
    </cfRule>
  </conditionalFormatting>
  <conditionalFormatting sqref="A356">
    <cfRule type="expression" dxfId="14" priority="16" stopIfTrue="1">
      <formula>$H$13=TRUE</formula>
    </cfRule>
  </conditionalFormatting>
  <conditionalFormatting sqref="I356">
    <cfRule type="expression" dxfId="13" priority="13" stopIfTrue="1">
      <formula>$H$5=TRUE</formula>
    </cfRule>
  </conditionalFormatting>
  <conditionalFormatting sqref="I356">
    <cfRule type="expression" dxfId="12" priority="14" stopIfTrue="1">
      <formula>$H$13=TRUE</formula>
    </cfRule>
  </conditionalFormatting>
  <conditionalFormatting sqref="A383">
    <cfRule type="expression" dxfId="11" priority="11" stopIfTrue="1">
      <formula>$H$5=TRUE</formula>
    </cfRule>
  </conditionalFormatting>
  <conditionalFormatting sqref="A383">
    <cfRule type="expression" dxfId="10" priority="12" stopIfTrue="1">
      <formula>$H$13=TRUE</formula>
    </cfRule>
  </conditionalFormatting>
  <conditionalFormatting sqref="I383">
    <cfRule type="expression" dxfId="9" priority="9" stopIfTrue="1">
      <formula>$H$5=TRUE</formula>
    </cfRule>
  </conditionalFormatting>
  <conditionalFormatting sqref="I383">
    <cfRule type="expression" dxfId="8" priority="10" stopIfTrue="1">
      <formula>$H$13=TRUE</formula>
    </cfRule>
  </conditionalFormatting>
  <conditionalFormatting sqref="A410">
    <cfRule type="expression" dxfId="7" priority="7" stopIfTrue="1">
      <formula>$H$5=TRUE</formula>
    </cfRule>
  </conditionalFormatting>
  <conditionalFormatting sqref="A410">
    <cfRule type="expression" dxfId="6" priority="8" stopIfTrue="1">
      <formula>$H$13=TRUE</formula>
    </cfRule>
  </conditionalFormatting>
  <conditionalFormatting sqref="I410">
    <cfRule type="expression" dxfId="5" priority="5" stopIfTrue="1">
      <formula>$H$5=TRUE</formula>
    </cfRule>
  </conditionalFormatting>
  <conditionalFormatting sqref="I410">
    <cfRule type="expression" dxfId="4" priority="6" stopIfTrue="1">
      <formula>$H$13=TRUE</formula>
    </cfRule>
  </conditionalFormatting>
  <conditionalFormatting sqref="A437">
    <cfRule type="expression" dxfId="3" priority="3" stopIfTrue="1">
      <formula>$H$5=TRUE</formula>
    </cfRule>
  </conditionalFormatting>
  <conditionalFormatting sqref="A437">
    <cfRule type="expression" dxfId="2" priority="4" stopIfTrue="1">
      <formula>$H$13=TRUE</formula>
    </cfRule>
  </conditionalFormatting>
  <conditionalFormatting sqref="I437">
    <cfRule type="expression" dxfId="1" priority="1" stopIfTrue="1">
      <formula>$H$5=TRUE</formula>
    </cfRule>
  </conditionalFormatting>
  <conditionalFormatting sqref="I437">
    <cfRule type="expression" dxfId="0" priority="2" stopIfTrue="1">
      <formula>$H$13=TRUE</formula>
    </cfRule>
  </conditionalFormatting>
  <dataValidations count="3">
    <dataValidation imeMode="off" allowBlank="1" showInputMessage="1" showErrorMessage="1" sqref="G33 G330 O33 G438 G411 O384 O411 O222 G60 G222 O60 G276 G87 O303 O87 G384 G168 O249 O168 O330 G114 G249 O114 O357 G141 O276 O141 G357 G195 G303 O195 O438" xr:uid="{8B27915E-1194-4D08-9A6E-3DD080DC9680}"/>
    <dataValidation imeMode="hiragana" allowBlank="1" showInputMessage="1" showErrorMessage="1" sqref="P7 D33:E33 A437 L438:M438 L33:M33 L330:M330 I383 D411:E411 D303:E303 I275 L411:M411 A410 A329 D60:E60 L276:M276 A275 L60:M60 D276:E276 I248 D87:E87 D438:E438 I410 L87:M87 A248 I140 D168:E168 D384:E384 I356 L168:M168 A167 A113 D114:E114 A383 L384:M384 L114:M114 I113 L249:M249 D141:E141 I302 D330:E330 L141:M141 A140 I167 D195:E195 A356 L357:M357 L195:M195 A194 I194 D222:E222 L303:M303 A302 L222:M222 A221 I221 D249:E249 D357:E357 I329 I437" xr:uid="{42537A3D-EED8-47F6-932B-BEAFA986F73C}"/>
    <dataValidation type="whole" operator="lessThanOrEqual" allowBlank="1" showInputMessage="1" showErrorMessage="1" prompt="マイナスで入力" sqref="G36 O36 G63 O63 G90 O90 G171 O171 G117 O117 G144 O144 G198 O198 G225 O225 G252 O252 G279 O279 G306 O306 G333 O333 G360 O360 G387 O387 G414 O414 G441 O441" xr:uid="{2DB4F3BF-2848-466B-9BAD-ADDB64781A77}">
      <formula1>0</formula1>
    </dataValidation>
  </dataValidations>
  <printOptions horizontalCentered="1"/>
  <pageMargins left="0.70866141732283472" right="0.35433070866141736" top="0.45" bottom="0.54" header="0.31496062992125984" footer="0.2"/>
  <pageSetup paperSize="9" scale="64" fitToHeight="0" orientation="portrait" r:id="rId1"/>
  <headerFooter scaleWithDoc="0">
    <oddFooter>&amp;R&amp;12整理番号：（事務局記入欄）</oddFooter>
  </headerFooter>
  <rowBreaks count="8" manualBreakCount="8">
    <brk id="64" max="14" man="1"/>
    <brk id="118" max="14" man="1"/>
    <brk id="172" max="14" man="1"/>
    <brk id="226" max="14" man="1"/>
    <brk id="280" max="14" man="1"/>
    <brk id="332" max="14" man="1"/>
    <brk id="384" max="14" man="1"/>
    <brk id="434"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31</vt:i4>
      </vt:variant>
    </vt:vector>
  </HeadingPairs>
  <TitlesOfParts>
    <vt:vector size="45" baseType="lpstr">
      <vt:lpstr>はじめにお読みください</vt:lpstr>
      <vt:lpstr>交付申請書総表貼り付け欄</vt:lpstr>
      <vt:lpstr>総表</vt:lpstr>
      <vt:lpstr>個表(1)</vt:lpstr>
      <vt:lpstr>個表(2)</vt:lpstr>
      <vt:lpstr>支出決算書</vt:lpstr>
      <vt:lpstr>(別紙)稽古料・出演料内訳表</vt:lpstr>
      <vt:lpstr>収支報告書</vt:lpstr>
      <vt:lpstr>(別紙)入場料詳細</vt:lpstr>
      <vt:lpstr>当日来場者数内訳</vt:lpstr>
      <vt:lpstr>【非表示】経費一覧</vt:lpstr>
      <vt:lpstr>変更理由書</vt:lpstr>
      <vt:lpstr>支払申請書</vt:lpstr>
      <vt:lpstr>【非表示】分野・ジャンル</vt:lpstr>
      <vt:lpstr>'(別紙)稽古料・出演料内訳表'!Print_Area</vt:lpstr>
      <vt:lpstr>'(別紙)入場料詳細'!Print_Area</vt:lpstr>
      <vt:lpstr>【非表示】経費一覧!Print_Area</vt:lpstr>
      <vt:lpstr>'個表(1)'!Print_Area</vt:lpstr>
      <vt:lpstr>'個表(2)'!Print_Area</vt:lpstr>
      <vt:lpstr>交付申請書総表貼り付け欄!Print_Area</vt:lpstr>
      <vt:lpstr>支出決算書!Print_Area</vt:lpstr>
      <vt:lpstr>支払申請書!Print_Area</vt:lpstr>
      <vt:lpstr>収支報告書!Print_Area</vt:lpstr>
      <vt:lpstr>総表!Print_Area</vt:lpstr>
      <vt:lpstr>当日来場者数内訳!Print_Area</vt:lpstr>
      <vt:lpstr>変更理由書!Print_Area</vt:lpstr>
      <vt:lpstr>支出決算書!Print_Titles</vt:lpstr>
      <vt:lpstr>当日来場者数内訳!Print_Titles</vt:lpstr>
      <vt:lpstr>運搬費</vt:lpstr>
      <vt:lpstr>演劇</vt:lpstr>
      <vt:lpstr>演劇_作品内容</vt:lpstr>
      <vt:lpstr>音楽</vt:lpstr>
      <vt:lpstr>音楽_作品内容</vt:lpstr>
      <vt:lpstr>音楽費</vt:lpstr>
      <vt:lpstr>会場費</vt:lpstr>
      <vt:lpstr>稽古費</vt:lpstr>
      <vt:lpstr>大衆芸能</vt:lpstr>
      <vt:lpstr>伝・大_出演費</vt:lpstr>
      <vt:lpstr>伝統芸能</vt:lpstr>
      <vt:lpstr>配信費</vt:lpstr>
      <vt:lpstr>舞台費</vt:lpstr>
      <vt:lpstr>舞踊</vt:lpstr>
      <vt:lpstr>舞踊_作品内容</vt:lpstr>
      <vt:lpstr>文芸費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iwabuchi yuriko</dc:creator>
  <cp:lastModifiedBy>sakai mio</cp:lastModifiedBy>
  <cp:lastPrinted>2026-05-21T08:46:51Z</cp:lastPrinted>
  <dcterms:created xsi:type="dcterms:W3CDTF">2015-06-05T18:19:34Z</dcterms:created>
  <dcterms:modified xsi:type="dcterms:W3CDTF">2026-05-29T05:26:55Z</dcterms:modified>
</cp:coreProperties>
</file>