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K:\企画部\基金・助成事務局\事務局共通\ダウンロード用様式格納庫\ダウンロード用様式（芸活課）\R8\02_申請書\01_基金\"/>
    </mc:Choice>
  </mc:AlternateContent>
  <xr:revisionPtr revIDLastSave="0" documentId="13_ncr:1_{44983206-BED3-4F17-B765-AE23CDB49864}" xr6:coauthVersionLast="47" xr6:coauthVersionMax="47" xr10:uidLastSave="{00000000-0000-0000-0000-000000000000}"/>
  <bookViews>
    <workbookView xWindow="-120" yWindow="-120" windowWidth="29040" windowHeight="15840" tabRatio="909" xr2:uid="{00000000-000D-0000-FFFF-FFFF00000000}"/>
  </bookViews>
  <sheets>
    <sheet name="総表" sheetId="12" r:id="rId1"/>
    <sheet name="個表" sheetId="36" r:id="rId2"/>
    <sheet name="個表　別紙（原則不使用）" sheetId="74" r:id="rId3"/>
    <sheet name="収入" sheetId="28" r:id="rId4"/>
    <sheet name="別紙　入場料詳細" sheetId="73" r:id="rId5"/>
    <sheet name="支出" sheetId="24" r:id="rId6"/>
    <sheet name="変更理由書" sheetId="80" r:id="rId7"/>
    <sheet name="変更理由書記入例" sheetId="81" r:id="rId8"/>
    <sheet name="《非表示》記載可能経費一覧" sheetId="15" state="hidden" r:id="rId9"/>
    <sheet name="《非表示》分野・ジャンル" sheetId="41" state="hidden" r:id="rId10"/>
  </sheets>
  <externalReferences>
    <externalReference r:id="rId11"/>
    <externalReference r:id="rId12"/>
    <externalReference r:id="rId13"/>
    <externalReference r:id="rId14"/>
    <externalReference r:id="rId15"/>
  </externalReferences>
  <definedNames>
    <definedName name="_xlnm._FilterDatabase" localSheetId="8" hidden="1">《非表示》記載可能経費一覧!$A$1:$C$68</definedName>
    <definedName name="_xlnm._FilterDatabase" localSheetId="9" hidden="1">《非表示》分野・ジャンル!$A$1:$H$1</definedName>
    <definedName name="_xlnm._FilterDatabase" localSheetId="1" hidden="1">個表!$A$1:$Q$98</definedName>
    <definedName name="_xlnm._FilterDatabase" localSheetId="5" hidden="1">支出!$B$24:$B$235</definedName>
    <definedName name="_xlnm.Criteria" localSheetId="5">支出!$B$27:$B$235</definedName>
    <definedName name="_xlnm.Print_Area" localSheetId="8">《非表示》記載可能経費一覧!$A$1:$C$68</definedName>
    <definedName name="_xlnm.Print_Area" localSheetId="1">個表!$B$1:$N$99</definedName>
    <definedName name="_xlnm.Print_Area" localSheetId="2">'個表　別紙（原則不使用）'!$A$1:$T$95</definedName>
    <definedName name="_xlnm.Print_Area" localSheetId="5">支出!$B$2:$M$236</definedName>
    <definedName name="_xlnm.Print_Area" localSheetId="3">収入!$A$1:$I$90</definedName>
    <definedName name="_xlnm.Print_Area" localSheetId="0">総表!$A$2:$M$54</definedName>
    <definedName name="_xlnm.Print_Area" localSheetId="4">'別紙　入場料詳細'!$A$1:$O$58</definedName>
    <definedName name="_xlnm.Print_Area" localSheetId="6">変更理由書!$A$1:$K$44</definedName>
    <definedName name="_xlnm.Print_Area" localSheetId="7">変更理由書記入例!$A$1:$K$41</definedName>
    <definedName name="_xlnm.Print_Titles" localSheetId="5">支出!$25:$25</definedName>
    <definedName name="_xlnm.Print_Titles" localSheetId="3">収入!$18:$18</definedName>
    <definedName name="Z_1931C2DD_0477_40D3_ABFA_7C96E25F8814_.wvu.Cols" localSheetId="5" hidden="1">支出!#REF!</definedName>
    <definedName name="Z_1931C2DD_0477_40D3_ABFA_7C96E25F8814_.wvu.Cols" localSheetId="0" hidden="1">総表!$P:$V</definedName>
    <definedName name="Z_1931C2DD_0477_40D3_ABFA_7C96E25F8814_.wvu.FilterData" localSheetId="8" hidden="1">《非表示》記載可能経費一覧!$A$1:$C$68</definedName>
    <definedName name="Z_1931C2DD_0477_40D3_ABFA_7C96E25F8814_.wvu.PrintArea" localSheetId="8" hidden="1">《非表示》記載可能経費一覧!$A$1:$C$68</definedName>
    <definedName name="Z_1931C2DD_0477_40D3_ABFA_7C96E25F8814_.wvu.PrintArea" localSheetId="1" hidden="1">個表!$B$3:$N$98</definedName>
    <definedName name="Z_1931C2DD_0477_40D3_ABFA_7C96E25F8814_.wvu.PrintArea" localSheetId="5" hidden="1">支出!$B$7:$M$236</definedName>
    <definedName name="Z_1931C2DD_0477_40D3_ABFA_7C96E25F8814_.wvu.PrintArea" localSheetId="3" hidden="1">収入!$A$5:$I$90</definedName>
    <definedName name="Z_1931C2DD_0477_40D3_ABFA_7C96E25F8814_.wvu.PrintArea" localSheetId="0" hidden="1">総表!$A$4:$M$54</definedName>
    <definedName name="Z_1931C2DD_0477_40D3_ABFA_7C96E25F8814_.wvu.PrintArea" localSheetId="4" hidden="1">'別紙　入場料詳細'!$A$1:$O$423</definedName>
    <definedName name="Z_1931C2DD_0477_40D3_ABFA_7C96E25F8814_.wvu.PrintTitles" localSheetId="5" hidden="1">支出!$25:$25</definedName>
    <definedName name="Z_1931C2DD_0477_40D3_ABFA_7C96E25F8814_.wvu.PrintTitles" localSheetId="3" hidden="1">収入!$18:$18</definedName>
    <definedName name="Z_1931C2DD_0477_40D3_ABFA_7C96E25F8814_.wvu.Rows" localSheetId="5" hidden="1">支出!#REF!</definedName>
    <definedName name="運搬費" localSheetId="5">《非表示》記載可能経費一覧!$B$69:$B$70</definedName>
    <definedName name="運搬費">[1]《非表示》記載可能経費一覧!$B$260:$B$262</definedName>
    <definedName name="演_出演費" localSheetId="5">《非表示》記載可能経費一覧!#REF!</definedName>
    <definedName name="応募分野">[2]【非表示】分野・ジャンル!$A$1:$E$1</definedName>
    <definedName name="音_音楽費" localSheetId="5">《非表示》記載可能経費一覧!$B$14:$B$20</definedName>
    <definedName name="音_出演費" localSheetId="5">《非表示》記載可能経費一覧!$B$3:$B$6</definedName>
    <definedName name="音_文芸費" localSheetId="5">《非表示》記載可能経費一覧!$B$24:$B$46</definedName>
    <definedName name="音楽費">[3]【非表示】経費一覧!$C$5:$C$15</definedName>
    <definedName name="音舞_舞台費" localSheetId="5">《非表示》記載可能経費一覧!$B$50:$B$68</definedName>
    <definedName name="会場費" localSheetId="5">《非表示》記載可能経費一覧!$B$47:$B$49</definedName>
    <definedName name="会場費">[3]【非表示】経費一覧!$C$42:$C$43</definedName>
    <definedName name="活動区分">《非表示》分野・ジャンル!$A$1:$D$1</definedName>
    <definedName name="感染症対策経費">[2]【非表示】経費一覧!$C$211:$C$215</definedName>
    <definedName name="記録・配信費" localSheetId="5">《非表示》記載可能経費一覧!$B$93:$B$97</definedName>
    <definedName name="稽古費">[3]【非表示】経費一覧!$C$2:$C$3</definedName>
    <definedName name="現代舞台芸術創造普及活動・演劇">《非表示》分野・ジャンル!$C$4:$C$8</definedName>
    <definedName name="現代舞台芸術創造普及活動・演劇__①一般枠">《非表示》分野・ジャンル!$E$4:$E$8</definedName>
    <definedName name="現代舞台芸術創造普及活動・演劇__②ネクストステージ_観客拡充_枠">《非表示》分野・ジャンル!$F$4:$F$8</definedName>
    <definedName name="現代舞台芸術創造普及活動・演劇__③新設劇団枠">《非表示》分野・ジャンル!$G$4:$G$8</definedName>
    <definedName name="現代舞台芸術創造普及活動・演劇_音楽費">《非表示》記載可能経費一覧!#REF!</definedName>
    <definedName name="現代舞台芸術創造普及活動・演劇_作品内容">《非表示》分野・ジャンル!$C$12:$C$16</definedName>
    <definedName name="現代舞台芸術創造普及活動・演劇_出演費">《非表示》記載可能経費一覧!#REF!</definedName>
    <definedName name="現代舞台芸術創造普及活動・演劇_助成金要望額">《非表示》分野・ジャンル!$A$23:$A$28</definedName>
    <definedName name="現代舞台芸術創造普及活動・演劇_舞台費">《非表示》記載可能経費一覧!#REF!</definedName>
    <definedName name="現代舞台芸術創造普及活動・演劇_文芸費">《非表示》記載可能経費一覧!#REF!</definedName>
    <definedName name="現代舞台芸術創造普及活動・演劇【②ネクストステージ_観客拡充_枠】">[4]《非表示》分野・ジャンル!$J$15+[4]《非表示》分野・ジャンル!$D$10</definedName>
    <definedName name="現代舞台芸術創造普及活動・音楽">《非表示》分野・ジャンル!$A$4:$A$9</definedName>
    <definedName name="現代舞台芸術創造普及活動・音楽_音楽費">《非表示》記載可能経費一覧!$B$14:$B$20</definedName>
    <definedName name="現代舞台芸術創造普及活動・音楽_作品内容">《非表示》分野・ジャンル!$A$12:$A$16</definedName>
    <definedName name="現代舞台芸術創造普及活動・音楽_出演費">《非表示》記載可能経費一覧!$B$3:$B$6</definedName>
    <definedName name="現代舞台芸術創造普及活動・音楽_助成金要望額">《非表示》分野・ジャンル!$A$23:$A$28</definedName>
    <definedName name="現代舞台芸術創造普及活動・音楽_舞台費">《非表示》記載可能経費一覧!$B$50:$B$68</definedName>
    <definedName name="現代舞台芸術創造普及活動・音楽_文芸費">《非表示》記載可能経費一覧!$B$24:$B$46</definedName>
    <definedName name="現代舞台芸術創造普及活動・舞踊">《非表示》分野・ジャンル!$B$4:$B$8</definedName>
    <definedName name="現代舞台芸術創造普及活動・舞踊_音楽費">《非表示》記載可能経費一覧!#REF!</definedName>
    <definedName name="現代舞台芸術創造普及活動・舞踊_作品内容">《非表示》分野・ジャンル!$B$12:$B$16</definedName>
    <definedName name="現代舞台芸術創造普及活動・舞踊_出演費">《非表示》記載可能経費一覧!#REF!</definedName>
    <definedName name="現代舞台芸術創造普及活動・舞踊_助成金要望額">《非表示》分野・ジャンル!$A$23:$A$28</definedName>
    <definedName name="現代舞台芸術創造普及活動・舞踊_舞台費">《非表示》記載可能経費一覧!$B$50:$B$68</definedName>
    <definedName name="現代舞台芸術創造普及活動・舞踊_文芸費">《非表示》記載可能経費一覧!#REF!</definedName>
    <definedName name="謝金" localSheetId="5">《非表示》記載可能経費一覧!$B$71:$B$78</definedName>
    <definedName name="宣伝・印刷費" localSheetId="5">《非表示》記載可能経費一覧!$B$84:$B$92</definedName>
    <definedName name="多_音楽費">[1]《非表示》記載可能経費一覧!$B$69:$B$81</definedName>
    <definedName name="多_作品料">[1]《非表示》記載可能経費一覧!$B$2:$B$5</definedName>
    <definedName name="多_出演費">[1]《非表示》記載可能経費一覧!$B$20:$B$24</definedName>
    <definedName name="多_文芸費">[1]《非表示》記載可能経費一覧!$B$174:$B$197</definedName>
    <definedName name="伝_音楽費">[5]《非表示》記載可能経費一覧!$B$57:$B$62</definedName>
    <definedName name="伝_出演費">[5]《非表示》記載可能経費一覧!$B$15:$B$16</definedName>
    <definedName name="伝_文芸費">[5]《非表示》記載可能経費一覧!$B$143:$B$169</definedName>
    <definedName name="伝大_P61">《非表示》分野・ジャンル!#REF!</definedName>
    <definedName name="伝統芸能・大衆芸能の公開活動">《非表示》分野・ジャンル!$D$4:$D$18</definedName>
    <definedName name="伝統芸能・大衆芸能の公開活動_音楽費">《非表示》記載可能経費一覧!#REF!</definedName>
    <definedName name="伝統芸能・大衆芸能の公開活動_出演費">《非表示》記載可能経費一覧!#REF!</definedName>
    <definedName name="伝統芸能・大衆芸能の公開活動_助成金要望額">《非表示》分野・ジャンル!$A$22:$A$28</definedName>
    <definedName name="伝統芸能・大衆芸能の公開活動_舞台費">《非表示》記載可能経費一覧!#REF!</definedName>
    <definedName name="伝統芸能・大衆芸能の公開活動_文芸費">《非表示》記載可能経費一覧!#REF!</definedName>
    <definedName name="配信費">[3]【非表示】経費一覧!$C$68:$C$70</definedName>
    <definedName name="舞_音楽費" localSheetId="5">《非表示》記載可能経費一覧!#REF!</definedName>
    <definedName name="舞_出演費" localSheetId="5">《非表示》記載可能経費一覧!#REF!</definedName>
    <definedName name="舞_文芸費" localSheetId="5">《非表示》記載可能経費一覧!#REF!</definedName>
    <definedName name="舞台費">[2]【非表示】経費一覧!$C$185:$C$203</definedName>
    <definedName name="文芸費">[3]【非表示】経費一覧!$C$16:$C$41</definedName>
    <definedName name="旅費" localSheetId="5">《非表示》記載可能経費一覧!$B$79:$B$83</definedName>
  </definedNames>
  <calcPr calcId="191029"/>
  <customWorkbookViews>
    <customWorkbookView name="日本芸術文化振興会 - 個人用ビュー" guid="{1931C2DD-0477-40D3-ABFA-7C96E25F8814}" mergeInterval="0" personalView="1" maximized="1" xWindow="-8" yWindow="-8" windowWidth="1382" windowHeight="744" tabRatio="909" activeSheetId="1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1" i="12" l="1"/>
  <c r="L33" i="36"/>
  <c r="D14" i="80" l="1"/>
  <c r="D12" i="80"/>
  <c r="G9" i="80"/>
  <c r="G8" i="80"/>
  <c r="G7" i="80"/>
  <c r="B61" i="12"/>
  <c r="B60" i="12"/>
  <c r="B59" i="12"/>
  <c r="E27" i="28" l="1"/>
  <c r="K33" i="36"/>
  <c r="M25" i="12"/>
  <c r="J43" i="12" l="1"/>
  <c r="J44" i="12"/>
  <c r="J45" i="12"/>
  <c r="J46" i="12"/>
  <c r="J47" i="12"/>
  <c r="J48" i="12"/>
  <c r="J49" i="12"/>
  <c r="J50" i="12"/>
  <c r="J51" i="12"/>
  <c r="J42" i="12"/>
  <c r="E4" i="24" l="1"/>
  <c r="E23" i="28"/>
  <c r="D3" i="28"/>
  <c r="B2" i="74"/>
  <c r="F2" i="36"/>
  <c r="H4" i="24"/>
  <c r="F3" i="28"/>
  <c r="K2" i="74"/>
  <c r="J2" i="36"/>
  <c r="H40" i="12"/>
  <c r="H32" i="36" s="1"/>
  <c r="H39" i="12"/>
  <c r="H31" i="36" s="1"/>
  <c r="H38" i="12"/>
  <c r="H30" i="36" s="1"/>
  <c r="H37" i="12"/>
  <c r="H29" i="36" s="1"/>
  <c r="H36" i="12"/>
  <c r="H28" i="36" s="1"/>
  <c r="H35" i="12"/>
  <c r="H27" i="36" s="1"/>
  <c r="H34" i="12"/>
  <c r="H26" i="36" s="1"/>
  <c r="H33" i="12"/>
  <c r="H25" i="36" s="1"/>
  <c r="H32" i="12"/>
  <c r="H24" i="36" s="1"/>
  <c r="H31" i="12"/>
  <c r="H23" i="36" s="1"/>
  <c r="H30" i="12"/>
  <c r="H22" i="36" s="1"/>
  <c r="H29" i="12"/>
  <c r="H21" i="36" s="1"/>
  <c r="H28" i="12"/>
  <c r="H20" i="36" s="1"/>
  <c r="H27" i="12"/>
  <c r="H19" i="36" s="1"/>
  <c r="H26" i="12"/>
  <c r="H18" i="36" s="1"/>
  <c r="E36" i="12"/>
  <c r="G28" i="36" s="1"/>
  <c r="E37" i="12"/>
  <c r="G29" i="36" s="1"/>
  <c r="E38" i="12"/>
  <c r="G30" i="36" s="1"/>
  <c r="E39" i="12"/>
  <c r="G31" i="36" s="1"/>
  <c r="E40" i="12"/>
  <c r="G32" i="36" s="1"/>
  <c r="E35" i="12"/>
  <c r="G27" i="36" s="1"/>
  <c r="E34" i="12"/>
  <c r="G26" i="36" s="1"/>
  <c r="E33" i="12"/>
  <c r="G25" i="36" s="1"/>
  <c r="E32" i="12"/>
  <c r="G24" i="36" s="1"/>
  <c r="E31" i="12"/>
  <c r="G23" i="36" s="1"/>
  <c r="E30" i="12"/>
  <c r="G22" i="36" s="1"/>
  <c r="E29" i="12"/>
  <c r="G21" i="36" s="1"/>
  <c r="E28" i="12"/>
  <c r="G20" i="36" s="1"/>
  <c r="E27" i="12"/>
  <c r="G19" i="36" s="1"/>
  <c r="E26" i="12"/>
  <c r="G18" i="36" s="1"/>
  <c r="F46" i="28" l="1"/>
  <c r="K9" i="73"/>
  <c r="C9" i="73"/>
  <c r="K8" i="73"/>
  <c r="C8" i="73"/>
  <c r="C34" i="73"/>
  <c r="B217" i="24"/>
  <c r="B218" i="24"/>
  <c r="B219" i="24"/>
  <c r="B220" i="24"/>
  <c r="B221" i="24"/>
  <c r="B222" i="24"/>
  <c r="B223" i="24"/>
  <c r="B224" i="24"/>
  <c r="B225" i="24"/>
  <c r="B226" i="24"/>
  <c r="B227" i="24"/>
  <c r="B228" i="24"/>
  <c r="B229" i="24"/>
  <c r="B230" i="24"/>
  <c r="B231" i="24"/>
  <c r="B232" i="24"/>
  <c r="B233" i="24"/>
  <c r="B234" i="24"/>
  <c r="B235" i="24"/>
  <c r="B196" i="24"/>
  <c r="B197" i="24"/>
  <c r="B198" i="24"/>
  <c r="B199" i="24"/>
  <c r="B200" i="24"/>
  <c r="B201" i="24"/>
  <c r="B202" i="24"/>
  <c r="B203" i="24"/>
  <c r="B204" i="24"/>
  <c r="B205" i="24"/>
  <c r="B206" i="24"/>
  <c r="B207" i="24"/>
  <c r="B208" i="24"/>
  <c r="B209" i="24"/>
  <c r="B210" i="24"/>
  <c r="B211" i="24"/>
  <c r="B212" i="24"/>
  <c r="B213" i="24"/>
  <c r="B214" i="24"/>
  <c r="B175" i="24"/>
  <c r="B176" i="24"/>
  <c r="B177" i="24"/>
  <c r="B178" i="24"/>
  <c r="B179" i="24"/>
  <c r="B180" i="24"/>
  <c r="B181" i="24"/>
  <c r="B182" i="24"/>
  <c r="B183" i="24"/>
  <c r="B184" i="24"/>
  <c r="B185" i="24"/>
  <c r="B186" i="24"/>
  <c r="B187" i="24"/>
  <c r="B188" i="24"/>
  <c r="B189" i="24"/>
  <c r="B190" i="24"/>
  <c r="B191" i="24"/>
  <c r="B192" i="24"/>
  <c r="B193" i="24"/>
  <c r="B154" i="24"/>
  <c r="B155" i="24"/>
  <c r="B156" i="24"/>
  <c r="B157" i="24"/>
  <c r="B158" i="24"/>
  <c r="B159" i="24"/>
  <c r="B160" i="24"/>
  <c r="B161" i="24"/>
  <c r="B162" i="24"/>
  <c r="B163" i="24"/>
  <c r="B164" i="24"/>
  <c r="B165" i="24"/>
  <c r="B166" i="24"/>
  <c r="B167" i="24"/>
  <c r="B168" i="24"/>
  <c r="B169" i="24"/>
  <c r="B170" i="24"/>
  <c r="B171" i="24"/>
  <c r="B172" i="24"/>
  <c r="B133" i="24"/>
  <c r="B134" i="24"/>
  <c r="B135" i="24"/>
  <c r="B136" i="24"/>
  <c r="B137" i="24"/>
  <c r="B138" i="24"/>
  <c r="B139" i="24"/>
  <c r="B140" i="24"/>
  <c r="B141" i="24"/>
  <c r="B142" i="24"/>
  <c r="B143" i="24"/>
  <c r="B144" i="24"/>
  <c r="B145" i="24"/>
  <c r="B146" i="24"/>
  <c r="B147" i="24"/>
  <c r="B148" i="24"/>
  <c r="B149" i="24"/>
  <c r="B150" i="24"/>
  <c r="B151" i="24"/>
  <c r="B130" i="24"/>
  <c r="B112" i="24"/>
  <c r="B113" i="24"/>
  <c r="B114" i="24"/>
  <c r="B115" i="24"/>
  <c r="B116" i="24"/>
  <c r="B117" i="24"/>
  <c r="B118" i="24"/>
  <c r="B119" i="24"/>
  <c r="B120" i="24"/>
  <c r="B121" i="24"/>
  <c r="B122" i="24"/>
  <c r="B123" i="24"/>
  <c r="B124" i="24"/>
  <c r="B125" i="24"/>
  <c r="B126" i="24"/>
  <c r="B127" i="24"/>
  <c r="B128" i="24"/>
  <c r="B129" i="24"/>
  <c r="B91" i="24"/>
  <c r="B92" i="24"/>
  <c r="B93" i="24"/>
  <c r="B94" i="24"/>
  <c r="B95" i="24"/>
  <c r="B96" i="24"/>
  <c r="B97" i="24"/>
  <c r="B98" i="24"/>
  <c r="B99" i="24"/>
  <c r="B100" i="24"/>
  <c r="B101" i="24"/>
  <c r="B102" i="24"/>
  <c r="B103" i="24"/>
  <c r="B104" i="24"/>
  <c r="B105" i="24"/>
  <c r="B106" i="24"/>
  <c r="B107" i="24"/>
  <c r="B108" i="24"/>
  <c r="B109" i="24"/>
  <c r="B70" i="24"/>
  <c r="B71" i="24"/>
  <c r="B72" i="24"/>
  <c r="B73" i="24"/>
  <c r="B74" i="24"/>
  <c r="B75" i="24"/>
  <c r="B76" i="24"/>
  <c r="B77" i="24"/>
  <c r="B78" i="24"/>
  <c r="B79" i="24"/>
  <c r="B80" i="24"/>
  <c r="B81" i="24"/>
  <c r="B82" i="24"/>
  <c r="B83" i="24"/>
  <c r="B84" i="24"/>
  <c r="B85" i="24"/>
  <c r="B86" i="24"/>
  <c r="B87" i="24"/>
  <c r="B88" i="24"/>
  <c r="B49" i="24"/>
  <c r="B50" i="24"/>
  <c r="B51" i="24"/>
  <c r="B52" i="24"/>
  <c r="B53" i="24"/>
  <c r="B54" i="24"/>
  <c r="B55" i="24"/>
  <c r="B56" i="24"/>
  <c r="B57" i="24"/>
  <c r="B58" i="24"/>
  <c r="B59" i="24"/>
  <c r="B60" i="24"/>
  <c r="B61" i="24"/>
  <c r="B62" i="24"/>
  <c r="B63" i="24"/>
  <c r="B64" i="24"/>
  <c r="B65" i="24"/>
  <c r="B66" i="24"/>
  <c r="B67" i="24"/>
  <c r="B28" i="24"/>
  <c r="B29" i="24"/>
  <c r="B30" i="24"/>
  <c r="B31" i="24"/>
  <c r="B32" i="24"/>
  <c r="B33" i="24"/>
  <c r="B34" i="24"/>
  <c r="B35" i="24"/>
  <c r="B36" i="24"/>
  <c r="B37" i="24"/>
  <c r="B38" i="24"/>
  <c r="B39" i="24"/>
  <c r="B40" i="24"/>
  <c r="B41" i="24"/>
  <c r="B42" i="24"/>
  <c r="B43" i="24"/>
  <c r="B44" i="24"/>
  <c r="B45" i="24"/>
  <c r="B46" i="24"/>
  <c r="G11" i="73"/>
  <c r="C60" i="73"/>
  <c r="K60" i="73"/>
  <c r="C61" i="73"/>
  <c r="K61" i="73"/>
  <c r="C63" i="73"/>
  <c r="G63" i="73"/>
  <c r="E64" i="73" s="1"/>
  <c r="K63" i="73"/>
  <c r="O63" i="73"/>
  <c r="K65" i="73" s="1"/>
  <c r="G69" i="73"/>
  <c r="O69" i="73"/>
  <c r="G70" i="73"/>
  <c r="O70" i="73"/>
  <c r="G71" i="73"/>
  <c r="O71" i="73"/>
  <c r="G72" i="73"/>
  <c r="O72" i="73"/>
  <c r="G73" i="73"/>
  <c r="O73" i="73"/>
  <c r="G74" i="73"/>
  <c r="O74" i="73"/>
  <c r="G75" i="73"/>
  <c r="O75" i="73"/>
  <c r="G76" i="73"/>
  <c r="O76" i="73"/>
  <c r="G77" i="73"/>
  <c r="O77" i="73"/>
  <c r="G78" i="73"/>
  <c r="O78" i="73"/>
  <c r="G82" i="73"/>
  <c r="G84" i="73" s="1"/>
  <c r="O82" i="73"/>
  <c r="O84" i="73" s="1"/>
  <c r="C35" i="73"/>
  <c r="C37" i="73"/>
  <c r="G37" i="73"/>
  <c r="E38" i="73" s="1"/>
  <c r="G43" i="73"/>
  <c r="G44" i="73"/>
  <c r="G45" i="73"/>
  <c r="G46" i="73"/>
  <c r="G47" i="73"/>
  <c r="G48" i="73"/>
  <c r="G49" i="73"/>
  <c r="G50" i="73"/>
  <c r="G51" i="73"/>
  <c r="G52" i="73"/>
  <c r="G56" i="73"/>
  <c r="G58" i="73" s="1"/>
  <c r="C66" i="73" l="1"/>
  <c r="C65" i="73"/>
  <c r="M64" i="73"/>
  <c r="O66" i="73" s="1"/>
  <c r="C40" i="73"/>
  <c r="G65" i="73"/>
  <c r="G66" i="73"/>
  <c r="K66" i="73"/>
  <c r="G40" i="73"/>
  <c r="G39" i="73"/>
  <c r="C39" i="73"/>
  <c r="O65" i="73" l="1"/>
  <c r="B215" i="24"/>
  <c r="B194" i="24"/>
  <c r="B173" i="24"/>
  <c r="B152" i="24"/>
  <c r="B131" i="24"/>
  <c r="B110" i="24"/>
  <c r="B89" i="24"/>
  <c r="B68" i="24"/>
  <c r="B47" i="24"/>
  <c r="B26" i="24"/>
  <c r="G193" i="73"/>
  <c r="O167" i="73"/>
  <c r="G167" i="73"/>
  <c r="O141" i="73"/>
  <c r="G141" i="73"/>
  <c r="O115" i="73"/>
  <c r="G115" i="73" l="1"/>
  <c r="C118" i="73" s="1"/>
  <c r="O89" i="73"/>
  <c r="K92" i="73" s="1"/>
  <c r="G89" i="73"/>
  <c r="C92" i="73" s="1"/>
  <c r="O37" i="73"/>
  <c r="K40" i="73" s="1"/>
  <c r="O11" i="73"/>
  <c r="K14" i="73" s="1"/>
  <c r="K404" i="73"/>
  <c r="C404" i="73"/>
  <c r="K378" i="73"/>
  <c r="C378" i="73"/>
  <c r="K352" i="73"/>
  <c r="C352" i="73"/>
  <c r="K326" i="73"/>
  <c r="C326" i="73"/>
  <c r="K300" i="73"/>
  <c r="C300" i="73"/>
  <c r="K274" i="73"/>
  <c r="C274" i="73"/>
  <c r="K248" i="73"/>
  <c r="C248" i="73"/>
  <c r="K222" i="73"/>
  <c r="C222" i="73"/>
  <c r="K196" i="73"/>
  <c r="C196" i="73"/>
  <c r="K170" i="73"/>
  <c r="C170" i="73"/>
  <c r="K144" i="73"/>
  <c r="C144" i="73"/>
  <c r="K118" i="73"/>
  <c r="C403" i="73" l="1"/>
  <c r="K401" i="73"/>
  <c r="M402" i="73" s="1"/>
  <c r="C401" i="73"/>
  <c r="E402" i="73" s="1"/>
  <c r="C377" i="73"/>
  <c r="K375" i="73"/>
  <c r="M376" i="73" s="1"/>
  <c r="C375" i="73"/>
  <c r="E376" i="73" s="1"/>
  <c r="C351" i="73"/>
  <c r="K349" i="73"/>
  <c r="M350" i="73" s="1"/>
  <c r="C349" i="73"/>
  <c r="E350" i="73" s="1"/>
  <c r="C325" i="73"/>
  <c r="K323" i="73"/>
  <c r="M324" i="73" s="1"/>
  <c r="C323" i="73"/>
  <c r="E324" i="73" s="1"/>
  <c r="C299" i="73"/>
  <c r="K297" i="73"/>
  <c r="M298" i="73" s="1"/>
  <c r="C297" i="73"/>
  <c r="E298" i="73" s="1"/>
  <c r="C273" i="73"/>
  <c r="K271" i="73"/>
  <c r="M272" i="73" s="1"/>
  <c r="C271" i="73"/>
  <c r="E272" i="73" s="1"/>
  <c r="C247" i="73"/>
  <c r="K245" i="73"/>
  <c r="M246" i="73" s="1"/>
  <c r="C245" i="73"/>
  <c r="E246" i="73" s="1"/>
  <c r="K219" i="73"/>
  <c r="C219" i="73"/>
  <c r="K193" i="73"/>
  <c r="C195" i="73"/>
  <c r="C193" i="73"/>
  <c r="K167" i="73"/>
  <c r="C167" i="73"/>
  <c r="K143" i="73"/>
  <c r="K141" i="73"/>
  <c r="C141" i="73"/>
  <c r="K115" i="73"/>
  <c r="C115" i="73"/>
  <c r="G121" i="73"/>
  <c r="G122" i="73"/>
  <c r="G123" i="73"/>
  <c r="G124" i="73"/>
  <c r="G125" i="73"/>
  <c r="G126" i="73"/>
  <c r="G127" i="73"/>
  <c r="K91" i="73"/>
  <c r="K89" i="73"/>
  <c r="C89" i="73"/>
  <c r="C11" i="73"/>
  <c r="K37" i="73"/>
  <c r="K11" i="73"/>
  <c r="C13" i="73" l="1"/>
  <c r="C14" i="73"/>
  <c r="O404" i="73"/>
  <c r="O403" i="73"/>
  <c r="G404" i="73"/>
  <c r="G403" i="73"/>
  <c r="K403" i="73"/>
  <c r="O378" i="73"/>
  <c r="O377" i="73"/>
  <c r="G378" i="73"/>
  <c r="G377" i="73"/>
  <c r="K377" i="73"/>
  <c r="G352" i="73"/>
  <c r="G351" i="73"/>
  <c r="O352" i="73"/>
  <c r="O351" i="73"/>
  <c r="K351" i="73"/>
  <c r="O326" i="73"/>
  <c r="O325" i="73"/>
  <c r="G326" i="73"/>
  <c r="G325" i="73"/>
  <c r="K325" i="73"/>
  <c r="O300" i="73"/>
  <c r="O299" i="73"/>
  <c r="G300" i="73"/>
  <c r="G299" i="73"/>
  <c r="K299" i="73"/>
  <c r="O274" i="73"/>
  <c r="O273" i="73"/>
  <c r="G274" i="73"/>
  <c r="G273" i="73"/>
  <c r="K273" i="73"/>
  <c r="O248" i="73"/>
  <c r="O247" i="73"/>
  <c r="G248" i="73"/>
  <c r="G247" i="73"/>
  <c r="K247" i="73"/>
  <c r="M194" i="73"/>
  <c r="O195" i="73" s="1"/>
  <c r="M220" i="73"/>
  <c r="O221" i="73" s="1"/>
  <c r="E168" i="73"/>
  <c r="G169" i="73" s="1"/>
  <c r="C169" i="73"/>
  <c r="E220" i="73"/>
  <c r="G222" i="73" s="1"/>
  <c r="C221" i="73"/>
  <c r="K221" i="73"/>
  <c r="E194" i="73"/>
  <c r="G196" i="73" s="1"/>
  <c r="M168" i="73"/>
  <c r="O169" i="73" s="1"/>
  <c r="K195" i="73"/>
  <c r="K117" i="73"/>
  <c r="K169" i="73"/>
  <c r="M116" i="73"/>
  <c r="O118" i="73" s="1"/>
  <c r="E142" i="73"/>
  <c r="C143" i="73"/>
  <c r="E90" i="73"/>
  <c r="G92" i="73" s="1"/>
  <c r="C91" i="73"/>
  <c r="E116" i="73"/>
  <c r="G118" i="73" s="1"/>
  <c r="C117" i="73"/>
  <c r="M142" i="73"/>
  <c r="M90" i="73"/>
  <c r="K39" i="73"/>
  <c r="M38" i="73"/>
  <c r="O40" i="73" s="1"/>
  <c r="K13" i="73"/>
  <c r="M12" i="73"/>
  <c r="E12" i="73"/>
  <c r="O222" i="73" l="1"/>
  <c r="O170" i="73"/>
  <c r="G170" i="73"/>
  <c r="G221" i="73"/>
  <c r="O196" i="73"/>
  <c r="G195" i="73"/>
  <c r="G91" i="73"/>
  <c r="O117" i="73"/>
  <c r="G117" i="73"/>
  <c r="G144" i="73"/>
  <c r="G143" i="73"/>
  <c r="O143" i="73"/>
  <c r="O144" i="73"/>
  <c r="O91" i="73"/>
  <c r="O92" i="73"/>
  <c r="O39" i="73"/>
  <c r="G13" i="73"/>
  <c r="G14" i="73"/>
  <c r="O14" i="73"/>
  <c r="O13" i="73"/>
  <c r="L69" i="24" l="1"/>
  <c r="C191" i="73" l="1"/>
  <c r="C190" i="73"/>
  <c r="K165" i="73"/>
  <c r="C165" i="73"/>
  <c r="K164" i="73"/>
  <c r="C164" i="73"/>
  <c r="K139" i="73"/>
  <c r="C139" i="73"/>
  <c r="K138" i="73"/>
  <c r="C138" i="73"/>
  <c r="K113" i="73"/>
  <c r="C113" i="73"/>
  <c r="K112" i="73"/>
  <c r="C112" i="73"/>
  <c r="K87" i="73"/>
  <c r="C87" i="73"/>
  <c r="K86" i="73"/>
  <c r="C86" i="73"/>
  <c r="K35" i="73"/>
  <c r="K34" i="73"/>
  <c r="G17" i="73" l="1"/>
  <c r="O17" i="73"/>
  <c r="G18" i="73"/>
  <c r="O18" i="73"/>
  <c r="G19" i="73"/>
  <c r="O19" i="73"/>
  <c r="G20" i="73"/>
  <c r="O20" i="73"/>
  <c r="G21" i="73"/>
  <c r="O21" i="73"/>
  <c r="G22" i="73"/>
  <c r="O22" i="73"/>
  <c r="G23" i="73"/>
  <c r="O23" i="73"/>
  <c r="G24" i="73"/>
  <c r="O24" i="73"/>
  <c r="G25" i="73"/>
  <c r="O25" i="73"/>
  <c r="G26" i="73"/>
  <c r="O26" i="73"/>
  <c r="O43" i="73"/>
  <c r="O44" i="73"/>
  <c r="O45" i="73"/>
  <c r="O46" i="73"/>
  <c r="O47" i="73"/>
  <c r="O48" i="73"/>
  <c r="O49" i="73"/>
  <c r="O50" i="73"/>
  <c r="O51" i="73"/>
  <c r="O52" i="73"/>
  <c r="G95" i="73"/>
  <c r="O95" i="73"/>
  <c r="G96" i="73"/>
  <c r="O96" i="73"/>
  <c r="G97" i="73"/>
  <c r="O97" i="73"/>
  <c r="G98" i="73"/>
  <c r="O98" i="73"/>
  <c r="G99" i="73"/>
  <c r="O99" i="73"/>
  <c r="G100" i="73"/>
  <c r="O100" i="73"/>
  <c r="G101" i="73"/>
  <c r="O101" i="73"/>
  <c r="G102" i="73"/>
  <c r="O102" i="73"/>
  <c r="G103" i="73"/>
  <c r="O103" i="73"/>
  <c r="G104" i="73"/>
  <c r="O104" i="73"/>
  <c r="O121" i="73"/>
  <c r="O122" i="73"/>
  <c r="O123" i="73"/>
  <c r="O124" i="73"/>
  <c r="O125" i="73"/>
  <c r="O126" i="73"/>
  <c r="O127" i="73"/>
  <c r="G128" i="73"/>
  <c r="O128" i="73"/>
  <c r="G129" i="73"/>
  <c r="O129" i="73"/>
  <c r="G130" i="73"/>
  <c r="O130" i="73"/>
  <c r="G147" i="73"/>
  <c r="O147" i="73"/>
  <c r="G148" i="73"/>
  <c r="O148" i="73"/>
  <c r="G149" i="73"/>
  <c r="O149" i="73"/>
  <c r="G150" i="73"/>
  <c r="O150" i="73"/>
  <c r="G151" i="73"/>
  <c r="O151" i="73"/>
  <c r="G152" i="73"/>
  <c r="O152" i="73"/>
  <c r="G153" i="73"/>
  <c r="O153" i="73"/>
  <c r="G154" i="73"/>
  <c r="O154" i="73"/>
  <c r="G155" i="73"/>
  <c r="O155" i="73"/>
  <c r="G156" i="73"/>
  <c r="O156" i="73"/>
  <c r="G173" i="73"/>
  <c r="O173" i="73"/>
  <c r="G174" i="73"/>
  <c r="O174" i="73"/>
  <c r="G175" i="73"/>
  <c r="O175" i="73"/>
  <c r="G176" i="73"/>
  <c r="O176" i="73"/>
  <c r="G177" i="73"/>
  <c r="O177" i="73"/>
  <c r="G178" i="73"/>
  <c r="O178" i="73"/>
  <c r="G179" i="73"/>
  <c r="O179" i="73"/>
  <c r="G180" i="73"/>
  <c r="O180" i="73"/>
  <c r="G181" i="73"/>
  <c r="O181" i="73"/>
  <c r="G182" i="73"/>
  <c r="O182" i="73"/>
  <c r="G199" i="73"/>
  <c r="O199" i="73"/>
  <c r="G200" i="73"/>
  <c r="O200" i="73"/>
  <c r="G201" i="73"/>
  <c r="O201" i="73"/>
  <c r="G202" i="73"/>
  <c r="O202" i="73"/>
  <c r="G203" i="73"/>
  <c r="O203" i="73"/>
  <c r="G204" i="73"/>
  <c r="O204" i="73"/>
  <c r="G205" i="73"/>
  <c r="O205" i="73"/>
  <c r="G206" i="73"/>
  <c r="O206" i="73"/>
  <c r="G207" i="73"/>
  <c r="O207" i="73"/>
  <c r="G208" i="73"/>
  <c r="O208" i="73"/>
  <c r="G225" i="73"/>
  <c r="O225" i="73"/>
  <c r="G226" i="73"/>
  <c r="O226" i="73"/>
  <c r="G227" i="73"/>
  <c r="O227" i="73"/>
  <c r="G228" i="73"/>
  <c r="O228" i="73"/>
  <c r="G229" i="73"/>
  <c r="O229" i="73"/>
  <c r="G230" i="73"/>
  <c r="O230" i="73"/>
  <c r="G231" i="73"/>
  <c r="O231" i="73"/>
  <c r="G232" i="73"/>
  <c r="O232" i="73"/>
  <c r="G233" i="73"/>
  <c r="O233" i="73"/>
  <c r="G234" i="73"/>
  <c r="O234" i="73"/>
  <c r="G251" i="73"/>
  <c r="O251" i="73"/>
  <c r="G252" i="73"/>
  <c r="O252" i="73"/>
  <c r="G253" i="73"/>
  <c r="O253" i="73"/>
  <c r="G254" i="73"/>
  <c r="O254" i="73"/>
  <c r="G255" i="73"/>
  <c r="O255" i="73"/>
  <c r="G256" i="73"/>
  <c r="O256" i="73"/>
  <c r="G257" i="73"/>
  <c r="O257" i="73"/>
  <c r="G258" i="73"/>
  <c r="O258" i="73"/>
  <c r="G259" i="73"/>
  <c r="O259" i="73"/>
  <c r="G260" i="73"/>
  <c r="O260" i="73"/>
  <c r="G277" i="73"/>
  <c r="O277" i="73"/>
  <c r="G278" i="73"/>
  <c r="O278" i="73"/>
  <c r="G279" i="73"/>
  <c r="O279" i="73"/>
  <c r="G280" i="73"/>
  <c r="O280" i="73"/>
  <c r="G281" i="73"/>
  <c r="O281" i="73"/>
  <c r="G282" i="73"/>
  <c r="O282" i="73"/>
  <c r="G283" i="73"/>
  <c r="O283" i="73"/>
  <c r="G284" i="73"/>
  <c r="O284" i="73"/>
  <c r="G285" i="73"/>
  <c r="O285" i="73"/>
  <c r="G286" i="73"/>
  <c r="O286" i="73"/>
  <c r="G303" i="73"/>
  <c r="O303" i="73"/>
  <c r="G304" i="73"/>
  <c r="O304" i="73"/>
  <c r="G305" i="73"/>
  <c r="O305" i="73"/>
  <c r="G306" i="73"/>
  <c r="O306" i="73"/>
  <c r="G307" i="73"/>
  <c r="O307" i="73"/>
  <c r="G308" i="73"/>
  <c r="O308" i="73"/>
  <c r="G309" i="73"/>
  <c r="O309" i="73"/>
  <c r="G310" i="73"/>
  <c r="O310" i="73"/>
  <c r="G311" i="73"/>
  <c r="O311" i="73"/>
  <c r="G312" i="73"/>
  <c r="O312" i="73"/>
  <c r="G329" i="73"/>
  <c r="O329" i="73"/>
  <c r="G330" i="73"/>
  <c r="O330" i="73"/>
  <c r="G331" i="73"/>
  <c r="O331" i="73"/>
  <c r="G332" i="73"/>
  <c r="O332" i="73"/>
  <c r="G333" i="73"/>
  <c r="O333" i="73"/>
  <c r="G334" i="73"/>
  <c r="O334" i="73"/>
  <c r="G335" i="73"/>
  <c r="O335" i="73"/>
  <c r="G336" i="73"/>
  <c r="O336" i="73"/>
  <c r="G337" i="73"/>
  <c r="O337" i="73"/>
  <c r="G338" i="73"/>
  <c r="O338" i="73"/>
  <c r="G355" i="73"/>
  <c r="O355" i="73"/>
  <c r="G356" i="73"/>
  <c r="O356" i="73"/>
  <c r="G357" i="73"/>
  <c r="O357" i="73"/>
  <c r="G358" i="73"/>
  <c r="O358" i="73"/>
  <c r="G359" i="73"/>
  <c r="O359" i="73"/>
  <c r="G360" i="73"/>
  <c r="O360" i="73"/>
  <c r="G361" i="73"/>
  <c r="O361" i="73"/>
  <c r="G362" i="73"/>
  <c r="O362" i="73"/>
  <c r="G363" i="73"/>
  <c r="O363" i="73"/>
  <c r="G364" i="73"/>
  <c r="O364" i="73"/>
  <c r="G381" i="73"/>
  <c r="O381" i="73"/>
  <c r="G382" i="73"/>
  <c r="O382" i="73"/>
  <c r="G383" i="73"/>
  <c r="O383" i="73"/>
  <c r="G384" i="73"/>
  <c r="O384" i="73"/>
  <c r="G385" i="73"/>
  <c r="O385" i="73"/>
  <c r="G386" i="73"/>
  <c r="O386" i="73"/>
  <c r="G387" i="73"/>
  <c r="O387" i="73"/>
  <c r="G388" i="73"/>
  <c r="O388" i="73"/>
  <c r="G389" i="73"/>
  <c r="O389" i="73"/>
  <c r="G390" i="73"/>
  <c r="O390" i="73"/>
  <c r="G407" i="73"/>
  <c r="O407" i="73"/>
  <c r="G408" i="73"/>
  <c r="O408" i="73"/>
  <c r="G409" i="73"/>
  <c r="O409" i="73"/>
  <c r="G410" i="73"/>
  <c r="O410" i="73"/>
  <c r="G411" i="73"/>
  <c r="O411" i="73"/>
  <c r="G412" i="73"/>
  <c r="O412" i="73"/>
  <c r="G413" i="73"/>
  <c r="O413" i="73"/>
  <c r="G414" i="73"/>
  <c r="O414" i="73"/>
  <c r="G415" i="73"/>
  <c r="O415" i="73"/>
  <c r="G416" i="73"/>
  <c r="O416" i="73"/>
  <c r="G290" i="73" l="1"/>
  <c r="G292" i="73" s="1"/>
  <c r="G368" i="73"/>
  <c r="G370" i="73" s="1"/>
  <c r="G342" i="73"/>
  <c r="G344" i="73" s="1"/>
  <c r="G264" i="73"/>
  <c r="G266" i="73" s="1"/>
  <c r="O108" i="73"/>
  <c r="O110" i="73" s="1"/>
  <c r="G160" i="73"/>
  <c r="G162" i="73" s="1"/>
  <c r="G108" i="73"/>
  <c r="G110" i="73" s="1"/>
  <c r="G238" i="73"/>
  <c r="G240" i="73" s="1"/>
  <c r="G394" i="73"/>
  <c r="G396" i="73" s="1"/>
  <c r="G420" i="73"/>
  <c r="G422" i="73" s="1"/>
  <c r="G316" i="73"/>
  <c r="G318" i="73" s="1"/>
  <c r="O186" i="73"/>
  <c r="O188" i="73" s="1"/>
  <c r="O30" i="73"/>
  <c r="O32" i="73" s="1"/>
  <c r="G212" i="73"/>
  <c r="G214" i="73" s="1"/>
  <c r="O134" i="73"/>
  <c r="O136" i="73" s="1"/>
  <c r="O420" i="73"/>
  <c r="O422" i="73" s="1"/>
  <c r="O394" i="73"/>
  <c r="O396" i="73" s="1"/>
  <c r="O264" i="73"/>
  <c r="O266" i="73" s="1"/>
  <c r="O212" i="73"/>
  <c r="O214" i="73" s="1"/>
  <c r="G134" i="73"/>
  <c r="G136" i="73" s="1"/>
  <c r="G30" i="73"/>
  <c r="G32" i="73" s="1"/>
  <c r="O368" i="73"/>
  <c r="O370" i="73" s="1"/>
  <c r="O342" i="73"/>
  <c r="O344" i="73" s="1"/>
  <c r="O290" i="73"/>
  <c r="O292" i="73" s="1"/>
  <c r="O238" i="73"/>
  <c r="O240" i="73" s="1"/>
  <c r="O316" i="73"/>
  <c r="O318" i="73" s="1"/>
  <c r="G186" i="73"/>
  <c r="G188" i="73" s="1"/>
  <c r="O160" i="73"/>
  <c r="O162" i="73" s="1"/>
  <c r="O56" i="73"/>
  <c r="O58" i="73" s="1"/>
  <c r="G4" i="73" l="1"/>
  <c r="C6" i="73"/>
  <c r="C4" i="73"/>
  <c r="E3" i="73"/>
  <c r="I33" i="28" s="1"/>
  <c r="H41" i="28"/>
  <c r="C5" i="73" l="1"/>
  <c r="G5" i="73" s="1"/>
  <c r="I20" i="24"/>
  <c r="G6" i="73" l="1"/>
  <c r="E26" i="28" l="1"/>
  <c r="L218" i="24"/>
  <c r="L219" i="24"/>
  <c r="L220" i="24"/>
  <c r="L221" i="24"/>
  <c r="L222" i="24"/>
  <c r="L223" i="24"/>
  <c r="L224" i="24"/>
  <c r="L225" i="24"/>
  <c r="L226" i="24"/>
  <c r="L227" i="24"/>
  <c r="L228" i="24"/>
  <c r="L229" i="24"/>
  <c r="L230" i="24"/>
  <c r="L231" i="24"/>
  <c r="L232" i="24"/>
  <c r="L233" i="24"/>
  <c r="L234" i="24"/>
  <c r="L235" i="24"/>
  <c r="L217" i="24"/>
  <c r="L216" i="24"/>
  <c r="L197" i="24"/>
  <c r="L198" i="24"/>
  <c r="L199" i="24"/>
  <c r="L200" i="24"/>
  <c r="L201" i="24"/>
  <c r="L202" i="24"/>
  <c r="L203" i="24"/>
  <c r="L204" i="24"/>
  <c r="L205" i="24"/>
  <c r="L206" i="24"/>
  <c r="L207" i="24"/>
  <c r="L208" i="24"/>
  <c r="L209" i="24"/>
  <c r="L210" i="24"/>
  <c r="L211" i="24"/>
  <c r="L212" i="24"/>
  <c r="L213" i="24"/>
  <c r="L214" i="24"/>
  <c r="L196" i="24"/>
  <c r="L195" i="24"/>
  <c r="L176" i="24"/>
  <c r="L177" i="24"/>
  <c r="L178" i="24"/>
  <c r="L179" i="24"/>
  <c r="L180" i="24"/>
  <c r="L181" i="24"/>
  <c r="L182" i="24"/>
  <c r="L183" i="24"/>
  <c r="L184" i="24"/>
  <c r="L185" i="24"/>
  <c r="L186" i="24"/>
  <c r="L187" i="24"/>
  <c r="L188" i="24"/>
  <c r="L189" i="24"/>
  <c r="L190" i="24"/>
  <c r="L191" i="24"/>
  <c r="L192" i="24"/>
  <c r="L193" i="24"/>
  <c r="L175" i="24"/>
  <c r="L174" i="24"/>
  <c r="L155" i="24"/>
  <c r="L156" i="24"/>
  <c r="L157" i="24"/>
  <c r="L158" i="24"/>
  <c r="L159" i="24"/>
  <c r="L160" i="24"/>
  <c r="L161" i="24"/>
  <c r="L162" i="24"/>
  <c r="L163" i="24"/>
  <c r="L164" i="24"/>
  <c r="L165" i="24"/>
  <c r="L166" i="24"/>
  <c r="L167" i="24"/>
  <c r="L168" i="24"/>
  <c r="L169" i="24"/>
  <c r="L170" i="24"/>
  <c r="L171" i="24"/>
  <c r="L172" i="24"/>
  <c r="L154" i="24"/>
  <c r="L153" i="24"/>
  <c r="L134" i="24"/>
  <c r="L135" i="24"/>
  <c r="L136" i="24"/>
  <c r="L137" i="24"/>
  <c r="L138" i="24"/>
  <c r="L139" i="24"/>
  <c r="L140" i="24"/>
  <c r="L141" i="24"/>
  <c r="L142" i="24"/>
  <c r="L143" i="24"/>
  <c r="L144" i="24"/>
  <c r="L145" i="24"/>
  <c r="L146" i="24"/>
  <c r="L147" i="24"/>
  <c r="L148" i="24"/>
  <c r="L149" i="24"/>
  <c r="L150" i="24"/>
  <c r="L151" i="24"/>
  <c r="L133" i="24"/>
  <c r="L132" i="24"/>
  <c r="L113" i="24"/>
  <c r="L114" i="24"/>
  <c r="L115" i="24"/>
  <c r="L116" i="24"/>
  <c r="L117" i="24"/>
  <c r="L118" i="24"/>
  <c r="L119" i="24"/>
  <c r="L120" i="24"/>
  <c r="L121" i="24"/>
  <c r="L122" i="24"/>
  <c r="L123" i="24"/>
  <c r="L124" i="24"/>
  <c r="L125" i="24"/>
  <c r="L126" i="24"/>
  <c r="L127" i="24"/>
  <c r="L128" i="24"/>
  <c r="L129" i="24"/>
  <c r="L130" i="24"/>
  <c r="L112" i="24"/>
  <c r="L111" i="24"/>
  <c r="L92" i="24"/>
  <c r="L93" i="24"/>
  <c r="L94" i="24"/>
  <c r="L95" i="24"/>
  <c r="L96" i="24"/>
  <c r="L97" i="24"/>
  <c r="L98" i="24"/>
  <c r="L99" i="24"/>
  <c r="L100" i="24"/>
  <c r="L101" i="24"/>
  <c r="L102" i="24"/>
  <c r="L103" i="24"/>
  <c r="L104" i="24"/>
  <c r="L105" i="24"/>
  <c r="L106" i="24"/>
  <c r="L107" i="24"/>
  <c r="L108" i="24"/>
  <c r="L109" i="24"/>
  <c r="L91" i="24"/>
  <c r="L90" i="24"/>
  <c r="L70" i="24"/>
  <c r="L71" i="24"/>
  <c r="L72" i="24"/>
  <c r="L73" i="24"/>
  <c r="L74" i="24"/>
  <c r="L75" i="24"/>
  <c r="L76" i="24"/>
  <c r="L77" i="24"/>
  <c r="L78" i="24"/>
  <c r="L79" i="24"/>
  <c r="L80" i="24"/>
  <c r="L81" i="24"/>
  <c r="L82" i="24"/>
  <c r="L83" i="24"/>
  <c r="L84" i="24"/>
  <c r="L85" i="24"/>
  <c r="L86" i="24"/>
  <c r="L87" i="24"/>
  <c r="L88" i="24"/>
  <c r="L50" i="24" l="1"/>
  <c r="L51" i="24"/>
  <c r="L52" i="24"/>
  <c r="L53" i="24"/>
  <c r="L54" i="24"/>
  <c r="L55" i="24"/>
  <c r="L56" i="24"/>
  <c r="L57" i="24"/>
  <c r="L58" i="24"/>
  <c r="L59" i="24"/>
  <c r="L60" i="24"/>
  <c r="L61" i="24"/>
  <c r="L62" i="24"/>
  <c r="L63" i="24"/>
  <c r="L64" i="24"/>
  <c r="L65" i="24"/>
  <c r="L66" i="24"/>
  <c r="L67" i="24"/>
  <c r="L49" i="24"/>
  <c r="L48" i="24"/>
  <c r="L30" i="24"/>
  <c r="L31" i="24"/>
  <c r="L32" i="24"/>
  <c r="L33" i="24"/>
  <c r="L34" i="24"/>
  <c r="L35" i="24"/>
  <c r="L36" i="24"/>
  <c r="L37" i="24"/>
  <c r="L38" i="24"/>
  <c r="L39" i="24"/>
  <c r="L40" i="24"/>
  <c r="L41" i="24"/>
  <c r="L42" i="24"/>
  <c r="L43" i="24"/>
  <c r="L44" i="24"/>
  <c r="L45" i="24"/>
  <c r="L46" i="24"/>
  <c r="L29" i="24"/>
  <c r="L28" i="24"/>
  <c r="L27" i="24"/>
  <c r="L30" i="36"/>
  <c r="L31" i="36"/>
  <c r="L32" i="36"/>
  <c r="G25" i="12"/>
  <c r="H25" i="12" s="1"/>
  <c r="D25" i="12"/>
  <c r="E25" i="12" s="1"/>
  <c r="L24" i="36"/>
  <c r="L29" i="36"/>
  <c r="L25" i="12"/>
  <c r="K25" i="12"/>
  <c r="I25" i="12"/>
  <c r="M27" i="24" l="1"/>
  <c r="G22" i="24" l="1"/>
  <c r="I21" i="24" l="1"/>
  <c r="M90" i="24" l="1"/>
  <c r="G11" i="24" s="1"/>
  <c r="K45" i="12" s="1"/>
  <c r="M195" i="24"/>
  <c r="M111" i="24"/>
  <c r="G12" i="24" s="1"/>
  <c r="G8" i="24"/>
  <c r="M174" i="24"/>
  <c r="G15" i="24" s="1"/>
  <c r="K49" i="12" s="1"/>
  <c r="M132" i="24"/>
  <c r="G13" i="24" s="1"/>
  <c r="K47" i="12" s="1"/>
  <c r="M69" i="24"/>
  <c r="G10" i="24" s="1"/>
  <c r="M48" i="24"/>
  <c r="M153" i="24"/>
  <c r="G14" i="24" s="1"/>
  <c r="K48" i="12" s="1"/>
  <c r="M216" i="24"/>
  <c r="G17" i="24" s="1"/>
  <c r="K46" i="12" l="1"/>
  <c r="G21" i="24"/>
  <c r="K44" i="12"/>
  <c r="G20" i="24"/>
  <c r="K51" i="12"/>
  <c r="G16" i="24"/>
  <c r="K50" i="12" s="1"/>
  <c r="G9" i="24"/>
  <c r="K43" i="12" s="1"/>
  <c r="K42" i="12"/>
  <c r="G18" i="24" l="1"/>
  <c r="K52" i="12" s="1"/>
  <c r="G7" i="24"/>
  <c r="I51" i="28"/>
  <c r="K53" i="12" l="1"/>
  <c r="E53" i="12" s="1"/>
  <c r="E7" i="28"/>
  <c r="E43" i="12" s="1"/>
  <c r="I26" i="28" l="1"/>
  <c r="L19" i="36" l="1"/>
  <c r="L20" i="36"/>
  <c r="L21" i="36"/>
  <c r="L22" i="36"/>
  <c r="L23" i="36"/>
  <c r="L25" i="36"/>
  <c r="L26" i="36"/>
  <c r="L27" i="36"/>
  <c r="L28" i="36"/>
  <c r="L18" i="36"/>
  <c r="H30" i="28" l="1"/>
  <c r="H21" i="28"/>
  <c r="F42" i="28" l="1"/>
  <c r="H42" i="28"/>
  <c r="F43" i="28"/>
  <c r="H43" i="28"/>
  <c r="E28" i="28" l="1"/>
  <c r="I28" i="28" s="1"/>
  <c r="E29" i="28" l="1"/>
  <c r="I29" i="28" s="1"/>
  <c r="I69" i="28" l="1"/>
  <c r="E11" i="28" s="1"/>
  <c r="E46" i="12" s="1"/>
  <c r="I59" i="28" l="1"/>
  <c r="E9" i="28" s="1"/>
  <c r="E44" i="12" s="1"/>
  <c r="I86" i="28" l="1"/>
  <c r="E14" i="28" s="1"/>
  <c r="E49" i="12" s="1"/>
  <c r="I75" i="28"/>
  <c r="E12" i="28" s="1"/>
  <c r="E47" i="12" s="1"/>
  <c r="I64" i="28"/>
  <c r="E10" i="28" s="1"/>
  <c r="E45" i="12" s="1"/>
  <c r="H40" i="28"/>
  <c r="F40" i="28"/>
  <c r="H39" i="28"/>
  <c r="F39" i="28"/>
  <c r="H38" i="28"/>
  <c r="F38" i="28"/>
  <c r="H37" i="28"/>
  <c r="F37" i="28"/>
  <c r="H36" i="28"/>
  <c r="F36" i="28"/>
  <c r="H35" i="28"/>
  <c r="F35" i="28"/>
  <c r="H34" i="28"/>
  <c r="F34" i="28"/>
  <c r="H33" i="28"/>
  <c r="F33" i="28"/>
  <c r="I81" i="28"/>
  <c r="E13" i="28" s="1"/>
  <c r="E48" i="12" s="1"/>
  <c r="E8" i="28" l="1"/>
  <c r="F32" i="28" l="1"/>
  <c r="H32" i="28"/>
  <c r="H47" i="28" s="1"/>
  <c r="H49" i="28" s="1"/>
  <c r="I32" i="28" l="1"/>
  <c r="E6" i="28" s="1"/>
  <c r="E42" i="12" l="1"/>
  <c r="E5" i="28"/>
  <c r="E50"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abe manami</author>
  </authors>
  <commentList>
    <comment ref="M25" authorId="0" shapeId="0" xr:uid="{00000000-0006-0000-0200-000001000000}">
      <text>
        <r>
          <rPr>
            <b/>
            <sz val="10"/>
            <color indexed="81"/>
            <rFont val="MS P ゴシック"/>
            <family val="3"/>
            <charset val="128"/>
          </rPr>
          <t>15か所を超える公演地がある場合には、当該セルの計算式を消去して、個所数の数値を入力してください。
「外」「件」は自動表示されます。</t>
        </r>
      </text>
    </comment>
    <comment ref="E52" authorId="1" shapeId="0" xr:uid="{5B02F5CC-08C8-4DDC-AAA6-4B28060AB7CB}">
      <text>
        <r>
          <rPr>
            <b/>
            <sz val="14"/>
            <color indexed="81"/>
            <rFont val="MS P ゴシック"/>
            <family val="3"/>
            <charset val="128"/>
          </rPr>
          <t>内定額、助成金算定基礎経費の合計額のいずれか低い金額を入力してください。
（単位：千円）</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suzuki haruna</author>
  </authors>
  <commentList>
    <comment ref="D44" authorId="0" shapeId="0" xr:uid="{9A3A11F2-C680-4A49-BDED-D7F07AB69F66}">
      <text>
        <r>
          <rPr>
            <sz val="12"/>
            <color indexed="81"/>
            <rFont val="MS P ゴシック"/>
            <family val="3"/>
            <charset val="128"/>
          </rPr>
          <t>上記の券種のうち、当てはまるものの合計販売枚数をご記入ください。</t>
        </r>
      </text>
    </comment>
    <comment ref="H44" authorId="0" shapeId="0" xr:uid="{EA242E1D-3FD8-4E31-BB1C-62B757FF8E1D}">
      <text>
        <r>
          <rPr>
            <sz val="12"/>
            <color indexed="81"/>
            <rFont val="MS P ゴシック"/>
            <family val="3"/>
            <charset val="128"/>
          </rPr>
          <t>介助者の分も含めた枚数をご記入ください。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ishikawa yoko</author>
    <author>suzuki haruna</author>
  </authors>
  <commentList>
    <comment ref="A14" authorId="0" shapeId="0" xr:uid="{A9AA92C8-AD00-47F6-84E2-22D952FDA201}">
      <text>
        <r>
          <rPr>
            <sz val="11"/>
            <color indexed="81"/>
            <rFont val="MS P ゴシック"/>
            <family val="3"/>
            <charset val="128"/>
          </rPr>
          <t>販売枚数＋招待券枚数</t>
        </r>
      </text>
    </comment>
    <comment ref="A27" authorId="1" shapeId="0" xr:uid="{C87C4578-CFA6-4AE0-9E38-AF02A3324F76}">
      <text>
        <r>
          <rPr>
            <sz val="12"/>
            <color indexed="81"/>
            <rFont val="MS P ゴシック"/>
            <family val="3"/>
            <charset val="128"/>
          </rPr>
          <t>上記の券種のうち、当てはまるものの合計販売枚数をご記入ください。</t>
        </r>
      </text>
    </comment>
    <comment ref="G27" authorId="1" shapeId="0" xr:uid="{C5131B2A-7E23-4601-B891-7779D48B6D7B}">
      <text>
        <r>
          <rPr>
            <sz val="12"/>
            <color indexed="81"/>
            <rFont val="MS P ゴシック"/>
            <family val="3"/>
            <charset val="128"/>
          </rPr>
          <t>介助者の分も含めた枚数をご記入ください。</t>
        </r>
      </text>
    </comment>
  </commentList>
</comments>
</file>

<file path=xl/sharedStrings.xml><?xml version="1.0" encoding="utf-8"?>
<sst xmlns="http://schemas.openxmlformats.org/spreadsheetml/2006/main" count="1903" uniqueCount="503">
  <si>
    <t>活動名</t>
    <rPh sb="0" eb="2">
      <t>カツドウ</t>
    </rPh>
    <rPh sb="2" eb="3">
      <t>メイ</t>
    </rPh>
    <phoneticPr fontId="10"/>
  </si>
  <si>
    <t>活動区分</t>
  </si>
  <si>
    <t>-</t>
  </si>
  <si>
    <t>代表者役職名</t>
  </si>
  <si>
    <t>代表者氏名</t>
  </si>
  <si>
    <t>医師・看護師謝金</t>
  </si>
  <si>
    <t>要約筆記謝金</t>
  </si>
  <si>
    <t>案内状送付料</t>
  </si>
  <si>
    <t>広告宣伝費</t>
  </si>
  <si>
    <t>写真費</t>
  </si>
  <si>
    <t>活動の目的及び内容</t>
    <rPh sb="0" eb="2">
      <t>カツドウ</t>
    </rPh>
    <rPh sb="3" eb="5">
      <t>モクテキ</t>
    </rPh>
    <rPh sb="5" eb="6">
      <t>オヨ</t>
    </rPh>
    <rPh sb="7" eb="9">
      <t>ナイヨウ</t>
    </rPh>
    <phoneticPr fontId="9"/>
  </si>
  <si>
    <t>実施時期</t>
    <rPh sb="0" eb="2">
      <t>ジッシ</t>
    </rPh>
    <rPh sb="2" eb="4">
      <t>ジキ</t>
    </rPh>
    <phoneticPr fontId="9"/>
  </si>
  <si>
    <t>小計（千円）</t>
    <phoneticPr fontId="9"/>
  </si>
  <si>
    <t>～</t>
    <phoneticPr fontId="9"/>
  </si>
  <si>
    <t>（別紙　入場料詳細）</t>
  </si>
  <si>
    <t>区分</t>
    <rPh sb="0" eb="2">
      <t>クブン</t>
    </rPh>
    <phoneticPr fontId="9"/>
  </si>
  <si>
    <t>項目</t>
    <rPh sb="0" eb="2">
      <t>コウモク</t>
    </rPh>
    <phoneticPr fontId="9"/>
  </si>
  <si>
    <t>細目</t>
    <rPh sb="0" eb="2">
      <t>サイモク</t>
    </rPh>
    <phoneticPr fontId="9"/>
  </si>
  <si>
    <t>内訳</t>
    <rPh sb="0" eb="2">
      <t>ウチワケ</t>
    </rPh>
    <phoneticPr fontId="9"/>
  </si>
  <si>
    <t>内訳詳細</t>
    <rPh sb="0" eb="2">
      <t>ウチワケ</t>
    </rPh>
    <rPh sb="2" eb="4">
      <t>ショウサイ</t>
    </rPh>
    <phoneticPr fontId="9"/>
  </si>
  <si>
    <t>金額（円）</t>
    <rPh sb="0" eb="2">
      <t>キンガク</t>
    </rPh>
    <rPh sb="3" eb="4">
      <t>エン</t>
    </rPh>
    <phoneticPr fontId="9"/>
  </si>
  <si>
    <t>小計（千円）</t>
    <rPh sb="0" eb="2">
      <t>ショウケイ</t>
    </rPh>
    <rPh sb="3" eb="5">
      <t>センエン</t>
    </rPh>
    <phoneticPr fontId="9"/>
  </si>
  <si>
    <t>入場料収入</t>
    <phoneticPr fontId="9"/>
  </si>
  <si>
    <t>×</t>
    <phoneticPr fontId="9"/>
  </si>
  <si>
    <t>枚数</t>
    <rPh sb="0" eb="2">
      <t>マイスウ</t>
    </rPh>
    <phoneticPr fontId="9"/>
  </si>
  <si>
    <t>単価×枚数</t>
    <rPh sb="0" eb="2">
      <t>タンカ</t>
    </rPh>
    <rPh sb="3" eb="5">
      <t>マイスウ</t>
    </rPh>
    <phoneticPr fontId="9"/>
  </si>
  <si>
    <t>その他の収入</t>
    <rPh sb="2" eb="3">
      <t>タ</t>
    </rPh>
    <rPh sb="4" eb="6">
      <t>シュウニュウ</t>
    </rPh>
    <phoneticPr fontId="9"/>
  </si>
  <si>
    <t>共催者負担金</t>
    <phoneticPr fontId="9"/>
  </si>
  <si>
    <t>寄付金・協賛金</t>
    <phoneticPr fontId="9"/>
  </si>
  <si>
    <t>広告料・その他の収入</t>
    <phoneticPr fontId="9"/>
  </si>
  <si>
    <t>会場名</t>
  </si>
  <si>
    <t>×</t>
  </si>
  <si>
    <t>枚数</t>
  </si>
  <si>
    <t>単価×枚数</t>
  </si>
  <si>
    <t>共催者負担金</t>
    <rPh sb="0" eb="2">
      <t>キョウサイ</t>
    </rPh>
    <rPh sb="2" eb="3">
      <t>シャ</t>
    </rPh>
    <rPh sb="3" eb="6">
      <t>フタンキン</t>
    </rPh>
    <phoneticPr fontId="9"/>
  </si>
  <si>
    <t>寄付金・協賛金</t>
    <rPh sb="0" eb="3">
      <t>キフキン</t>
    </rPh>
    <rPh sb="4" eb="7">
      <t>キョウサンキン</t>
    </rPh>
    <phoneticPr fontId="9"/>
  </si>
  <si>
    <t>開始日</t>
    <rPh sb="0" eb="3">
      <t>カイシビ</t>
    </rPh>
    <phoneticPr fontId="9"/>
  </si>
  <si>
    <t>終了日</t>
    <rPh sb="0" eb="2">
      <t>シュウリョウ</t>
    </rPh>
    <rPh sb="2" eb="3">
      <t>ビ</t>
    </rPh>
    <phoneticPr fontId="9"/>
  </si>
  <si>
    <t>都道府県</t>
    <rPh sb="0" eb="4">
      <t>トドウフケン</t>
    </rPh>
    <phoneticPr fontId="9"/>
  </si>
  <si>
    <t>実施会場　</t>
    <rPh sb="0" eb="2">
      <t>ジッシ</t>
    </rPh>
    <rPh sb="2" eb="4">
      <t>カイジョウ</t>
    </rPh>
    <phoneticPr fontId="9"/>
  </si>
  <si>
    <t>市区町村）</t>
    <rPh sb="0" eb="2">
      <t>シク</t>
    </rPh>
    <rPh sb="2" eb="4">
      <t>チョウソン</t>
    </rPh>
    <phoneticPr fontId="9"/>
  </si>
  <si>
    <t>・ペアチケット5000円を20枚予定の場合、下記のように記載をお願いいたします。</t>
  </si>
  <si>
    <t>　席種　ペアチケット（5000円）</t>
  </si>
  <si>
    <t>　単価　2500</t>
  </si>
  <si>
    <t>　枚数　40</t>
  </si>
  <si>
    <t>券種</t>
  </si>
  <si>
    <t>券種</t>
    <phoneticPr fontId="9"/>
  </si>
  <si>
    <t>会場費</t>
    <rPh sb="0" eb="2">
      <t>カイジョウ</t>
    </rPh>
    <rPh sb="2" eb="3">
      <t>ヒ</t>
    </rPh>
    <phoneticPr fontId="9"/>
  </si>
  <si>
    <t>会場使用料</t>
    <rPh sb="0" eb="2">
      <t>カイジョウ</t>
    </rPh>
    <rPh sb="2" eb="5">
      <t>シヨウリョウ</t>
    </rPh>
    <phoneticPr fontId="9"/>
  </si>
  <si>
    <t>機材借料</t>
    <rPh sb="0" eb="2">
      <t>キザイ</t>
    </rPh>
    <rPh sb="2" eb="4">
      <t>シャクリョウ</t>
    </rPh>
    <phoneticPr fontId="9"/>
  </si>
  <si>
    <t>運搬費</t>
    <rPh sb="0" eb="2">
      <t>ウンパン</t>
    </rPh>
    <rPh sb="2" eb="3">
      <t>ヒ</t>
    </rPh>
    <phoneticPr fontId="9"/>
  </si>
  <si>
    <t>謝金</t>
    <rPh sb="0" eb="2">
      <t>シャキン</t>
    </rPh>
    <phoneticPr fontId="9"/>
  </si>
  <si>
    <t>託児謝金</t>
    <rPh sb="0" eb="2">
      <t>タクジ</t>
    </rPh>
    <rPh sb="2" eb="4">
      <t>シャキン</t>
    </rPh>
    <phoneticPr fontId="9"/>
  </si>
  <si>
    <t>講演謝金</t>
    <rPh sb="0" eb="2">
      <t>コウエン</t>
    </rPh>
    <rPh sb="2" eb="4">
      <t>シャキン</t>
    </rPh>
    <phoneticPr fontId="9"/>
  </si>
  <si>
    <t>手話通訳謝金</t>
    <rPh sb="0" eb="2">
      <t>シュワ</t>
    </rPh>
    <rPh sb="2" eb="4">
      <t>ツウヤク</t>
    </rPh>
    <phoneticPr fontId="9"/>
  </si>
  <si>
    <t>旅費</t>
    <rPh sb="0" eb="2">
      <t>リョヒ</t>
    </rPh>
    <phoneticPr fontId="9"/>
  </si>
  <si>
    <t>交通費</t>
    <rPh sb="0" eb="3">
      <t>コウツウヒ</t>
    </rPh>
    <phoneticPr fontId="9"/>
  </si>
  <si>
    <t>日当</t>
    <rPh sb="0" eb="2">
      <t>ニットウ</t>
    </rPh>
    <phoneticPr fontId="9"/>
  </si>
  <si>
    <t>チラシ印刷費</t>
    <rPh sb="3" eb="5">
      <t>インサツ</t>
    </rPh>
    <rPh sb="5" eb="6">
      <t>ヒ</t>
    </rPh>
    <phoneticPr fontId="9"/>
  </si>
  <si>
    <t>ポスター印刷費</t>
    <rPh sb="4" eb="6">
      <t>インサツ</t>
    </rPh>
    <rPh sb="6" eb="7">
      <t>ヒ</t>
    </rPh>
    <phoneticPr fontId="9"/>
  </si>
  <si>
    <t>入場券印刷費</t>
    <rPh sb="0" eb="3">
      <t>ニュウジョウケン</t>
    </rPh>
    <phoneticPr fontId="9"/>
  </si>
  <si>
    <t>アンケート用紙印刷費</t>
    <rPh sb="5" eb="7">
      <t>ヨウシ</t>
    </rPh>
    <phoneticPr fontId="9"/>
  </si>
  <si>
    <t>ジャンル</t>
    <phoneticPr fontId="9"/>
  </si>
  <si>
    <t>実施回数</t>
    <phoneticPr fontId="9"/>
  </si>
  <si>
    <t>活動に附帯するワークショップ・シンポジウム等収入</t>
    <rPh sb="0" eb="2">
      <t>カツドウ</t>
    </rPh>
    <rPh sb="3" eb="5">
      <t>フタイ</t>
    </rPh>
    <rPh sb="21" eb="22">
      <t>トウ</t>
    </rPh>
    <rPh sb="22" eb="24">
      <t>シュウニュウ</t>
    </rPh>
    <phoneticPr fontId="9"/>
  </si>
  <si>
    <t>会場費</t>
    <rPh sb="0" eb="3">
      <t>カイジョウヒ</t>
    </rPh>
    <phoneticPr fontId="9"/>
  </si>
  <si>
    <t>稽古場借料</t>
    <rPh sb="0" eb="2">
      <t>ケイコ</t>
    </rPh>
    <rPh sb="2" eb="3">
      <t>ジョウ</t>
    </rPh>
    <rPh sb="3" eb="5">
      <t>シャクリョウ</t>
    </rPh>
    <phoneticPr fontId="9"/>
  </si>
  <si>
    <t>道具運搬費</t>
    <rPh sb="0" eb="2">
      <t>ドウグ</t>
    </rPh>
    <rPh sb="2" eb="4">
      <t>ウンパン</t>
    </rPh>
    <rPh sb="4" eb="5">
      <t>ヒ</t>
    </rPh>
    <phoneticPr fontId="9"/>
  </si>
  <si>
    <t>楽器運搬費</t>
    <rPh sb="0" eb="2">
      <t>ガッキ</t>
    </rPh>
    <rPh sb="2" eb="4">
      <t>ウンパン</t>
    </rPh>
    <rPh sb="4" eb="5">
      <t>ヒ</t>
    </rPh>
    <phoneticPr fontId="9"/>
  </si>
  <si>
    <t>大道具費</t>
    <rPh sb="0" eb="3">
      <t>オオドウグ</t>
    </rPh>
    <rPh sb="3" eb="4">
      <t>ヒ</t>
    </rPh>
    <phoneticPr fontId="9"/>
  </si>
  <si>
    <t>小道具費</t>
    <rPh sb="0" eb="3">
      <t>コドウグ</t>
    </rPh>
    <rPh sb="3" eb="4">
      <t>ヒ</t>
    </rPh>
    <phoneticPr fontId="9"/>
  </si>
  <si>
    <t>履物費</t>
    <rPh sb="0" eb="2">
      <t>ハキモノ</t>
    </rPh>
    <rPh sb="2" eb="3">
      <t>ヒ</t>
    </rPh>
    <phoneticPr fontId="9"/>
  </si>
  <si>
    <t>定期的な練習は除く</t>
    <rPh sb="0" eb="3">
      <t>テイキテキ</t>
    </rPh>
    <rPh sb="4" eb="6">
      <t>レンシュウ</t>
    </rPh>
    <rPh sb="7" eb="8">
      <t>ノゾ</t>
    </rPh>
    <phoneticPr fontId="9"/>
  </si>
  <si>
    <t>演出料</t>
    <rPh sb="0" eb="2">
      <t>エンシュツ</t>
    </rPh>
    <rPh sb="2" eb="3">
      <t>リョウ</t>
    </rPh>
    <phoneticPr fontId="9"/>
  </si>
  <si>
    <t>監修料</t>
    <rPh sb="0" eb="2">
      <t>カンシュウ</t>
    </rPh>
    <rPh sb="2" eb="3">
      <t>リョウ</t>
    </rPh>
    <phoneticPr fontId="9"/>
  </si>
  <si>
    <t>振付料</t>
    <rPh sb="0" eb="2">
      <t>フリツケ</t>
    </rPh>
    <rPh sb="2" eb="3">
      <t>リョウ</t>
    </rPh>
    <phoneticPr fontId="9"/>
  </si>
  <si>
    <t>舞台監督料</t>
    <rPh sb="0" eb="2">
      <t>ブタイ</t>
    </rPh>
    <rPh sb="2" eb="4">
      <t>カントク</t>
    </rPh>
    <rPh sb="4" eb="5">
      <t>リョウ</t>
    </rPh>
    <phoneticPr fontId="9"/>
  </si>
  <si>
    <t>照明プラン料</t>
    <rPh sb="0" eb="2">
      <t>ショウメイ</t>
    </rPh>
    <rPh sb="5" eb="6">
      <t>リョウ</t>
    </rPh>
    <phoneticPr fontId="9"/>
  </si>
  <si>
    <t>脚本料</t>
    <rPh sb="0" eb="2">
      <t>キャクホン</t>
    </rPh>
    <rPh sb="2" eb="3">
      <t>リョウ</t>
    </rPh>
    <phoneticPr fontId="9"/>
  </si>
  <si>
    <t>翻訳料</t>
    <rPh sb="0" eb="2">
      <t>ホンヤク</t>
    </rPh>
    <rPh sb="2" eb="3">
      <t>リョウ</t>
    </rPh>
    <phoneticPr fontId="9"/>
  </si>
  <si>
    <t>原稿執筆謝金</t>
    <rPh sb="0" eb="4">
      <t>ゲンコウシッピツ</t>
    </rPh>
    <rPh sb="4" eb="6">
      <t>シャキン</t>
    </rPh>
    <phoneticPr fontId="9"/>
  </si>
  <si>
    <t>翻訳謝金</t>
    <rPh sb="0" eb="2">
      <t>ホンヤク</t>
    </rPh>
    <rPh sb="2" eb="4">
      <t>シャキン</t>
    </rPh>
    <phoneticPr fontId="9"/>
  </si>
  <si>
    <t>会場整理員謝金</t>
    <rPh sb="0" eb="2">
      <t>カイジョウ</t>
    </rPh>
    <rPh sb="2" eb="4">
      <t>セイリ</t>
    </rPh>
    <rPh sb="4" eb="5">
      <t>イン</t>
    </rPh>
    <rPh sb="5" eb="7">
      <t>シャキン</t>
    </rPh>
    <phoneticPr fontId="9"/>
  </si>
  <si>
    <t>搬入（仕込み）から搬出（ばらし）までの期間で必要な場合のみ。</t>
    <rPh sb="0" eb="2">
      <t>ハンニュウ</t>
    </rPh>
    <rPh sb="3" eb="5">
      <t>シコミ</t>
    </rPh>
    <rPh sb="9" eb="11">
      <t>ハンシュツ</t>
    </rPh>
    <rPh sb="19" eb="21">
      <t>キカン</t>
    </rPh>
    <rPh sb="22" eb="24">
      <t>ヒツヨウ</t>
    </rPh>
    <rPh sb="25" eb="27">
      <t>バアイ</t>
    </rPh>
    <phoneticPr fontId="9"/>
  </si>
  <si>
    <t>プログラム印刷費</t>
    <rPh sb="5" eb="7">
      <t>インサツ</t>
    </rPh>
    <rPh sb="7" eb="8">
      <t>ヒ</t>
    </rPh>
    <phoneticPr fontId="9"/>
  </si>
  <si>
    <t>点字に係る経費を含む</t>
    <rPh sb="0" eb="2">
      <t>テンジ</t>
    </rPh>
    <rPh sb="3" eb="4">
      <t>カカ</t>
    </rPh>
    <rPh sb="5" eb="7">
      <t>ケイヒ</t>
    </rPh>
    <rPh sb="8" eb="9">
      <t>フク</t>
    </rPh>
    <phoneticPr fontId="9"/>
  </si>
  <si>
    <t>プログラム・図録売上収入</t>
    <phoneticPr fontId="9"/>
  </si>
  <si>
    <t>会場情報</t>
  </si>
  <si>
    <t>会場名</t>
    <rPh sb="0" eb="2">
      <t>カイジョウ</t>
    </rPh>
    <rPh sb="2" eb="3">
      <t>メイ</t>
    </rPh>
    <phoneticPr fontId="9"/>
  </si>
  <si>
    <t xml:space="preserve">
</t>
    <phoneticPr fontId="9"/>
  </si>
  <si>
    <t>招待券枚数</t>
    <rPh sb="0" eb="5">
      <t>ショウタイケンマイスウ</t>
    </rPh>
    <phoneticPr fontId="9"/>
  </si>
  <si>
    <t>小計</t>
    <rPh sb="0" eb="2">
      <t>ショウケイ</t>
    </rPh>
    <phoneticPr fontId="13"/>
  </si>
  <si>
    <t>合計</t>
    <rPh sb="0" eb="2">
      <t>ゴウケイ</t>
    </rPh>
    <phoneticPr fontId="13"/>
  </si>
  <si>
    <t>公演回数</t>
    <rPh sb="0" eb="4">
      <t>コウエンカイスウ</t>
    </rPh>
    <phoneticPr fontId="9"/>
  </si>
  <si>
    <t>販売枚数（b）</t>
    <rPh sb="0" eb="2">
      <t>ハンバイ</t>
    </rPh>
    <rPh sb="2" eb="4">
      <t>マイスウ</t>
    </rPh>
    <phoneticPr fontId="9"/>
  </si>
  <si>
    <t>記録・配信費</t>
    <rPh sb="0" eb="2">
      <t>キロク</t>
    </rPh>
    <rPh sb="3" eb="5">
      <t>ハイシン</t>
    </rPh>
    <rPh sb="5" eb="6">
      <t>ヒ</t>
    </rPh>
    <phoneticPr fontId="9"/>
  </si>
  <si>
    <t>配信用機材借料</t>
    <rPh sb="0" eb="2">
      <t>ハイシン</t>
    </rPh>
    <rPh sb="2" eb="3">
      <t>ヨウ</t>
    </rPh>
    <rPh sb="3" eb="5">
      <t>キザイ</t>
    </rPh>
    <rPh sb="5" eb="7">
      <t>シャクリョウ</t>
    </rPh>
    <phoneticPr fontId="9"/>
  </si>
  <si>
    <t>配信用サイト作成・利用料</t>
    <rPh sb="2" eb="3">
      <t>ヨウ</t>
    </rPh>
    <rPh sb="6" eb="8">
      <t>サクセイ</t>
    </rPh>
    <rPh sb="9" eb="12">
      <t>リヨウリョウ</t>
    </rPh>
    <phoneticPr fontId="9"/>
  </si>
  <si>
    <t>配信用録音録画・編集費</t>
    <rPh sb="0" eb="2">
      <t>ハイシン</t>
    </rPh>
    <rPh sb="2" eb="3">
      <t>ヨウ</t>
    </rPh>
    <rPh sb="3" eb="5">
      <t>ロクオン</t>
    </rPh>
    <rPh sb="5" eb="7">
      <t>ロクガ</t>
    </rPh>
    <rPh sb="10" eb="11">
      <t>ヒ</t>
    </rPh>
    <phoneticPr fontId="9"/>
  </si>
  <si>
    <t>収入の区分</t>
    <rPh sb="0" eb="2">
      <t>シュウニュウ</t>
    </rPh>
    <rPh sb="3" eb="5">
      <t>クブン</t>
    </rPh>
    <phoneticPr fontId="9"/>
  </si>
  <si>
    <t>金額（千円）</t>
    <rPh sb="0" eb="2">
      <t>キンガク</t>
    </rPh>
    <rPh sb="3" eb="5">
      <t>センエン</t>
    </rPh>
    <phoneticPr fontId="9"/>
  </si>
  <si>
    <t>支出の区分</t>
    <rPh sb="0" eb="2">
      <t>シシュツ</t>
    </rPh>
    <rPh sb="3" eb="5">
      <t>クブン</t>
    </rPh>
    <phoneticPr fontId="9"/>
  </si>
  <si>
    <t>金額（千円）</t>
    <phoneticPr fontId="9"/>
  </si>
  <si>
    <t>実施時期及び
実施場所</t>
    <rPh sb="0" eb="2">
      <t>ジッシ</t>
    </rPh>
    <rPh sb="2" eb="4">
      <t>ジキ</t>
    </rPh>
    <rPh sb="4" eb="5">
      <t>オヨ</t>
    </rPh>
    <rPh sb="7" eb="9">
      <t>ジッシ</t>
    </rPh>
    <rPh sb="9" eb="11">
      <t>バショ</t>
    </rPh>
    <phoneticPr fontId="10"/>
  </si>
  <si>
    <t>使用席数</t>
    <rPh sb="0" eb="2">
      <t>シヨウ</t>
    </rPh>
    <rPh sb="2" eb="4">
      <t>セキスウ</t>
    </rPh>
    <phoneticPr fontId="9"/>
  </si>
  <si>
    <t>入場者数（c）</t>
    <rPh sb="0" eb="2">
      <t>ニュウジョウ</t>
    </rPh>
    <rPh sb="2" eb="3">
      <t>シャ</t>
    </rPh>
    <rPh sb="3" eb="4">
      <t>スウ</t>
    </rPh>
    <phoneticPr fontId="13"/>
  </si>
  <si>
    <t>収入合計（千円）</t>
    <rPh sb="0" eb="2">
      <t>シュウニュウ</t>
    </rPh>
    <rPh sb="2" eb="4">
      <t>ゴウケイ</t>
    </rPh>
    <phoneticPr fontId="9"/>
  </si>
  <si>
    <t>収　　入</t>
    <rPh sb="0" eb="1">
      <t>オサム</t>
    </rPh>
    <rPh sb="3" eb="4">
      <t>ニュウ</t>
    </rPh>
    <phoneticPr fontId="9"/>
  </si>
  <si>
    <t>有料入場率（b/a）</t>
    <rPh sb="0" eb="2">
      <t>ユウリョウ</t>
    </rPh>
    <rPh sb="2" eb="4">
      <t>ニュウジョウ</t>
    </rPh>
    <rPh sb="4" eb="5">
      <t>リツ</t>
    </rPh>
    <phoneticPr fontId="13"/>
  </si>
  <si>
    <t>会場の席数（定員）</t>
    <rPh sb="0" eb="2">
      <t>カイジョウ</t>
    </rPh>
    <rPh sb="3" eb="5">
      <t>セキスウ</t>
    </rPh>
    <rPh sb="6" eb="8">
      <t>テイイン</t>
    </rPh>
    <phoneticPr fontId="9"/>
  </si>
  <si>
    <t>売止席数</t>
    <rPh sb="0" eb="1">
      <t>ウ</t>
    </rPh>
    <rPh sb="1" eb="2">
      <t>ド</t>
    </rPh>
    <rPh sb="2" eb="3">
      <t>セキ</t>
    </rPh>
    <rPh sb="3" eb="4">
      <t>スウ</t>
    </rPh>
    <phoneticPr fontId="9"/>
  </si>
  <si>
    <t>公演日</t>
    <phoneticPr fontId="9"/>
  </si>
  <si>
    <t>公演回数</t>
    <phoneticPr fontId="9"/>
  </si>
  <si>
    <t>公演回数合計</t>
    <rPh sb="0" eb="2">
      <t>コウエン</t>
    </rPh>
    <rPh sb="2" eb="4">
      <t>カイスウ</t>
    </rPh>
    <rPh sb="4" eb="6">
      <t>ゴウケイ</t>
    </rPh>
    <phoneticPr fontId="9"/>
  </si>
  <si>
    <t>小計</t>
    <rPh sb="0" eb="2">
      <t>ショウケイ</t>
    </rPh>
    <phoneticPr fontId="9"/>
  </si>
  <si>
    <t>合計</t>
    <rPh sb="0" eb="2">
      <t>ゴウケイ</t>
    </rPh>
    <phoneticPr fontId="9"/>
  </si>
  <si>
    <t>販売枚数(b)</t>
    <rPh sb="0" eb="2">
      <t>ハンバイ</t>
    </rPh>
    <rPh sb="2" eb="4">
      <t>マイスウ</t>
    </rPh>
    <phoneticPr fontId="9"/>
  </si>
  <si>
    <t>有料入場率(b/a)</t>
    <rPh sb="0" eb="2">
      <t>ユウリョウ</t>
    </rPh>
    <rPh sb="2" eb="4">
      <t>ニュウジョウ</t>
    </rPh>
    <rPh sb="4" eb="5">
      <t>リツ</t>
    </rPh>
    <phoneticPr fontId="9"/>
  </si>
  <si>
    <t>販売枚数合計(b)</t>
    <rPh sb="4" eb="6">
      <t>ゴウケイ</t>
    </rPh>
    <phoneticPr fontId="9"/>
  </si>
  <si>
    <t>総使用席数(a)</t>
    <rPh sb="0" eb="1">
      <t>ソウ</t>
    </rPh>
    <rPh sb="1" eb="3">
      <t>シヨウ</t>
    </rPh>
    <rPh sb="3" eb="5">
      <t>セキスウ</t>
    </rPh>
    <phoneticPr fontId="9"/>
  </si>
  <si>
    <t>有料入場率(b/a)</t>
    <rPh sb="2" eb="4">
      <t>ニュウジョウ</t>
    </rPh>
    <phoneticPr fontId="9"/>
  </si>
  <si>
    <t>入場料合計（円）</t>
    <rPh sb="0" eb="3">
      <t>ニュウジョウリョウ</t>
    </rPh>
    <rPh sb="3" eb="5">
      <t>ゴウケイ</t>
    </rPh>
    <rPh sb="6" eb="7">
      <t>エン</t>
    </rPh>
    <phoneticPr fontId="9"/>
  </si>
  <si>
    <t>使用席数</t>
    <rPh sb="0" eb="2">
      <t>シヨウ</t>
    </rPh>
    <rPh sb="2" eb="4">
      <t>セキスウ</t>
    </rPh>
    <rPh sb="3" eb="4">
      <t>スウ</t>
    </rPh>
    <phoneticPr fontId="9"/>
  </si>
  <si>
    <t>使用席数×公演回数(a)</t>
    <rPh sb="5" eb="7">
      <t>コウエン</t>
    </rPh>
    <rPh sb="7" eb="9">
      <t>カイスウ</t>
    </rPh>
    <phoneticPr fontId="9"/>
  </si>
  <si>
    <t>仕込み</t>
    <phoneticPr fontId="9"/>
  </si>
  <si>
    <t>ゲネプロ</t>
    <phoneticPr fontId="9"/>
  </si>
  <si>
    <t>公演日（開始日・終了日）</t>
    <rPh sb="4" eb="6">
      <t>カイシ</t>
    </rPh>
    <rPh sb="6" eb="7">
      <t>ビ</t>
    </rPh>
    <rPh sb="8" eb="11">
      <t>シュウリョウビ</t>
    </rPh>
    <phoneticPr fontId="9"/>
  </si>
  <si>
    <t>ばらし</t>
    <phoneticPr fontId="9"/>
  </si>
  <si>
    <t>計</t>
    <rPh sb="0" eb="1">
      <t>ケイ</t>
    </rPh>
    <phoneticPr fontId="9"/>
  </si>
  <si>
    <t>その他（</t>
    <rPh sb="2" eb="3">
      <t>タ</t>
    </rPh>
    <phoneticPr fontId="9"/>
  </si>
  <si>
    <t>）</t>
    <phoneticPr fontId="9"/>
  </si>
  <si>
    <t>該当する項目を全てプルダウンで選択してください。</t>
    <rPh sb="0" eb="2">
      <t>ガイトウ</t>
    </rPh>
    <rPh sb="4" eb="6">
      <t>コウモク</t>
    </rPh>
    <rPh sb="7" eb="8">
      <t>スベ</t>
    </rPh>
    <rPh sb="15" eb="17">
      <t>センタク</t>
    </rPh>
    <phoneticPr fontId="9"/>
  </si>
  <si>
    <t>補助金・助成金</t>
    <rPh sb="0" eb="3">
      <t>ホジョキン</t>
    </rPh>
    <rPh sb="4" eb="7">
      <t>ジョセイキン</t>
    </rPh>
    <phoneticPr fontId="9"/>
  </si>
  <si>
    <t>補助金・助成金</t>
    <phoneticPr fontId="9"/>
  </si>
  <si>
    <t>使用席数×公演回数（a）</t>
    <rPh sb="5" eb="7">
      <t>コウエン</t>
    </rPh>
    <rPh sb="7" eb="9">
      <t>カイスウ</t>
    </rPh>
    <phoneticPr fontId="13"/>
  </si>
  <si>
    <t>宣伝等を目的とした送付物の通信費に限る</t>
    <rPh sb="0" eb="2">
      <t>センデン</t>
    </rPh>
    <rPh sb="2" eb="3">
      <t>トウ</t>
    </rPh>
    <rPh sb="4" eb="6">
      <t>モクテキ</t>
    </rPh>
    <rPh sb="9" eb="11">
      <t>ソウフ</t>
    </rPh>
    <rPh sb="11" eb="12">
      <t>ブツ</t>
    </rPh>
    <rPh sb="13" eb="16">
      <t>ツウシンヒ</t>
    </rPh>
    <rPh sb="17" eb="18">
      <t>カギ</t>
    </rPh>
    <phoneticPr fontId="9"/>
  </si>
  <si>
    <t>点字に係る経費を含む</t>
    <phoneticPr fontId="9"/>
  </si>
  <si>
    <t>事務職員の給与や事務所維持費のような管理経費ではなく、助成対象公演における企画・制作等に直接関わるスタッフ人件費が対象となる。</t>
    <rPh sb="0" eb="2">
      <t>ジム</t>
    </rPh>
    <rPh sb="2" eb="4">
      <t>ショクイン</t>
    </rPh>
    <rPh sb="5" eb="7">
      <t>キュウヨ</t>
    </rPh>
    <rPh sb="8" eb="10">
      <t>ジム</t>
    </rPh>
    <rPh sb="10" eb="11">
      <t>ショ</t>
    </rPh>
    <rPh sb="11" eb="14">
      <t>イジヒ</t>
    </rPh>
    <rPh sb="18" eb="20">
      <t>カンリ</t>
    </rPh>
    <rPh sb="20" eb="22">
      <t>ケイヒ</t>
    </rPh>
    <rPh sb="27" eb="29">
      <t>ジョセイ</t>
    </rPh>
    <rPh sb="29" eb="31">
      <t>タイショウ</t>
    </rPh>
    <rPh sb="31" eb="33">
      <t>コウエン</t>
    </rPh>
    <rPh sb="37" eb="39">
      <t>キカク</t>
    </rPh>
    <rPh sb="40" eb="42">
      <t>セイサク</t>
    </rPh>
    <rPh sb="42" eb="43">
      <t>ナド</t>
    </rPh>
    <rPh sb="44" eb="46">
      <t>チョクセツ</t>
    </rPh>
    <rPh sb="46" eb="47">
      <t>カカ</t>
    </rPh>
    <rPh sb="53" eb="56">
      <t>ジンケンヒ</t>
    </rPh>
    <rPh sb="57" eb="59">
      <t>タイショウ</t>
    </rPh>
    <phoneticPr fontId="9"/>
  </si>
  <si>
    <t>入場券等販売手数料</t>
    <rPh sb="3" eb="4">
      <t>トウ</t>
    </rPh>
    <phoneticPr fontId="9"/>
  </si>
  <si>
    <t>舞台スタッフ費</t>
    <rPh sb="0" eb="2">
      <t>ブタイ</t>
    </rPh>
    <rPh sb="6" eb="7">
      <t>ヒ</t>
    </rPh>
    <phoneticPr fontId="9"/>
  </si>
  <si>
    <t>現代舞踊</t>
    <rPh sb="0" eb="2">
      <t>ゲンダイ</t>
    </rPh>
    <rPh sb="2" eb="4">
      <t>ブヨウ</t>
    </rPh>
    <phoneticPr fontId="9"/>
  </si>
  <si>
    <t>児童演劇</t>
    <rPh sb="0" eb="2">
      <t>ジドウ</t>
    </rPh>
    <rPh sb="2" eb="4">
      <t>エンゲキ</t>
    </rPh>
    <phoneticPr fontId="9"/>
  </si>
  <si>
    <t>声明</t>
    <rPh sb="0" eb="2">
      <t>セイメイ</t>
    </rPh>
    <phoneticPr fontId="9"/>
  </si>
  <si>
    <t>合唱</t>
    <rPh sb="0" eb="2">
      <t>ガッショウ</t>
    </rPh>
    <phoneticPr fontId="9"/>
  </si>
  <si>
    <t>舞踏</t>
    <rPh sb="0" eb="2">
      <t>ブトウ</t>
    </rPh>
    <phoneticPr fontId="9"/>
  </si>
  <si>
    <t>落語</t>
    <rPh sb="0" eb="2">
      <t>ラクゴ</t>
    </rPh>
    <phoneticPr fontId="9"/>
  </si>
  <si>
    <t>講談</t>
    <rPh sb="0" eb="2">
      <t>コウダン</t>
    </rPh>
    <phoneticPr fontId="9"/>
  </si>
  <si>
    <t>浪曲</t>
    <rPh sb="0" eb="2">
      <t>ロウキョク</t>
    </rPh>
    <phoneticPr fontId="9"/>
  </si>
  <si>
    <t>漫才</t>
    <rPh sb="0" eb="2">
      <t>マンザイ</t>
    </rPh>
    <phoneticPr fontId="9"/>
  </si>
  <si>
    <t>奇術</t>
    <rPh sb="0" eb="2">
      <t>キジュツ</t>
    </rPh>
    <phoneticPr fontId="9"/>
  </si>
  <si>
    <t>太神楽</t>
    <rPh sb="0" eb="3">
      <t>ダイカグラ</t>
    </rPh>
    <phoneticPr fontId="9"/>
  </si>
  <si>
    <t>現代舞台芸術創造普及活動・音楽</t>
    <phoneticPr fontId="9"/>
  </si>
  <si>
    <t>現代舞台芸術創造普及活動・舞踊</t>
    <phoneticPr fontId="9"/>
  </si>
  <si>
    <t>オペラ</t>
    <phoneticPr fontId="9"/>
  </si>
  <si>
    <t>ミュージカル</t>
    <phoneticPr fontId="9"/>
  </si>
  <si>
    <t>舞台美術デザイン料</t>
    <rPh sb="0" eb="2">
      <t>ブタイ</t>
    </rPh>
    <rPh sb="2" eb="4">
      <t>ビジュツ</t>
    </rPh>
    <rPh sb="8" eb="9">
      <t>リョウ</t>
    </rPh>
    <phoneticPr fontId="9"/>
  </si>
  <si>
    <t>衣装デザイン料</t>
    <rPh sb="0" eb="2">
      <t>イショウ</t>
    </rPh>
    <rPh sb="6" eb="7">
      <t>リョウ</t>
    </rPh>
    <phoneticPr fontId="9"/>
  </si>
  <si>
    <t>吹奏楽</t>
    <rPh sb="0" eb="3">
      <t>スイソウガク</t>
    </rPh>
    <phoneticPr fontId="9"/>
  </si>
  <si>
    <t>入場料収入を別紙に複数記入する場合は、「○」を選択してください。</t>
    <rPh sb="0" eb="3">
      <t>ニュウジョウリョウ</t>
    </rPh>
    <rPh sb="3" eb="5">
      <t>シュウニュウ</t>
    </rPh>
    <rPh sb="6" eb="8">
      <t>ベッシ</t>
    </rPh>
    <rPh sb="9" eb="11">
      <t>フクスウ</t>
    </rPh>
    <rPh sb="11" eb="13">
      <t>キニュウ</t>
    </rPh>
    <rPh sb="15" eb="17">
      <t>バアイ</t>
    </rPh>
    <rPh sb="23" eb="25">
      <t>センタク</t>
    </rPh>
    <phoneticPr fontId="13"/>
  </si>
  <si>
    <t>数量(1)</t>
    <rPh sb="0" eb="2">
      <t>スウリョウ</t>
    </rPh>
    <phoneticPr fontId="9"/>
  </si>
  <si>
    <t>数量(2)</t>
    <rPh sb="0" eb="2">
      <t>スウリョウ</t>
    </rPh>
    <phoneticPr fontId="9"/>
  </si>
  <si>
    <t>（都道府県・</t>
    <rPh sb="3" eb="4">
      <t>フ</t>
    </rPh>
    <phoneticPr fontId="9"/>
  </si>
  <si>
    <t>～</t>
  </si>
  <si>
    <t>【収入予算】</t>
    <rPh sb="1" eb="3">
      <t>シュウニュウ</t>
    </rPh>
    <phoneticPr fontId="13"/>
  </si>
  <si>
    <t>団体名</t>
    <rPh sb="0" eb="2">
      <t>ダンタイ</t>
    </rPh>
    <rPh sb="2" eb="3">
      <t>メイ</t>
    </rPh>
    <phoneticPr fontId="16"/>
  </si>
  <si>
    <r>
      <t>割引販売を行っている場合のみ、割引額の合計をマイナスで記入</t>
    </r>
    <r>
      <rPr>
        <b/>
        <sz val="12"/>
        <color theme="1"/>
        <rFont val="ＭＳ ゴシック"/>
        <family val="3"/>
        <charset val="128"/>
      </rPr>
      <t>→</t>
    </r>
    <r>
      <rPr>
        <sz val="12"/>
        <color theme="1"/>
        <rFont val="ＭＳ ゴシック"/>
        <family val="3"/>
        <charset val="128"/>
      </rPr>
      <t xml:space="preserve"> </t>
    </r>
    <rPh sb="0" eb="4">
      <t>ワリビキハンバイ</t>
    </rPh>
    <rPh sb="5" eb="6">
      <t>オコナ</t>
    </rPh>
    <rPh sb="10" eb="12">
      <t>バアイ</t>
    </rPh>
    <rPh sb="15" eb="18">
      <t>ワリビキガク</t>
    </rPh>
    <rPh sb="19" eb="21">
      <t>ゴウケイ</t>
    </rPh>
    <rPh sb="27" eb="29">
      <t>キニュウ</t>
    </rPh>
    <phoneticPr fontId="13"/>
  </si>
  <si>
    <t>（イ）収入合計</t>
    <rPh sb="3" eb="5">
      <t>シュウニュウ</t>
    </rPh>
    <rPh sb="5" eb="7">
      <t>ゴウケイ</t>
    </rPh>
    <phoneticPr fontId="9"/>
  </si>
  <si>
    <t>時間外連絡先</t>
    <rPh sb="0" eb="6">
      <t>ジカンガイレンラクサキ</t>
    </rPh>
    <phoneticPr fontId="9"/>
  </si>
  <si>
    <t>担当者電話番号</t>
    <rPh sb="0" eb="3">
      <t>タントウシャ</t>
    </rPh>
    <rPh sb="3" eb="5">
      <t>デンワ</t>
    </rPh>
    <rPh sb="5" eb="7">
      <t>バンゴウ</t>
    </rPh>
    <phoneticPr fontId="9"/>
  </si>
  <si>
    <t>配信等収入</t>
    <rPh sb="0" eb="2">
      <t>ハイシン</t>
    </rPh>
    <rPh sb="2" eb="3">
      <t>トウ</t>
    </rPh>
    <rPh sb="3" eb="5">
      <t>シュウニュウ</t>
    </rPh>
    <phoneticPr fontId="9"/>
  </si>
  <si>
    <t>配信等収入</t>
    <rPh sb="0" eb="2">
      <t>ハイシン</t>
    </rPh>
    <rPh sb="2" eb="3">
      <t>トウ</t>
    </rPh>
    <rPh sb="3" eb="5">
      <t>シュウニュウ</t>
    </rPh>
    <phoneticPr fontId="13"/>
  </si>
  <si>
    <t>オーケストラ</t>
  </si>
  <si>
    <t>バレエ</t>
  </si>
  <si>
    <t>現代演劇</t>
    <rPh sb="0" eb="2">
      <t>ゲンダイ</t>
    </rPh>
    <rPh sb="2" eb="4">
      <t>エンゲキ</t>
    </rPh>
    <phoneticPr fontId="9"/>
  </si>
  <si>
    <t>雅楽</t>
    <rPh sb="0" eb="2">
      <t>ガガク</t>
    </rPh>
    <phoneticPr fontId="9"/>
  </si>
  <si>
    <t>※総表に記入した情報が反映されます。</t>
    <phoneticPr fontId="16"/>
  </si>
  <si>
    <t>人形劇</t>
    <rPh sb="0" eb="3">
      <t>ニンギョウゲキ</t>
    </rPh>
    <phoneticPr fontId="16"/>
  </si>
  <si>
    <t>室内楽</t>
    <rPh sb="0" eb="3">
      <t>シツナイガク</t>
    </rPh>
    <phoneticPr fontId="16"/>
  </si>
  <si>
    <t>非表示行</t>
    <rPh sb="0" eb="4">
      <t>ヒヒョウジギョウ</t>
    </rPh>
    <phoneticPr fontId="13"/>
  </si>
  <si>
    <t>【支出予算】</t>
    <rPh sb="1" eb="3">
      <t>シシュツ</t>
    </rPh>
    <rPh sb="2" eb="3">
      <t>シュウシ</t>
    </rPh>
    <phoneticPr fontId="13"/>
  </si>
  <si>
    <t>【個表】</t>
    <rPh sb="1" eb="3">
      <t>コヒョウ</t>
    </rPh>
    <phoneticPr fontId="13"/>
  </si>
  <si>
    <t>開演時間</t>
    <rPh sb="0" eb="2">
      <t>カイエン</t>
    </rPh>
    <rPh sb="2" eb="4">
      <t>ジカン</t>
    </rPh>
    <phoneticPr fontId="9"/>
  </si>
  <si>
    <t>団体住所
（所在地）</t>
    <phoneticPr fontId="9"/>
  </si>
  <si>
    <t>入場料収入</t>
    <rPh sb="0" eb="3">
      <t>ニュウジョウリョウ</t>
    </rPh>
    <rPh sb="3" eb="5">
      <t>シュウニュウ</t>
    </rPh>
    <phoneticPr fontId="9"/>
  </si>
  <si>
    <t>共催者負担金</t>
  </si>
  <si>
    <t>補助金・助成金</t>
  </si>
  <si>
    <t>寄付金・協賛金</t>
  </si>
  <si>
    <t>広告料・その他の収入</t>
  </si>
  <si>
    <t>演出助手料</t>
    <rPh sb="0" eb="2">
      <t>エンシュツ</t>
    </rPh>
    <rPh sb="2" eb="4">
      <t>ジョシュ</t>
    </rPh>
    <rPh sb="4" eb="5">
      <t>リョウ</t>
    </rPh>
    <phoneticPr fontId="9"/>
  </si>
  <si>
    <t>振付助手料</t>
    <rPh sb="0" eb="2">
      <t>フリツケ</t>
    </rPh>
    <rPh sb="2" eb="4">
      <t>ジョシュ</t>
    </rPh>
    <rPh sb="4" eb="5">
      <t>リョウ</t>
    </rPh>
    <phoneticPr fontId="9"/>
  </si>
  <si>
    <t>舞台監督助手料</t>
    <rPh sb="0" eb="4">
      <t>ブタイカントク</t>
    </rPh>
    <rPh sb="4" eb="6">
      <t>ジョシュ</t>
    </rPh>
    <rPh sb="6" eb="7">
      <t>リョウ</t>
    </rPh>
    <phoneticPr fontId="9"/>
  </si>
  <si>
    <t>構成料</t>
    <rPh sb="0" eb="2">
      <t>コウセイ</t>
    </rPh>
    <rPh sb="2" eb="3">
      <t>リョウ</t>
    </rPh>
    <phoneticPr fontId="9"/>
  </si>
  <si>
    <t>ドラマトゥルク料</t>
    <rPh sb="7" eb="8">
      <t>リョウ</t>
    </rPh>
    <phoneticPr fontId="9"/>
  </si>
  <si>
    <t>付帯設備使用料</t>
    <rPh sb="0" eb="4">
      <t>フタイセツビ</t>
    </rPh>
    <rPh sb="4" eb="7">
      <t>シヨウリョウ</t>
    </rPh>
    <phoneticPr fontId="9"/>
  </si>
  <si>
    <t>（フリガナ）</t>
    <phoneticPr fontId="9"/>
  </si>
  <si>
    <t>入場券内訳</t>
  </si>
  <si>
    <t>入場券内訳</t>
    <rPh sb="2" eb="3">
      <t>ケン</t>
    </rPh>
    <rPh sb="3" eb="5">
      <t>ウチワケ</t>
    </rPh>
    <phoneticPr fontId="9"/>
  </si>
  <si>
    <t>郵便番号</t>
    <rPh sb="0" eb="4">
      <t>ユウビンバンゴウ</t>
    </rPh>
    <phoneticPr fontId="9"/>
  </si>
  <si>
    <r>
      <t>割引販売を行っている場合のみ、割引額の合計をマイナスで記入</t>
    </r>
    <r>
      <rPr>
        <b/>
        <sz val="11"/>
        <rFont val="ＭＳ ゴシック"/>
        <family val="3"/>
        <charset val="128"/>
      </rPr>
      <t>→</t>
    </r>
    <phoneticPr fontId="9"/>
  </si>
  <si>
    <t>出演費</t>
    <rPh sb="0" eb="2">
      <t>シュツエン</t>
    </rPh>
    <rPh sb="2" eb="3">
      <t>ヒ</t>
    </rPh>
    <phoneticPr fontId="11"/>
  </si>
  <si>
    <t>①</t>
    <phoneticPr fontId="11"/>
  </si>
  <si>
    <t>②</t>
    <phoneticPr fontId="11"/>
  </si>
  <si>
    <t>③</t>
    <phoneticPr fontId="11"/>
  </si>
  <si>
    <t>（千円）</t>
    <rPh sb="1" eb="3">
      <t>センエン</t>
    </rPh>
    <phoneticPr fontId="11"/>
  </si>
  <si>
    <t>←項目をご選択ください。</t>
    <rPh sb="1" eb="3">
      <t>コウモク</t>
    </rPh>
    <rPh sb="5" eb="7">
      <t>センタク</t>
    </rPh>
    <phoneticPr fontId="11"/>
  </si>
  <si>
    <t>音楽費</t>
    <rPh sb="0" eb="2">
      <t>オンガク</t>
    </rPh>
    <rPh sb="2" eb="3">
      <t>ヒ</t>
    </rPh>
    <phoneticPr fontId="11"/>
  </si>
  <si>
    <t>舞台費</t>
    <rPh sb="0" eb="2">
      <t>ブタイ</t>
    </rPh>
    <rPh sb="2" eb="3">
      <t>ヒ</t>
    </rPh>
    <phoneticPr fontId="11"/>
  </si>
  <si>
    <t>文芸費</t>
    <rPh sb="0" eb="2">
      <t>ブンゲイ</t>
    </rPh>
    <rPh sb="2" eb="3">
      <t>ヒ</t>
    </rPh>
    <phoneticPr fontId="11"/>
  </si>
  <si>
    <t>会場費</t>
    <rPh sb="0" eb="3">
      <t>カイジョウヒ</t>
    </rPh>
    <phoneticPr fontId="11"/>
  </si>
  <si>
    <t>運搬費</t>
    <rPh sb="0" eb="2">
      <t>ウンパン</t>
    </rPh>
    <rPh sb="2" eb="3">
      <t>ヒ</t>
    </rPh>
    <phoneticPr fontId="11"/>
  </si>
  <si>
    <t>謝金</t>
    <rPh sb="0" eb="2">
      <t>シャキン</t>
    </rPh>
    <phoneticPr fontId="11"/>
  </si>
  <si>
    <t>旅費</t>
    <rPh sb="0" eb="2">
      <t>リョヒ</t>
    </rPh>
    <phoneticPr fontId="11"/>
  </si>
  <si>
    <t>出演費</t>
    <rPh sb="0" eb="2">
      <t>シュツエン</t>
    </rPh>
    <rPh sb="2" eb="3">
      <t>ヒ</t>
    </rPh>
    <phoneticPr fontId="9"/>
  </si>
  <si>
    <t>文芸費</t>
    <rPh sb="0" eb="2">
      <t>ブンゲイ</t>
    </rPh>
    <rPh sb="2" eb="3">
      <t>ヒ</t>
    </rPh>
    <phoneticPr fontId="9"/>
  </si>
  <si>
    <t>音楽費</t>
    <rPh sb="0" eb="2">
      <t>オンガク</t>
    </rPh>
    <rPh sb="2" eb="3">
      <t>ヒ</t>
    </rPh>
    <phoneticPr fontId="9"/>
  </si>
  <si>
    <t>舞台費</t>
    <rPh sb="0" eb="2">
      <t>ブタイ</t>
    </rPh>
    <rPh sb="2" eb="3">
      <t>ヒ</t>
    </rPh>
    <phoneticPr fontId="9"/>
  </si>
  <si>
    <t>宣伝・印刷費</t>
    <rPh sb="0" eb="2">
      <t>センデン</t>
    </rPh>
    <rPh sb="3" eb="5">
      <t>インサツ</t>
    </rPh>
    <rPh sb="5" eb="6">
      <t>ヒ</t>
    </rPh>
    <phoneticPr fontId="9"/>
  </si>
  <si>
    <t>非表示行</t>
    <rPh sb="0" eb="4">
      <t>ヒヒョウジギョウ</t>
    </rPh>
    <phoneticPr fontId="11"/>
  </si>
  <si>
    <t>宣伝・印刷費</t>
    <rPh sb="0" eb="2">
      <t>センデン</t>
    </rPh>
    <rPh sb="3" eb="6">
      <t>インサツヒ</t>
    </rPh>
    <phoneticPr fontId="11"/>
  </si>
  <si>
    <t>記録・配信費</t>
    <rPh sb="0" eb="2">
      <t>キロク</t>
    </rPh>
    <rPh sb="3" eb="6">
      <t>ハイシンヒ</t>
    </rPh>
    <phoneticPr fontId="11"/>
  </si>
  <si>
    <t>活動内容</t>
    <rPh sb="0" eb="1">
      <t>カツ</t>
    </rPh>
    <rPh sb="1" eb="2">
      <t>ドウ</t>
    </rPh>
    <rPh sb="2" eb="4">
      <t>ナイヨウ</t>
    </rPh>
    <phoneticPr fontId="10"/>
  </si>
  <si>
    <t>衣装スタッフ費</t>
    <rPh sb="0" eb="2">
      <t>イショウ</t>
    </rPh>
    <rPh sb="6" eb="7">
      <t>ヒ</t>
    </rPh>
    <phoneticPr fontId="9"/>
  </si>
  <si>
    <t>照明スタッフ費</t>
    <rPh sb="0" eb="2">
      <t>ショウメイ</t>
    </rPh>
    <rPh sb="6" eb="7">
      <t>ヒ</t>
    </rPh>
    <phoneticPr fontId="9"/>
  </si>
  <si>
    <t>音響スタッフ費</t>
    <rPh sb="0" eb="2">
      <t>オンキョウ</t>
    </rPh>
    <rPh sb="6" eb="7">
      <t>ヒ</t>
    </rPh>
    <phoneticPr fontId="9"/>
  </si>
  <si>
    <t>映像スタッフ費</t>
    <rPh sb="0" eb="2">
      <t>エイゾウ</t>
    </rPh>
    <rPh sb="6" eb="7">
      <t>ヒ</t>
    </rPh>
    <phoneticPr fontId="9"/>
  </si>
  <si>
    <t>搬入（仕込み）から搬出（ばらし）までの期間で必要な場合のみ。
航空・船舶・列車運賃の特別料金（ファーストクラス、ビジネス料金、グリーン料金等）は計上不可</t>
    <rPh sb="0" eb="2">
      <t>ハンニュウ</t>
    </rPh>
    <rPh sb="3" eb="5">
      <t>シコミ</t>
    </rPh>
    <rPh sb="9" eb="11">
      <t>ハンシュツ</t>
    </rPh>
    <rPh sb="19" eb="21">
      <t>キカン</t>
    </rPh>
    <rPh sb="22" eb="24">
      <t>ヒツヨウ</t>
    </rPh>
    <rPh sb="25" eb="27">
      <t>バアイ</t>
    </rPh>
    <rPh sb="74" eb="76">
      <t>フカ</t>
    </rPh>
    <phoneticPr fontId="9"/>
  </si>
  <si>
    <t>宿泊を伴う場合のみ（上限：2,200円）
搬入（仕込み）から搬出（ばらし）までの期間で必要な場合のみ。</t>
    <rPh sb="10" eb="12">
      <t>ジョウゲン</t>
    </rPh>
    <rPh sb="18" eb="19">
      <t>エン</t>
    </rPh>
    <phoneticPr fontId="9"/>
  </si>
  <si>
    <t>新聞、雑誌、駅貼り、宣伝デザイン料
応募活動に係るウェブサイト作成費、
点字に係る経費を含む</t>
    <rPh sb="0" eb="2">
      <t>シンブン</t>
    </rPh>
    <rPh sb="3" eb="5">
      <t>ザッシ</t>
    </rPh>
    <rPh sb="6" eb="8">
      <t>エキバ</t>
    </rPh>
    <rPh sb="10" eb="12">
      <t>センデン</t>
    </rPh>
    <rPh sb="16" eb="17">
      <t>リョウ</t>
    </rPh>
    <rPh sb="36" eb="38">
      <t>テンジ</t>
    </rPh>
    <rPh sb="39" eb="40">
      <t>カカ</t>
    </rPh>
    <rPh sb="41" eb="43">
      <t>ケイヒ</t>
    </rPh>
    <rPh sb="44" eb="45">
      <t>フク</t>
    </rPh>
    <phoneticPr fontId="9"/>
  </si>
  <si>
    <t>合唱指揮料</t>
  </si>
  <si>
    <t>音楽プラン料</t>
  </si>
  <si>
    <t>音響プラン料</t>
  </si>
  <si>
    <t>特殊効果プラン料</t>
  </si>
  <si>
    <t>映像プラン料</t>
  </si>
  <si>
    <t>企画制作料</t>
  </si>
  <si>
    <t>作曲料</t>
  </si>
  <si>
    <t>編曲料</t>
  </si>
  <si>
    <t>作詞料</t>
  </si>
  <si>
    <t>訳詞料</t>
  </si>
  <si>
    <t>作調料</t>
  </si>
  <si>
    <t>音楽制作料</t>
  </si>
  <si>
    <t>調律料</t>
  </si>
  <si>
    <t>稽古ピアニスト料</t>
  </si>
  <si>
    <t>楽器借料</t>
  </si>
  <si>
    <t>楽譜借料</t>
  </si>
  <si>
    <t>楽譜製作料</t>
  </si>
  <si>
    <t>演奏料</t>
  </si>
  <si>
    <t>ソリスト料</t>
  </si>
  <si>
    <t>合唱料</t>
  </si>
  <si>
    <t>指揮料</t>
  </si>
  <si>
    <t>コレペティ料</t>
  </si>
  <si>
    <t>プロンプター料</t>
  </si>
  <si>
    <t>助成金の額</t>
    <rPh sb="0" eb="3">
      <t>ジョセイキン</t>
    </rPh>
    <rPh sb="4" eb="5">
      <t>ガク</t>
    </rPh>
    <phoneticPr fontId="9"/>
  </si>
  <si>
    <t>プログラム等売上収入</t>
    <rPh sb="5" eb="6">
      <t>ナド</t>
    </rPh>
    <phoneticPr fontId="9"/>
  </si>
  <si>
    <t>実施会場（所在地）</t>
    <rPh sb="2" eb="4">
      <t>カイジョウ</t>
    </rPh>
    <phoneticPr fontId="9"/>
  </si>
  <si>
    <t>本活動の企画意図及び目標</t>
    <rPh sb="0" eb="1">
      <t>ホン</t>
    </rPh>
    <rPh sb="1" eb="3">
      <t>カツドウ</t>
    </rPh>
    <rPh sb="4" eb="6">
      <t>キカク</t>
    </rPh>
    <rPh sb="6" eb="8">
      <t>イト</t>
    </rPh>
    <rPh sb="8" eb="9">
      <t>オヨ</t>
    </rPh>
    <rPh sb="10" eb="12">
      <t>モクヒョウ</t>
    </rPh>
    <phoneticPr fontId="9"/>
  </si>
  <si>
    <t>助成対象経費総額（支出総額）</t>
    <rPh sb="0" eb="2">
      <t>ジョセイ</t>
    </rPh>
    <rPh sb="2" eb="4">
      <t>タイショウ</t>
    </rPh>
    <rPh sb="4" eb="6">
      <t>ケイヒ</t>
    </rPh>
    <rPh sb="6" eb="8">
      <t>ソウガク</t>
    </rPh>
    <rPh sb="9" eb="11">
      <t>シシュツ</t>
    </rPh>
    <rPh sb="11" eb="13">
      <t>ソウガク</t>
    </rPh>
    <phoneticPr fontId="11"/>
  </si>
  <si>
    <t>団体名</t>
    <rPh sb="0" eb="2">
      <t>ダンタイ</t>
    </rPh>
    <rPh sb="2" eb="3">
      <t>メイ</t>
    </rPh>
    <phoneticPr fontId="13"/>
  </si>
  <si>
    <t>活動名</t>
    <rPh sb="0" eb="2">
      <t>カツドウ</t>
    </rPh>
    <rPh sb="2" eb="3">
      <t>メイ</t>
    </rPh>
    <phoneticPr fontId="13"/>
  </si>
  <si>
    <t>団体名</t>
    <rPh sb="0" eb="2">
      <t>ダンタイ</t>
    </rPh>
    <rPh sb="2" eb="3">
      <t>メイ</t>
    </rPh>
    <phoneticPr fontId="11"/>
  </si>
  <si>
    <t>活動名</t>
    <rPh sb="0" eb="2">
      <t>カツドウ</t>
    </rPh>
    <rPh sb="2" eb="3">
      <t>メイ</t>
    </rPh>
    <phoneticPr fontId="11"/>
  </si>
  <si>
    <t>項目</t>
    <rPh sb="0" eb="2">
      <t>コウモク</t>
    </rPh>
    <phoneticPr fontId="11"/>
  </si>
  <si>
    <t>金額</t>
    <rPh sb="0" eb="2">
      <t>キンガク</t>
    </rPh>
    <phoneticPr fontId="11"/>
  </si>
  <si>
    <t>音楽費</t>
    <phoneticPr fontId="11"/>
  </si>
  <si>
    <t>文芸費</t>
    <phoneticPr fontId="11"/>
  </si>
  <si>
    <t>会場費</t>
    <phoneticPr fontId="11"/>
  </si>
  <si>
    <t>舞台費</t>
    <phoneticPr fontId="11"/>
  </si>
  <si>
    <t>運搬費</t>
    <phoneticPr fontId="11"/>
  </si>
  <si>
    <t>謝金</t>
    <phoneticPr fontId="11"/>
  </si>
  <si>
    <t>旅費</t>
    <phoneticPr fontId="11"/>
  </si>
  <si>
    <t>宣伝・印刷費</t>
    <phoneticPr fontId="11"/>
  </si>
  <si>
    <t>記録・配信費</t>
    <phoneticPr fontId="11"/>
  </si>
  <si>
    <t>プログラム等売上収入</t>
    <rPh sb="5" eb="6">
      <t>トウ</t>
    </rPh>
    <phoneticPr fontId="9"/>
  </si>
  <si>
    <t>本活動の内容</t>
    <rPh sb="0" eb="1">
      <t>ホン</t>
    </rPh>
    <rPh sb="1" eb="3">
      <t>カツドウ</t>
    </rPh>
    <rPh sb="4" eb="6">
      <t>ナイヨウ</t>
    </rPh>
    <phoneticPr fontId="16"/>
  </si>
  <si>
    <t>助成対象経費総額
（支出総額）</t>
    <phoneticPr fontId="9"/>
  </si>
  <si>
    <t>宿泊費（甲地）</t>
    <rPh sb="0" eb="3">
      <t>シュクハクヒ</t>
    </rPh>
    <rPh sb="4" eb="5">
      <t>コウ</t>
    </rPh>
    <rPh sb="5" eb="6">
      <t>チ</t>
    </rPh>
    <phoneticPr fontId="9"/>
  </si>
  <si>
    <t>宿泊費一式</t>
    <rPh sb="0" eb="3">
      <t>シュクハクヒ</t>
    </rPh>
    <rPh sb="3" eb="5">
      <t>イッシキ</t>
    </rPh>
    <phoneticPr fontId="9"/>
  </si>
  <si>
    <t>宿泊費（乙地）</t>
    <rPh sb="0" eb="3">
      <t>シュクハクヒ</t>
    </rPh>
    <rPh sb="4" eb="5">
      <t>オツ</t>
    </rPh>
    <rPh sb="5" eb="6">
      <t>チ</t>
    </rPh>
    <phoneticPr fontId="9"/>
  </si>
  <si>
    <t>搬入（仕込み）から搬出（ばらし）までの期間で必要な場合のみ。
上限：10,900円</t>
    <rPh sb="0" eb="2">
      <t>ハンニュウ</t>
    </rPh>
    <rPh sb="3" eb="5">
      <t>シコミ</t>
    </rPh>
    <rPh sb="9" eb="11">
      <t>ハンシュツ</t>
    </rPh>
    <rPh sb="19" eb="21">
      <t>キカン</t>
    </rPh>
    <rPh sb="22" eb="24">
      <t>ヒツヨウ</t>
    </rPh>
    <rPh sb="25" eb="27">
      <t>バアイ</t>
    </rPh>
    <rPh sb="31" eb="33">
      <t>ジョウゲン</t>
    </rPh>
    <rPh sb="40" eb="41">
      <t>エン</t>
    </rPh>
    <phoneticPr fontId="9"/>
  </si>
  <si>
    <t>搬入（仕込み）から搬出（ばらし）までの期間で必要な場合のみ。
上限：9,800円</t>
    <rPh sb="0" eb="2">
      <t>ハンニュウ</t>
    </rPh>
    <rPh sb="3" eb="5">
      <t>シコミ</t>
    </rPh>
    <rPh sb="9" eb="11">
      <t>ハンシュツ</t>
    </rPh>
    <rPh sb="19" eb="21">
      <t>キカン</t>
    </rPh>
    <rPh sb="22" eb="24">
      <t>ヒツヨウ</t>
    </rPh>
    <rPh sb="25" eb="27">
      <t>バアイ</t>
    </rPh>
    <rPh sb="31" eb="33">
      <t>ジョウゲン</t>
    </rPh>
    <rPh sb="39" eb="40">
      <t>エン</t>
    </rPh>
    <phoneticPr fontId="9"/>
  </si>
  <si>
    <t>謝金</t>
    <rPh sb="0" eb="1">
      <t>シャ</t>
    </rPh>
    <rPh sb="1" eb="2">
      <t>キン</t>
    </rPh>
    <phoneticPr fontId="9"/>
  </si>
  <si>
    <t>旅費</t>
    <rPh sb="0" eb="1">
      <t>タビ</t>
    </rPh>
    <rPh sb="1" eb="2">
      <t>ヒ</t>
    </rPh>
    <phoneticPr fontId="9"/>
  </si>
  <si>
    <t>かつら（床山）費</t>
    <rPh sb="4" eb="6">
      <t>トコヤマ</t>
    </rPh>
    <rPh sb="7" eb="8">
      <t>ヒ</t>
    </rPh>
    <phoneticPr fontId="9"/>
  </si>
  <si>
    <t>団体情報</t>
    <rPh sb="0" eb="2">
      <t>ダンタイ</t>
    </rPh>
    <rPh sb="2" eb="4">
      <t>ジョウホウ</t>
    </rPh>
    <phoneticPr fontId="9"/>
  </si>
  <si>
    <t>電話番号</t>
    <rPh sb="0" eb="2">
      <t>デンワ</t>
    </rPh>
    <rPh sb="2" eb="4">
      <t>バンゴウ</t>
    </rPh>
    <phoneticPr fontId="9"/>
  </si>
  <si>
    <t>担当部署・所属</t>
    <rPh sb="0" eb="2">
      <t>タントウ</t>
    </rPh>
    <rPh sb="2" eb="4">
      <t>ブショ</t>
    </rPh>
    <rPh sb="5" eb="7">
      <t>ショゾク</t>
    </rPh>
    <phoneticPr fontId="9"/>
  </si>
  <si>
    <t>氏名</t>
    <phoneticPr fontId="9"/>
  </si>
  <si>
    <t>助成金算定基礎経費の
合計額（①＋②＋③）</t>
    <rPh sb="11" eb="13">
      <t>ゴウケイ</t>
    </rPh>
    <rPh sb="13" eb="14">
      <t>ガク</t>
    </rPh>
    <phoneticPr fontId="9"/>
  </si>
  <si>
    <t>台本印刷費</t>
    <rPh sb="0" eb="2">
      <t>ダイホン</t>
    </rPh>
    <rPh sb="2" eb="4">
      <t>インサツ</t>
    </rPh>
    <rPh sb="4" eb="5">
      <t>ヒ</t>
    </rPh>
    <phoneticPr fontId="9"/>
  </si>
  <si>
    <t>助成金算定基礎経費</t>
    <phoneticPr fontId="11"/>
  </si>
  <si>
    <t>活動名</t>
    <rPh sb="0" eb="2">
      <t>カツドウ</t>
    </rPh>
    <rPh sb="2" eb="3">
      <t>メイ</t>
    </rPh>
    <phoneticPr fontId="16"/>
  </si>
  <si>
    <t>【総表】</t>
    <rPh sb="1" eb="3">
      <t>ソウヒョウ</t>
    </rPh>
    <phoneticPr fontId="9"/>
  </si>
  <si>
    <t>会場の席数と売止席数をご入力ください。</t>
    <rPh sb="0" eb="2">
      <t>カイジョウ</t>
    </rPh>
    <rPh sb="3" eb="5">
      <t>セキスウ</t>
    </rPh>
    <rPh sb="6" eb="8">
      <t>ウリドメ</t>
    </rPh>
    <rPh sb="8" eb="10">
      <t>セキスウ</t>
    </rPh>
    <rPh sb="12" eb="14">
      <t>ニュウリョク</t>
    </rPh>
    <phoneticPr fontId="13"/>
  </si>
  <si>
    <t>来場者向け</t>
    <rPh sb="0" eb="3">
      <t>ライジョウシャ</t>
    </rPh>
    <rPh sb="3" eb="4">
      <t>ム</t>
    </rPh>
    <phoneticPr fontId="9"/>
  </si>
  <si>
    <t>アパート等を借り上げて宿泊する場合のみ使用。１名当たりの宿泊費は、甲地、乙地の単価が上限。</t>
    <rPh sb="23" eb="24">
      <t>メイ</t>
    </rPh>
    <rPh sb="24" eb="25">
      <t>ア</t>
    </rPh>
    <rPh sb="28" eb="31">
      <t>シュクハクヒ</t>
    </rPh>
    <rPh sb="33" eb="35">
      <t>カッチ</t>
    </rPh>
    <rPh sb="36" eb="37">
      <t>オツ</t>
    </rPh>
    <rPh sb="37" eb="38">
      <t>チ</t>
    </rPh>
    <rPh sb="39" eb="41">
      <t>タンカ</t>
    </rPh>
    <rPh sb="42" eb="44">
      <t>ジョウゲン</t>
    </rPh>
    <phoneticPr fontId="9"/>
  </si>
  <si>
    <t>ネット配信等に係る経費（公演の模様（ダイジェストは除く）のネット配信、DVD等への記録・作成費を計上可）</t>
    <phoneticPr fontId="9"/>
  </si>
  <si>
    <t xml:space="preserve">独立行政法人日本芸術文化振興会理事長　殿
</t>
    <rPh sb="0" eb="6">
      <t>ドクリツギョウセイホウジン</t>
    </rPh>
    <rPh sb="6" eb="15">
      <t>ニホンゲイジュツブンカシンコウカイ</t>
    </rPh>
    <rPh sb="15" eb="18">
      <t>リジチョウ</t>
    </rPh>
    <rPh sb="19" eb="20">
      <t>トノ</t>
    </rPh>
    <phoneticPr fontId="9"/>
  </si>
  <si>
    <t>単価/円(税込)</t>
    <rPh sb="0" eb="2">
      <t>タンカ</t>
    </rPh>
    <rPh sb="3" eb="4">
      <t>エン</t>
    </rPh>
    <rPh sb="4" eb="8">
      <t>ゼイコミ</t>
    </rPh>
    <phoneticPr fontId="9"/>
  </si>
  <si>
    <t>バレエマスター・バレエミストレス料</t>
    <rPh sb="16" eb="17">
      <t>リョウ</t>
    </rPh>
    <phoneticPr fontId="9"/>
  </si>
  <si>
    <t>市区町村～番地（建物名含む）</t>
    <rPh sb="0" eb="4">
      <t>シクチョウソン</t>
    </rPh>
    <rPh sb="5" eb="7">
      <t>バンチ</t>
    </rPh>
    <rPh sb="8" eb="12">
      <t>タテモノメイフク</t>
    </rPh>
    <phoneticPr fontId="9"/>
  </si>
  <si>
    <t>新演出</t>
    <rPh sb="0" eb="3">
      <t>シンエンシュツ</t>
    </rPh>
    <phoneticPr fontId="16"/>
  </si>
  <si>
    <t>翻訳初演</t>
    <rPh sb="0" eb="4">
      <t>ホンヤクショエン</t>
    </rPh>
    <phoneticPr fontId="16"/>
  </si>
  <si>
    <t>再演</t>
    <rPh sb="0" eb="2">
      <t>サイエン</t>
    </rPh>
    <phoneticPr fontId="16"/>
  </si>
  <si>
    <t>新振付</t>
    <rPh sb="0" eb="3">
      <t>シンフリツケ</t>
    </rPh>
    <phoneticPr fontId="16"/>
  </si>
  <si>
    <t>創作初演</t>
    <phoneticPr fontId="16"/>
  </si>
  <si>
    <t>創作初演</t>
    <rPh sb="0" eb="4">
      <t>ソウサクショエン</t>
    </rPh>
    <phoneticPr fontId="16"/>
  </si>
  <si>
    <t>単価/円（税込）</t>
  </si>
  <si>
    <t>（ロ）自己負担金</t>
    <phoneticPr fontId="9"/>
  </si>
  <si>
    <t>脚色料・補綴料</t>
    <rPh sb="0" eb="2">
      <t>キャクショク</t>
    </rPh>
    <rPh sb="2" eb="3">
      <t>リョウ</t>
    </rPh>
    <phoneticPr fontId="9"/>
  </si>
  <si>
    <t>字幕原稿作成・翻訳料</t>
    <rPh sb="4" eb="6">
      <t>サクセイ</t>
    </rPh>
    <rPh sb="7" eb="9">
      <t>ホンヤク</t>
    </rPh>
    <phoneticPr fontId="9"/>
  </si>
  <si>
    <t>音声ガイド原稿作成・翻訳料</t>
    <rPh sb="0" eb="2">
      <t>オンセイ</t>
    </rPh>
    <rPh sb="5" eb="7">
      <t>ゲンコウ</t>
    </rPh>
    <rPh sb="7" eb="9">
      <t>サクセイ</t>
    </rPh>
    <rPh sb="10" eb="13">
      <t>ホンヤクリョウ</t>
    </rPh>
    <phoneticPr fontId="9"/>
  </si>
  <si>
    <t>各種指導料</t>
    <rPh sb="0" eb="2">
      <t>カクシュ</t>
    </rPh>
    <rPh sb="2" eb="5">
      <t>シドウリョウ</t>
    </rPh>
    <phoneticPr fontId="9"/>
  </si>
  <si>
    <t>権利等使用料</t>
    <rPh sb="0" eb="2">
      <t>ケンリ</t>
    </rPh>
    <rPh sb="2" eb="3">
      <t>トウ</t>
    </rPh>
    <rPh sb="3" eb="6">
      <t>シヨウリョウ</t>
    </rPh>
    <phoneticPr fontId="9"/>
  </si>
  <si>
    <t>衣装費・装束料</t>
    <rPh sb="0" eb="2">
      <t>イショウ</t>
    </rPh>
    <rPh sb="2" eb="3">
      <t>ヒ</t>
    </rPh>
    <rPh sb="4" eb="6">
      <t>ショウゾク</t>
    </rPh>
    <rPh sb="6" eb="7">
      <t>リョウ</t>
    </rPh>
    <phoneticPr fontId="9"/>
  </si>
  <si>
    <t>特殊効果スタッフ費</t>
    <rPh sb="0" eb="4">
      <t>トクシュコウカ</t>
    </rPh>
    <rPh sb="8" eb="9">
      <t>ヒ</t>
    </rPh>
    <phoneticPr fontId="9"/>
  </si>
  <si>
    <t>字幕費・音声ガイド費</t>
    <rPh sb="0" eb="2">
      <t>ジマク</t>
    </rPh>
    <rPh sb="2" eb="3">
      <t>ヒ</t>
    </rPh>
    <rPh sb="4" eb="6">
      <t>オンセイ</t>
    </rPh>
    <rPh sb="9" eb="10">
      <t>ヒ</t>
    </rPh>
    <phoneticPr fontId="9"/>
  </si>
  <si>
    <t>内容詳細</t>
    <rPh sb="0" eb="2">
      <t>ナイヨウ</t>
    </rPh>
    <rPh sb="2" eb="4">
      <t>ショウサイ</t>
    </rPh>
    <phoneticPr fontId="11"/>
  </si>
  <si>
    <t>支払い先</t>
    <rPh sb="0" eb="2">
      <t>シハラ</t>
    </rPh>
    <rPh sb="3" eb="4">
      <t>サキ</t>
    </rPh>
    <phoneticPr fontId="9"/>
  </si>
  <si>
    <t>単価(税込･円)</t>
    <rPh sb="0" eb="2">
      <t>タンカ</t>
    </rPh>
    <rPh sb="3" eb="5">
      <t>ゼイコミ</t>
    </rPh>
    <rPh sb="6" eb="7">
      <t>エン</t>
    </rPh>
    <phoneticPr fontId="9"/>
  </si>
  <si>
    <t>金額(税込･円)</t>
    <phoneticPr fontId="9"/>
  </si>
  <si>
    <t>改訂振付</t>
    <rPh sb="0" eb="2">
      <t>カイテイ</t>
    </rPh>
    <rPh sb="2" eb="4">
      <t>フリツケ</t>
    </rPh>
    <phoneticPr fontId="16"/>
  </si>
  <si>
    <t>団体名</t>
    <phoneticPr fontId="9"/>
  </si>
  <si>
    <t>（フリガナ）</t>
    <phoneticPr fontId="10"/>
  </si>
  <si>
    <t>民族舞踊</t>
    <rPh sb="0" eb="2">
      <t>ミンゾク</t>
    </rPh>
    <rPh sb="2" eb="4">
      <t>ブヨウ</t>
    </rPh>
    <phoneticPr fontId="16"/>
  </si>
  <si>
    <t>その他(音楽分野の可能性を拡大させる活動を含む)</t>
    <rPh sb="2" eb="3">
      <t>タ</t>
    </rPh>
    <rPh sb="4" eb="8">
      <t>オンガクブンヤ</t>
    </rPh>
    <rPh sb="9" eb="12">
      <t>カノウセイ</t>
    </rPh>
    <rPh sb="13" eb="15">
      <t>カクダイ</t>
    </rPh>
    <rPh sb="18" eb="20">
      <t>カツドウ</t>
    </rPh>
    <rPh sb="21" eb="22">
      <t>フク</t>
    </rPh>
    <phoneticPr fontId="9"/>
  </si>
  <si>
    <t>その他(舞踊分野の可能性を拡大させる活動を含む)</t>
    <rPh sb="2" eb="3">
      <t>タ</t>
    </rPh>
    <rPh sb="4" eb="6">
      <t>ブヨウ</t>
    </rPh>
    <phoneticPr fontId="9"/>
  </si>
  <si>
    <t>その他(演劇分野の可能性を拡大させる活動を含む)</t>
    <rPh sb="2" eb="3">
      <t>タ</t>
    </rPh>
    <rPh sb="4" eb="6">
      <t>エンゲキ</t>
    </rPh>
    <phoneticPr fontId="9"/>
  </si>
  <si>
    <t>その他(伝統芸能分野の可能性を拡大させる活動を含む)</t>
    <rPh sb="2" eb="3">
      <t>タ</t>
    </rPh>
    <rPh sb="4" eb="8">
      <t>デントウゲイノウ</t>
    </rPh>
    <phoneticPr fontId="9"/>
  </si>
  <si>
    <t>その他(大衆芸能分野の可能性を拡大させる活動を含む)</t>
    <rPh sb="2" eb="3">
      <t>タ</t>
    </rPh>
    <rPh sb="4" eb="6">
      <t>タイシュウ</t>
    </rPh>
    <rPh sb="6" eb="8">
      <t>ゲイノウ</t>
    </rPh>
    <rPh sb="8" eb="10">
      <t>ブンヤ</t>
    </rPh>
    <rPh sb="11" eb="13">
      <t>カノウ</t>
    </rPh>
    <rPh sb="13" eb="14">
      <t>セイ</t>
    </rPh>
    <rPh sb="15" eb="17">
      <t>カクダイ</t>
    </rPh>
    <rPh sb="20" eb="22">
      <t>カツドウ</t>
    </rPh>
    <rPh sb="23" eb="24">
      <t>フク</t>
    </rPh>
    <phoneticPr fontId="9"/>
  </si>
  <si>
    <t>項目名</t>
    <rPh sb="0" eb="2">
      <t>コウモク</t>
    </rPh>
    <rPh sb="2" eb="3">
      <t>メイ</t>
    </rPh>
    <phoneticPr fontId="9"/>
  </si>
  <si>
    <t>記入要領</t>
    <phoneticPr fontId="9"/>
  </si>
  <si>
    <t>副指揮料を含む</t>
    <rPh sb="0" eb="3">
      <t>フクシキ</t>
    </rPh>
    <rPh sb="3" eb="4">
      <t>リョウ</t>
    </rPh>
    <rPh sb="5" eb="6">
      <t>フク</t>
    </rPh>
    <phoneticPr fontId="9"/>
  </si>
  <si>
    <t>写譜料含む</t>
    <rPh sb="0" eb="2">
      <t>シャフ</t>
    </rPh>
    <rPh sb="2" eb="3">
      <t>リョウ</t>
    </rPh>
    <rPh sb="3" eb="4">
      <t>フク</t>
    </rPh>
    <phoneticPr fontId="9"/>
  </si>
  <si>
    <t>照明費</t>
    <rPh sb="0" eb="2">
      <t>ショウメイ</t>
    </rPh>
    <rPh sb="2" eb="3">
      <t>ヒ</t>
    </rPh>
    <phoneticPr fontId="9"/>
  </si>
  <si>
    <t>音響費</t>
    <rPh sb="0" eb="2">
      <t>オンキョウ</t>
    </rPh>
    <rPh sb="2" eb="3">
      <t>ヒ</t>
    </rPh>
    <phoneticPr fontId="9"/>
  </si>
  <si>
    <t>映像費</t>
    <rPh sb="0" eb="2">
      <t>エイゾウ</t>
    </rPh>
    <rPh sb="2" eb="3">
      <t>ヒ</t>
    </rPh>
    <phoneticPr fontId="9"/>
  </si>
  <si>
    <t>特殊効果費</t>
    <rPh sb="0" eb="2">
      <t>トクシュ</t>
    </rPh>
    <rPh sb="2" eb="4">
      <t>コウカ</t>
    </rPh>
    <rPh sb="4" eb="5">
      <t>ヒ</t>
    </rPh>
    <phoneticPr fontId="9"/>
  </si>
  <si>
    <t>他の部分は自動で入ります。</t>
    <phoneticPr fontId="13"/>
  </si>
  <si>
    <t>配信収入</t>
    <rPh sb="0" eb="2">
      <t>ハイシン</t>
    </rPh>
    <rPh sb="2" eb="4">
      <t>シュウニュウ</t>
    </rPh>
    <phoneticPr fontId="13"/>
  </si>
  <si>
    <t>※水色のセルは自動で入力されます。</t>
    <rPh sb="0" eb="12">
      <t>コメジルシミズイロノセルハジドウデニュウリョク</t>
    </rPh>
    <phoneticPr fontId="9"/>
  </si>
  <si>
    <t xml:space="preserve">会場が複数の場合は選択→ </t>
    <rPh sb="0" eb="2">
      <t>カイジョウ</t>
    </rPh>
    <rPh sb="3" eb="5">
      <t>フクスウ</t>
    </rPh>
    <rPh sb="6" eb="8">
      <t>バアイ</t>
    </rPh>
    <rPh sb="9" eb="11">
      <t>センタク</t>
    </rPh>
    <phoneticPr fontId="9"/>
  </si>
  <si>
    <t>担当者情報</t>
    <phoneticPr fontId="9"/>
  </si>
  <si>
    <t>ペアチケット5,000円を20枚販売した場合、下記のように記載をお願いいたします。</t>
    <rPh sb="16" eb="18">
      <t>ハンバイ</t>
    </rPh>
    <phoneticPr fontId="9"/>
  </si>
  <si>
    <t>シニア</t>
    <phoneticPr fontId="9"/>
  </si>
  <si>
    <t>学生・若者</t>
    <rPh sb="0" eb="2">
      <t>ガクセイ</t>
    </rPh>
    <rPh sb="3" eb="5">
      <t>ワカモノ</t>
    </rPh>
    <phoneticPr fontId="9"/>
  </si>
  <si>
    <t>障害者</t>
    <rPh sb="0" eb="2">
      <t>ショウガイ</t>
    </rPh>
    <rPh sb="2" eb="3">
      <t>シャ</t>
    </rPh>
    <phoneticPr fontId="9"/>
  </si>
  <si>
    <t>※複数会場の公演でない場合は、記入不要</t>
    <rPh sb="1" eb="5">
      <t>フクスウカイジョウ</t>
    </rPh>
    <rPh sb="6" eb="8">
      <t>コウエン</t>
    </rPh>
    <rPh sb="11" eb="13">
      <t>バアイ</t>
    </rPh>
    <rPh sb="15" eb="17">
      <t>キニュウ</t>
    </rPh>
    <rPh sb="17" eb="19">
      <t>フヨウ</t>
    </rPh>
    <phoneticPr fontId="9"/>
  </si>
  <si>
    <t>水色のセルは自動で入力されますので、
記入は不要です。</t>
    <phoneticPr fontId="9"/>
  </si>
  <si>
    <t>※総表に記入した情報が反映されます。</t>
    <phoneticPr fontId="9"/>
  </si>
  <si>
    <t>会場の席数(定員)</t>
    <rPh sb="0" eb="2">
      <t>カイジョウ</t>
    </rPh>
    <rPh sb="3" eb="5">
      <t>セキスウ</t>
    </rPh>
    <rPh sb="6" eb="8">
      <t>テイイン</t>
    </rPh>
    <phoneticPr fontId="9"/>
  </si>
  <si>
    <t>会場の席数と売止席数をご入力ください。</t>
    <rPh sb="0" eb="2">
      <t>カイジョウ</t>
    </rPh>
    <rPh sb="3" eb="5">
      <t>セキスウ</t>
    </rPh>
    <rPh sb="6" eb="8">
      <t>ウリドメ</t>
    </rPh>
    <rPh sb="8" eb="10">
      <t>セキスウ</t>
    </rPh>
    <rPh sb="12" eb="14">
      <t>ニュウリョク</t>
    </rPh>
    <phoneticPr fontId="9"/>
  </si>
  <si>
    <t>売止席数</t>
    <rPh sb="0" eb="1">
      <t>ウリ</t>
    </rPh>
    <rPh sb="1" eb="2">
      <t>ドメ</t>
    </rPh>
    <rPh sb="2" eb="4">
      <t>セキスウ</t>
    </rPh>
    <phoneticPr fontId="9"/>
  </si>
  <si>
    <t>感染症対策</t>
    <rPh sb="0" eb="5">
      <t>カンセンショウタイサク</t>
    </rPh>
    <phoneticPr fontId="9"/>
  </si>
  <si>
    <t>他の部分は自動で入ります。</t>
    <phoneticPr fontId="9"/>
  </si>
  <si>
    <t xml:space="preserve">有料入場率が100%を超えている場合は使用座席数、
</t>
    <rPh sb="0" eb="2">
      <t>ユウリョウ</t>
    </rPh>
    <rPh sb="2" eb="4">
      <t>ニュウジョウ</t>
    </rPh>
    <rPh sb="4" eb="5">
      <t>リツ</t>
    </rPh>
    <rPh sb="11" eb="12">
      <t>コ</t>
    </rPh>
    <rPh sb="16" eb="18">
      <t>バアイ</t>
    </rPh>
    <rPh sb="19" eb="21">
      <t>シヨウ</t>
    </rPh>
    <rPh sb="21" eb="24">
      <t>ザセキスウ</t>
    </rPh>
    <phoneticPr fontId="9"/>
  </si>
  <si>
    <t>公演回数、チケットの枚数を再度ご確認ください。</t>
    <phoneticPr fontId="9"/>
  </si>
  <si>
    <t>　席種　ペアチケット（5,000円）</t>
    <phoneticPr fontId="9"/>
  </si>
  <si>
    <t>　単価　2,500</t>
    <phoneticPr fontId="9"/>
  </si>
  <si>
    <t>以下の項目に大幅な変更がある場合、「変更理由書」の提出が必要です。</t>
    <phoneticPr fontId="9"/>
  </si>
  <si>
    <t>・使用席数</t>
    <rPh sb="1" eb="3">
      <t>シヨウ</t>
    </rPh>
    <rPh sb="3" eb="5">
      <t>セキスウ</t>
    </rPh>
    <phoneticPr fontId="9"/>
  </si>
  <si>
    <t>・入場券の券種</t>
    <rPh sb="1" eb="4">
      <t>ニュウジョウケン</t>
    </rPh>
    <rPh sb="5" eb="7">
      <t>ケンシュ</t>
    </rPh>
    <phoneticPr fontId="9"/>
  </si>
  <si>
    <t>・入場券の単価</t>
    <rPh sb="1" eb="4">
      <t>ニュウジョウケン</t>
    </rPh>
    <rPh sb="5" eb="7">
      <t>タンカ</t>
    </rPh>
    <phoneticPr fontId="9"/>
  </si>
  <si>
    <t>招待券枚数</t>
    <rPh sb="0" eb="3">
      <t>ショウタイケン</t>
    </rPh>
    <rPh sb="3" eb="5">
      <t>マイスウ</t>
    </rPh>
    <phoneticPr fontId="9"/>
  </si>
  <si>
    <t>障害者</t>
    <phoneticPr fontId="9"/>
  </si>
  <si>
    <t>・「シニア」「学生・若者」「障害者」欄については、観客層の把握の観点から設けました。全入場券のうち、該当する券種の販売枚数を入力してください。</t>
    <phoneticPr fontId="9"/>
  </si>
  <si>
    <t>学生・若者</t>
    <rPh sb="0" eb="2">
      <t>ガクセイ</t>
    </rPh>
    <phoneticPr fontId="9"/>
  </si>
  <si>
    <t>　【助成対象経費】</t>
    <rPh sb="2" eb="4">
      <t>ジョセイ</t>
    </rPh>
    <rPh sb="4" eb="6">
      <t>タイショウ</t>
    </rPh>
    <rPh sb="6" eb="8">
      <t>ケイヒ</t>
    </rPh>
    <phoneticPr fontId="11"/>
  </si>
  <si>
    <t>出演費</t>
    <phoneticPr fontId="11"/>
  </si>
  <si>
    <t>現代舞台芸術創造普及活動・演劇</t>
    <phoneticPr fontId="9"/>
  </si>
  <si>
    <t>新演出</t>
    <phoneticPr fontId="16"/>
  </si>
  <si>
    <t>再演</t>
    <phoneticPr fontId="16"/>
  </si>
  <si>
    <t>翻訳初演</t>
    <phoneticPr fontId="16"/>
  </si>
  <si>
    <t>フェスティバル</t>
    <phoneticPr fontId="16"/>
  </si>
  <si>
    <t>特記事項</t>
    <rPh sb="0" eb="2">
      <t>トッキ</t>
    </rPh>
    <rPh sb="2" eb="4">
      <t>ジコウ</t>
    </rPh>
    <phoneticPr fontId="9"/>
  </si>
  <si>
    <t>団体名</t>
    <rPh sb="0" eb="3">
      <t>ダンタイメイ</t>
    </rPh>
    <phoneticPr fontId="16"/>
  </si>
  <si>
    <t>活動名</t>
    <rPh sb="0" eb="3">
      <t>カツドウメイ</t>
    </rPh>
    <phoneticPr fontId="16"/>
  </si>
  <si>
    <t>文字サイズが14pt以下にならないようにご注意ください。
印刷時の文字切れにご注意ください。
印刷、または印刷イメージでセルから文字がはみ出ていないかご確認ください。</t>
    <rPh sb="0" eb="2">
      <t>モジ</t>
    </rPh>
    <rPh sb="10" eb="12">
      <t>イカ</t>
    </rPh>
    <rPh sb="21" eb="23">
      <t>チュウイ</t>
    </rPh>
    <phoneticPr fontId="16"/>
  </si>
  <si>
    <t>※枠の拡大は不可（Ａ４判１枚まで）</t>
  </si>
  <si>
    <t>参考資料URL</t>
    <rPh sb="0" eb="2">
      <t>サンコウ</t>
    </rPh>
    <rPh sb="2" eb="4">
      <t>シリョウ</t>
    </rPh>
    <phoneticPr fontId="16"/>
  </si>
  <si>
    <t>上記のうち次を
対象とする枚数</t>
    <rPh sb="5" eb="6">
      <t>ツギ</t>
    </rPh>
    <rPh sb="8" eb="10">
      <t>タイショウ</t>
    </rPh>
    <phoneticPr fontId="52"/>
  </si>
  <si>
    <t>上記のうち次を
対象とする枚数</t>
    <phoneticPr fontId="52"/>
  </si>
  <si>
    <t>邦楽</t>
    <phoneticPr fontId="16"/>
  </si>
  <si>
    <t>邦舞</t>
    <phoneticPr fontId="16"/>
  </si>
  <si>
    <t>言語指導料、方言指導料、所作指導料、振付指導料、剣術指導料、合唱指導料、歌唱指導料等</t>
    <phoneticPr fontId="9"/>
  </si>
  <si>
    <t>著作権使用料、ライセンス料、ロイヤリティ等</t>
    <phoneticPr fontId="9"/>
  </si>
  <si>
    <t>障がい者対応に係る経費を含む</t>
    <rPh sb="0" eb="1">
      <t>ショウ</t>
    </rPh>
    <rPh sb="3" eb="4">
      <t>シャ</t>
    </rPh>
    <rPh sb="4" eb="6">
      <t>タイオウ</t>
    </rPh>
    <rPh sb="7" eb="8">
      <t>カカ</t>
    </rPh>
    <rPh sb="9" eb="11">
      <t>ケイヒ</t>
    </rPh>
    <rPh sb="12" eb="13">
      <t>フク</t>
    </rPh>
    <phoneticPr fontId="9"/>
  </si>
  <si>
    <t>点字を含む。</t>
    <rPh sb="0" eb="2">
      <t>テンジ</t>
    </rPh>
    <rPh sb="3" eb="4">
      <t>フク</t>
    </rPh>
    <phoneticPr fontId="9"/>
  </si>
  <si>
    <t>来場者向け含む</t>
    <rPh sb="5" eb="6">
      <t>フク</t>
    </rPh>
    <phoneticPr fontId="9"/>
  </si>
  <si>
    <t>編集含む</t>
    <rPh sb="0" eb="3">
      <t>ヘンシュウフク</t>
    </rPh>
    <phoneticPr fontId="9"/>
  </si>
  <si>
    <t>作品内容</t>
    <phoneticPr fontId="9"/>
  </si>
  <si>
    <t>←「創作初演」など該当する項目を3つまで選択してください。該当項目がない場合は、その他の（　　）内に記入してください。
伝統・大衆芸能分野は選択不要です。</t>
    <rPh sb="60" eb="62">
      <t>デントウ</t>
    </rPh>
    <rPh sb="63" eb="65">
      <t>タイシュウ</t>
    </rPh>
    <rPh sb="65" eb="69">
      <t>ゲイノウブンヤ</t>
    </rPh>
    <rPh sb="70" eb="72">
      <t>センタク</t>
    </rPh>
    <rPh sb="72" eb="74">
      <t>フヨウ</t>
    </rPh>
    <phoneticPr fontId="9"/>
  </si>
  <si>
    <t>国内／海外</t>
    <phoneticPr fontId="9"/>
  </si>
  <si>
    <t>時期</t>
    <rPh sb="0" eb="2">
      <t>ジキ</t>
    </rPh>
    <phoneticPr fontId="9"/>
  </si>
  <si>
    <t>場所</t>
    <phoneticPr fontId="9"/>
  </si>
  <si>
    <t>所在地</t>
    <phoneticPr fontId="9"/>
  </si>
  <si>
    <t>回数</t>
    <rPh sb="0" eb="2">
      <t>カイスウ</t>
    </rPh>
    <phoneticPr fontId="9"/>
  </si>
  <si>
    <t>主催／依頼</t>
    <rPh sb="0" eb="2">
      <t>シュサイ</t>
    </rPh>
    <phoneticPr fontId="9"/>
  </si>
  <si>
    <t>要選択</t>
    <rPh sb="0" eb="1">
      <t>ヨウ</t>
    </rPh>
    <rPh sb="1" eb="3">
      <t>センタク</t>
    </rPh>
    <phoneticPr fontId="8"/>
  </si>
  <si>
    <r>
      <rPr>
        <b/>
        <sz val="12"/>
        <color rgb="FFFF0000"/>
        <rFont val="ＭＳ ゴシック"/>
        <family val="3"/>
        <charset val="128"/>
      </rPr>
      <t>【演劇のみ】</t>
    </r>
    <r>
      <rPr>
        <b/>
        <sz val="12"/>
        <color theme="1"/>
        <rFont val="ＭＳ ゴシック"/>
        <family val="3"/>
        <charset val="128"/>
      </rPr>
      <t xml:space="preserve">
応募活動(演目)の当該年度及び前後の年度の上演計画等</t>
    </r>
    <rPh sb="1" eb="3">
      <t>エンゲキ</t>
    </rPh>
    <rPh sb="7" eb="9">
      <t>オウボ</t>
    </rPh>
    <rPh sb="9" eb="11">
      <t>カツドウ</t>
    </rPh>
    <rPh sb="12" eb="14">
      <t>エンモク</t>
    </rPh>
    <rPh sb="16" eb="18">
      <t>トウガイ</t>
    </rPh>
    <rPh sb="18" eb="20">
      <t>ネンド</t>
    </rPh>
    <rPh sb="20" eb="21">
      <t>オヨ</t>
    </rPh>
    <rPh sb="22" eb="24">
      <t>ゼンゴ</t>
    </rPh>
    <rPh sb="25" eb="27">
      <t>ネンド</t>
    </rPh>
    <rPh sb="28" eb="30">
      <t>ジョウエン</t>
    </rPh>
    <rPh sb="30" eb="32">
      <t>ケイカク</t>
    </rPh>
    <rPh sb="32" eb="33">
      <t>トウ</t>
    </rPh>
    <phoneticPr fontId="9"/>
  </si>
  <si>
    <t>要選択</t>
    <rPh sb="0" eb="1">
      <t>ヨウ</t>
    </rPh>
    <rPh sb="1" eb="3">
      <t>センタク</t>
    </rPh>
    <phoneticPr fontId="9"/>
  </si>
  <si>
    <t>ワークショップ・
シンポジウム等収入</t>
    <phoneticPr fontId="9"/>
  </si>
  <si>
    <t>メイク・ヘアメイク費</t>
    <rPh sb="9" eb="10">
      <t>ヒ</t>
    </rPh>
    <phoneticPr fontId="9"/>
  </si>
  <si>
    <t>入場者数合計(c)</t>
    <phoneticPr fontId="9"/>
  </si>
  <si>
    <t>入場者数(c)</t>
    <phoneticPr fontId="9"/>
  </si>
  <si>
    <t>入場率(c/a)</t>
  </si>
  <si>
    <t>入場率(c/a)</t>
    <phoneticPr fontId="9"/>
  </si>
  <si>
    <t>記録用録音録画・編集費</t>
    <phoneticPr fontId="9"/>
  </si>
  <si>
    <t>入場率（c/a）</t>
    <rPh sb="0" eb="2">
      <t>ニュウジョウ</t>
    </rPh>
    <rPh sb="2" eb="3">
      <t>リツ</t>
    </rPh>
    <phoneticPr fontId="13"/>
  </si>
  <si>
    <t>本活動の観客層拡充に関する取組</t>
    <phoneticPr fontId="9"/>
  </si>
  <si>
    <t>伝統芸能・大衆芸能の公開活動</t>
    <rPh sb="5" eb="9">
      <t>タイシュウゲイノウ</t>
    </rPh>
    <rPh sb="10" eb="12">
      <t>コウカイ</t>
    </rPh>
    <phoneticPr fontId="9"/>
  </si>
  <si>
    <t>活動が1日の場合は同じ日付を記入してください。</t>
    <rPh sb="14" eb="16">
      <t>キニュウ</t>
    </rPh>
    <phoneticPr fontId="9"/>
  </si>
  <si>
    <t>・「シニア」「学生・若者」「障がい者」欄については、観客層の把握の観点から設けました。全入場券のうち、該当する券種の販売枚数を入力してください。</t>
    <phoneticPr fontId="9"/>
  </si>
  <si>
    <r>
      <t xml:space="preserve">仕込み・ゲネプロ・ばらし・実施回数を入力してください。（公演日及び実施場所は総表よりデータが参照されます。）
</t>
    </r>
    <r>
      <rPr>
        <b/>
        <sz val="14"/>
        <color rgb="FFC00000"/>
        <rFont val="ＭＳ ゴシック"/>
        <family val="3"/>
        <charset val="128"/>
      </rPr>
      <t xml:space="preserve">定期公演等で、用意されている行数（15行）を超えて行われる活動の場合は、全ての日程・会場についての詳細を「個表　別紙」に記入してください。
学校公演の場合は、その対象を明記してください（例：小学生対象、学校関係者のみ、一般公開あり等）。
</t>
    </r>
    <rPh sb="0" eb="2">
      <t>シコ</t>
    </rPh>
    <rPh sb="13" eb="15">
      <t>ジッシ</t>
    </rPh>
    <rPh sb="15" eb="17">
      <t>カイスウ</t>
    </rPh>
    <rPh sb="18" eb="20">
      <t>ニュウリョク</t>
    </rPh>
    <phoneticPr fontId="9"/>
  </si>
  <si>
    <t>個表　別紙</t>
    <rPh sb="0" eb="2">
      <t>コヒョウ</t>
    </rPh>
    <rPh sb="3" eb="5">
      <t>ベッシ</t>
    </rPh>
    <rPh sb="4" eb="5">
      <t>コベツ</t>
    </rPh>
    <phoneticPr fontId="16"/>
  </si>
  <si>
    <t>練習・仕込み・ばらしの期間は記入せず、公演期間を記入してください。(2026/4/1～2027/3/31）</t>
    <phoneticPr fontId="9"/>
  </si>
  <si>
    <t>出演料</t>
    <rPh sb="0" eb="3">
      <t>シュツエンリョウ</t>
    </rPh>
    <phoneticPr fontId="9"/>
  </si>
  <si>
    <t>人形美術デザイン料</t>
    <rPh sb="0" eb="4">
      <t>ニンギョウビジュツ</t>
    </rPh>
    <rPh sb="8" eb="9">
      <t>リョウ</t>
    </rPh>
    <phoneticPr fontId="9"/>
  </si>
  <si>
    <r>
      <t xml:space="preserve">担当者E-mail
</t>
    </r>
    <r>
      <rPr>
        <b/>
        <sz val="12"/>
        <rFont val="ＭＳ ゴシック"/>
        <family val="3"/>
        <charset val="128"/>
      </rPr>
      <t>(書類送付先)</t>
    </r>
    <rPh sb="0" eb="3">
      <t>タントウシャ</t>
    </rPh>
    <rPh sb="11" eb="13">
      <t>ショルイ</t>
    </rPh>
    <rPh sb="13" eb="16">
      <t>ソウフサキ</t>
    </rPh>
    <phoneticPr fontId="9"/>
  </si>
  <si>
    <t>※活動前年度までに支払う経費は計上できません。</t>
    <rPh sb="1" eb="3">
      <t>カツドウ</t>
    </rPh>
    <rPh sb="3" eb="6">
      <t>ゼンネンド</t>
    </rPh>
    <rPh sb="9" eb="11">
      <t>シハラ</t>
    </rPh>
    <rPh sb="12" eb="14">
      <t>ケイヒ</t>
    </rPh>
    <rPh sb="15" eb="17">
      <t>ケイジョウ</t>
    </rPh>
    <phoneticPr fontId="16"/>
  </si>
  <si>
    <t>歌舞伎</t>
    <rPh sb="0" eb="3">
      <t>カブキ</t>
    </rPh>
    <phoneticPr fontId="16"/>
  </si>
  <si>
    <t>人形浄瑠璃</t>
    <rPh sb="0" eb="2">
      <t>ニンギョウ</t>
    </rPh>
    <rPh sb="2" eb="5">
      <t>ジョウルリ</t>
    </rPh>
    <phoneticPr fontId="9"/>
  </si>
  <si>
    <t>能楽</t>
    <phoneticPr fontId="9"/>
  </si>
  <si>
    <t>人形製作費</t>
    <phoneticPr fontId="9"/>
  </si>
  <si>
    <t>【任意様式】
「原則として個表別紙は使用しないでください。ただし、定期公演や巡回公演などで１活動に多数の公演が含まれ、「個表」では収まらない場合のみ使用してください。その場合は必ずA4判（片面）１枚に収めてください。</t>
    <rPh sb="1" eb="3">
      <t>ニンイ</t>
    </rPh>
    <rPh sb="3" eb="5">
      <t>ヨウシキ</t>
    </rPh>
    <rPh sb="38" eb="42">
      <t>ジュンカイコウエン</t>
    </rPh>
    <phoneticPr fontId="16"/>
  </si>
  <si>
    <t>番号</t>
    <rPh sb="0" eb="2">
      <t>バンゴウ</t>
    </rPh>
    <phoneticPr fontId="9"/>
  </si>
  <si>
    <t>曜</t>
    <rPh sb="0" eb="1">
      <t>ヨウ</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</si>
  <si>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</si>
  <si>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</si>
  <si>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</si>
  <si>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</si>
  <si>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</si>
  <si>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</si>
  <si>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</si>
  <si>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</si>
  <si>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</si>
  <si>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</si>
  <si>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</si>
  <si>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</si>
  <si>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</si>
  <si>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</si>
  <si>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⑮</t>
    <phoneticPr fontId="9"/>
  </si>
  <si>
    <t>　共催者・共同制作者名とその役割</t>
    <rPh sb="1" eb="4">
      <t>キョウサイシャ</t>
    </rPh>
    <rPh sb="5" eb="7">
      <t>キョウドウ</t>
    </rPh>
    <rPh sb="7" eb="9">
      <t>セイサク</t>
    </rPh>
    <rPh sb="9" eb="10">
      <t>シャ</t>
    </rPh>
    <rPh sb="10" eb="11">
      <t>メイ</t>
    </rPh>
    <rPh sb="14" eb="16">
      <t>ヤクワリ</t>
    </rPh>
    <phoneticPr fontId="9"/>
  </si>
  <si>
    <t>　後援・助成・協賛者名等とその役割</t>
    <rPh sb="1" eb="3">
      <t>コウエン</t>
    </rPh>
    <rPh sb="4" eb="6">
      <t>ジョセイ</t>
    </rPh>
    <rPh sb="7" eb="9">
      <t>キョウサン</t>
    </rPh>
    <rPh sb="9" eb="10">
      <t>シャ</t>
    </rPh>
    <rPh sb="10" eb="11">
      <t>メイ</t>
    </rPh>
    <rPh sb="11" eb="12">
      <t>トウ</t>
    </rPh>
    <rPh sb="15" eb="17">
      <t>ヤクワリ</t>
    </rPh>
    <phoneticPr fontId="9"/>
  </si>
  <si>
    <t>　配信の実施予定および期待される効果（想定する観客層を含む）</t>
    <rPh sb="1" eb="3">
      <t>ハイシン</t>
    </rPh>
    <rPh sb="4" eb="6">
      <t>ジッシ</t>
    </rPh>
    <rPh sb="6" eb="8">
      <t>ヨテイ</t>
    </rPh>
    <rPh sb="11" eb="13">
      <t>キタイ</t>
    </rPh>
    <rPh sb="16" eb="18">
      <t>コウカ</t>
    </rPh>
    <rPh sb="19" eb="21">
      <t>ソウテイ</t>
    </rPh>
    <rPh sb="23" eb="25">
      <t>カンキャク</t>
    </rPh>
    <rPh sb="25" eb="26">
      <t>ソウ</t>
    </rPh>
    <rPh sb="27" eb="28">
      <t>フク</t>
    </rPh>
    <phoneticPr fontId="9"/>
  </si>
  <si>
    <t>　助成金を得ることで期待できる効果</t>
    <phoneticPr fontId="9"/>
  </si>
  <si>
    <t>　様式第４号（第７条関係）</t>
    <phoneticPr fontId="9"/>
  </si>
  <si>
    <t>令和８年度　芸術文化振興基金
助　成　金　交　付　申　請　書</t>
    <rPh sb="25" eb="26">
      <t>サル</t>
    </rPh>
    <rPh sb="27" eb="28">
      <t>ショウ</t>
    </rPh>
    <phoneticPr fontId="9"/>
  </si>
  <si>
    <t>　下記の活動を行いたいので、芸術文化振興基金助成金交付要綱第７条第１項の規定に基づき、
助成金の交付を申請します。</t>
    <rPh sb="1" eb="3">
      <t>カキ</t>
    </rPh>
    <rPh sb="4" eb="6">
      <t>カツドウ</t>
    </rPh>
    <rPh sb="7" eb="8">
      <t>オコナ</t>
    </rPh>
    <rPh sb="14" eb="16">
      <t>ゲイジュツ</t>
    </rPh>
    <rPh sb="16" eb="18">
      <t>ブンカ</t>
    </rPh>
    <rPh sb="18" eb="20">
      <t>シンコウ</t>
    </rPh>
    <rPh sb="20" eb="22">
      <t>キキン</t>
    </rPh>
    <rPh sb="22" eb="25">
      <t>ジョセイキン</t>
    </rPh>
    <rPh sb="25" eb="27">
      <t>コウフ</t>
    </rPh>
    <rPh sb="27" eb="29">
      <t>ヨウコウ</t>
    </rPh>
    <rPh sb="29" eb="30">
      <t>ダイ</t>
    </rPh>
    <rPh sb="31" eb="32">
      <t>ジョウ</t>
    </rPh>
    <rPh sb="32" eb="33">
      <t>ダイ</t>
    </rPh>
    <rPh sb="34" eb="35">
      <t>コウ</t>
    </rPh>
    <rPh sb="36" eb="38">
      <t>キテイ</t>
    </rPh>
    <rPh sb="39" eb="40">
      <t>モト</t>
    </rPh>
    <rPh sb="43" eb="46">
      <t>ジョセイキン</t>
    </rPh>
    <rPh sb="47" eb="49">
      <t>コウフ</t>
    </rPh>
    <rPh sb="50" eb="52">
      <t>シンセイ</t>
    </rPh>
    <phoneticPr fontId="9"/>
  </si>
  <si>
    <t>令和　年　月　日</t>
    <phoneticPr fontId="9"/>
  </si>
  <si>
    <t>（ハ）助成金の額</t>
    <rPh sb="3" eb="6">
      <t>ジョセイキン</t>
    </rPh>
    <rPh sb="7" eb="8">
      <t>ガク</t>
    </rPh>
    <phoneticPr fontId="9"/>
  </si>
  <si>
    <t>収入総額（イ＋ロ＋ハ）</t>
    <phoneticPr fontId="9"/>
  </si>
  <si>
    <t>←提出日をご記入ください。</t>
    <phoneticPr fontId="9"/>
  </si>
  <si>
    <t>←以下の項目に変更がある場合、
「変更理由書」の提出が必要です。
・住所、団体名、代表者氏名
・助成対象活動名</t>
    <phoneticPr fontId="9"/>
  </si>
  <si>
    <t xml:space="preserve">配信予定がある場合は、料金や実施時期等を必ず記入してください。
</t>
    <rPh sb="0" eb="4">
      <t>ハイシンヨテイ</t>
    </rPh>
    <rPh sb="7" eb="9">
      <t>バアイ</t>
    </rPh>
    <rPh sb="11" eb="13">
      <t>リョウキン</t>
    </rPh>
    <rPh sb="14" eb="19">
      <t>ジッシジキトウ</t>
    </rPh>
    <rPh sb="20" eb="21">
      <t>カナラ</t>
    </rPh>
    <rPh sb="22" eb="24">
      <t>キニュウ</t>
    </rPh>
    <phoneticPr fontId="16"/>
  </si>
  <si>
    <t xml:space="preserve">
要望書からの変更はできません。要望書の記載内容をそのままコピーペーストしてください。</t>
    <rPh sb="16" eb="19">
      <t>ヨウボウショ</t>
    </rPh>
    <rPh sb="20" eb="22">
      <t>キサイ</t>
    </rPh>
    <rPh sb="22" eb="24">
      <t>ナイヨウ</t>
    </rPh>
    <phoneticPr fontId="9"/>
  </si>
  <si>
    <t>要望書からの変更はできません。要望書の記載内容をそのままコピーペーストしてください。
セル内で改行される場合は「ALT+ENTER」を同時に押して改行してください。</t>
    <phoneticPr fontId="9"/>
  </si>
  <si>
    <t>取組の内容を変更された場合は変更理由書をご提出ください。</t>
    <rPh sb="0" eb="2">
      <t>トリクミ</t>
    </rPh>
    <rPh sb="3" eb="5">
      <t>ナイヨウ</t>
    </rPh>
    <rPh sb="6" eb="8">
      <t>ヘンコウ</t>
    </rPh>
    <rPh sb="11" eb="13">
      <t>バアイ</t>
    </rPh>
    <rPh sb="14" eb="19">
      <t>ヘンコウリユウショ</t>
    </rPh>
    <rPh sb="21" eb="23">
      <t>テイシュツ</t>
    </rPh>
    <phoneticPr fontId="9"/>
  </si>
  <si>
    <r>
      <t xml:space="preserve">セル内で改行される場合は、「ALT+ENTER」を同時に押して改行してください。
</t>
    </r>
    <r>
      <rPr>
        <b/>
        <sz val="14"/>
        <color rgb="FFC00000"/>
        <rFont val="ＭＳ ゴシック"/>
        <family val="3"/>
        <charset val="128"/>
      </rPr>
      <t>以下の項目に変更がある場合、「変更理由書」の提出が必要です。
・実施時期・場所（配信等を含む）
・本活動の内容（演目、曲目、あらすじ、主な出演者・スタッフ等）
・共催者、共同制作者</t>
    </r>
    <rPh sb="2" eb="3">
      <t>ナイ</t>
    </rPh>
    <rPh sb="4" eb="6">
      <t>カイギョウ</t>
    </rPh>
    <rPh sb="9" eb="11">
      <t>バアイ</t>
    </rPh>
    <rPh sb="25" eb="27">
      <t>ドウジ</t>
    </rPh>
    <rPh sb="28" eb="29">
      <t>オ</t>
    </rPh>
    <rPh sb="31" eb="33">
      <t>カイギョウ</t>
    </rPh>
    <rPh sb="41" eb="43">
      <t>イカ</t>
    </rPh>
    <rPh sb="44" eb="46">
      <t>コウモク</t>
    </rPh>
    <rPh sb="47" eb="49">
      <t>ヘンコウ</t>
    </rPh>
    <rPh sb="52" eb="54">
      <t>バアイ</t>
    </rPh>
    <rPh sb="56" eb="61">
      <t>ヘンコウリユウショ</t>
    </rPh>
    <rPh sb="63" eb="65">
      <t>テイシュツ</t>
    </rPh>
    <rPh sb="66" eb="68">
      <t>ヒツヨウ</t>
    </rPh>
    <rPh sb="73" eb="77">
      <t>ジッシジキ</t>
    </rPh>
    <rPh sb="78" eb="80">
      <t>バショ</t>
    </rPh>
    <rPh sb="81" eb="84">
      <t>ハイシントウ</t>
    </rPh>
    <rPh sb="85" eb="86">
      <t>フク</t>
    </rPh>
    <rPh sb="90" eb="93">
      <t>ホンカツドウ</t>
    </rPh>
    <rPh sb="94" eb="96">
      <t>ナイヨウ</t>
    </rPh>
    <rPh sb="97" eb="99">
      <t>エンモク</t>
    </rPh>
    <rPh sb="100" eb="102">
      <t>キョクモク</t>
    </rPh>
    <rPh sb="108" eb="109">
      <t>オモ</t>
    </rPh>
    <rPh sb="118" eb="119">
      <t>トウ</t>
    </rPh>
    <rPh sb="122" eb="125">
      <t>キョウサイシャ</t>
    </rPh>
    <rPh sb="126" eb="131">
      <t>キョウドウセイサクシャ</t>
    </rPh>
    <phoneticPr fontId="16"/>
  </si>
  <si>
    <r>
      <rPr>
        <b/>
        <sz val="16"/>
        <color theme="1"/>
        <rFont val="ＭＳ ゴシック"/>
        <family val="3"/>
        <charset val="128"/>
      </rPr>
      <t>水色のセルは自動で入力されますので、
記入は不要です。</t>
    </r>
    <r>
      <rPr>
        <sz val="14"/>
        <color theme="1"/>
        <rFont val="ＭＳ ゴシック"/>
        <family val="3"/>
        <charset val="128"/>
      </rPr>
      <t xml:space="preserve">
</t>
    </r>
    <r>
      <rPr>
        <b/>
        <sz val="14"/>
        <color theme="1"/>
        <rFont val="ＭＳ ゴシック"/>
        <family val="3"/>
        <charset val="128"/>
      </rPr>
      <t>※総表に記入した情報が反映されます。</t>
    </r>
    <rPh sb="0" eb="2">
      <t>ミズイロ</t>
    </rPh>
    <rPh sb="6" eb="8">
      <t>ジドウ</t>
    </rPh>
    <rPh sb="9" eb="11">
      <t>ニュウリョク</t>
    </rPh>
    <rPh sb="19" eb="21">
      <t>キニュウ</t>
    </rPh>
    <rPh sb="22" eb="24">
      <t>フヨウ</t>
    </rPh>
    <rPh sb="29" eb="31">
      <t>ソウヒョウ</t>
    </rPh>
    <rPh sb="32" eb="34">
      <t>キニュウ</t>
    </rPh>
    <rPh sb="36" eb="38">
      <t>ジョウホウ</t>
    </rPh>
    <rPh sb="39" eb="41">
      <t>ハンエイ</t>
    </rPh>
    <phoneticPr fontId="9"/>
  </si>
  <si>
    <t>有料入場率が100%を超えている場合は使用座席数、
公演回数、チケットの枚数を再度ご確認ください。</t>
    <phoneticPr fontId="9"/>
  </si>
  <si>
    <r>
      <t>以下の項目に</t>
    </r>
    <r>
      <rPr>
        <b/>
        <u/>
        <sz val="14"/>
        <color rgb="FFC00000"/>
        <rFont val="ＭＳ ゴシック"/>
        <family val="3"/>
        <charset val="128"/>
      </rPr>
      <t>大幅な</t>
    </r>
    <r>
      <rPr>
        <b/>
        <sz val="14"/>
        <color rgb="FFC00000"/>
        <rFont val="ＭＳ ゴシック"/>
        <family val="3"/>
        <charset val="128"/>
      </rPr>
      <t>変更がある場合、「変更理由書」の提出が必要です。
　使用席数
　入場券の券種
　入場券の単価</t>
    </r>
    <phoneticPr fontId="9"/>
  </si>
  <si>
    <t>水色のセルは自動で入力されますので、
記入は不要です。</t>
    <rPh sb="0" eb="2">
      <t>ミズイロ</t>
    </rPh>
    <rPh sb="6" eb="8">
      <t>ジドウ</t>
    </rPh>
    <rPh sb="9" eb="11">
      <t>ニュウリョク</t>
    </rPh>
    <rPh sb="19" eb="21">
      <t>キニュウ</t>
    </rPh>
    <rPh sb="22" eb="24">
      <t>フヨウ</t>
    </rPh>
    <phoneticPr fontId="9"/>
  </si>
  <si>
    <t>※「活動の企画意図」が変わる変更は認められません。</t>
    <phoneticPr fontId="16"/>
  </si>
  <si>
    <t>助成対象活動変更理由書</t>
  </si>
  <si>
    <t>独立行政法人日本芸術文化振興会理事長　殿</t>
  </si>
  <si>
    <t>団　体　名</t>
    <phoneticPr fontId="37"/>
  </si>
  <si>
    <t>代表者役職名</t>
    <rPh sb="3" eb="6">
      <t>ヤクショクメイ</t>
    </rPh>
    <phoneticPr fontId="37"/>
  </si>
  <si>
    <t>代表者氏名</t>
    <phoneticPr fontId="37"/>
  </si>
  <si>
    <t>芸術文化振興基金</t>
    <phoneticPr fontId="37"/>
  </si>
  <si>
    <t>　　助成対象活動名</t>
    <phoneticPr fontId="37"/>
  </si>
  <si>
    <t>件名</t>
    <rPh sb="0" eb="2">
      <t>ケンメイ</t>
    </rPh>
    <phoneticPr fontId="37"/>
  </si>
  <si>
    <t>変更前</t>
    <phoneticPr fontId="37"/>
  </si>
  <si>
    <t>変更後</t>
    <phoneticPr fontId="37"/>
  </si>
  <si>
    <t>変更理由</t>
    <phoneticPr fontId="37"/>
  </si>
  <si>
    <t>以下、欄をコピーしてご記入ください。</t>
    <rPh sb="0" eb="2">
      <t>イカ</t>
    </rPh>
    <rPh sb="3" eb="4">
      <t>ラン</t>
    </rPh>
    <rPh sb="11" eb="13">
      <t>キニュウ</t>
    </rPh>
    <phoneticPr fontId="37"/>
  </si>
  <si>
    <t>公益社団法人　○○○○交響楽団</t>
    <rPh sb="0" eb="2">
      <t>コウエキ</t>
    </rPh>
    <rPh sb="2" eb="4">
      <t>シャダン</t>
    </rPh>
    <rPh sb="4" eb="6">
      <t>ホウジン</t>
    </rPh>
    <rPh sb="11" eb="13">
      <t>コウキョウ</t>
    </rPh>
    <rPh sb="13" eb="15">
      <t>ガクダン</t>
    </rPh>
    <phoneticPr fontId="37"/>
  </si>
  <si>
    <t>理事長</t>
    <rPh sb="0" eb="3">
      <t>リジチョウ</t>
    </rPh>
    <phoneticPr fontId="37"/>
  </si>
  <si>
    <t>○○　○○</t>
    <phoneticPr fontId="37"/>
  </si>
  <si>
    <t>事業区分</t>
    <phoneticPr fontId="37"/>
  </si>
  <si>
    <t>芸術文化振興基金</t>
    <rPh sb="0" eb="8">
      <t>ゲイジュツブンカシンコウキキン</t>
    </rPh>
    <phoneticPr fontId="37"/>
  </si>
  <si>
    <t>活動区分</t>
    <rPh sb="0" eb="4">
      <t>カツドウクブン</t>
    </rPh>
    <phoneticPr fontId="16"/>
  </si>
  <si>
    <t>舞台芸術創造普及活動・音楽</t>
    <rPh sb="0" eb="10">
      <t>ブタイゲイジュツソウゾウフキュウカツドウ</t>
    </rPh>
    <rPh sb="11" eb="13">
      <t>オンガク</t>
    </rPh>
    <phoneticPr fontId="37"/>
  </si>
  <si>
    <t>○○○交響楽団「△△△△定期演奏会」</t>
    <rPh sb="3" eb="5">
      <t>コウキョウ</t>
    </rPh>
    <rPh sb="5" eb="7">
      <t>ガクダン</t>
    </rPh>
    <rPh sb="12" eb="14">
      <t>テイキ</t>
    </rPh>
    <rPh sb="14" eb="17">
      <t>エンソウカイ</t>
    </rPh>
    <phoneticPr fontId="37"/>
  </si>
  <si>
    <t>「第○回定期演奏会」の延期について</t>
    <rPh sb="1" eb="2">
      <t>ダイ</t>
    </rPh>
    <rPh sb="3" eb="4">
      <t>カイ</t>
    </rPh>
    <rPh sb="4" eb="9">
      <t>テイキエンソウカイ</t>
    </rPh>
    <rPh sb="11" eb="13">
      <t>エンキ</t>
    </rPh>
    <phoneticPr fontId="37"/>
  </si>
  <si>
    <t>変更前</t>
  </si>
  <si>
    <t>第○○回定期演奏会　令和〇年〇月○○日（土）17時開演</t>
    <rPh sb="4" eb="6">
      <t>テイキ</t>
    </rPh>
    <rPh sb="6" eb="9">
      <t>エンソウカイ</t>
    </rPh>
    <rPh sb="15" eb="16">
      <t>ガツ</t>
    </rPh>
    <rPh sb="18" eb="19">
      <t>ニチ</t>
    </rPh>
    <rPh sb="20" eb="21">
      <t>ド</t>
    </rPh>
    <rPh sb="24" eb="25">
      <t>ジ</t>
    </rPh>
    <rPh sb="25" eb="27">
      <t>カイエン</t>
    </rPh>
    <phoneticPr fontId="37"/>
  </si>
  <si>
    <t>変更後</t>
  </si>
  <si>
    <t>第○○回定期演奏会　令和〇年〇月〇〇日（土）17時開演</t>
    <rPh sb="4" eb="6">
      <t>テイキ</t>
    </rPh>
    <rPh sb="6" eb="9">
      <t>エンソウカイ</t>
    </rPh>
    <rPh sb="15" eb="16">
      <t>ガツ</t>
    </rPh>
    <rPh sb="18" eb="19">
      <t>ニチ</t>
    </rPh>
    <rPh sb="20" eb="21">
      <t>ド</t>
    </rPh>
    <rPh sb="24" eb="25">
      <t>ジ</t>
    </rPh>
    <rPh sb="25" eb="27">
      <t>カイエン</t>
    </rPh>
    <phoneticPr fontId="37"/>
  </si>
  <si>
    <t>変更理由</t>
  </si>
  <si>
    <t>○○○○○○○○○○○○○○のため。</t>
    <phoneticPr fontId="37"/>
  </si>
  <si>
    <t>「第○回定期演奏会」の出演者の変更について</t>
    <rPh sb="1" eb="2">
      <t>ダイ</t>
    </rPh>
    <rPh sb="3" eb="4">
      <t>カイ</t>
    </rPh>
    <rPh sb="4" eb="9">
      <t>テイキエンソウカイ</t>
    </rPh>
    <rPh sb="11" eb="14">
      <t>シュツエンシャ</t>
    </rPh>
    <rPh sb="15" eb="17">
      <t>ヘンコウ</t>
    </rPh>
    <phoneticPr fontId="37"/>
  </si>
  <si>
    <t>第○○回定期演奏会　ソリスト○○○○、助演□□□□</t>
    <rPh sb="4" eb="6">
      <t>テイキ</t>
    </rPh>
    <rPh sb="6" eb="9">
      <t>エンソウカイ</t>
    </rPh>
    <rPh sb="19" eb="21">
      <t>ジョエン</t>
    </rPh>
    <phoneticPr fontId="37"/>
  </si>
  <si>
    <t>第○○回定期演奏会　ソリスト△△△△、助演◎◎◎◎</t>
    <rPh sb="4" eb="6">
      <t>テイキ</t>
    </rPh>
    <rPh sb="6" eb="9">
      <t>エンソウカイ</t>
    </rPh>
    <rPh sb="19" eb="21">
      <t>ジョエン</t>
    </rPh>
    <phoneticPr fontId="37"/>
  </si>
  <si>
    <t>「第○回定期演奏会」の曲目の変更について</t>
    <rPh sb="1" eb="2">
      <t>ダイ</t>
    </rPh>
    <rPh sb="3" eb="4">
      <t>カイ</t>
    </rPh>
    <rPh sb="4" eb="9">
      <t>テイキエンソウカイ</t>
    </rPh>
    <rPh sb="11" eb="13">
      <t>キョクモク</t>
    </rPh>
    <rPh sb="14" eb="16">
      <t>ヘンコウ</t>
    </rPh>
    <phoneticPr fontId="37"/>
  </si>
  <si>
    <t>モーツァルト「交響曲第〇番」</t>
    <rPh sb="7" eb="10">
      <t>コウキョウキョク</t>
    </rPh>
    <rPh sb="10" eb="11">
      <t>ダイ</t>
    </rPh>
    <rPh sb="12" eb="13">
      <t>バン</t>
    </rPh>
    <phoneticPr fontId="37"/>
  </si>
  <si>
    <t>モーツァルト「交響曲第△番」</t>
    <rPh sb="10" eb="11">
      <t>ダイ</t>
    </rPh>
    <rPh sb="12" eb="13">
      <t>バン</t>
    </rPh>
    <phoneticPr fontId="37"/>
  </si>
  <si>
    <t>「第△回定期演奏会」の延期について</t>
    <rPh sb="1" eb="2">
      <t>ダイ</t>
    </rPh>
    <rPh sb="3" eb="4">
      <t>カイ</t>
    </rPh>
    <rPh sb="4" eb="9">
      <t>テイキエンソウカイ</t>
    </rPh>
    <phoneticPr fontId="37"/>
  </si>
  <si>
    <t>第○○回定期演奏会　令和〇年〇月〇〇日（土）17時開演</t>
    <rPh sb="4" eb="6">
      <t>テイキ</t>
    </rPh>
    <rPh sb="6" eb="9">
      <t>エンソウカイ</t>
    </rPh>
    <rPh sb="10" eb="12">
      <t>レイワ</t>
    </rPh>
    <rPh sb="13" eb="14">
      <t>ネン</t>
    </rPh>
    <rPh sb="15" eb="16">
      <t>ガツ</t>
    </rPh>
    <rPh sb="18" eb="19">
      <t>ニチ</t>
    </rPh>
    <rPh sb="20" eb="21">
      <t>ド</t>
    </rPh>
    <rPh sb="24" eb="25">
      <t>ジ</t>
    </rPh>
    <rPh sb="25" eb="27">
      <t>カイエン</t>
    </rPh>
    <phoneticPr fontId="37"/>
  </si>
  <si>
    <t>令和８年度</t>
    <phoneticPr fontId="37"/>
  </si>
  <si>
    <t>←交付決定通知等の書類はこちらのアドレス宛にメール送信されますので、必ず入力ください。（同上不可）</t>
    <rPh sb="1" eb="5">
      <t>コウフケッテイ</t>
    </rPh>
    <rPh sb="5" eb="7">
      <t>ツウチ</t>
    </rPh>
    <rPh sb="7" eb="8">
      <t>ナド</t>
    </rPh>
    <rPh sb="9" eb="11">
      <t>ショルイ</t>
    </rPh>
    <rPh sb="20" eb="21">
      <t>アテ</t>
    </rPh>
    <rPh sb="25" eb="27">
      <t>ソウシン</t>
    </rPh>
    <rPh sb="34" eb="35">
      <t>カナラ</t>
    </rPh>
    <rPh sb="36" eb="38">
      <t>ニュウリョク</t>
    </rPh>
    <rPh sb="44" eb="46">
      <t>ドウジョウ</t>
    </rPh>
    <rPh sb="46" eb="48">
      <t>フカ</t>
    </rPh>
    <phoneticPr fontId="16"/>
  </si>
  <si>
    <t>.</t>
    <phoneticPr fontId="11"/>
  </si>
  <si>
    <t>←チラシ等の広報に使用される具体的な活動名とフリガナを記入してください。</t>
    <phoneticPr fontId="9"/>
  </si>
  <si>
    <t>活動の内容を把握する上で参考となる資料（映像等）があればURLを記入してください。</t>
    <phoneticPr fontId="16"/>
  </si>
  <si>
    <t>事業区分</t>
    <rPh sb="0" eb="2">
      <t>ジギョウ</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</si>
</sst>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176" formatCode="#,##0_ "/>
    <numFmt numFmtId="177" formatCode="#,##0_);[Red]\(#,##0\)"/>
    <numFmt numFmtId="178" formatCode="#,##0_ ;[Red]\-#,##0\ "/>
    <numFmt numFmtId="179" formatCode="000"/>
    <numFmt numFmtId="180" formatCode="0.0%"/>
    <numFmt numFmtId="181" formatCode="&quot;¥&quot;#,##0_);[Red]\(&quot;¥&quot;#,##0\)"/>
    <numFmt numFmtId="182" formatCode="yyyy/m/d;@"/>
    <numFmt numFmtId="183" formatCode="General;;"/>
    <numFmt numFmtId="184" formatCode="#,##0&quot; 席&quot;"/>
    <numFmt numFmtId="185" formatCode="#,##0_ &quot;回&quot;"/>
    <numFmt numFmtId="186" formatCode="0\ %"/>
    <numFmt numFmtId="187" formatCode="#,##0_ &quot;枚&quot;"/>
    <numFmt numFmtId="188" formatCode="#,##0_ &quot;席&quot;"/>
    <numFmt numFmtId="189" formatCode="m/d;@"/>
    <numFmt numFmtId="190" formatCode="General&quot;回&quot;"/>
    <numFmt numFmtId="191" formatCode="General&quot;ヶ所&quot;"/>
    <numFmt numFmtId="192" formatCode="#,##0\ &quot;席&quot;\ ;[Red]\-#,##0\ &quot;席&quot;"/>
    <numFmt numFmtId="193" formatCode="&quot;外&quot;#&quot;件&quot;;;"/>
    <numFmt numFmtId="194" formatCode="#,###"/>
    <numFmt numFmtId="195" formatCode="#,##0\ &quot;回&quot;\ ;[Red]\-#,##0\ &quot;回&quot;"/>
    <numFmt numFmtId="196" formatCode="[$-411]ggge&quot;年&quot;m&quot;月&quot;d&quot;日&quot;;@"/>
  </numFmts>
  <fonts count="66">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6"/>
      <name val="游ゴシック"/>
      <family val="3"/>
      <charset val="128"/>
    </font>
    <font>
      <sz val="6"/>
      <name val="游ゴシック"/>
      <family val="3"/>
      <charset val="128"/>
    </font>
    <font>
      <sz val="11"/>
      <name val="ＭＳ Ｐゴシック"/>
      <family val="3"/>
      <charset val="128"/>
    </font>
    <font>
      <sz val="6"/>
      <name val="游ゴシック"/>
      <family val="3"/>
      <charset val="128"/>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11"/>
      <name val="游ゴシック"/>
      <family val="3"/>
      <charset val="128"/>
      <scheme val="minor"/>
    </font>
    <font>
      <sz val="14"/>
      <color theme="1"/>
      <name val="ＭＳ ゴシック"/>
      <family val="3"/>
      <charset val="128"/>
    </font>
    <font>
      <b/>
      <sz val="10"/>
      <color indexed="81"/>
      <name val="MS P ゴシック"/>
      <family val="3"/>
      <charset val="128"/>
    </font>
    <font>
      <sz val="18"/>
      <color theme="1"/>
      <name val="ＭＳ ゴシック"/>
      <family val="3"/>
      <charset val="128"/>
    </font>
    <font>
      <sz val="11"/>
      <color theme="1"/>
      <name val="ＭＳ ゴシック"/>
      <family val="3"/>
      <charset val="128"/>
    </font>
    <font>
      <sz val="16"/>
      <color theme="1"/>
      <name val="ＭＳ ゴシック"/>
      <family val="3"/>
      <charset val="128"/>
    </font>
    <font>
      <sz val="9"/>
      <color theme="1"/>
      <name val="ＭＳ ゴシック"/>
      <family val="3"/>
      <charset val="128"/>
    </font>
    <font>
      <b/>
      <sz val="11"/>
      <color theme="1"/>
      <name val="ＭＳ ゴシック"/>
      <family val="3"/>
      <charset val="128"/>
    </font>
    <font>
      <sz val="12"/>
      <color theme="1"/>
      <name val="ＭＳ ゴシック"/>
      <family val="3"/>
      <charset val="128"/>
    </font>
    <font>
      <b/>
      <sz val="12"/>
      <color theme="1"/>
      <name val="ＭＳ ゴシック"/>
      <family val="3"/>
      <charset val="128"/>
    </font>
    <font>
      <b/>
      <sz val="14"/>
      <color theme="1"/>
      <name val="ＭＳ ゴシック"/>
      <family val="3"/>
      <charset val="128"/>
    </font>
    <font>
      <b/>
      <sz val="14"/>
      <color rgb="FFFF0000"/>
      <name val="ＭＳ ゴシック"/>
      <family val="3"/>
      <charset val="128"/>
    </font>
    <font>
      <sz val="14"/>
      <name val="ＭＳ ゴシック"/>
      <family val="3"/>
      <charset val="128"/>
    </font>
    <font>
      <sz val="10"/>
      <color theme="1"/>
      <name val="ＭＳ ゴシック"/>
      <family val="3"/>
      <charset val="128"/>
    </font>
    <font>
      <b/>
      <sz val="20"/>
      <color theme="1"/>
      <name val="ＭＳ ゴシック"/>
      <family val="3"/>
      <charset val="128"/>
    </font>
    <font>
      <sz val="14"/>
      <color rgb="FFEAEAEA"/>
      <name val="ＭＳ ゴシック"/>
      <family val="3"/>
      <charset val="128"/>
    </font>
    <font>
      <sz val="22"/>
      <name val="ＭＳ ゴシック"/>
      <family val="3"/>
      <charset val="128"/>
    </font>
    <font>
      <sz val="10"/>
      <name val="ＭＳ ゴシック"/>
      <family val="3"/>
      <charset val="128"/>
    </font>
    <font>
      <b/>
      <sz val="16"/>
      <color theme="1"/>
      <name val="ＭＳ ゴシック"/>
      <family val="3"/>
      <charset val="128"/>
    </font>
    <font>
      <sz val="22"/>
      <color theme="1"/>
      <name val="ＭＳ ゴシック"/>
      <family val="3"/>
      <charset val="128"/>
    </font>
    <font>
      <sz val="6"/>
      <name val="游ゴシック"/>
      <family val="2"/>
      <charset val="128"/>
      <scheme val="minor"/>
    </font>
    <font>
      <b/>
      <sz val="14"/>
      <name val="ＭＳ ゴシック"/>
      <family val="3"/>
      <charset val="128"/>
    </font>
    <font>
      <b/>
      <sz val="11"/>
      <name val="ＭＳ ゴシック"/>
      <family val="3"/>
      <charset val="128"/>
    </font>
    <font>
      <sz val="11"/>
      <name val="ＭＳ ゴシック"/>
      <family val="3"/>
      <charset val="128"/>
    </font>
    <font>
      <sz val="12"/>
      <name val="ＭＳ ゴシック"/>
      <family val="3"/>
      <charset val="128"/>
    </font>
    <font>
      <b/>
      <sz val="16"/>
      <name val="ＭＳ ゴシック"/>
      <family val="3"/>
      <charset val="128"/>
    </font>
    <font>
      <b/>
      <sz val="18"/>
      <color theme="1"/>
      <name val="ＭＳ ゴシック"/>
      <family val="3"/>
      <charset val="128"/>
    </font>
    <font>
      <b/>
      <sz val="18"/>
      <name val="ＭＳ ゴシック"/>
      <family val="3"/>
      <charset val="128"/>
    </font>
    <font>
      <b/>
      <sz val="22"/>
      <color theme="1"/>
      <name val="ＭＳ ゴシック"/>
      <family val="3"/>
      <charset val="128"/>
    </font>
    <font>
      <sz val="9"/>
      <color indexed="81"/>
      <name val="MS P ゴシック"/>
      <family val="3"/>
      <charset val="128"/>
    </font>
    <font>
      <b/>
      <sz val="16"/>
      <color rgb="FFC00000"/>
      <name val="游ゴシック"/>
      <family val="3"/>
      <charset val="128"/>
      <scheme val="minor"/>
    </font>
    <font>
      <b/>
      <u/>
      <sz val="16"/>
      <color rgb="FFFF0000"/>
      <name val="ＭＳ ゴシック"/>
      <family val="3"/>
      <charset val="128"/>
    </font>
    <font>
      <b/>
      <sz val="12"/>
      <color rgb="FFC00000"/>
      <name val="ＭＳ ゴシック"/>
      <family val="3"/>
      <charset val="128"/>
    </font>
    <font>
      <b/>
      <sz val="14"/>
      <color rgb="FFC00000"/>
      <name val="ＭＳ ゴシック"/>
      <family val="3"/>
      <charset val="128"/>
    </font>
    <font>
      <b/>
      <sz val="14"/>
      <color rgb="FFDE0000"/>
      <name val="ＭＳ ゴシック"/>
      <family val="3"/>
      <charset val="128"/>
    </font>
    <font>
      <sz val="6"/>
      <name val="ＭＳ Ｐゴシック"/>
      <family val="3"/>
      <charset val="128"/>
    </font>
    <font>
      <sz val="12"/>
      <color indexed="81"/>
      <name val="MS P ゴシック"/>
      <family val="3"/>
      <charset val="128"/>
    </font>
    <font>
      <sz val="10"/>
      <color rgb="FFFF0000"/>
      <name val="ＭＳ ゴシック"/>
      <family val="3"/>
      <charset val="128"/>
    </font>
    <font>
      <sz val="14"/>
      <color theme="2"/>
      <name val="ＭＳ ゴシック"/>
      <family val="3"/>
      <charset val="128"/>
    </font>
    <font>
      <sz val="11"/>
      <color theme="1"/>
      <name val="游ゴシック"/>
      <family val="2"/>
      <scheme val="minor"/>
    </font>
    <font>
      <b/>
      <sz val="12"/>
      <color rgb="FFFF0000"/>
      <name val="ＭＳ ゴシック"/>
      <family val="3"/>
      <charset val="128"/>
    </font>
    <font>
      <sz val="11"/>
      <color indexed="81"/>
      <name val="MS P ゴシック"/>
      <family val="3"/>
      <charset val="128"/>
    </font>
    <font>
      <sz val="12"/>
      <color theme="1"/>
      <name val="游ゴシック"/>
      <family val="3"/>
      <charset val="128"/>
      <scheme val="minor"/>
    </font>
    <font>
      <b/>
      <sz val="12"/>
      <name val="ＭＳ ゴシック"/>
      <family val="3"/>
      <charset val="128"/>
    </font>
    <font>
      <b/>
      <sz val="22"/>
      <color rgb="FFDE0000"/>
      <name val="ＭＳ ゴシック"/>
      <family val="3"/>
      <charset val="128"/>
    </font>
    <font>
      <b/>
      <sz val="14"/>
      <color indexed="81"/>
      <name val="MS P ゴシック"/>
      <family val="3"/>
      <charset val="128"/>
    </font>
    <font>
      <b/>
      <u/>
      <sz val="14"/>
      <color rgb="FFC00000"/>
      <name val="ＭＳ ゴシック"/>
      <family val="3"/>
      <charset val="128"/>
    </font>
    <font>
      <sz val="8"/>
      <color theme="1"/>
      <name val="ＭＳ ゴシック"/>
      <family val="3"/>
      <charset val="128"/>
    </font>
    <font>
      <b/>
      <sz val="11"/>
      <color rgb="FFC00000"/>
      <name val="ＭＳ ゴシック"/>
      <family val="3"/>
      <charset val="128"/>
    </font>
  </fonts>
  <fills count="18">
    <fill>
      <patternFill patternType="none"/>
    </fill>
    <fill>
      <patternFill patternType="gray125"/>
    </fill>
    <fill>
      <patternFill patternType="solid">
        <fgColor rgb="FFC0C0C0"/>
        <bgColor indexed="64"/>
      </patternFill>
    </fill>
    <fill>
      <patternFill patternType="solid">
        <fgColor rgb="FF969696"/>
        <bgColor indexed="64"/>
      </patternFill>
    </fill>
    <fill>
      <patternFill patternType="solid">
        <fgColor rgb="FFEAEAEA"/>
        <bgColor indexed="64"/>
      </patternFill>
    </fill>
    <fill>
      <patternFill patternType="solid">
        <fgColor rgb="FFCCFFFF"/>
        <bgColor indexed="64"/>
      </patternFill>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CFF"/>
        <bgColor indexed="64"/>
      </patternFill>
    </fill>
    <fill>
      <patternFill patternType="solid">
        <fgColor rgb="FFFFFF99"/>
        <bgColor indexed="64"/>
      </patternFill>
    </fill>
    <fill>
      <patternFill patternType="solid">
        <fgColor rgb="FFCCFF99"/>
        <bgColor indexed="64"/>
      </patternFill>
    </fill>
    <fill>
      <patternFill patternType="solid">
        <fgColor rgb="FF00B050"/>
        <bgColor indexed="64"/>
      </patternFill>
    </fill>
    <fill>
      <patternFill patternType="solid">
        <fgColor theme="0" tint="-0.249977111117893"/>
        <bgColor indexed="64"/>
      </patternFill>
    </fill>
  </fills>
  <borders count="148">
    <border>
      <left/>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right/>
      <top/>
      <bottom style="hair">
        <color indexed="64"/>
      </bottom>
      <diagonal/>
    </border>
    <border>
      <left/>
      <right style="thin">
        <color indexed="64"/>
      </right>
      <top/>
      <bottom style="thin">
        <color indexed="64"/>
      </bottom>
      <diagonal/>
    </border>
    <border>
      <left/>
      <right style="medium">
        <color indexed="64"/>
      </right>
      <top/>
      <bottom style="hair">
        <color indexed="64"/>
      </bottom>
      <diagonal/>
    </border>
    <border>
      <left/>
      <right style="hair">
        <color indexed="64"/>
      </right>
      <top style="thin">
        <color indexed="64"/>
      </top>
      <bottom style="thin">
        <color indexed="64"/>
      </bottom>
      <diagonal/>
    </border>
    <border>
      <left/>
      <right style="hair">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medium">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medium">
        <color indexed="64"/>
      </right>
      <top style="thin">
        <color indexed="64"/>
      </top>
      <bottom/>
      <diagonal/>
    </border>
    <border>
      <left/>
      <right style="hair">
        <color indexed="64"/>
      </right>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hair">
        <color indexed="64"/>
      </left>
      <right/>
      <top style="medium">
        <color indexed="64"/>
      </top>
      <bottom style="medium">
        <color indexed="64"/>
      </bottom>
      <diagonal/>
    </border>
    <border>
      <left style="hair">
        <color indexed="64"/>
      </left>
      <right/>
      <top/>
      <bottom style="thin">
        <color indexed="64"/>
      </bottom>
      <diagonal/>
    </border>
    <border>
      <left style="hair">
        <color indexed="64"/>
      </left>
      <right/>
      <top/>
      <bottom style="hair">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hair">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ck">
        <color indexed="64"/>
      </left>
      <right/>
      <top/>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bottom style="hair">
        <color indexed="64"/>
      </bottom>
      <diagonal/>
    </border>
    <border>
      <left style="thin">
        <color indexed="64"/>
      </left>
      <right/>
      <top style="medium">
        <color indexed="64"/>
      </top>
      <bottom style="medium">
        <color indexed="64"/>
      </bottom>
      <diagonal/>
    </border>
    <border>
      <left/>
      <right style="thick">
        <color indexed="64"/>
      </right>
      <top style="thin">
        <color indexed="64"/>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right style="hair">
        <color indexed="64"/>
      </right>
      <top style="hair">
        <color indexed="64"/>
      </top>
      <bottom style="medium">
        <color indexed="64"/>
      </bottom>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s>
  <cellStyleXfs count="25">
    <xf numFmtId="0" fontId="0" fillId="0" borderId="0">
      <alignment vertical="center"/>
    </xf>
    <xf numFmtId="9" fontId="14" fillId="0" borderId="0" applyFont="0" applyFill="0" applyBorder="0" applyAlignment="0" applyProtection="0">
      <alignment vertical="center"/>
    </xf>
    <xf numFmtId="9" fontId="12"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2" fillId="0" borderId="0" applyFont="0" applyFill="0" applyBorder="0" applyAlignment="0" applyProtection="0"/>
    <xf numFmtId="0" fontId="14" fillId="0" borderId="0">
      <alignment vertical="center"/>
    </xf>
    <xf numFmtId="0" fontId="12" fillId="0" borderId="0"/>
    <xf numFmtId="0" fontId="8" fillId="0" borderId="0">
      <alignment vertical="center"/>
    </xf>
    <xf numFmtId="0" fontId="7" fillId="0" borderId="0">
      <alignment vertical="center"/>
    </xf>
    <xf numFmtId="0" fontId="6" fillId="0" borderId="0">
      <alignment vertical="center"/>
    </xf>
    <xf numFmtId="0" fontId="56" fillId="0" borderId="0"/>
    <xf numFmtId="0" fontId="5" fillId="0" borderId="0">
      <alignment vertical="center"/>
    </xf>
    <xf numFmtId="0" fontId="4" fillId="0" borderId="0">
      <alignment vertical="center"/>
    </xf>
    <xf numFmtId="38" fontId="5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56"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1075">
    <xf numFmtId="0" fontId="0" fillId="0" borderId="0" xfId="0">
      <alignment vertical="center"/>
    </xf>
    <xf numFmtId="0" fontId="14" fillId="0" borderId="0" xfId="6">
      <alignment vertical="center"/>
    </xf>
    <xf numFmtId="0" fontId="17" fillId="2" borderId="8" xfId="6" applyFont="1" applyFill="1" applyBorder="1" applyAlignment="1">
      <alignment horizontal="center" vertical="center"/>
    </xf>
    <xf numFmtId="0" fontId="15" fillId="2" borderId="8" xfId="6" applyFont="1" applyFill="1" applyBorder="1">
      <alignment vertical="center"/>
    </xf>
    <xf numFmtId="0" fontId="15" fillId="0" borderId="0" xfId="6" applyFont="1">
      <alignment vertical="center"/>
    </xf>
    <xf numFmtId="0" fontId="21" fillId="0" borderId="0" xfId="0" applyFont="1">
      <alignment vertical="center"/>
    </xf>
    <xf numFmtId="0" fontId="21" fillId="0" borderId="0" xfId="0" applyFont="1" applyAlignment="1">
      <alignment vertical="center" wrapText="1"/>
    </xf>
    <xf numFmtId="190" fontId="18" fillId="0" borderId="9" xfId="0" applyNumberFormat="1" applyFont="1" applyBorder="1" applyAlignment="1" applyProtection="1">
      <alignment horizontal="center" vertical="center" shrinkToFit="1"/>
      <protection locked="0"/>
    </xf>
    <xf numFmtId="14" fontId="18" fillId="0" borderId="47" xfId="0" applyNumberFormat="1" applyFont="1" applyBorder="1" applyAlignment="1" applyProtection="1">
      <alignment horizontal="center" vertical="center"/>
      <protection locked="0"/>
    </xf>
    <xf numFmtId="14" fontId="18" fillId="0" borderId="52" xfId="0" applyNumberFormat="1" applyFont="1" applyBorder="1" applyAlignment="1" applyProtection="1">
      <alignment horizontal="center" vertical="center"/>
      <protection locked="0"/>
    </xf>
    <xf numFmtId="0" fontId="18" fillId="0" borderId="0" xfId="6" applyFont="1">
      <alignment vertical="center"/>
    </xf>
    <xf numFmtId="176" fontId="18" fillId="0" borderId="12" xfId="6" applyNumberFormat="1" applyFont="1" applyBorder="1" applyProtection="1">
      <alignment vertical="center"/>
      <protection locked="0"/>
    </xf>
    <xf numFmtId="176" fontId="18" fillId="0" borderId="10" xfId="6" applyNumberFormat="1" applyFont="1" applyBorder="1" applyProtection="1">
      <alignment vertical="center"/>
      <protection locked="0"/>
    </xf>
    <xf numFmtId="38" fontId="18" fillId="0" borderId="81" xfId="6" applyNumberFormat="1" applyFont="1" applyBorder="1" applyProtection="1">
      <alignment vertical="center"/>
      <protection locked="0"/>
    </xf>
    <xf numFmtId="177" fontId="18" fillId="0" borderId="5" xfId="6" applyNumberFormat="1" applyFont="1" applyBorder="1" applyProtection="1">
      <alignment vertical="center"/>
      <protection locked="0"/>
    </xf>
    <xf numFmtId="177" fontId="18" fillId="0" borderId="6" xfId="6" applyNumberFormat="1" applyFont="1" applyBorder="1" applyProtection="1">
      <alignment vertical="center"/>
      <protection locked="0"/>
    </xf>
    <xf numFmtId="177" fontId="18" fillId="0" borderId="7" xfId="6" applyNumberFormat="1" applyFont="1" applyBorder="1" applyProtection="1">
      <alignment vertical="center"/>
      <protection locked="0"/>
    </xf>
    <xf numFmtId="177" fontId="18" fillId="0" borderId="1" xfId="6" applyNumberFormat="1" applyFont="1" applyBorder="1" applyProtection="1">
      <alignment vertical="center"/>
      <protection locked="0"/>
    </xf>
    <xf numFmtId="177" fontId="18" fillId="0" borderId="2" xfId="6" applyNumberFormat="1" applyFont="1" applyBorder="1" applyProtection="1">
      <alignment vertical="center"/>
      <protection locked="0"/>
    </xf>
    <xf numFmtId="177" fontId="18" fillId="0" borderId="4" xfId="6" applyNumberFormat="1" applyFont="1" applyBorder="1" applyProtection="1">
      <alignment vertical="center"/>
      <protection locked="0"/>
    </xf>
    <xf numFmtId="177" fontId="18" fillId="0" borderId="35" xfId="6" applyNumberFormat="1" applyFont="1" applyBorder="1" applyProtection="1">
      <alignment vertical="center"/>
      <protection locked="0"/>
    </xf>
    <xf numFmtId="0" fontId="33" fillId="0" borderId="0" xfId="7" applyFont="1" applyAlignment="1">
      <alignment vertical="center"/>
    </xf>
    <xf numFmtId="0" fontId="34" fillId="0" borderId="0" xfId="7" applyFont="1" applyAlignment="1">
      <alignment vertical="center"/>
    </xf>
    <xf numFmtId="0" fontId="34" fillId="0" borderId="0" xfId="7" applyFont="1"/>
    <xf numFmtId="0" fontId="21" fillId="0" borderId="0" xfId="6" applyFont="1" applyAlignment="1">
      <alignment vertical="top" wrapText="1"/>
    </xf>
    <xf numFmtId="0" fontId="34" fillId="0" borderId="0" xfId="7" applyFont="1" applyAlignment="1">
      <alignment horizontal="center" vertical="center"/>
    </xf>
    <xf numFmtId="178" fontId="18" fillId="0" borderId="96" xfId="0" applyNumberFormat="1" applyFont="1" applyBorder="1" applyAlignment="1" applyProtection="1">
      <alignment horizontal="right" vertical="center" shrinkToFit="1"/>
      <protection locked="0"/>
    </xf>
    <xf numFmtId="178" fontId="18" fillId="0" borderId="85" xfId="0" applyNumberFormat="1" applyFont="1" applyBorder="1" applyProtection="1">
      <alignment vertical="center"/>
      <protection locked="0"/>
    </xf>
    <xf numFmtId="0" fontId="18" fillId="0" borderId="21" xfId="0" applyFont="1" applyBorder="1" applyAlignment="1" applyProtection="1">
      <alignment vertical="center" shrinkToFit="1"/>
      <protection locked="0"/>
    </xf>
    <xf numFmtId="178" fontId="18" fillId="0" borderId="10" xfId="0" applyNumberFormat="1" applyFont="1" applyBorder="1" applyAlignment="1" applyProtection="1">
      <alignment horizontal="right" vertical="center" shrinkToFit="1"/>
      <protection locked="0"/>
    </xf>
    <xf numFmtId="178" fontId="18" fillId="0" borderId="51" xfId="0" applyNumberFormat="1" applyFont="1" applyBorder="1" applyProtection="1">
      <alignment vertical="center"/>
      <protection locked="0"/>
    </xf>
    <xf numFmtId="178" fontId="18" fillId="0" borderId="11" xfId="0" applyNumberFormat="1" applyFont="1" applyBorder="1" applyAlignment="1" applyProtection="1">
      <alignment horizontal="right" vertical="center" shrinkToFit="1"/>
      <protection locked="0"/>
    </xf>
    <xf numFmtId="178" fontId="18" fillId="0" borderId="55" xfId="0" applyNumberFormat="1" applyFont="1" applyBorder="1" applyProtection="1">
      <alignment vertical="center"/>
      <protection locked="0"/>
    </xf>
    <xf numFmtId="189" fontId="18" fillId="0" borderId="0" xfId="0" applyNumberFormat="1" applyFont="1" applyAlignment="1" applyProtection="1">
      <alignment horizontal="center" vertical="center" shrinkToFit="1"/>
      <protection locked="0"/>
    </xf>
    <xf numFmtId="177" fontId="18" fillId="0" borderId="108" xfId="6" applyNumberFormat="1" applyFont="1" applyBorder="1" applyProtection="1">
      <alignment vertical="center"/>
      <protection locked="0"/>
    </xf>
    <xf numFmtId="178" fontId="18" fillId="0" borderId="103" xfId="0" applyNumberFormat="1" applyFont="1" applyBorder="1" applyAlignment="1" applyProtection="1">
      <alignment horizontal="right" vertical="center" shrinkToFit="1"/>
      <protection locked="0"/>
    </xf>
    <xf numFmtId="178" fontId="18" fillId="0" borderId="6" xfId="0" applyNumberFormat="1" applyFont="1" applyBorder="1" applyAlignment="1" applyProtection="1">
      <alignment horizontal="right" vertical="center" shrinkToFit="1"/>
      <protection locked="0"/>
    </xf>
    <xf numFmtId="178" fontId="18" fillId="0" borderId="7" xfId="0" applyNumberFormat="1" applyFont="1" applyBorder="1" applyAlignment="1" applyProtection="1">
      <alignment horizontal="right" vertical="center" shrinkToFit="1"/>
      <protection locked="0"/>
    </xf>
    <xf numFmtId="0" fontId="15" fillId="0" borderId="8" xfId="6" applyFont="1" applyBorder="1" applyAlignment="1">
      <alignment vertical="top"/>
    </xf>
    <xf numFmtId="0" fontId="15" fillId="0" borderId="8" xfId="6" applyFont="1" applyBorder="1">
      <alignment vertical="center"/>
    </xf>
    <xf numFmtId="0" fontId="15" fillId="0" borderId="8" xfId="6" applyFont="1" applyBorder="1" applyAlignment="1">
      <alignment vertical="center" wrapText="1"/>
    </xf>
    <xf numFmtId="0" fontId="0" fillId="0" borderId="8" xfId="6" applyFont="1" applyBorder="1">
      <alignment vertical="center"/>
    </xf>
    <xf numFmtId="0" fontId="14" fillId="0" borderId="8" xfId="6" applyBorder="1" applyAlignment="1">
      <alignment vertical="center" wrapText="1"/>
    </xf>
    <xf numFmtId="0" fontId="14" fillId="0" borderId="8" xfId="6" applyBorder="1">
      <alignment vertical="center"/>
    </xf>
    <xf numFmtId="0" fontId="14" fillId="0" borderId="8" xfId="6" applyBorder="1" applyAlignment="1">
      <alignment horizontal="left" vertical="top"/>
    </xf>
    <xf numFmtId="0" fontId="0" fillId="0" borderId="8" xfId="6" applyFont="1" applyBorder="1" applyAlignment="1">
      <alignment horizontal="left" vertical="top"/>
    </xf>
    <xf numFmtId="0" fontId="14" fillId="0" borderId="8" xfId="6" applyBorder="1" applyAlignment="1">
      <alignment horizontal="left" vertical="top" wrapText="1"/>
    </xf>
    <xf numFmtId="0" fontId="0" fillId="0" borderId="8" xfId="6" applyFont="1" applyBorder="1" applyAlignment="1">
      <alignment horizontal="left" vertical="top" wrapText="1"/>
    </xf>
    <xf numFmtId="0" fontId="15" fillId="0" borderId="8" xfId="6" applyFont="1" applyBorder="1" applyAlignment="1">
      <alignment horizontal="left" vertical="top"/>
    </xf>
    <xf numFmtId="0" fontId="15" fillId="0" borderId="8" xfId="6" applyFont="1" applyBorder="1" applyAlignment="1">
      <alignment horizontal="left" vertical="top" wrapText="1"/>
    </xf>
    <xf numFmtId="189" fontId="18" fillId="0" borderId="10" xfId="0" applyNumberFormat="1" applyFont="1" applyBorder="1" applyAlignment="1" applyProtection="1">
      <alignment horizontal="center" vertical="center" wrapText="1" shrinkToFit="1"/>
      <protection locked="0"/>
    </xf>
    <xf numFmtId="0" fontId="21" fillId="0" borderId="0" xfId="7" applyFont="1" applyAlignment="1">
      <alignment horizontal="center" vertical="center"/>
    </xf>
    <xf numFmtId="0" fontId="40" fillId="0" borderId="0" xfId="7" applyFont="1" applyAlignment="1">
      <alignment horizontal="center"/>
    </xf>
    <xf numFmtId="38" fontId="40" fillId="0" borderId="0" xfId="7" applyNumberFormat="1" applyFont="1" applyAlignment="1">
      <alignment vertical="center"/>
    </xf>
    <xf numFmtId="0" fontId="21" fillId="0" borderId="0" xfId="7" applyFont="1" applyAlignment="1">
      <alignment horizontal="right" vertical="center"/>
    </xf>
    <xf numFmtId="38" fontId="21" fillId="0" borderId="0" xfId="7" applyNumberFormat="1" applyFont="1" applyAlignment="1">
      <alignment vertical="center"/>
    </xf>
    <xf numFmtId="0" fontId="40" fillId="0" borderId="0" xfId="7" applyFont="1" applyAlignment="1">
      <alignment vertical="center"/>
    </xf>
    <xf numFmtId="0" fontId="40" fillId="0" borderId="0" xfId="7" applyFont="1"/>
    <xf numFmtId="188" fontId="40" fillId="0" borderId="0" xfId="7" applyNumberFormat="1" applyFont="1" applyAlignment="1">
      <alignment vertical="center"/>
    </xf>
    <xf numFmtId="180" fontId="40" fillId="0" borderId="0" xfId="7" applyNumberFormat="1" applyFont="1" applyAlignment="1">
      <alignment vertical="center"/>
    </xf>
    <xf numFmtId="0" fontId="21" fillId="0" borderId="0" xfId="7" applyFont="1" applyAlignment="1">
      <alignment vertical="center"/>
    </xf>
    <xf numFmtId="180" fontId="40" fillId="5" borderId="81" xfId="3" applyNumberFormat="1" applyFont="1" applyFill="1" applyBorder="1" applyAlignment="1">
      <alignment horizontal="right" vertical="center"/>
    </xf>
    <xf numFmtId="180" fontId="40" fillId="5" borderId="94" xfId="3" applyNumberFormat="1" applyFont="1" applyFill="1" applyBorder="1" applyAlignment="1">
      <alignment horizontal="right" vertical="center"/>
    </xf>
    <xf numFmtId="38" fontId="40" fillId="5" borderId="81" xfId="5" applyFont="1" applyFill="1" applyBorder="1" applyAlignment="1" applyProtection="1">
      <alignment horizontal="right" vertical="center"/>
    </xf>
    <xf numFmtId="0" fontId="40" fillId="0" borderId="0" xfId="7" applyFont="1" applyAlignment="1">
      <alignment horizontal="center" vertical="center"/>
    </xf>
    <xf numFmtId="0" fontId="15" fillId="9" borderId="8" xfId="6" applyFont="1" applyFill="1" applyBorder="1" applyAlignment="1">
      <alignment vertical="top"/>
    </xf>
    <xf numFmtId="0" fontId="0" fillId="10" borderId="8" xfId="6" applyFont="1" applyFill="1" applyBorder="1" applyAlignment="1">
      <alignment horizontal="left" vertical="top"/>
    </xf>
    <xf numFmtId="0" fontId="14" fillId="10" borderId="8" xfId="6" applyFill="1" applyBorder="1" applyAlignment="1">
      <alignment horizontal="left" vertical="top"/>
    </xf>
    <xf numFmtId="0" fontId="14" fillId="11" borderId="8" xfId="6" applyFill="1" applyBorder="1" applyAlignment="1">
      <alignment horizontal="left" vertical="top"/>
    </xf>
    <xf numFmtId="0" fontId="14" fillId="6" borderId="8" xfId="6" applyFill="1" applyBorder="1" applyAlignment="1">
      <alignment horizontal="left" vertical="top"/>
    </xf>
    <xf numFmtId="0" fontId="0" fillId="12" borderId="8" xfId="6" applyFont="1" applyFill="1" applyBorder="1" applyAlignment="1">
      <alignment horizontal="left" vertical="top"/>
    </xf>
    <xf numFmtId="0" fontId="14" fillId="12" borderId="8" xfId="6" applyFill="1" applyBorder="1" applyAlignment="1">
      <alignment horizontal="left" vertical="top"/>
    </xf>
    <xf numFmtId="0" fontId="15" fillId="13" borderId="8" xfId="6" applyFont="1" applyFill="1" applyBorder="1" applyAlignment="1">
      <alignment horizontal="left" vertical="top"/>
    </xf>
    <xf numFmtId="0" fontId="15" fillId="13" borderId="8" xfId="6" applyFont="1" applyFill="1" applyBorder="1" applyAlignment="1">
      <alignment vertical="top"/>
    </xf>
    <xf numFmtId="0" fontId="15" fillId="14" borderId="8" xfId="6" applyFont="1" applyFill="1" applyBorder="1" applyAlignment="1">
      <alignment vertical="top"/>
    </xf>
    <xf numFmtId="0" fontId="15" fillId="15" borderId="8" xfId="6" applyFont="1" applyFill="1" applyBorder="1">
      <alignment vertical="center"/>
    </xf>
    <xf numFmtId="0" fontId="18" fillId="0" borderId="22" xfId="0" applyFont="1" applyBorder="1" applyAlignment="1" applyProtection="1">
      <alignment vertical="center" shrinkToFit="1"/>
      <protection locked="0"/>
    </xf>
    <xf numFmtId="49" fontId="0" fillId="0" borderId="0" xfId="0" applyNumberFormat="1">
      <alignment vertical="center"/>
    </xf>
    <xf numFmtId="178" fontId="18" fillId="0" borderId="12" xfId="0" applyNumberFormat="1" applyFont="1" applyBorder="1" applyAlignment="1" applyProtection="1">
      <alignment horizontal="right" vertical="center" shrinkToFit="1"/>
      <protection locked="0"/>
    </xf>
    <xf numFmtId="0" fontId="29" fillId="0" borderId="20" xfId="0" applyFont="1" applyBorder="1" applyAlignment="1" applyProtection="1">
      <alignment vertical="center" shrinkToFit="1"/>
      <protection locked="0"/>
    </xf>
    <xf numFmtId="0" fontId="44" fillId="0" borderId="0" xfId="7" applyFont="1" applyAlignment="1">
      <alignment vertical="center"/>
    </xf>
    <xf numFmtId="0" fontId="40" fillId="0" borderId="0" xfId="7" applyFont="1" applyAlignment="1">
      <alignment horizontal="right" vertical="center"/>
    </xf>
    <xf numFmtId="177" fontId="18" fillId="0" borderId="0" xfId="4" applyNumberFormat="1" applyFont="1" applyBorder="1" applyProtection="1">
      <alignment vertical="center"/>
    </xf>
    <xf numFmtId="177" fontId="18" fillId="0" borderId="0" xfId="4" applyNumberFormat="1" applyFont="1" applyBorder="1" applyAlignment="1" applyProtection="1">
      <alignment horizontal="left" vertical="top"/>
    </xf>
    <xf numFmtId="38" fontId="18" fillId="0" borderId="0" xfId="3" applyFont="1" applyFill="1" applyBorder="1" applyAlignment="1" applyProtection="1">
      <alignment horizontal="right" vertical="center"/>
    </xf>
    <xf numFmtId="177" fontId="18" fillId="0" borderId="0" xfId="4" applyNumberFormat="1" applyFont="1" applyFill="1" applyBorder="1" applyAlignment="1" applyProtection="1">
      <alignment horizontal="left" vertical="top"/>
    </xf>
    <xf numFmtId="0" fontId="18" fillId="0" borderId="0" xfId="6" applyFont="1" applyAlignment="1">
      <alignment vertical="top" wrapText="1"/>
    </xf>
    <xf numFmtId="0" fontId="27" fillId="0" borderId="0" xfId="6" applyFont="1" applyAlignment="1">
      <alignment vertical="top" wrapText="1"/>
    </xf>
    <xf numFmtId="186" fontId="18" fillId="4" borderId="50" xfId="1" applyNumberFormat="1" applyFont="1" applyFill="1" applyBorder="1" applyAlignment="1" applyProtection="1">
      <alignment horizontal="center" vertical="center"/>
    </xf>
    <xf numFmtId="0" fontId="27" fillId="0" borderId="0" xfId="6" applyFont="1" applyAlignment="1">
      <alignment horizontal="left" vertical="center"/>
    </xf>
    <xf numFmtId="0" fontId="27" fillId="0" borderId="0" xfId="6" applyFont="1" applyAlignment="1">
      <alignment horizontal="left" vertical="top" wrapText="1"/>
    </xf>
    <xf numFmtId="178" fontId="27" fillId="2" borderId="88" xfId="3" applyNumberFormat="1" applyFont="1" applyFill="1" applyBorder="1" applyAlignment="1" applyProtection="1">
      <alignment horizontal="right" vertical="center" shrinkToFit="1"/>
    </xf>
    <xf numFmtId="178" fontId="18" fillId="0" borderId="0" xfId="4" applyNumberFormat="1" applyFont="1" applyBorder="1" applyAlignment="1" applyProtection="1">
      <alignment vertical="center" shrinkToFit="1"/>
    </xf>
    <xf numFmtId="178" fontId="18" fillId="0" borderId="0" xfId="4" applyNumberFormat="1" applyFont="1" applyBorder="1" applyProtection="1">
      <alignment vertical="center"/>
    </xf>
    <xf numFmtId="178" fontId="18" fillId="0" borderId="0" xfId="3" applyNumberFormat="1" applyFont="1" applyProtection="1">
      <alignment vertical="center"/>
    </xf>
    <xf numFmtId="178" fontId="27" fillId="2" borderId="66" xfId="3" applyNumberFormat="1" applyFont="1" applyFill="1" applyBorder="1" applyAlignment="1" applyProtection="1">
      <alignment horizontal="right" vertical="center" shrinkToFit="1"/>
    </xf>
    <xf numFmtId="178" fontId="27" fillId="2" borderId="113" xfId="3" applyNumberFormat="1" applyFont="1" applyFill="1" applyBorder="1" applyAlignment="1" applyProtection="1">
      <alignment horizontal="right" vertical="center" shrinkToFit="1"/>
    </xf>
    <xf numFmtId="178" fontId="27" fillId="4" borderId="42" xfId="3" applyNumberFormat="1" applyFont="1" applyFill="1" applyBorder="1" applyAlignment="1" applyProtection="1">
      <alignment horizontal="right" vertical="center" shrinkToFit="1"/>
    </xf>
    <xf numFmtId="178" fontId="18" fillId="0" borderId="0" xfId="4" applyNumberFormat="1" applyFont="1" applyBorder="1" applyAlignment="1" applyProtection="1">
      <alignment horizontal="left" vertical="top" shrinkToFit="1"/>
    </xf>
    <xf numFmtId="178" fontId="18" fillId="0" borderId="0" xfId="4" applyNumberFormat="1" applyFont="1" applyBorder="1" applyAlignment="1" applyProtection="1">
      <alignment horizontal="left" vertical="top"/>
    </xf>
    <xf numFmtId="178" fontId="38" fillId="4" borderId="101" xfId="3" applyNumberFormat="1" applyFont="1" applyFill="1" applyBorder="1" applyAlignment="1" applyProtection="1">
      <alignment horizontal="center" vertical="center" shrinkToFit="1"/>
    </xf>
    <xf numFmtId="178" fontId="27" fillId="5" borderId="116" xfId="3" applyNumberFormat="1" applyFont="1" applyFill="1" applyBorder="1" applyAlignment="1" applyProtection="1">
      <alignment horizontal="right" vertical="center" shrinkToFit="1"/>
    </xf>
    <xf numFmtId="178" fontId="28" fillId="0" borderId="0" xfId="4" applyNumberFormat="1" applyFont="1" applyBorder="1" applyAlignment="1" applyProtection="1">
      <alignment horizontal="left" vertical="top"/>
    </xf>
    <xf numFmtId="178" fontId="27" fillId="5" borderId="105" xfId="3" applyNumberFormat="1" applyFont="1" applyFill="1" applyBorder="1" applyAlignment="1" applyProtection="1">
      <alignment horizontal="right" vertical="center" shrinkToFit="1"/>
    </xf>
    <xf numFmtId="178" fontId="27" fillId="5" borderId="71" xfId="3" applyNumberFormat="1" applyFont="1" applyFill="1" applyBorder="1" applyAlignment="1" applyProtection="1">
      <alignment horizontal="right" vertical="center" shrinkToFit="1"/>
    </xf>
    <xf numFmtId="177" fontId="18" fillId="0" borderId="0" xfId="4" applyNumberFormat="1" applyFont="1" applyBorder="1" applyAlignment="1" applyProtection="1">
      <alignment horizontal="left" vertical="top" wrapText="1"/>
    </xf>
    <xf numFmtId="178" fontId="18" fillId="0" borderId="0" xfId="4" applyNumberFormat="1" applyFont="1" applyBorder="1" applyAlignment="1" applyProtection="1">
      <alignment horizontal="left" vertical="top" wrapText="1"/>
    </xf>
    <xf numFmtId="178" fontId="18" fillId="0" borderId="0" xfId="3" applyNumberFormat="1" applyFont="1" applyFill="1" applyBorder="1" applyProtection="1">
      <alignment vertical="center"/>
    </xf>
    <xf numFmtId="0" fontId="29" fillId="0" borderId="0" xfId="0" applyFont="1">
      <alignment vertical="center"/>
    </xf>
    <xf numFmtId="178" fontId="18" fillId="0" borderId="0" xfId="3" applyNumberFormat="1" applyFont="1" applyFill="1" applyProtection="1">
      <alignment vertical="center"/>
    </xf>
    <xf numFmtId="178" fontId="27" fillId="2" borderId="26" xfId="3" applyNumberFormat="1" applyFont="1" applyFill="1" applyBorder="1" applyAlignment="1" applyProtection="1">
      <alignment horizontal="center" vertical="center" shrinkToFit="1"/>
    </xf>
    <xf numFmtId="178" fontId="27" fillId="4" borderId="32" xfId="3" applyNumberFormat="1" applyFont="1" applyFill="1" applyBorder="1" applyAlignment="1" applyProtection="1">
      <alignment horizontal="right" vertical="center"/>
    </xf>
    <xf numFmtId="178" fontId="27" fillId="5" borderId="57" xfId="3" applyNumberFormat="1" applyFont="1" applyFill="1" applyBorder="1" applyAlignment="1" applyProtection="1">
      <alignment vertical="top"/>
    </xf>
    <xf numFmtId="178" fontId="27" fillId="5" borderId="58" xfId="3" applyNumberFormat="1" applyFont="1" applyFill="1" applyBorder="1" applyAlignment="1" applyProtection="1">
      <alignment vertical="top"/>
    </xf>
    <xf numFmtId="178" fontId="27" fillId="5" borderId="59" xfId="3" applyNumberFormat="1" applyFont="1" applyFill="1" applyBorder="1" applyAlignment="1" applyProtection="1">
      <alignment vertical="top"/>
    </xf>
    <xf numFmtId="178" fontId="27" fillId="4" borderId="42" xfId="3" applyNumberFormat="1" applyFont="1" applyFill="1" applyBorder="1" applyAlignment="1" applyProtection="1">
      <alignment horizontal="right" vertical="center"/>
    </xf>
    <xf numFmtId="178" fontId="27" fillId="0" borderId="28" xfId="3" applyNumberFormat="1" applyFont="1" applyFill="1" applyBorder="1" applyAlignment="1" applyProtection="1">
      <alignment horizontal="right" vertical="top"/>
    </xf>
    <xf numFmtId="0" fontId="33" fillId="0" borderId="0" xfId="7" applyFont="1" applyAlignment="1">
      <alignment vertical="center" shrinkToFit="1"/>
    </xf>
    <xf numFmtId="0" fontId="21" fillId="0" borderId="0" xfId="7" applyFont="1" applyAlignment="1">
      <alignment horizontal="center" vertical="center" shrinkToFit="1"/>
    </xf>
    <xf numFmtId="0" fontId="40" fillId="0" borderId="0" xfId="7" applyFont="1" applyAlignment="1">
      <alignment vertical="center" shrinkToFit="1"/>
    </xf>
    <xf numFmtId="0" fontId="40" fillId="0" borderId="0" xfId="7" applyFont="1" applyAlignment="1">
      <alignment horizontal="center" vertical="center" shrinkToFit="1"/>
    </xf>
    <xf numFmtId="0" fontId="34" fillId="0" borderId="0" xfId="7" applyFont="1" applyAlignment="1">
      <alignment horizontal="center" vertical="center" shrinkToFit="1"/>
    </xf>
    <xf numFmtId="0" fontId="34" fillId="0" borderId="0" xfId="7" applyFont="1" applyAlignment="1">
      <alignment vertical="center" shrinkToFit="1"/>
    </xf>
    <xf numFmtId="189" fontId="18" fillId="0" borderId="16" xfId="0" applyNumberFormat="1" applyFont="1" applyBorder="1" applyAlignment="1" applyProtection="1">
      <alignment horizontal="center" vertical="center" wrapText="1" shrinkToFit="1"/>
      <protection locked="0"/>
    </xf>
    <xf numFmtId="190" fontId="18" fillId="0" borderId="98" xfId="0" applyNumberFormat="1" applyFont="1" applyBorder="1" applyAlignment="1" applyProtection="1">
      <alignment horizontal="center" vertical="center" shrinkToFit="1"/>
      <protection locked="0"/>
    </xf>
    <xf numFmtId="190" fontId="18" fillId="0" borderId="16" xfId="0" applyNumberFormat="1" applyFont="1" applyBorder="1" applyAlignment="1" applyProtection="1">
      <alignment horizontal="center" vertical="center" shrinkToFit="1"/>
      <protection locked="0"/>
    </xf>
    <xf numFmtId="190" fontId="18" fillId="0" borderId="10" xfId="0" applyNumberFormat="1" applyFont="1" applyBorder="1" applyAlignment="1" applyProtection="1">
      <alignment horizontal="center" vertical="center" shrinkToFit="1"/>
      <protection locked="0"/>
    </xf>
    <xf numFmtId="0" fontId="18" fillId="0" borderId="82" xfId="0" applyFont="1" applyBorder="1" applyAlignment="1" applyProtection="1">
      <alignment vertical="center" wrapText="1" shrinkToFit="1"/>
      <protection locked="0"/>
    </xf>
    <xf numFmtId="0" fontId="18" fillId="0" borderId="12" xfId="0" applyFont="1" applyBorder="1" applyAlignment="1" applyProtection="1">
      <alignment vertical="center" wrapText="1"/>
      <protection locked="0"/>
    </xf>
    <xf numFmtId="0" fontId="18" fillId="0" borderId="51" xfId="0" applyFont="1" applyBorder="1" applyAlignment="1" applyProtection="1">
      <alignment vertical="center" wrapText="1" shrinkToFit="1"/>
      <protection locked="0"/>
    </xf>
    <xf numFmtId="0" fontId="18" fillId="0" borderId="10" xfId="0" applyFont="1" applyBorder="1" applyAlignment="1" applyProtection="1">
      <alignment vertical="center" wrapText="1"/>
      <protection locked="0"/>
    </xf>
    <xf numFmtId="0" fontId="18" fillId="0" borderId="55" xfId="0" applyFont="1" applyBorder="1" applyAlignment="1" applyProtection="1">
      <alignment vertical="center" wrapText="1" shrinkToFit="1"/>
      <protection locked="0"/>
    </xf>
    <xf numFmtId="0" fontId="18" fillId="0" borderId="11" xfId="0" applyFont="1" applyBorder="1" applyAlignment="1" applyProtection="1">
      <alignment vertical="center" wrapText="1"/>
      <protection locked="0"/>
    </xf>
    <xf numFmtId="0" fontId="15" fillId="16" borderId="8" xfId="6" applyFont="1" applyFill="1" applyBorder="1" applyAlignment="1">
      <alignment vertical="top"/>
    </xf>
    <xf numFmtId="189" fontId="18" fillId="0" borderId="9" xfId="0" applyNumberFormat="1" applyFont="1" applyBorder="1" applyAlignment="1" applyProtection="1">
      <alignment horizontal="center" vertical="center" wrapText="1" shrinkToFit="1"/>
      <protection locked="0"/>
    </xf>
    <xf numFmtId="189" fontId="18" fillId="0" borderId="6" xfId="0" applyNumberFormat="1" applyFont="1" applyBorder="1" applyAlignment="1" applyProtection="1">
      <alignment horizontal="center" vertical="center" wrapText="1" shrinkToFit="1"/>
      <protection locked="0"/>
    </xf>
    <xf numFmtId="0" fontId="18" fillId="0" borderId="20" xfId="6" applyFont="1" applyBorder="1" applyAlignment="1" applyProtection="1">
      <alignment horizontal="center" vertical="center" wrapText="1"/>
      <protection locked="0"/>
    </xf>
    <xf numFmtId="0" fontId="18" fillId="0" borderId="21" xfId="6" applyFont="1" applyBorder="1" applyAlignment="1" applyProtection="1">
      <alignment horizontal="center" vertical="center" wrapText="1"/>
      <protection locked="0"/>
    </xf>
    <xf numFmtId="49" fontId="18" fillId="0" borderId="9" xfId="0" applyNumberFormat="1" applyFont="1" applyBorder="1" applyAlignment="1" applyProtection="1">
      <alignment horizontal="center" vertical="center" wrapText="1" shrinkToFit="1"/>
      <protection locked="0"/>
    </xf>
    <xf numFmtId="49" fontId="18" fillId="0" borderId="10" xfId="0" applyNumberFormat="1" applyFont="1" applyBorder="1" applyAlignment="1" applyProtection="1">
      <alignment horizontal="center" vertical="center" wrapText="1" shrinkToFit="1"/>
      <protection locked="0"/>
    </xf>
    <xf numFmtId="0" fontId="38" fillId="0" borderId="0" xfId="6" applyFont="1" applyAlignment="1">
      <alignment horizontal="left" vertical="center"/>
    </xf>
    <xf numFmtId="177" fontId="21" fillId="0" borderId="0" xfId="0" applyNumberFormat="1" applyFont="1" applyAlignment="1">
      <alignment vertical="center" wrapText="1"/>
    </xf>
    <xf numFmtId="0" fontId="27" fillId="4" borderId="129" xfId="11" applyFont="1" applyFill="1" applyBorder="1" applyAlignment="1">
      <alignment horizontal="center" vertical="center"/>
    </xf>
    <xf numFmtId="0" fontId="27" fillId="4" borderId="130" xfId="11" applyFont="1" applyFill="1" applyBorder="1" applyAlignment="1">
      <alignment horizontal="center" vertical="center"/>
    </xf>
    <xf numFmtId="0" fontId="18" fillId="0" borderId="132" xfId="11" applyFont="1" applyBorder="1" applyAlignment="1" applyProtection="1">
      <alignment vertical="top"/>
      <protection locked="0"/>
    </xf>
    <xf numFmtId="0" fontId="18" fillId="0" borderId="28" xfId="11" applyFont="1" applyBorder="1" applyAlignment="1" applyProtection="1">
      <alignment vertical="top"/>
      <protection locked="0"/>
    </xf>
    <xf numFmtId="0" fontId="18" fillId="0" borderId="133" xfId="11" applyFont="1" applyBorder="1" applyAlignment="1" applyProtection="1">
      <alignment vertical="top"/>
      <protection locked="0"/>
    </xf>
    <xf numFmtId="0" fontId="18" fillId="0" borderId="128" xfId="11" applyFont="1" applyBorder="1" applyAlignment="1" applyProtection="1">
      <alignment vertical="top"/>
      <protection locked="0"/>
    </xf>
    <xf numFmtId="0" fontId="18" fillId="0" borderId="0" xfId="11" applyFont="1" applyAlignment="1" applyProtection="1">
      <alignment vertical="top"/>
      <protection locked="0"/>
    </xf>
    <xf numFmtId="0" fontId="18" fillId="0" borderId="134" xfId="11" applyFont="1" applyBorder="1" applyAlignment="1" applyProtection="1">
      <alignment vertical="top"/>
      <protection locked="0"/>
    </xf>
    <xf numFmtId="0" fontId="18" fillId="0" borderId="135" xfId="11" applyFont="1" applyBorder="1" applyAlignment="1" applyProtection="1">
      <alignment vertical="top"/>
      <protection locked="0"/>
    </xf>
    <xf numFmtId="0" fontId="18" fillId="0" borderId="136" xfId="11" applyFont="1" applyBorder="1" applyAlignment="1" applyProtection="1">
      <alignment vertical="top"/>
      <protection locked="0"/>
    </xf>
    <xf numFmtId="0" fontId="18" fillId="0" borderId="137" xfId="11" applyFont="1" applyBorder="1" applyAlignment="1" applyProtection="1">
      <alignment vertical="top"/>
      <protection locked="0"/>
    </xf>
    <xf numFmtId="0" fontId="35" fillId="0" borderId="117" xfId="11" applyFont="1" applyBorder="1" applyAlignment="1">
      <alignment vertical="center"/>
    </xf>
    <xf numFmtId="0" fontId="35" fillId="0" borderId="117" xfId="11" applyFont="1" applyBorder="1" applyAlignment="1">
      <alignment horizontal="left" vertical="center"/>
    </xf>
    <xf numFmtId="0" fontId="21" fillId="0" borderId="117" xfId="11" applyFont="1" applyBorder="1" applyAlignment="1">
      <alignment vertical="center"/>
    </xf>
    <xf numFmtId="0" fontId="25" fillId="0" borderId="117" xfId="11" applyFont="1" applyBorder="1" applyAlignment="1">
      <alignment vertical="center"/>
    </xf>
    <xf numFmtId="0" fontId="30" fillId="0" borderId="117" xfId="11" applyFont="1" applyBorder="1" applyAlignment="1">
      <alignment vertical="center"/>
    </xf>
    <xf numFmtId="0" fontId="21" fillId="0" borderId="117" xfId="11" applyFont="1" applyBorder="1"/>
    <xf numFmtId="0" fontId="25" fillId="0" borderId="0" xfId="7" applyFont="1" applyAlignment="1">
      <alignment vertical="center"/>
    </xf>
    <xf numFmtId="0" fontId="26" fillId="0" borderId="0" xfId="6" applyFont="1" applyAlignment="1">
      <alignment vertical="top" wrapText="1"/>
    </xf>
    <xf numFmtId="0" fontId="25" fillId="0" borderId="0" xfId="6" applyFont="1">
      <alignment vertical="center"/>
    </xf>
    <xf numFmtId="0" fontId="41" fillId="0" borderId="0" xfId="7" applyFont="1"/>
    <xf numFmtId="187" fontId="41" fillId="0" borderId="11" xfId="0" applyNumberFormat="1" applyFont="1" applyBorder="1" applyAlignment="1" applyProtection="1">
      <alignment horizontal="right" vertical="center" wrapText="1" shrinkToFit="1"/>
      <protection locked="0"/>
    </xf>
    <xf numFmtId="0" fontId="25" fillId="0" borderId="0" xfId="7" applyFont="1" applyAlignment="1">
      <alignment horizontal="right" vertical="center"/>
    </xf>
    <xf numFmtId="0" fontId="26" fillId="0" borderId="0" xfId="6" applyFont="1" applyAlignment="1">
      <alignment horizontal="right" vertical="top" wrapText="1"/>
    </xf>
    <xf numFmtId="0" fontId="25" fillId="0" borderId="0" xfId="6" applyFont="1" applyAlignment="1">
      <alignment horizontal="right" vertical="center"/>
    </xf>
    <xf numFmtId="0" fontId="41" fillId="0" borderId="0" xfId="7" applyFont="1" applyAlignment="1">
      <alignment horizontal="right"/>
    </xf>
    <xf numFmtId="187" fontId="29" fillId="0" borderId="11" xfId="0" applyNumberFormat="1" applyFont="1" applyBorder="1" applyAlignment="1" applyProtection="1">
      <alignment horizontal="right" vertical="center" wrapText="1" shrinkToFit="1"/>
      <protection locked="0"/>
    </xf>
    <xf numFmtId="0" fontId="41" fillId="4" borderId="44" xfId="7" applyFont="1" applyFill="1" applyBorder="1" applyAlignment="1">
      <alignment horizontal="center" vertical="center" shrinkToFit="1"/>
    </xf>
    <xf numFmtId="0" fontId="41" fillId="4" borderId="44" xfId="7" applyFont="1" applyFill="1" applyBorder="1" applyAlignment="1">
      <alignment horizontal="center" vertical="center"/>
    </xf>
    <xf numFmtId="38" fontId="41" fillId="4" borderId="81" xfId="5" applyFont="1" applyFill="1" applyBorder="1" applyAlignment="1" applyProtection="1">
      <alignment horizontal="center" vertical="center" wrapText="1"/>
    </xf>
    <xf numFmtId="38" fontId="41" fillId="4" borderId="9" xfId="5" applyFont="1" applyFill="1" applyBorder="1" applyAlignment="1" applyProtection="1">
      <alignment horizontal="center" vertical="center"/>
    </xf>
    <xf numFmtId="38" fontId="41" fillId="0" borderId="9" xfId="3" applyFont="1" applyFill="1" applyBorder="1" applyAlignment="1" applyProtection="1">
      <alignment horizontal="right" vertical="center"/>
      <protection locked="0"/>
    </xf>
    <xf numFmtId="38" fontId="41" fillId="5" borderId="95" xfId="5" applyFont="1" applyFill="1" applyBorder="1" applyAlignment="1" applyProtection="1">
      <alignment horizontal="right" vertical="center"/>
    </xf>
    <xf numFmtId="38" fontId="41" fillId="4" borderId="10" xfId="5" applyFont="1" applyFill="1" applyBorder="1" applyAlignment="1" applyProtection="1">
      <alignment horizontal="center" vertical="center"/>
    </xf>
    <xf numFmtId="38" fontId="41" fillId="0" borderId="10" xfId="3" applyFont="1" applyBorder="1" applyAlignment="1" applyProtection="1">
      <alignment horizontal="right" vertical="center"/>
      <protection locked="0"/>
    </xf>
    <xf numFmtId="38" fontId="41" fillId="5" borderId="2" xfId="5" applyFont="1" applyFill="1" applyBorder="1" applyAlignment="1" applyProtection="1">
      <alignment horizontal="right" vertical="center"/>
    </xf>
    <xf numFmtId="0" fontId="25" fillId="0" borderId="0" xfId="6" applyFont="1" applyAlignment="1">
      <alignment vertical="top" wrapText="1"/>
    </xf>
    <xf numFmtId="0" fontId="57" fillId="0" borderId="0" xfId="6" applyFont="1" applyAlignment="1">
      <alignment vertical="top"/>
    </xf>
    <xf numFmtId="0" fontId="57" fillId="0" borderId="0" xfId="6" applyFont="1" applyAlignment="1">
      <alignment vertical="top" wrapText="1"/>
    </xf>
    <xf numFmtId="0" fontId="25" fillId="0" borderId="0" xfId="7" applyFont="1" applyAlignment="1">
      <alignment horizontal="center" vertical="center"/>
    </xf>
    <xf numFmtId="0" fontId="41" fillId="0" borderId="0" xfId="7" applyFont="1" applyAlignment="1">
      <alignment vertical="center"/>
    </xf>
    <xf numFmtId="0" fontId="41" fillId="0" borderId="0" xfId="7" applyFont="1" applyAlignment="1">
      <alignment horizontal="right" vertical="center"/>
    </xf>
    <xf numFmtId="38" fontId="41" fillId="5" borderId="81" xfId="5" applyFont="1" applyFill="1" applyBorder="1" applyAlignment="1" applyProtection="1">
      <alignment horizontal="right" vertical="center"/>
    </xf>
    <xf numFmtId="187" fontId="18" fillId="0" borderId="11" xfId="6" applyNumberFormat="1" applyFont="1" applyBorder="1" applyAlignment="1" applyProtection="1">
      <alignment horizontal="right" vertical="center"/>
      <protection locked="0"/>
    </xf>
    <xf numFmtId="187" fontId="18" fillId="0" borderId="4" xfId="6" applyNumberFormat="1" applyFont="1" applyBorder="1" applyAlignment="1" applyProtection="1">
      <alignment horizontal="right" vertical="center"/>
      <protection locked="0"/>
    </xf>
    <xf numFmtId="38" fontId="29" fillId="0" borderId="9" xfId="3" applyFont="1" applyBorder="1" applyAlignment="1" applyProtection="1">
      <alignment horizontal="right" vertical="center" shrinkToFit="1"/>
      <protection locked="0"/>
    </xf>
    <xf numFmtId="38" fontId="29" fillId="0" borderId="10" xfId="3" applyFont="1" applyBorder="1" applyAlignment="1" applyProtection="1">
      <alignment horizontal="right" vertical="center" shrinkToFit="1"/>
      <protection locked="0"/>
    </xf>
    <xf numFmtId="38" fontId="29" fillId="0" borderId="9" xfId="3" applyFont="1" applyFill="1" applyBorder="1" applyAlignment="1" applyProtection="1">
      <alignment horizontal="right" vertical="center"/>
      <protection locked="0"/>
    </xf>
    <xf numFmtId="38" fontId="41" fillId="0" borderId="99" xfId="5" applyFont="1" applyFill="1" applyBorder="1" applyAlignment="1" applyProtection="1">
      <alignment horizontal="right" vertical="center"/>
      <protection locked="0"/>
    </xf>
    <xf numFmtId="38" fontId="29" fillId="0" borderId="99" xfId="5" applyFont="1" applyFill="1" applyBorder="1" applyAlignment="1" applyProtection="1">
      <alignment horizontal="right" vertical="center"/>
      <protection locked="0"/>
    </xf>
    <xf numFmtId="0" fontId="18" fillId="0" borderId="5" xfId="6" applyFont="1" applyBorder="1" applyAlignment="1" applyProtection="1">
      <alignment horizontal="left" vertical="center" wrapText="1" shrinkToFit="1"/>
      <protection locked="0"/>
    </xf>
    <xf numFmtId="0" fontId="18" fillId="0" borderId="6" xfId="6" applyFont="1" applyBorder="1" applyAlignment="1" applyProtection="1">
      <alignment horizontal="left" vertical="center" wrapText="1" shrinkToFit="1"/>
      <protection locked="0"/>
    </xf>
    <xf numFmtId="0" fontId="18" fillId="0" borderId="7" xfId="6" applyFont="1" applyBorder="1" applyAlignment="1" applyProtection="1">
      <alignment horizontal="left" vertical="center" wrapText="1" shrinkToFit="1"/>
      <protection locked="0"/>
    </xf>
    <xf numFmtId="0" fontId="0" fillId="0" borderId="8" xfId="6" applyFont="1" applyBorder="1" applyAlignment="1">
      <alignment vertical="center" wrapText="1"/>
    </xf>
    <xf numFmtId="38" fontId="41" fillId="4" borderId="75" xfId="5" applyFont="1" applyFill="1" applyBorder="1" applyAlignment="1" applyProtection="1">
      <alignment horizontal="center" vertical="center"/>
    </xf>
    <xf numFmtId="0" fontId="18" fillId="0" borderId="50" xfId="0" applyFont="1" applyBorder="1" applyAlignment="1" applyProtection="1">
      <alignment horizontal="center" vertical="top" shrinkToFit="1"/>
      <protection locked="0"/>
    </xf>
    <xf numFmtId="0" fontId="18" fillId="0" borderId="9" xfId="0" applyFont="1" applyBorder="1" applyAlignment="1" applyProtection="1">
      <alignment horizontal="center" vertical="top" shrinkToFit="1"/>
      <protection locked="0"/>
    </xf>
    <xf numFmtId="0" fontId="18" fillId="0" borderId="95" xfId="0" applyFont="1" applyBorder="1" applyAlignment="1" applyProtection="1">
      <alignment horizontal="center" vertical="top" shrinkToFit="1"/>
      <protection locked="0"/>
    </xf>
    <xf numFmtId="0" fontId="18" fillId="0" borderId="21" xfId="0" applyFont="1" applyBorder="1" applyAlignment="1" applyProtection="1">
      <alignment horizontal="center" vertical="top" shrinkToFit="1"/>
      <protection locked="0"/>
    </xf>
    <xf numFmtId="0" fontId="18" fillId="0" borderId="10" xfId="0" applyFont="1" applyBorder="1" applyAlignment="1" applyProtection="1">
      <alignment horizontal="center" vertical="top" shrinkToFit="1"/>
      <protection locked="0"/>
    </xf>
    <xf numFmtId="0" fontId="18" fillId="0" borderId="3" xfId="0" applyFont="1" applyBorder="1" applyAlignment="1" applyProtection="1">
      <alignment horizontal="center" vertical="top" shrinkToFit="1"/>
      <protection locked="0"/>
    </xf>
    <xf numFmtId="0" fontId="18" fillId="0" borderId="11" xfId="0" applyFont="1" applyBorder="1" applyAlignment="1" applyProtection="1">
      <alignment horizontal="center" vertical="top" shrinkToFit="1"/>
      <protection locked="0"/>
    </xf>
    <xf numFmtId="180" fontId="41" fillId="5" borderId="81" xfId="3" applyNumberFormat="1" applyFont="1" applyFill="1" applyBorder="1" applyAlignment="1">
      <alignment horizontal="right" vertical="center"/>
    </xf>
    <xf numFmtId="180" fontId="41" fillId="5" borderId="94" xfId="3" applyNumberFormat="1" applyFont="1" applyFill="1" applyBorder="1" applyAlignment="1">
      <alignment horizontal="right" vertical="center"/>
    </xf>
    <xf numFmtId="184" fontId="41" fillId="0" borderId="91" xfId="7" applyNumberFormat="1" applyFont="1" applyBorder="1" applyAlignment="1" applyProtection="1">
      <alignment horizontal="center" vertical="center"/>
      <protection locked="0"/>
    </xf>
    <xf numFmtId="38" fontId="41" fillId="0" borderId="9" xfId="3" applyFont="1" applyBorder="1" applyAlignment="1" applyProtection="1">
      <alignment horizontal="right" vertical="center" shrinkToFit="1"/>
      <protection locked="0"/>
    </xf>
    <xf numFmtId="38" fontId="41" fillId="0" borderId="10" xfId="3" applyFont="1" applyBorder="1" applyAlignment="1" applyProtection="1">
      <alignment horizontal="right" vertical="center" shrinkToFit="1"/>
      <protection locked="0"/>
    </xf>
    <xf numFmtId="185" fontId="41" fillId="0" borderId="38" xfId="7" applyNumberFormat="1" applyFont="1" applyBorder="1" applyAlignment="1" applyProtection="1">
      <alignment horizontal="right" vertical="center"/>
      <protection locked="0"/>
    </xf>
    <xf numFmtId="192" fontId="41" fillId="5" borderId="99" xfId="7" applyNumberFormat="1" applyFont="1" applyFill="1" applyBorder="1" applyAlignment="1">
      <alignment horizontal="right" vertical="center" shrinkToFit="1"/>
    </xf>
    <xf numFmtId="180" fontId="41" fillId="5" borderId="81" xfId="7" applyNumberFormat="1" applyFont="1" applyFill="1" applyBorder="1" applyAlignment="1">
      <alignment horizontal="right" vertical="center" shrinkToFit="1"/>
    </xf>
    <xf numFmtId="180" fontId="41" fillId="5" borderId="94" xfId="7" applyNumberFormat="1" applyFont="1" applyFill="1" applyBorder="1" applyAlignment="1">
      <alignment horizontal="right" vertical="center" shrinkToFit="1"/>
    </xf>
    <xf numFmtId="0" fontId="25" fillId="0" borderId="0" xfId="0" applyFont="1" applyAlignment="1">
      <alignment horizontal="left" vertical="center"/>
    </xf>
    <xf numFmtId="0" fontId="22" fillId="0" borderId="0" xfId="0" applyFont="1">
      <alignment vertical="center"/>
    </xf>
    <xf numFmtId="0" fontId="31" fillId="0" borderId="0" xfId="0" applyFont="1">
      <alignment vertical="center"/>
    </xf>
    <xf numFmtId="0" fontId="20" fillId="0" borderId="0" xfId="0" applyFont="1">
      <alignment vertical="center"/>
    </xf>
    <xf numFmtId="0" fontId="36" fillId="0" borderId="0" xfId="0" applyFont="1" applyAlignment="1">
      <alignment horizontal="center" vertical="top" wrapText="1"/>
    </xf>
    <xf numFmtId="0" fontId="18" fillId="0" borderId="0" xfId="0" applyFont="1" applyAlignment="1">
      <alignment vertical="top"/>
    </xf>
    <xf numFmtId="0" fontId="18" fillId="0" borderId="0" xfId="0" applyFont="1" applyAlignment="1">
      <alignment vertical="top" wrapText="1"/>
    </xf>
    <xf numFmtId="0" fontId="18" fillId="4" borderId="8" xfId="0" applyFont="1" applyFill="1" applyBorder="1" applyAlignment="1">
      <alignment horizontal="center" vertical="center"/>
    </xf>
    <xf numFmtId="0" fontId="21" fillId="0" borderId="14" xfId="0" applyFont="1" applyBorder="1">
      <alignment vertical="center"/>
    </xf>
    <xf numFmtId="0" fontId="29" fillId="4" borderId="8" xfId="0" applyFont="1" applyFill="1" applyBorder="1" applyAlignment="1">
      <alignment horizontal="center" vertical="center"/>
    </xf>
    <xf numFmtId="0" fontId="24" fillId="0" borderId="0" xfId="0" applyFont="1" applyAlignment="1">
      <alignment vertical="top"/>
    </xf>
    <xf numFmtId="0" fontId="29" fillId="4" borderId="8" xfId="0" applyFont="1" applyFill="1" applyBorder="1" applyAlignment="1">
      <alignment horizontal="center" vertical="center" wrapText="1"/>
    </xf>
    <xf numFmtId="0" fontId="29" fillId="4" borderId="64" xfId="0" applyFont="1" applyFill="1" applyBorder="1" applyAlignment="1">
      <alignment horizontal="center" vertical="center" wrapText="1"/>
    </xf>
    <xf numFmtId="0" fontId="27" fillId="0" borderId="0" xfId="0" applyFont="1" applyAlignment="1">
      <alignment vertical="top" wrapText="1"/>
    </xf>
    <xf numFmtId="0" fontId="40" fillId="4" borderId="64" xfId="0" applyFont="1" applyFill="1" applyBorder="1" applyAlignment="1">
      <alignment horizontal="center" vertical="center"/>
    </xf>
    <xf numFmtId="0" fontId="29" fillId="4" borderId="77" xfId="0" applyFont="1" applyFill="1" applyBorder="1" applyAlignment="1">
      <alignment horizontal="center" vertical="center" wrapText="1"/>
    </xf>
    <xf numFmtId="0" fontId="29" fillId="4" borderId="64" xfId="0" applyFont="1" applyFill="1" applyBorder="1" applyAlignment="1">
      <alignment horizontal="center" vertical="center"/>
    </xf>
    <xf numFmtId="0" fontId="40" fillId="4" borderId="64" xfId="0" applyFont="1" applyFill="1" applyBorder="1" applyAlignment="1">
      <alignment horizontal="center" vertical="center" wrapText="1"/>
    </xf>
    <xf numFmtId="0" fontId="21" fillId="0" borderId="0" xfId="0" applyFont="1" applyAlignment="1">
      <alignment vertical="top"/>
    </xf>
    <xf numFmtId="0" fontId="21" fillId="4" borderId="89" xfId="0" applyFont="1" applyFill="1" applyBorder="1" applyAlignment="1">
      <alignment horizontal="center" vertical="center"/>
    </xf>
    <xf numFmtId="0" fontId="18" fillId="4" borderId="77" xfId="0" applyFont="1" applyFill="1" applyBorder="1" applyAlignment="1">
      <alignment horizontal="center" vertical="center"/>
    </xf>
    <xf numFmtId="0" fontId="18" fillId="4" borderId="45" xfId="0" applyFont="1" applyFill="1" applyBorder="1" applyAlignment="1">
      <alignment horizontal="center" vertical="center"/>
    </xf>
    <xf numFmtId="0" fontId="18" fillId="4" borderId="44" xfId="0" applyFont="1" applyFill="1" applyBorder="1" applyAlignment="1">
      <alignment horizontal="center" vertical="center"/>
    </xf>
    <xf numFmtId="0" fontId="23" fillId="4" borderId="45" xfId="0" applyFont="1" applyFill="1" applyBorder="1" applyAlignment="1">
      <alignment horizontal="left" vertical="center"/>
    </xf>
    <xf numFmtId="0" fontId="23" fillId="4" borderId="43" xfId="0" applyFont="1" applyFill="1" applyBorder="1" applyAlignment="1">
      <alignment horizontal="left" vertical="center"/>
    </xf>
    <xf numFmtId="0" fontId="18" fillId="4" borderId="56" xfId="0" applyFont="1" applyFill="1" applyBorder="1">
      <alignment vertical="center"/>
    </xf>
    <xf numFmtId="182" fontId="18" fillId="5" borderId="45" xfId="0" applyNumberFormat="1" applyFont="1" applyFill="1" applyBorder="1" applyAlignment="1">
      <alignment horizontal="center" vertical="center"/>
    </xf>
    <xf numFmtId="0" fontId="18" fillId="5" borderId="45" xfId="0" applyFont="1" applyFill="1" applyBorder="1" applyAlignment="1">
      <alignment horizontal="right" vertical="center" shrinkToFit="1"/>
    </xf>
    <xf numFmtId="0" fontId="18" fillId="5" borderId="43" xfId="0" applyFont="1" applyFill="1" applyBorder="1" applyAlignment="1">
      <alignment vertical="center" shrinkToFit="1"/>
    </xf>
    <xf numFmtId="0" fontId="18" fillId="0" borderId="46" xfId="0" applyFont="1" applyBorder="1" applyAlignment="1">
      <alignment horizontal="center" vertical="center"/>
    </xf>
    <xf numFmtId="0" fontId="18" fillId="0" borderId="53" xfId="0" applyFont="1" applyBorder="1" applyAlignment="1">
      <alignment horizontal="center" vertical="center"/>
    </xf>
    <xf numFmtId="0" fontId="48" fillId="0" borderId="0" xfId="0" applyFont="1">
      <alignment vertical="center"/>
    </xf>
    <xf numFmtId="0" fontId="22" fillId="0" borderId="0" xfId="0" applyFont="1" applyAlignment="1">
      <alignment vertical="center" wrapText="1"/>
    </xf>
    <xf numFmtId="0" fontId="18" fillId="0" borderId="63" xfId="0" applyFont="1" applyBorder="1" applyAlignment="1">
      <alignment horizontal="center" vertical="center"/>
    </xf>
    <xf numFmtId="0" fontId="35" fillId="0" borderId="0" xfId="0" applyFont="1" applyAlignment="1">
      <alignment vertical="top"/>
    </xf>
    <xf numFmtId="0" fontId="49" fillId="0" borderId="0" xfId="0" applyFont="1">
      <alignment vertical="center"/>
    </xf>
    <xf numFmtId="0" fontId="18" fillId="0" borderId="0" xfId="0" applyFont="1">
      <alignment vertical="center"/>
    </xf>
    <xf numFmtId="0" fontId="28" fillId="0" borderId="0" xfId="0" applyFont="1">
      <alignment vertical="center"/>
    </xf>
    <xf numFmtId="0" fontId="38" fillId="0" borderId="0" xfId="0" applyFont="1">
      <alignment vertical="center"/>
    </xf>
    <xf numFmtId="0" fontId="29" fillId="0" borderId="0" xfId="6" applyFont="1">
      <alignment vertical="center"/>
    </xf>
    <xf numFmtId="0" fontId="29" fillId="0" borderId="0" xfId="6" applyFont="1" applyAlignment="1">
      <alignment horizontal="right" vertical="center"/>
    </xf>
    <xf numFmtId="0" fontId="31" fillId="0" borderId="0" xfId="6" applyFont="1">
      <alignment vertical="center"/>
    </xf>
    <xf numFmtId="0" fontId="43" fillId="0" borderId="0" xfId="6" applyFont="1">
      <alignment vertical="center"/>
    </xf>
    <xf numFmtId="177" fontId="18" fillId="0" borderId="0" xfId="6" applyNumberFormat="1" applyFont="1">
      <alignment vertical="center"/>
    </xf>
    <xf numFmtId="0" fontId="18" fillId="0" borderId="0" xfId="6" applyFont="1" applyAlignment="1">
      <alignment horizontal="left" vertical="top"/>
    </xf>
    <xf numFmtId="0" fontId="27" fillId="4" borderId="8" xfId="0" applyFont="1" applyFill="1" applyBorder="1" applyAlignment="1">
      <alignment horizontal="center" vertical="center" shrinkToFit="1"/>
    </xf>
    <xf numFmtId="0" fontId="27" fillId="0" borderId="0" xfId="0" applyFont="1" applyAlignment="1">
      <alignment vertical="center" wrapText="1"/>
    </xf>
    <xf numFmtId="0" fontId="27" fillId="0" borderId="14" xfId="0" applyFont="1" applyBorder="1" applyAlignment="1">
      <alignment vertical="top" wrapText="1"/>
    </xf>
    <xf numFmtId="0" fontId="18" fillId="4" borderId="11" xfId="0" applyFont="1" applyFill="1" applyBorder="1" applyAlignment="1">
      <alignment horizontal="center" vertical="center"/>
    </xf>
    <xf numFmtId="14" fontId="18" fillId="5" borderId="9" xfId="0" applyNumberFormat="1" applyFont="1" applyFill="1" applyBorder="1" applyAlignment="1">
      <alignment horizontal="center" vertical="center" shrinkToFit="1"/>
    </xf>
    <xf numFmtId="189" fontId="18" fillId="4" borderId="11" xfId="0" applyNumberFormat="1" applyFont="1" applyFill="1" applyBorder="1" applyAlignment="1">
      <alignment horizontal="center" vertical="center" shrinkToFit="1"/>
    </xf>
    <xf numFmtId="183" fontId="18" fillId="5" borderId="54" xfId="0" applyNumberFormat="1" applyFont="1" applyFill="1" applyBorder="1" applyAlignment="1">
      <alignment horizontal="left" vertical="center"/>
    </xf>
    <xf numFmtId="183" fontId="18" fillId="5" borderId="91" xfId="0" applyNumberFormat="1" applyFont="1" applyFill="1" applyBorder="1" applyAlignment="1">
      <alignment horizontal="left" vertical="center"/>
    </xf>
    <xf numFmtId="189" fontId="18" fillId="0" borderId="0" xfId="0" applyNumberFormat="1" applyFont="1" applyAlignment="1">
      <alignment horizontal="right" vertical="center" shrinkToFit="1"/>
    </xf>
    <xf numFmtId="0" fontId="27" fillId="0" borderId="14" xfId="0" applyFont="1" applyBorder="1" applyAlignment="1"/>
    <xf numFmtId="0" fontId="18" fillId="4" borderId="40" xfId="0" applyFont="1" applyFill="1" applyBorder="1" applyAlignment="1">
      <alignment horizontal="center" vertical="top" shrinkToFit="1"/>
    </xf>
    <xf numFmtId="0" fontId="18" fillId="4" borderId="44" xfId="0" applyFont="1" applyFill="1" applyBorder="1" applyAlignment="1">
      <alignment horizontal="center" vertical="top" shrinkToFit="1"/>
    </xf>
    <xf numFmtId="0" fontId="18" fillId="4" borderId="81" xfId="0" applyFont="1" applyFill="1" applyBorder="1" applyAlignment="1">
      <alignment horizontal="center" vertical="top" shrinkToFit="1"/>
    </xf>
    <xf numFmtId="0" fontId="27" fillId="0" borderId="0" xfId="0" applyFont="1">
      <alignment vertical="center"/>
    </xf>
    <xf numFmtId="0" fontId="21" fillId="17" borderId="0" xfId="0" applyFont="1" applyFill="1">
      <alignment vertical="center"/>
    </xf>
    <xf numFmtId="183" fontId="18" fillId="0" borderId="56" xfId="0" applyNumberFormat="1" applyFont="1" applyBorder="1" applyAlignment="1">
      <alignment horizontal="left" vertical="center"/>
    </xf>
    <xf numFmtId="0" fontId="21" fillId="0" borderId="0" xfId="11" applyFont="1" applyProtection="1">
      <protection locked="0"/>
    </xf>
    <xf numFmtId="0" fontId="18" fillId="0" borderId="0" xfId="6" applyFont="1" applyAlignment="1">
      <alignment vertical="center" textRotation="255"/>
    </xf>
    <xf numFmtId="0" fontId="18" fillId="5" borderId="117" xfId="6" applyFont="1" applyFill="1" applyBorder="1" applyAlignment="1">
      <alignment vertical="center" wrapText="1"/>
    </xf>
    <xf numFmtId="0" fontId="27" fillId="2" borderId="118" xfId="6" applyFont="1" applyFill="1" applyBorder="1">
      <alignment vertical="center"/>
    </xf>
    <xf numFmtId="0" fontId="18" fillId="2" borderId="123" xfId="6" applyFont="1" applyFill="1" applyBorder="1">
      <alignment vertical="center"/>
    </xf>
    <xf numFmtId="177" fontId="28" fillId="0" borderId="0" xfId="0" applyNumberFormat="1" applyFont="1">
      <alignment vertical="center"/>
    </xf>
    <xf numFmtId="0" fontId="18" fillId="2" borderId="29" xfId="6" applyFont="1" applyFill="1" applyBorder="1">
      <alignment vertical="center"/>
    </xf>
    <xf numFmtId="0" fontId="18" fillId="3" borderId="15" xfId="6" applyFont="1" applyFill="1" applyBorder="1">
      <alignment vertical="center"/>
    </xf>
    <xf numFmtId="0" fontId="18" fillId="3" borderId="24" xfId="6" applyFont="1" applyFill="1" applyBorder="1">
      <alignment vertical="center"/>
    </xf>
    <xf numFmtId="0" fontId="18" fillId="3" borderId="37" xfId="6" applyFont="1" applyFill="1" applyBorder="1">
      <alignment vertical="center"/>
    </xf>
    <xf numFmtId="0" fontId="18" fillId="3" borderId="43" xfId="6" applyFont="1" applyFill="1" applyBorder="1">
      <alignment vertical="center"/>
    </xf>
    <xf numFmtId="0" fontId="18" fillId="3" borderId="14" xfId="6" applyFont="1" applyFill="1" applyBorder="1">
      <alignment vertical="center"/>
    </xf>
    <xf numFmtId="0" fontId="18" fillId="4" borderId="52" xfId="6" applyFont="1" applyFill="1" applyBorder="1">
      <alignment vertical="center"/>
    </xf>
    <xf numFmtId="0" fontId="18" fillId="4" borderId="53" xfId="6" applyFont="1" applyFill="1" applyBorder="1">
      <alignment vertical="center"/>
    </xf>
    <xf numFmtId="0" fontId="18" fillId="4" borderId="21" xfId="6" applyFont="1" applyFill="1" applyBorder="1">
      <alignment vertical="center"/>
    </xf>
    <xf numFmtId="0" fontId="18" fillId="4" borderId="21" xfId="6" applyFont="1" applyFill="1" applyBorder="1" applyAlignment="1">
      <alignment horizontal="left" vertical="center"/>
    </xf>
    <xf numFmtId="0" fontId="18" fillId="2" borderId="30" xfId="6" applyFont="1" applyFill="1" applyBorder="1">
      <alignment vertical="center"/>
    </xf>
    <xf numFmtId="0" fontId="18" fillId="3" borderId="33" xfId="6" applyFont="1" applyFill="1" applyBorder="1">
      <alignment vertical="center"/>
    </xf>
    <xf numFmtId="0" fontId="18" fillId="4" borderId="34" xfId="6" applyFont="1" applyFill="1" applyBorder="1" applyAlignment="1">
      <alignment horizontal="left" vertical="center"/>
    </xf>
    <xf numFmtId="0" fontId="18" fillId="4" borderId="84" xfId="6" applyFont="1" applyFill="1" applyBorder="1">
      <alignment vertical="center"/>
    </xf>
    <xf numFmtId="0" fontId="18" fillId="0" borderId="0" xfId="6" applyFont="1" applyAlignment="1">
      <alignment horizontal="left" vertical="center"/>
    </xf>
    <xf numFmtId="177" fontId="18" fillId="0" borderId="0" xfId="0" applyNumberFormat="1" applyFont="1">
      <alignment vertical="center"/>
    </xf>
    <xf numFmtId="0" fontId="18" fillId="2" borderId="36" xfId="6" applyFont="1" applyFill="1" applyBorder="1" applyAlignment="1">
      <alignment horizontal="center" vertical="center"/>
    </xf>
    <xf numFmtId="0" fontId="18" fillId="2" borderId="25" xfId="6" applyFont="1" applyFill="1" applyBorder="1" applyAlignment="1">
      <alignment horizontal="center" vertical="center"/>
    </xf>
    <xf numFmtId="177" fontId="18" fillId="2" borderId="25" xfId="6" applyNumberFormat="1" applyFont="1" applyFill="1" applyBorder="1" applyAlignment="1">
      <alignment horizontal="center" vertical="center"/>
    </xf>
    <xf numFmtId="177" fontId="18" fillId="2" borderId="26" xfId="6" applyNumberFormat="1" applyFont="1" applyFill="1" applyBorder="1" applyAlignment="1">
      <alignment horizontal="center" vertical="center"/>
    </xf>
    <xf numFmtId="0" fontId="18" fillId="0" borderId="0" xfId="6" applyFont="1" applyAlignment="1">
      <alignment horizontal="center" vertical="center"/>
    </xf>
    <xf numFmtId="0" fontId="18" fillId="2" borderId="28" xfId="6" applyFont="1" applyFill="1" applyBorder="1" applyAlignment="1">
      <alignment horizontal="center" vertical="center"/>
    </xf>
    <xf numFmtId="177" fontId="18" fillId="2" borderId="28" xfId="6" applyNumberFormat="1" applyFont="1" applyFill="1" applyBorder="1" applyAlignment="1">
      <alignment horizontal="center" vertical="center"/>
    </xf>
    <xf numFmtId="177" fontId="18" fillId="2" borderId="70" xfId="6" applyNumberFormat="1" applyFont="1" applyFill="1" applyBorder="1" applyAlignment="1">
      <alignment horizontal="center" vertical="center"/>
    </xf>
    <xf numFmtId="0" fontId="18" fillId="2" borderId="29" xfId="6" applyFont="1" applyFill="1" applyBorder="1" applyAlignment="1">
      <alignment vertical="center" textRotation="255"/>
    </xf>
    <xf numFmtId="0" fontId="18" fillId="3" borderId="37" xfId="6" applyFont="1" applyFill="1" applyBorder="1" applyAlignment="1">
      <alignment horizontal="left" vertical="center"/>
    </xf>
    <xf numFmtId="0" fontId="18" fillId="3" borderId="13" xfId="6" applyFont="1" applyFill="1" applyBorder="1" applyAlignment="1">
      <alignment horizontal="center" vertical="center" textRotation="255"/>
    </xf>
    <xf numFmtId="0" fontId="18" fillId="3" borderId="13" xfId="6" applyFont="1" applyFill="1" applyBorder="1" applyAlignment="1">
      <alignment horizontal="center" vertical="center"/>
    </xf>
    <xf numFmtId="177" fontId="18" fillId="3" borderId="13" xfId="6" applyNumberFormat="1" applyFont="1" applyFill="1" applyBorder="1" applyAlignment="1">
      <alignment horizontal="center" vertical="center"/>
    </xf>
    <xf numFmtId="177" fontId="18" fillId="3" borderId="42" xfId="6" applyNumberFormat="1" applyFont="1" applyFill="1" applyBorder="1" applyAlignment="1">
      <alignment horizontal="center" vertical="center"/>
    </xf>
    <xf numFmtId="0" fontId="18" fillId="3" borderId="14" xfId="6" applyFont="1" applyFill="1" applyBorder="1" applyAlignment="1">
      <alignment horizontal="left" vertical="center"/>
    </xf>
    <xf numFmtId="0" fontId="27" fillId="4" borderId="37" xfId="6" applyFont="1" applyFill="1" applyBorder="1" applyAlignment="1">
      <alignment horizontal="left" vertical="center"/>
    </xf>
    <xf numFmtId="0" fontId="18" fillId="4" borderId="13" xfId="6" applyFont="1" applyFill="1" applyBorder="1" applyAlignment="1">
      <alignment horizontal="center" vertical="center"/>
    </xf>
    <xf numFmtId="0" fontId="27" fillId="4" borderId="14" xfId="6" applyFont="1" applyFill="1" applyBorder="1" applyAlignment="1">
      <alignment horizontal="left" vertical="center"/>
    </xf>
    <xf numFmtId="0" fontId="25" fillId="4" borderId="8" xfId="6" applyFont="1" applyFill="1" applyBorder="1" applyAlignment="1">
      <alignment horizontal="right" vertical="center"/>
    </xf>
    <xf numFmtId="0" fontId="28" fillId="0" borderId="0" xfId="6" applyFont="1" applyAlignment="1">
      <alignment horizontal="left" vertical="center"/>
    </xf>
    <xf numFmtId="0" fontId="18" fillId="3" borderId="14" xfId="6" applyFont="1" applyFill="1" applyBorder="1" applyAlignment="1">
      <alignment vertical="center" textRotation="255"/>
    </xf>
    <xf numFmtId="0" fontId="18" fillId="4" borderId="14" xfId="6" applyFont="1" applyFill="1" applyBorder="1" applyAlignment="1">
      <alignment vertical="center" textRotation="255" shrinkToFit="1"/>
    </xf>
    <xf numFmtId="0" fontId="18" fillId="4" borderId="67" xfId="6" applyFont="1" applyFill="1" applyBorder="1" applyAlignment="1">
      <alignment horizontal="center" vertical="center"/>
    </xf>
    <xf numFmtId="0" fontId="18" fillId="4" borderId="100" xfId="6" applyFont="1" applyFill="1" applyBorder="1" applyAlignment="1">
      <alignment horizontal="center" vertical="center"/>
    </xf>
    <xf numFmtId="0" fontId="18" fillId="4" borderId="64" xfId="6" applyFont="1" applyFill="1" applyBorder="1" applyAlignment="1">
      <alignment horizontal="center" vertical="center"/>
    </xf>
    <xf numFmtId="3" fontId="18" fillId="4" borderId="43" xfId="6" applyNumberFormat="1" applyFont="1" applyFill="1" applyBorder="1" applyAlignment="1">
      <alignment horizontal="left" vertical="center" shrinkToFit="1"/>
    </xf>
    <xf numFmtId="177" fontId="18" fillId="4" borderId="66" xfId="6" applyNumberFormat="1" applyFont="1" applyFill="1" applyBorder="1" applyAlignment="1">
      <alignment horizontal="left" vertical="center"/>
    </xf>
    <xf numFmtId="0" fontId="27" fillId="0" borderId="0" xfId="6" applyFont="1" applyAlignment="1">
      <alignment vertical="top"/>
    </xf>
    <xf numFmtId="0" fontId="18" fillId="4" borderId="77" xfId="6" applyFont="1" applyFill="1" applyBorder="1" applyAlignment="1">
      <alignment horizontal="center" vertical="center"/>
    </xf>
    <xf numFmtId="0" fontId="18" fillId="4" borderId="79" xfId="6" applyFont="1" applyFill="1" applyBorder="1" applyAlignment="1">
      <alignment horizontal="center" vertical="center"/>
    </xf>
    <xf numFmtId="0" fontId="18" fillId="4" borderId="89" xfId="6" applyFont="1" applyFill="1" applyBorder="1" applyAlignment="1">
      <alignment horizontal="center" vertical="center"/>
    </xf>
    <xf numFmtId="180" fontId="18" fillId="5" borderId="74" xfId="6" applyNumberFormat="1" applyFont="1" applyFill="1" applyBorder="1" applyAlignment="1">
      <alignment vertical="top"/>
    </xf>
    <xf numFmtId="0" fontId="18" fillId="4" borderId="65" xfId="6" applyFont="1" applyFill="1" applyBorder="1" applyAlignment="1">
      <alignment horizontal="center" vertical="center"/>
    </xf>
    <xf numFmtId="180" fontId="18" fillId="5" borderId="70" xfId="6" applyNumberFormat="1" applyFont="1" applyFill="1" applyBorder="1">
      <alignment vertical="center"/>
    </xf>
    <xf numFmtId="0" fontId="18" fillId="4" borderId="14" xfId="6" applyFont="1" applyFill="1" applyBorder="1" applyAlignment="1">
      <alignment vertical="center" textRotation="255"/>
    </xf>
    <xf numFmtId="0" fontId="18" fillId="4" borderId="40" xfId="6" applyFont="1" applyFill="1" applyBorder="1" applyAlignment="1">
      <alignment horizontal="center" vertical="center"/>
    </xf>
    <xf numFmtId="0" fontId="18" fillId="4" borderId="44" xfId="6" applyFont="1" applyFill="1" applyBorder="1" applyAlignment="1">
      <alignment horizontal="center" vertical="center" shrinkToFit="1"/>
    </xf>
    <xf numFmtId="0" fontId="18" fillId="4" borderId="44" xfId="6" applyFont="1" applyFill="1" applyBorder="1" applyAlignment="1">
      <alignment horizontal="center" vertical="center"/>
    </xf>
    <xf numFmtId="177" fontId="18" fillId="4" borderId="68" xfId="6" applyNumberFormat="1" applyFont="1" applyFill="1" applyBorder="1" applyAlignment="1">
      <alignment horizontal="center" vertical="center"/>
    </xf>
    <xf numFmtId="177" fontId="18" fillId="4" borderId="101" xfId="6" applyNumberFormat="1" applyFont="1" applyFill="1" applyBorder="1" applyAlignment="1">
      <alignment horizontal="center" vertical="center"/>
    </xf>
    <xf numFmtId="0" fontId="18" fillId="4" borderId="12" xfId="6" applyFont="1" applyFill="1" applyBorder="1" applyAlignment="1">
      <alignment horizontal="center" vertical="center"/>
    </xf>
    <xf numFmtId="38" fontId="18" fillId="5" borderId="5" xfId="6" applyNumberFormat="1" applyFont="1" applyFill="1" applyBorder="1">
      <alignment vertical="center"/>
    </xf>
    <xf numFmtId="177" fontId="18" fillId="5" borderId="57" xfId="6" applyNumberFormat="1" applyFont="1" applyFill="1" applyBorder="1" applyAlignment="1">
      <alignment vertical="top"/>
    </xf>
    <xf numFmtId="0" fontId="18" fillId="4" borderId="10" xfId="6" applyFont="1" applyFill="1" applyBorder="1" applyAlignment="1">
      <alignment horizontal="center" vertical="center"/>
    </xf>
    <xf numFmtId="38" fontId="18" fillId="5" borderId="6" xfId="6" applyNumberFormat="1" applyFont="1" applyFill="1" applyBorder="1">
      <alignment vertical="center"/>
    </xf>
    <xf numFmtId="177" fontId="32" fillId="5" borderId="58" xfId="6" applyNumberFormat="1" applyFont="1" applyFill="1" applyBorder="1" applyAlignment="1">
      <alignment vertical="top"/>
    </xf>
    <xf numFmtId="177" fontId="18" fillId="5" borderId="58" xfId="6" applyNumberFormat="1" applyFont="1" applyFill="1" applyBorder="1" applyAlignment="1">
      <alignment vertical="top"/>
    </xf>
    <xf numFmtId="176" fontId="18" fillId="7" borderId="12" xfId="6" applyNumberFormat="1" applyFont="1" applyFill="1" applyBorder="1" applyAlignment="1">
      <alignment horizontal="center" vertical="center"/>
    </xf>
    <xf numFmtId="176" fontId="29" fillId="7" borderId="12" xfId="6" applyNumberFormat="1" applyFont="1" applyFill="1" applyBorder="1" applyAlignment="1">
      <alignment horizontal="center" vertical="center"/>
    </xf>
    <xf numFmtId="0" fontId="18" fillId="4" borderId="22" xfId="6" applyFont="1" applyFill="1" applyBorder="1" applyAlignment="1">
      <alignment horizontal="center" vertical="center"/>
    </xf>
    <xf numFmtId="0" fontId="18" fillId="4" borderId="16" xfId="6" applyFont="1" applyFill="1" applyBorder="1">
      <alignment vertical="center"/>
    </xf>
    <xf numFmtId="0" fontId="18" fillId="4" borderId="16" xfId="6" applyFont="1" applyFill="1" applyBorder="1" applyAlignment="1">
      <alignment horizontal="center" vertical="center"/>
    </xf>
    <xf numFmtId="0" fontId="18" fillId="4" borderId="23" xfId="6" applyFont="1" applyFill="1" applyBorder="1" applyAlignment="1">
      <alignment vertical="center" textRotation="255"/>
    </xf>
    <xf numFmtId="38" fontId="18" fillId="5" borderId="81" xfId="6" applyNumberFormat="1" applyFont="1" applyFill="1" applyBorder="1">
      <alignment vertical="center"/>
    </xf>
    <xf numFmtId="177" fontId="18" fillId="5" borderId="32" xfId="6" applyNumberFormat="1" applyFont="1" applyFill="1" applyBorder="1" applyAlignment="1">
      <alignment vertical="top"/>
    </xf>
    <xf numFmtId="38" fontId="18" fillId="5" borderId="86" xfId="6" applyNumberFormat="1" applyFont="1" applyFill="1" applyBorder="1">
      <alignment vertical="center"/>
    </xf>
    <xf numFmtId="0" fontId="18" fillId="3" borderId="43" xfId="6" applyFont="1" applyFill="1" applyBorder="1" applyAlignment="1">
      <alignment vertical="center" textRotation="255"/>
    </xf>
    <xf numFmtId="0" fontId="18" fillId="3" borderId="56" xfId="6" applyFont="1" applyFill="1" applyBorder="1" applyAlignment="1">
      <alignment vertical="center" textRotation="255"/>
    </xf>
    <xf numFmtId="0" fontId="18" fillId="3" borderId="23" xfId="6" applyFont="1" applyFill="1" applyBorder="1" applyAlignment="1">
      <alignment vertical="center" textRotation="255"/>
    </xf>
    <xf numFmtId="0" fontId="18" fillId="3" borderId="65" xfId="6" applyFont="1" applyFill="1" applyBorder="1" applyAlignment="1">
      <alignment vertical="center" textRotation="255"/>
    </xf>
    <xf numFmtId="0" fontId="18" fillId="3" borderId="13" xfId="6" applyFont="1" applyFill="1" applyBorder="1" applyAlignment="1">
      <alignment horizontal="left" vertical="center"/>
    </xf>
    <xf numFmtId="177" fontId="18" fillId="3" borderId="13" xfId="6" applyNumberFormat="1" applyFont="1" applyFill="1" applyBorder="1" applyAlignment="1">
      <alignment horizontal="left" vertical="center"/>
    </xf>
    <xf numFmtId="177" fontId="18" fillId="3" borderId="31" xfId="6" applyNumberFormat="1" applyFont="1" applyFill="1" applyBorder="1" applyAlignment="1">
      <alignment horizontal="right" vertical="top"/>
    </xf>
    <xf numFmtId="0" fontId="18" fillId="0" borderId="0" xfId="6" applyFont="1" applyAlignment="1">
      <alignment horizontal="left" vertical="top" wrapText="1"/>
    </xf>
    <xf numFmtId="0" fontId="18" fillId="3" borderId="23" xfId="6" applyFont="1" applyFill="1" applyBorder="1">
      <alignment vertical="center"/>
    </xf>
    <xf numFmtId="0" fontId="18" fillId="4" borderId="13" xfId="6" applyFont="1" applyFill="1" applyBorder="1" applyAlignment="1">
      <alignment horizontal="left" vertical="center"/>
    </xf>
    <xf numFmtId="177" fontId="18" fillId="4" borderId="13" xfId="6" applyNumberFormat="1" applyFont="1" applyFill="1" applyBorder="1" applyAlignment="1">
      <alignment horizontal="left" vertical="center"/>
    </xf>
    <xf numFmtId="177" fontId="18" fillId="4" borderId="31" xfId="6" applyNumberFormat="1" applyFont="1" applyFill="1" applyBorder="1" applyAlignment="1">
      <alignment horizontal="right" vertical="top"/>
    </xf>
    <xf numFmtId="0" fontId="18" fillId="4" borderId="15" xfId="6" applyFont="1" applyFill="1" applyBorder="1" applyAlignment="1">
      <alignment vertical="center" textRotation="255"/>
    </xf>
    <xf numFmtId="0" fontId="27" fillId="4" borderId="37" xfId="6" applyFont="1" applyFill="1" applyBorder="1">
      <alignment vertical="center"/>
    </xf>
    <xf numFmtId="0" fontId="18" fillId="4" borderId="13" xfId="6" applyFont="1" applyFill="1" applyBorder="1">
      <alignment vertical="center"/>
    </xf>
    <xf numFmtId="177" fontId="18" fillId="4" borderId="13" xfId="6" applyNumberFormat="1" applyFont="1" applyFill="1" applyBorder="1">
      <alignment vertical="center"/>
    </xf>
    <xf numFmtId="177" fontId="18" fillId="4" borderId="32" xfId="6" applyNumberFormat="1" applyFont="1" applyFill="1" applyBorder="1" applyAlignment="1">
      <alignment horizontal="right" vertical="top"/>
    </xf>
    <xf numFmtId="0" fontId="18" fillId="4" borderId="15" xfId="6" applyFont="1" applyFill="1" applyBorder="1" applyAlignment="1">
      <alignment vertical="center" textRotation="255" shrinkToFit="1"/>
    </xf>
    <xf numFmtId="0" fontId="38" fillId="4" borderId="37" xfId="6" applyFont="1" applyFill="1" applyBorder="1">
      <alignment vertical="center"/>
    </xf>
    <xf numFmtId="177" fontId="18" fillId="4" borderId="31" xfId="6" applyNumberFormat="1" applyFont="1" applyFill="1" applyBorder="1" applyAlignment="1">
      <alignment vertical="top"/>
    </xf>
    <xf numFmtId="0" fontId="18" fillId="2" borderId="30" xfId="6" applyFont="1" applyFill="1" applyBorder="1" applyAlignment="1">
      <alignment vertical="center" textRotation="255"/>
    </xf>
    <xf numFmtId="0" fontId="18" fillId="3" borderId="33" xfId="6" applyFont="1" applyFill="1" applyBorder="1" applyAlignment="1">
      <alignment vertical="center" textRotation="255"/>
    </xf>
    <xf numFmtId="0" fontId="18" fillId="4" borderId="33" xfId="6" applyFont="1" applyFill="1" applyBorder="1" applyAlignment="1">
      <alignment vertical="center" textRotation="255" shrinkToFit="1"/>
    </xf>
    <xf numFmtId="181" fontId="41" fillId="7" borderId="85" xfId="0" applyNumberFormat="1" applyFont="1" applyFill="1" applyBorder="1" applyAlignment="1">
      <alignment horizontal="center" vertical="center" wrapText="1" shrinkToFit="1"/>
    </xf>
    <xf numFmtId="176" fontId="41" fillId="7" borderId="1" xfId="6" applyNumberFormat="1" applyFont="1" applyFill="1" applyBorder="1" applyAlignment="1">
      <alignment horizontal="center" vertical="center"/>
    </xf>
    <xf numFmtId="187" fontId="41" fillId="0" borderId="4" xfId="5" applyNumberFormat="1" applyFont="1" applyFill="1" applyBorder="1" applyAlignment="1" applyProtection="1">
      <alignment horizontal="right" vertical="center"/>
      <protection locked="0"/>
    </xf>
    <xf numFmtId="187" fontId="29" fillId="0" borderId="4" xfId="5" applyNumberFormat="1" applyFont="1" applyFill="1" applyBorder="1" applyAlignment="1" applyProtection="1">
      <alignment horizontal="right" vertical="center"/>
      <protection locked="0"/>
    </xf>
    <xf numFmtId="0" fontId="45" fillId="0" borderId="0" xfId="6" applyFont="1">
      <alignment vertical="center"/>
    </xf>
    <xf numFmtId="177" fontId="29" fillId="0" borderId="0" xfId="6" applyNumberFormat="1" applyFont="1" applyAlignment="1">
      <alignment horizontal="right" vertical="center" indent="1"/>
    </xf>
    <xf numFmtId="177" fontId="18" fillId="0" borderId="0" xfId="6" applyNumberFormat="1" applyFont="1" applyAlignment="1">
      <alignment horizontal="right" vertical="center"/>
    </xf>
    <xf numFmtId="0" fontId="38" fillId="2" borderId="27" xfId="6" applyFont="1" applyFill="1" applyBorder="1">
      <alignment vertical="center"/>
    </xf>
    <xf numFmtId="0" fontId="27" fillId="2" borderId="115" xfId="6" applyFont="1" applyFill="1" applyBorder="1">
      <alignment vertical="center"/>
    </xf>
    <xf numFmtId="0" fontId="27" fillId="2" borderId="29" xfId="6" applyFont="1" applyFill="1" applyBorder="1">
      <alignment vertical="center"/>
    </xf>
    <xf numFmtId="0" fontId="27" fillId="2" borderId="37" xfId="6" applyFont="1" applyFill="1" applyBorder="1">
      <alignment vertical="center"/>
    </xf>
    <xf numFmtId="0" fontId="27" fillId="2" borderId="0" xfId="6" applyFont="1" applyFill="1">
      <alignment vertical="center"/>
    </xf>
    <xf numFmtId="0" fontId="27" fillId="2" borderId="46" xfId="6" applyFont="1" applyFill="1" applyBorder="1">
      <alignment vertical="center"/>
    </xf>
    <xf numFmtId="0" fontId="27" fillId="2" borderId="14" xfId="6" applyFont="1" applyFill="1" applyBorder="1">
      <alignment vertical="center"/>
    </xf>
    <xf numFmtId="0" fontId="27" fillId="2" borderId="53" xfId="6" applyFont="1" applyFill="1" applyBorder="1">
      <alignment vertical="center"/>
    </xf>
    <xf numFmtId="0" fontId="27" fillId="7" borderId="29" xfId="6" applyFont="1" applyFill="1" applyBorder="1" applyAlignment="1">
      <alignment horizontal="left" vertical="center"/>
    </xf>
    <xf numFmtId="0" fontId="0" fillId="7" borderId="0" xfId="0" applyFill="1">
      <alignment vertical="center"/>
    </xf>
    <xf numFmtId="0" fontId="0" fillId="7" borderId="37" xfId="0" applyFill="1" applyBorder="1">
      <alignment vertical="center"/>
    </xf>
    <xf numFmtId="0" fontId="27" fillId="0" borderId="47" xfId="6" applyFont="1" applyBorder="1" applyAlignment="1">
      <alignment horizontal="center" vertical="center"/>
    </xf>
    <xf numFmtId="0" fontId="27" fillId="0" borderId="53" xfId="6" applyFont="1" applyBorder="1" applyAlignment="1">
      <alignment horizontal="center" vertical="center"/>
    </xf>
    <xf numFmtId="0" fontId="27" fillId="0" borderId="114" xfId="6" applyFont="1" applyBorder="1" applyAlignment="1">
      <alignment horizontal="center" vertical="center"/>
    </xf>
    <xf numFmtId="178" fontId="18" fillId="0" borderId="0" xfId="0" applyNumberFormat="1" applyFont="1" applyAlignment="1">
      <alignment vertical="center" shrinkToFit="1"/>
    </xf>
    <xf numFmtId="178" fontId="18" fillId="0" borderId="0" xfId="0" applyNumberFormat="1" applyFont="1">
      <alignment vertical="center"/>
    </xf>
    <xf numFmtId="0" fontId="42" fillId="0" borderId="0" xfId="6" applyFont="1">
      <alignment vertical="center"/>
    </xf>
    <xf numFmtId="0" fontId="35" fillId="0" borderId="0" xfId="6" applyFont="1">
      <alignment vertical="center"/>
    </xf>
    <xf numFmtId="0" fontId="27" fillId="2" borderId="118" xfId="0" applyFont="1" applyFill="1" applyBorder="1">
      <alignment vertical="center"/>
    </xf>
    <xf numFmtId="0" fontId="27" fillId="2" borderId="76" xfId="0" applyFont="1" applyFill="1" applyBorder="1" applyAlignment="1">
      <alignment horizontal="left" vertical="center"/>
    </xf>
    <xf numFmtId="0" fontId="27" fillId="2" borderId="25" xfId="0" applyFont="1" applyFill="1" applyBorder="1" applyAlignment="1">
      <alignment horizontal="center" vertical="center" shrinkToFit="1"/>
    </xf>
    <xf numFmtId="178" fontId="27" fillId="2" borderId="25" xfId="0" applyNumberFormat="1" applyFont="1" applyFill="1" applyBorder="1" applyAlignment="1">
      <alignment horizontal="center" vertical="center" shrinkToFit="1"/>
    </xf>
    <xf numFmtId="0" fontId="42" fillId="7" borderId="109" xfId="0" applyFont="1" applyFill="1" applyBorder="1" applyAlignment="1">
      <alignment horizontal="left" vertical="center"/>
    </xf>
    <xf numFmtId="0" fontId="35" fillId="4" borderId="13" xfId="0" applyFont="1" applyFill="1" applyBorder="1">
      <alignment vertical="center"/>
    </xf>
    <xf numFmtId="0" fontId="27" fillId="4" borderId="13" xfId="0" applyFont="1" applyFill="1" applyBorder="1">
      <alignment vertical="center"/>
    </xf>
    <xf numFmtId="178" fontId="27" fillId="4" borderId="13" xfId="0" applyNumberFormat="1" applyFont="1" applyFill="1" applyBorder="1" applyAlignment="1">
      <alignment vertical="center" shrinkToFit="1"/>
    </xf>
    <xf numFmtId="178" fontId="27" fillId="4" borderId="13" xfId="0" applyNumberFormat="1" applyFont="1" applyFill="1" applyBorder="1">
      <alignment vertical="center"/>
    </xf>
    <xf numFmtId="178" fontId="27" fillId="4" borderId="13" xfId="0" applyNumberFormat="1" applyFont="1" applyFill="1" applyBorder="1" applyAlignment="1">
      <alignment horizontal="right" vertical="center"/>
    </xf>
    <xf numFmtId="0" fontId="55" fillId="4" borderId="29" xfId="0" applyFont="1" applyFill="1" applyBorder="1" applyAlignment="1">
      <alignment vertical="top"/>
    </xf>
    <xf numFmtId="0" fontId="18" fillId="4" borderId="39" xfId="0" applyFont="1" applyFill="1" applyBorder="1" applyAlignment="1">
      <alignment vertical="top"/>
    </xf>
    <xf numFmtId="178" fontId="18" fillId="5" borderId="103" xfId="0" applyNumberFormat="1" applyFont="1" applyFill="1" applyBorder="1" applyAlignment="1">
      <alignment horizontal="right" vertical="center"/>
    </xf>
    <xf numFmtId="178" fontId="18" fillId="5" borderId="2" xfId="0" applyNumberFormat="1" applyFont="1" applyFill="1" applyBorder="1" applyAlignment="1">
      <alignment horizontal="right" vertical="center"/>
    </xf>
    <xf numFmtId="0" fontId="18" fillId="4" borderId="73" xfId="0" applyFont="1" applyFill="1" applyBorder="1" applyAlignment="1">
      <alignment vertical="top"/>
    </xf>
    <xf numFmtId="0" fontId="35" fillId="4" borderId="43" xfId="0" applyFont="1" applyFill="1" applyBorder="1">
      <alignment vertical="center"/>
    </xf>
    <xf numFmtId="0" fontId="35" fillId="4" borderId="43" xfId="0" applyFont="1" applyFill="1" applyBorder="1" applyAlignment="1">
      <alignment vertical="center" wrapText="1"/>
    </xf>
    <xf numFmtId="0" fontId="27" fillId="4" borderId="43" xfId="0" applyFont="1" applyFill="1" applyBorder="1" applyAlignment="1">
      <alignment vertical="center" wrapText="1"/>
    </xf>
    <xf numFmtId="178" fontId="27" fillId="4" borderId="43" xfId="0" applyNumberFormat="1" applyFont="1" applyFill="1" applyBorder="1" applyAlignment="1">
      <alignment vertical="center" shrinkToFit="1"/>
    </xf>
    <xf numFmtId="178" fontId="27" fillId="4" borderId="43" xfId="0" applyNumberFormat="1" applyFont="1" applyFill="1" applyBorder="1">
      <alignment vertical="center"/>
    </xf>
    <xf numFmtId="178" fontId="27" fillId="4" borderId="43" xfId="0" applyNumberFormat="1" applyFont="1" applyFill="1" applyBorder="1" applyAlignment="1">
      <alignment horizontal="right" vertical="center"/>
    </xf>
    <xf numFmtId="0" fontId="38" fillId="4" borderId="109" xfId="0" applyFont="1" applyFill="1" applyBorder="1" applyAlignment="1">
      <alignment horizontal="left" vertical="center"/>
    </xf>
    <xf numFmtId="178" fontId="27" fillId="4" borderId="24" xfId="0" applyNumberFormat="1" applyFont="1" applyFill="1" applyBorder="1" applyAlignment="1">
      <alignment vertical="center" shrinkToFit="1"/>
    </xf>
    <xf numFmtId="0" fontId="18" fillId="0" borderId="28" xfId="0" applyFont="1" applyBorder="1">
      <alignment vertical="center"/>
    </xf>
    <xf numFmtId="0" fontId="18" fillId="0" borderId="28" xfId="0" applyFont="1" applyBorder="1" applyAlignment="1">
      <alignment vertical="center" shrinkToFit="1"/>
    </xf>
    <xf numFmtId="178" fontId="18" fillId="0" borderId="28" xfId="0" applyNumberFormat="1" applyFont="1" applyBorder="1" applyAlignment="1">
      <alignment horizontal="right" vertical="center" shrinkToFit="1"/>
    </xf>
    <xf numFmtId="178" fontId="18" fillId="0" borderId="28" xfId="0" applyNumberFormat="1" applyFont="1" applyBorder="1">
      <alignment vertical="center"/>
    </xf>
    <xf numFmtId="178" fontId="18" fillId="0" borderId="28" xfId="0" applyNumberFormat="1" applyFont="1" applyBorder="1" applyAlignment="1">
      <alignment horizontal="right" vertical="center"/>
    </xf>
    <xf numFmtId="0" fontId="18" fillId="0" borderId="0" xfId="0" applyFont="1" applyAlignment="1">
      <alignment vertical="center" shrinkToFit="1"/>
    </xf>
    <xf numFmtId="193" fontId="18" fillId="5" borderId="56" xfId="0" applyNumberFormat="1" applyFont="1" applyFill="1" applyBorder="1" applyAlignment="1" applyProtection="1">
      <alignment horizontal="center" vertical="center" shrinkToFit="1"/>
      <protection locked="0"/>
    </xf>
    <xf numFmtId="190" fontId="18" fillId="5" borderId="11" xfId="0" applyNumberFormat="1" applyFont="1" applyFill="1" applyBorder="1" applyAlignment="1" applyProtection="1">
      <alignment horizontal="center" vertical="center" shrinkToFit="1"/>
      <protection locked="0"/>
    </xf>
    <xf numFmtId="191" fontId="18" fillId="5" borderId="7" xfId="0" applyNumberFormat="1" applyFont="1" applyFill="1" applyBorder="1" applyAlignment="1" applyProtection="1">
      <alignment horizontal="center" vertical="center"/>
      <protection locked="0"/>
    </xf>
    <xf numFmtId="185" fontId="41" fillId="5" borderId="38" xfId="7" applyNumberFormat="1" applyFont="1" applyFill="1" applyBorder="1" applyAlignment="1" applyProtection="1">
      <alignment horizontal="right" vertical="center"/>
      <protection locked="0"/>
    </xf>
    <xf numFmtId="185" fontId="40" fillId="5" borderId="38" xfId="7" applyNumberFormat="1" applyFont="1" applyFill="1" applyBorder="1" applyAlignment="1" applyProtection="1">
      <alignment horizontal="right" vertical="center"/>
      <protection locked="0"/>
    </xf>
    <xf numFmtId="0" fontId="27" fillId="0" borderId="0" xfId="11" applyFont="1" applyAlignment="1" applyProtection="1">
      <alignment vertical="top" wrapText="1"/>
      <protection locked="0"/>
    </xf>
    <xf numFmtId="0" fontId="27" fillId="0" borderId="0" xfId="0" applyFont="1" applyAlignment="1">
      <alignment horizontal="left" vertical="center"/>
    </xf>
    <xf numFmtId="0" fontId="38" fillId="4" borderId="125" xfId="0" applyFont="1" applyFill="1" applyBorder="1" applyAlignment="1">
      <alignment horizontal="center" vertical="center" wrapText="1"/>
    </xf>
    <xf numFmtId="0" fontId="61" fillId="0" borderId="0" xfId="11" applyFont="1" applyAlignment="1">
      <alignment vertical="center"/>
    </xf>
    <xf numFmtId="0" fontId="27" fillId="0" borderId="128" xfId="11" applyFont="1" applyBorder="1" applyAlignment="1">
      <alignment horizontal="left" vertical="center" wrapText="1"/>
    </xf>
    <xf numFmtId="0" fontId="18" fillId="0" borderId="0" xfId="0" applyFont="1" applyAlignment="1">
      <alignment horizontal="left" vertical="center"/>
    </xf>
    <xf numFmtId="0" fontId="18" fillId="4" borderId="14" xfId="0" applyFont="1" applyFill="1" applyBorder="1" applyAlignment="1">
      <alignment horizontal="center" vertical="center"/>
    </xf>
    <xf numFmtId="0" fontId="18" fillId="0" borderId="67" xfId="0" applyFont="1" applyBorder="1" applyAlignment="1">
      <alignment horizontal="center" vertical="center" wrapText="1"/>
    </xf>
    <xf numFmtId="0" fontId="18" fillId="0" borderId="90" xfId="0" applyFont="1" applyBorder="1" applyAlignment="1">
      <alignment horizontal="center" vertical="center" wrapText="1"/>
    </xf>
    <xf numFmtId="0" fontId="18" fillId="4" borderId="43" xfId="0" applyFont="1" applyFill="1" applyBorder="1" applyAlignment="1">
      <alignment horizontal="center" vertical="center"/>
    </xf>
    <xf numFmtId="14" fontId="18" fillId="0" borderId="46" xfId="0" applyNumberFormat="1" applyFont="1" applyBorder="1" applyAlignment="1" applyProtection="1">
      <alignment horizontal="center" vertical="center"/>
      <protection locked="0"/>
    </xf>
    <xf numFmtId="14" fontId="18" fillId="0" borderId="53" xfId="0" applyNumberFormat="1" applyFont="1" applyBorder="1" applyAlignment="1" applyProtection="1">
      <alignment horizontal="center" vertical="center"/>
      <protection locked="0"/>
    </xf>
    <xf numFmtId="14" fontId="18" fillId="0" borderId="63" xfId="0" applyNumberFormat="1" applyFont="1" applyBorder="1" applyAlignment="1" applyProtection="1">
      <alignment horizontal="center" vertical="center"/>
      <protection locked="0"/>
    </xf>
    <xf numFmtId="0" fontId="18" fillId="4" borderId="81" xfId="0" applyFont="1" applyFill="1" applyBorder="1" applyAlignment="1">
      <alignment horizontal="center" vertical="center"/>
    </xf>
    <xf numFmtId="182" fontId="18" fillId="5" borderId="44" xfId="0" applyNumberFormat="1" applyFont="1" applyFill="1" applyBorder="1" applyAlignment="1">
      <alignment horizontal="center" vertical="center"/>
    </xf>
    <xf numFmtId="14" fontId="18" fillId="0" borderId="46" xfId="0" applyNumberFormat="1" applyFont="1" applyBorder="1" applyAlignment="1">
      <alignment horizontal="center" vertical="center"/>
    </xf>
    <xf numFmtId="0" fontId="27" fillId="4" borderId="87" xfId="0" applyFont="1" applyFill="1" applyBorder="1" applyAlignment="1">
      <alignment horizontal="center" vertical="center"/>
    </xf>
    <xf numFmtId="0" fontId="18" fillId="0" borderId="67" xfId="0" applyFont="1" applyBorder="1" applyAlignment="1">
      <alignment horizontal="center" vertical="center"/>
    </xf>
    <xf numFmtId="0" fontId="18" fillId="0" borderId="90" xfId="0" applyFont="1" applyBorder="1" applyAlignment="1">
      <alignment horizontal="center" vertical="center"/>
    </xf>
    <xf numFmtId="14" fontId="18" fillId="0" borderId="53" xfId="0" applyNumberFormat="1" applyFont="1" applyBorder="1" applyAlignment="1">
      <alignment horizontal="center" vertical="center"/>
    </xf>
    <xf numFmtId="14" fontId="18" fillId="0" borderId="62" xfId="0" applyNumberFormat="1" applyFont="1" applyBorder="1" applyAlignment="1">
      <alignment horizontal="center" vertical="center"/>
    </xf>
    <xf numFmtId="14" fontId="18" fillId="0" borderId="60" xfId="0" applyNumberFormat="1" applyFont="1" applyBorder="1" applyAlignment="1">
      <alignment horizontal="center" vertical="center"/>
    </xf>
    <xf numFmtId="14" fontId="18" fillId="0" borderId="78" xfId="0" applyNumberFormat="1" applyFont="1" applyBorder="1" applyAlignment="1">
      <alignment horizontal="center" vertical="center"/>
    </xf>
    <xf numFmtId="182" fontId="18" fillId="5" borderId="44" xfId="0" applyNumberFormat="1" applyFont="1" applyFill="1" applyBorder="1" applyAlignment="1">
      <alignment horizontal="center" vertical="center" wrapText="1"/>
    </xf>
    <xf numFmtId="182" fontId="18" fillId="5" borderId="81" xfId="0" applyNumberFormat="1" applyFont="1" applyFill="1" applyBorder="1" applyAlignment="1">
      <alignment horizontal="center" vertical="center" wrapText="1"/>
    </xf>
    <xf numFmtId="0" fontId="18" fillId="0" borderId="20" xfId="0" applyFont="1" applyBorder="1" applyAlignment="1" applyProtection="1">
      <alignment vertical="center" wrapText="1" shrinkToFit="1"/>
      <protection locked="0"/>
    </xf>
    <xf numFmtId="0" fontId="18" fillId="0" borderId="21" xfId="0" applyFont="1" applyBorder="1" applyAlignment="1" applyProtection="1">
      <alignment vertical="center" wrapText="1" shrinkToFit="1"/>
      <protection locked="0"/>
    </xf>
    <xf numFmtId="0" fontId="18" fillId="0" borderId="3" xfId="0" applyFont="1" applyBorder="1" applyAlignment="1" applyProtection="1">
      <alignment vertical="center" wrapText="1" shrinkToFit="1"/>
      <protection locked="0"/>
    </xf>
    <xf numFmtId="0" fontId="18" fillId="4" borderId="51" xfId="0" applyFont="1" applyFill="1" applyBorder="1" applyAlignment="1">
      <alignment horizontal="center" vertical="center" wrapText="1"/>
    </xf>
    <xf numFmtId="0" fontId="18" fillId="4" borderId="82" xfId="0" applyFont="1" applyFill="1" applyBorder="1" applyAlignment="1">
      <alignment horizontal="center" vertical="center" wrapText="1"/>
    </xf>
    <xf numFmtId="0" fontId="18" fillId="4" borderId="143" xfId="0" applyFont="1" applyFill="1" applyBorder="1" applyAlignment="1">
      <alignment horizontal="center" vertical="center" wrapText="1"/>
    </xf>
    <xf numFmtId="38" fontId="41" fillId="4" borderId="44" xfId="5" applyFont="1" applyFill="1" applyBorder="1" applyAlignment="1" applyProtection="1">
      <alignment horizontal="right" vertical="center"/>
    </xf>
    <xf numFmtId="0" fontId="18" fillId="0" borderId="100" xfId="0" applyFont="1" applyBorder="1" applyAlignment="1">
      <alignment horizontal="center" vertical="center" wrapText="1"/>
    </xf>
    <xf numFmtId="14" fontId="18" fillId="0" borderId="69" xfId="0" applyNumberFormat="1" applyFont="1" applyBorder="1" applyAlignment="1" applyProtection="1">
      <alignment horizontal="center" vertical="center"/>
      <protection locked="0"/>
    </xf>
    <xf numFmtId="14" fontId="18" fillId="0" borderId="63" xfId="0" applyNumberFormat="1" applyFont="1" applyBorder="1" applyAlignment="1">
      <alignment horizontal="center" vertical="center"/>
    </xf>
    <xf numFmtId="0" fontId="43" fillId="0" borderId="0" xfId="0" applyFont="1">
      <alignment vertical="center"/>
    </xf>
    <xf numFmtId="0" fontId="21" fillId="0" borderId="0" xfId="23" applyFont="1">
      <alignment vertical="center"/>
    </xf>
    <xf numFmtId="0" fontId="22" fillId="0" borderId="0" xfId="23" applyFont="1" applyAlignment="1">
      <alignment horizontal="center" vertical="center"/>
    </xf>
    <xf numFmtId="0" fontId="64" fillId="0" borderId="0" xfId="23" applyFont="1" applyAlignment="1">
      <alignment vertical="top"/>
    </xf>
    <xf numFmtId="0" fontId="65" fillId="0" borderId="0" xfId="24" applyFont="1">
      <alignment vertical="center"/>
    </xf>
    <xf numFmtId="0" fontId="25" fillId="0" borderId="0" xfId="24" applyFont="1">
      <alignment vertical="center"/>
    </xf>
    <xf numFmtId="0" fontId="25" fillId="0" borderId="0" xfId="23" applyFont="1">
      <alignment vertical="center"/>
    </xf>
    <xf numFmtId="0" fontId="25" fillId="0" borderId="0" xfId="23" applyFont="1" applyAlignment="1">
      <alignment vertical="center" wrapText="1"/>
    </xf>
    <xf numFmtId="0" fontId="25" fillId="0" borderId="0" xfId="23" applyFont="1" applyAlignment="1">
      <alignment horizontal="right" vertical="center"/>
    </xf>
    <xf numFmtId="0" fontId="39" fillId="0" borderId="0" xfId="24" applyFont="1" applyAlignment="1">
      <alignment vertical="center" wrapText="1"/>
    </xf>
    <xf numFmtId="0" fontId="25" fillId="0" borderId="0" xfId="23" applyFont="1" applyAlignment="1">
      <alignment horizontal="center" vertical="center" wrapText="1"/>
    </xf>
    <xf numFmtId="0" fontId="25" fillId="0" borderId="0" xfId="24" applyFont="1" applyAlignment="1">
      <alignment horizontal="center" vertical="center" wrapText="1"/>
    </xf>
    <xf numFmtId="0" fontId="25" fillId="0" borderId="0" xfId="24" applyFont="1" applyAlignment="1">
      <alignment vertical="center" wrapText="1"/>
    </xf>
    <xf numFmtId="0" fontId="25" fillId="0" borderId="6" xfId="24" applyFont="1" applyBorder="1" applyAlignment="1">
      <alignment horizontal="left" vertical="center" wrapText="1"/>
    </xf>
    <xf numFmtId="0" fontId="25" fillId="0" borderId="53" xfId="24" applyFont="1" applyBorder="1" applyAlignment="1">
      <alignment horizontal="left" vertical="center" wrapText="1"/>
    </xf>
    <xf numFmtId="0" fontId="25" fillId="0" borderId="51" xfId="24" applyFont="1" applyBorder="1" applyAlignment="1">
      <alignment horizontal="left" vertical="center" wrapText="1"/>
    </xf>
    <xf numFmtId="0" fontId="21" fillId="0" borderId="0" xfId="23" applyFont="1" applyAlignment="1">
      <alignment vertical="center" wrapText="1"/>
    </xf>
    <xf numFmtId="0" fontId="21" fillId="0" borderId="0" xfId="24" applyFont="1">
      <alignment vertical="center"/>
    </xf>
    <xf numFmtId="0" fontId="22" fillId="0" borderId="0" xfId="24" applyFont="1" applyAlignment="1">
      <alignment horizontal="center" vertical="center"/>
    </xf>
    <xf numFmtId="0" fontId="64" fillId="0" borderId="0" xfId="24" applyFont="1" applyAlignment="1">
      <alignment vertical="top"/>
    </xf>
    <xf numFmtId="0" fontId="25" fillId="0" borderId="0" xfId="24" applyFont="1" applyAlignment="1">
      <alignment horizontal="center" vertical="center"/>
    </xf>
    <xf numFmtId="0" fontId="25" fillId="0" borderId="0" xfId="24" applyFont="1" applyAlignment="1">
      <alignment horizontal="right" vertical="center"/>
    </xf>
    <xf numFmtId="0" fontId="25" fillId="0" borderId="6" xfId="24" applyFont="1" applyBorder="1" applyAlignment="1">
      <alignment horizontal="left" vertical="center"/>
    </xf>
    <xf numFmtId="0" fontId="25" fillId="0" borderId="53" xfId="24" applyFont="1" applyBorder="1" applyAlignment="1">
      <alignment horizontal="left" vertical="center"/>
    </xf>
    <xf numFmtId="0" fontId="25" fillId="0" borderId="51" xfId="24" applyFont="1" applyBorder="1" applyAlignment="1">
      <alignment horizontal="left" vertical="center"/>
    </xf>
    <xf numFmtId="0" fontId="39" fillId="0" borderId="0" xfId="24" applyFont="1">
      <alignment vertical="center"/>
    </xf>
    <xf numFmtId="0" fontId="27" fillId="0" borderId="0" xfId="0" applyFont="1" applyAlignment="1">
      <alignment vertical="top"/>
    </xf>
    <xf numFmtId="0" fontId="18" fillId="0" borderId="20" xfId="6" applyFont="1" applyBorder="1" applyAlignment="1" applyProtection="1">
      <alignment horizontal="left" vertical="center" wrapText="1" shrinkToFit="1"/>
      <protection locked="0"/>
    </xf>
    <xf numFmtId="0" fontId="18" fillId="0" borderId="21" xfId="6" applyFont="1" applyBorder="1" applyAlignment="1" applyProtection="1">
      <alignment horizontal="left" vertical="center" wrapText="1" shrinkToFit="1"/>
      <protection locked="0"/>
    </xf>
    <xf numFmtId="0" fontId="18" fillId="0" borderId="3" xfId="6" applyFont="1" applyBorder="1" applyAlignment="1" applyProtection="1">
      <alignment horizontal="left" vertical="center" wrapText="1" shrinkToFit="1"/>
      <protection locked="0"/>
    </xf>
    <xf numFmtId="0" fontId="18" fillId="0" borderId="34" xfId="6" applyFont="1" applyBorder="1" applyAlignment="1" applyProtection="1">
      <alignment horizontal="left" vertical="center" wrapText="1" shrinkToFit="1"/>
      <protection locked="0"/>
    </xf>
    <xf numFmtId="0" fontId="22" fillId="0" borderId="0" xfId="0" applyFont="1" applyAlignment="1">
      <alignment horizontal="center" vertical="top" wrapText="1"/>
    </xf>
    <xf numFmtId="0" fontId="18" fillId="4" borderId="37" xfId="0" applyFont="1" applyFill="1" applyBorder="1" applyAlignment="1">
      <alignment horizontal="center" vertical="center"/>
    </xf>
    <xf numFmtId="0" fontId="18" fillId="4" borderId="85" xfId="0" applyFont="1" applyFill="1" applyBorder="1" applyAlignment="1">
      <alignment horizontal="center" vertical="center"/>
    </xf>
    <xf numFmtId="178" fontId="18" fillId="5" borderId="103" xfId="0" applyNumberFormat="1" applyFont="1" applyFill="1" applyBorder="1" applyAlignment="1">
      <alignment horizontal="right" vertical="center"/>
    </xf>
    <xf numFmtId="178" fontId="18" fillId="5" borderId="13" xfId="0" applyNumberFormat="1" applyFont="1" applyFill="1" applyBorder="1" applyAlignment="1">
      <alignment horizontal="right" vertical="center"/>
    </xf>
    <xf numFmtId="178" fontId="18" fillId="5" borderId="38" xfId="0" applyNumberFormat="1" applyFont="1" applyFill="1" applyBorder="1" applyAlignment="1">
      <alignment horizontal="right" vertical="center"/>
    </xf>
    <xf numFmtId="0" fontId="18" fillId="4" borderId="146" xfId="0" applyFont="1" applyFill="1" applyBorder="1" applyAlignment="1">
      <alignment horizontal="center" vertical="center"/>
    </xf>
    <xf numFmtId="0" fontId="18" fillId="4" borderId="147" xfId="0" applyFont="1" applyFill="1" applyBorder="1" applyAlignment="1">
      <alignment horizontal="center" vertical="center"/>
    </xf>
    <xf numFmtId="0" fontId="51" fillId="0" borderId="0" xfId="11" applyFont="1" applyAlignment="1">
      <alignment horizontal="left" vertical="center" wrapText="1"/>
    </xf>
    <xf numFmtId="0" fontId="36" fillId="0" borderId="0" xfId="0" applyFont="1" applyAlignment="1">
      <alignment horizontal="center" vertical="top" wrapText="1"/>
    </xf>
    <xf numFmtId="0" fontId="29" fillId="4" borderId="64" xfId="0" applyFont="1" applyFill="1" applyBorder="1" applyAlignment="1">
      <alignment horizontal="center" vertical="center" textRotation="255"/>
    </xf>
    <xf numFmtId="0" fontId="15" fillId="0" borderId="23" xfId="0" applyFont="1" applyBorder="1" applyAlignment="1">
      <alignment horizontal="center" vertical="center" textRotation="255"/>
    </xf>
    <xf numFmtId="0" fontId="15" fillId="0" borderId="65" xfId="0" applyFont="1" applyBorder="1" applyAlignment="1">
      <alignment horizontal="center" vertical="center" textRotation="255"/>
    </xf>
    <xf numFmtId="0" fontId="18" fillId="5" borderId="45" xfId="0" applyFont="1" applyFill="1" applyBorder="1" applyAlignment="1">
      <alignment horizontal="left" vertical="center" wrapText="1"/>
    </xf>
    <xf numFmtId="0" fontId="0" fillId="0" borderId="56" xfId="0" applyBorder="1" applyAlignment="1">
      <alignment horizontal="left" vertical="center"/>
    </xf>
    <xf numFmtId="0" fontId="18" fillId="0" borderId="47" xfId="0" applyFont="1" applyBorder="1" applyAlignment="1" applyProtection="1">
      <alignment horizontal="left" vertical="center" wrapText="1" shrinkToFit="1"/>
      <protection locked="0"/>
    </xf>
    <xf numFmtId="0" fontId="18" fillId="0" borderId="62" xfId="0" applyFont="1" applyBorder="1" applyAlignment="1" applyProtection="1">
      <alignment horizontal="left" vertical="center" wrapText="1"/>
      <protection locked="0"/>
    </xf>
    <xf numFmtId="0" fontId="18" fillId="4" borderId="65" xfId="0" applyFont="1" applyFill="1" applyBorder="1" applyAlignment="1">
      <alignment horizontal="center" vertical="center" textRotation="255"/>
    </xf>
    <xf numFmtId="0" fontId="18" fillId="4" borderId="8" xfId="0" applyFont="1" applyFill="1" applyBorder="1" applyAlignment="1">
      <alignment horizontal="center" vertical="center" textRotation="255"/>
    </xf>
    <xf numFmtId="0" fontId="18" fillId="0" borderId="52" xfId="0" applyFont="1" applyBorder="1" applyAlignment="1" applyProtection="1">
      <alignment horizontal="left" vertical="center" wrapText="1" shrinkToFit="1"/>
      <protection locked="0"/>
    </xf>
    <xf numFmtId="0" fontId="18" fillId="0" borderId="60" xfId="0" applyFont="1" applyBorder="1" applyAlignment="1" applyProtection="1">
      <alignment horizontal="left" vertical="center" wrapText="1" shrinkToFit="1"/>
      <protection locked="0"/>
    </xf>
    <xf numFmtId="0" fontId="18" fillId="4" borderId="23"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65" xfId="0" applyFont="1" applyFill="1" applyBorder="1" applyAlignment="1">
      <alignment horizontal="center" vertical="center"/>
    </xf>
    <xf numFmtId="0" fontId="22" fillId="0" borderId="0" xfId="0" applyFont="1" applyAlignment="1">
      <alignment horizontal="left" vertical="top" wrapText="1"/>
    </xf>
    <xf numFmtId="0" fontId="18" fillId="0" borderId="60" xfId="0" applyFont="1" applyBorder="1" applyAlignment="1" applyProtection="1">
      <alignment horizontal="left" vertical="center" shrinkToFit="1"/>
      <protection locked="0"/>
    </xf>
    <xf numFmtId="0" fontId="18" fillId="0" borderId="90" xfId="0" applyFont="1" applyBorder="1" applyAlignment="1" applyProtection="1">
      <alignment horizontal="left" vertical="center" shrinkToFit="1"/>
      <protection locked="0"/>
    </xf>
    <xf numFmtId="0" fontId="41" fillId="4" borderId="47" xfId="0" applyFont="1" applyFill="1" applyBorder="1" applyAlignment="1">
      <alignment horizontal="center" vertical="center"/>
    </xf>
    <xf numFmtId="0" fontId="41" fillId="4" borderId="82" xfId="0" applyFont="1" applyFill="1" applyBorder="1" applyAlignment="1">
      <alignment horizontal="center" vertical="center"/>
    </xf>
    <xf numFmtId="0" fontId="41" fillId="4" borderId="52" xfId="0" applyFont="1" applyFill="1" applyBorder="1" applyAlignment="1">
      <alignment horizontal="center" vertical="center"/>
    </xf>
    <xf numFmtId="0" fontId="41" fillId="4" borderId="51" xfId="0" applyFont="1" applyFill="1" applyBorder="1" applyAlignment="1">
      <alignment horizontal="center" vertical="center"/>
    </xf>
    <xf numFmtId="0" fontId="51" fillId="0" borderId="29" xfId="11" applyFont="1" applyBorder="1" applyAlignment="1">
      <alignment vertical="center" wrapText="1"/>
    </xf>
    <xf numFmtId="0" fontId="51" fillId="0" borderId="0" xfId="11" applyFont="1" applyAlignment="1">
      <alignment vertical="center" wrapText="1"/>
    </xf>
    <xf numFmtId="0" fontId="22" fillId="0" borderId="0" xfId="0" applyFont="1" applyAlignment="1">
      <alignment horizontal="left" vertical="center"/>
    </xf>
    <xf numFmtId="176" fontId="18" fillId="4" borderId="44" xfId="0" applyNumberFormat="1" applyFont="1" applyFill="1" applyBorder="1" applyAlignment="1">
      <alignment horizontal="center" vertical="center"/>
    </xf>
    <xf numFmtId="176" fontId="18" fillId="4" borderId="81" xfId="0" applyNumberFormat="1" applyFont="1" applyFill="1" applyBorder="1" applyAlignment="1">
      <alignment horizontal="center" vertical="center"/>
    </xf>
    <xf numFmtId="0" fontId="20" fillId="0" borderId="0" xfId="0" applyFont="1">
      <alignment vertical="center"/>
    </xf>
    <xf numFmtId="0" fontId="18" fillId="4" borderId="8" xfId="0" applyFont="1" applyFill="1" applyBorder="1" applyAlignment="1">
      <alignment horizontal="center" vertical="center"/>
    </xf>
    <xf numFmtId="0" fontId="29" fillId="4" borderId="8" xfId="0" applyFont="1" applyFill="1" applyBorder="1" applyAlignment="1">
      <alignment horizontal="center" vertical="center" wrapText="1"/>
    </xf>
    <xf numFmtId="0" fontId="22" fillId="0" borderId="8" xfId="0" applyFont="1" applyBorder="1" applyAlignment="1" applyProtection="1">
      <alignment horizontal="left" vertical="center" wrapText="1"/>
      <protection locked="0"/>
    </xf>
    <xf numFmtId="0" fontId="18" fillId="4" borderId="45" xfId="0" applyFont="1" applyFill="1" applyBorder="1" applyAlignment="1">
      <alignment horizontal="center" vertical="center"/>
    </xf>
    <xf numFmtId="0" fontId="0" fillId="0" borderId="56" xfId="0" applyBorder="1" applyAlignment="1">
      <alignment horizontal="center" vertical="center"/>
    </xf>
    <xf numFmtId="0" fontId="18" fillId="4" borderId="64" xfId="0" applyFont="1" applyFill="1" applyBorder="1" applyAlignment="1">
      <alignment horizontal="center" vertical="center" wrapText="1"/>
    </xf>
    <xf numFmtId="0" fontId="18" fillId="4" borderId="65" xfId="0" applyFont="1" applyFill="1" applyBorder="1" applyAlignment="1">
      <alignment horizontal="center" vertical="center" wrapText="1"/>
    </xf>
    <xf numFmtId="0" fontId="18" fillId="0" borderId="17" xfId="0" applyFont="1" applyBorder="1" applyAlignment="1" applyProtection="1">
      <alignment horizontal="left" vertical="center" shrinkToFit="1"/>
      <protection locked="0"/>
    </xf>
    <xf numFmtId="0" fontId="18" fillId="0" borderId="78" xfId="0" applyFont="1" applyBorder="1" applyAlignment="1" applyProtection="1">
      <alignment horizontal="left" vertical="center" shrinkToFit="1"/>
      <protection locked="0"/>
    </xf>
    <xf numFmtId="0" fontId="27" fillId="0" borderId="14" xfId="0" applyFont="1" applyBorder="1" applyAlignment="1">
      <alignment horizontal="left" vertical="center"/>
    </xf>
    <xf numFmtId="0" fontId="27" fillId="0" borderId="0" xfId="0" applyFont="1" applyAlignment="1">
      <alignment horizontal="left" vertical="center"/>
    </xf>
    <xf numFmtId="0" fontId="29" fillId="4" borderId="23" xfId="0" applyFont="1" applyFill="1" applyBorder="1" applyAlignment="1">
      <alignment horizontal="center" vertical="center" textRotation="255"/>
    </xf>
    <xf numFmtId="0" fontId="29" fillId="4" borderId="65" xfId="0" applyFont="1" applyFill="1" applyBorder="1" applyAlignment="1">
      <alignment horizontal="center" vertical="center" textRotation="255"/>
    </xf>
    <xf numFmtId="0" fontId="18" fillId="4" borderId="23" xfId="0" applyFont="1" applyFill="1" applyBorder="1" applyAlignment="1">
      <alignment horizontal="center" vertical="center" wrapText="1"/>
    </xf>
    <xf numFmtId="0" fontId="18" fillId="0" borderId="69" xfId="0" applyFont="1" applyBorder="1" applyAlignment="1" applyProtection="1">
      <alignment horizontal="left" vertical="center" wrapText="1" shrinkToFit="1"/>
      <protection locked="0"/>
    </xf>
    <xf numFmtId="0" fontId="18" fillId="0" borderId="78" xfId="0" applyFont="1" applyBorder="1" applyAlignment="1" applyProtection="1">
      <alignment horizontal="left" vertical="center" wrapText="1" shrinkToFit="1"/>
      <protection locked="0"/>
    </xf>
    <xf numFmtId="0" fontId="18" fillId="0" borderId="47" xfId="0" applyFont="1" applyBorder="1" applyAlignment="1" applyProtection="1">
      <alignment horizontal="left" vertical="center" wrapText="1"/>
      <protection locked="0"/>
    </xf>
    <xf numFmtId="0" fontId="18" fillId="0" borderId="46" xfId="0" applyFont="1" applyBorder="1" applyAlignment="1" applyProtection="1">
      <alignment horizontal="left" vertical="center" wrapText="1"/>
      <protection locked="0"/>
    </xf>
    <xf numFmtId="0" fontId="18" fillId="0" borderId="141" xfId="0" applyFont="1" applyBorder="1" applyAlignment="1" applyProtection="1">
      <alignment horizontal="left" vertical="center" wrapText="1"/>
      <protection locked="0"/>
    </xf>
    <xf numFmtId="0" fontId="18" fillId="0" borderId="87" xfId="0" applyFont="1" applyBorder="1" applyAlignment="1" applyProtection="1">
      <alignment horizontal="left" vertical="center" wrapText="1"/>
      <protection locked="0"/>
    </xf>
    <xf numFmtId="0" fontId="18" fillId="0" borderId="54" xfId="0" applyFont="1" applyBorder="1" applyAlignment="1" applyProtection="1">
      <alignment horizontal="left" vertical="center" wrapText="1"/>
      <protection locked="0"/>
    </xf>
    <xf numFmtId="0" fontId="18" fillId="0" borderId="142" xfId="0" applyFont="1" applyBorder="1" applyAlignment="1" applyProtection="1">
      <alignment horizontal="left" vertical="center" wrapText="1"/>
      <protection locked="0"/>
    </xf>
    <xf numFmtId="0" fontId="18" fillId="0" borderId="45" xfId="0" applyFont="1" applyBorder="1" applyAlignment="1" applyProtection="1">
      <alignment horizontal="left" vertical="center" wrapText="1"/>
      <protection locked="0"/>
    </xf>
    <xf numFmtId="0" fontId="18" fillId="0" borderId="43" xfId="0" applyFont="1" applyBorder="1" applyAlignment="1" applyProtection="1">
      <alignment horizontal="left" vertical="center" wrapText="1"/>
      <protection locked="0"/>
    </xf>
    <xf numFmtId="0" fontId="18" fillId="0" borderId="56" xfId="0" applyFont="1" applyBorder="1" applyAlignment="1" applyProtection="1">
      <alignment horizontal="left" vertical="center" wrapText="1"/>
      <protection locked="0"/>
    </xf>
    <xf numFmtId="0" fontId="29" fillId="0" borderId="45" xfId="0" applyFont="1" applyBorder="1" applyAlignment="1" applyProtection="1">
      <alignment horizontal="left" vertical="center" wrapText="1"/>
      <protection locked="0"/>
    </xf>
    <xf numFmtId="0" fontId="29" fillId="0" borderId="43" xfId="0" applyFont="1" applyBorder="1" applyAlignment="1" applyProtection="1">
      <alignment horizontal="left" vertical="center" wrapText="1"/>
      <protection locked="0"/>
    </xf>
    <xf numFmtId="0" fontId="29" fillId="0" borderId="56" xfId="0" applyFont="1" applyBorder="1" applyAlignment="1" applyProtection="1">
      <alignment horizontal="left" vertical="center" wrapText="1"/>
      <protection locked="0"/>
    </xf>
    <xf numFmtId="0" fontId="18" fillId="0" borderId="61" xfId="0" applyFont="1" applyBorder="1" applyAlignment="1" applyProtection="1">
      <alignment horizontal="left" vertical="center" shrinkToFit="1"/>
      <protection locked="0"/>
    </xf>
    <xf numFmtId="0" fontId="18" fillId="0" borderId="72" xfId="0" applyFont="1" applyBorder="1" applyAlignment="1" applyProtection="1">
      <alignment horizontal="left" vertical="center" shrinkToFit="1"/>
      <protection locked="0"/>
    </xf>
    <xf numFmtId="0" fontId="18" fillId="0" borderId="138" xfId="0" applyFont="1" applyBorder="1" applyAlignment="1" applyProtection="1">
      <alignment horizontal="left" vertical="center" shrinkToFit="1"/>
      <protection locked="0"/>
    </xf>
    <xf numFmtId="0" fontId="18" fillId="0" borderId="91" xfId="0" applyFont="1" applyBorder="1" applyAlignment="1" applyProtection="1">
      <alignment horizontal="left" vertical="center" wrapText="1"/>
      <protection locked="0"/>
    </xf>
    <xf numFmtId="0" fontId="22" fillId="0" borderId="45"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56" xfId="0" applyFont="1" applyBorder="1" applyAlignment="1" applyProtection="1">
      <alignment horizontal="center" vertical="center" wrapText="1"/>
      <protection locked="0"/>
    </xf>
    <xf numFmtId="0" fontId="18" fillId="4" borderId="56" xfId="0" applyFont="1" applyFill="1" applyBorder="1" applyAlignment="1">
      <alignment horizontal="center" vertical="center"/>
    </xf>
    <xf numFmtId="49" fontId="18" fillId="0" borderId="45" xfId="0" applyNumberFormat="1" applyFont="1" applyBorder="1" applyAlignment="1" applyProtection="1">
      <alignment horizontal="center" vertical="center"/>
      <protection locked="0"/>
    </xf>
    <xf numFmtId="49" fontId="18" fillId="0" borderId="56" xfId="0" applyNumberFormat="1" applyFont="1" applyBorder="1" applyAlignment="1" applyProtection="1">
      <alignment horizontal="center" vertical="center"/>
      <protection locked="0"/>
    </xf>
    <xf numFmtId="179" fontId="30" fillId="4" borderId="45" xfId="0" applyNumberFormat="1" applyFont="1" applyFill="1" applyBorder="1" applyAlignment="1">
      <alignment horizontal="center" vertical="center"/>
    </xf>
    <xf numFmtId="179" fontId="30" fillId="4" borderId="56" xfId="0" applyNumberFormat="1" applyFont="1" applyFill="1" applyBorder="1" applyAlignment="1">
      <alignment horizontal="center" vertical="center"/>
    </xf>
    <xf numFmtId="0" fontId="29" fillId="0" borderId="45" xfId="0" applyFont="1" applyBorder="1" applyAlignment="1" applyProtection="1">
      <alignment horizontal="center" vertical="center" wrapText="1"/>
      <protection locked="0"/>
    </xf>
    <xf numFmtId="0" fontId="29" fillId="0" borderId="56" xfId="0" applyFont="1" applyBorder="1" applyAlignment="1" applyProtection="1">
      <alignment horizontal="center" vertical="center" wrapText="1"/>
      <protection locked="0"/>
    </xf>
    <xf numFmtId="0" fontId="18" fillId="0" borderId="140" xfId="0" applyFont="1" applyBorder="1" applyAlignment="1" applyProtection="1">
      <alignment horizontal="left" vertical="center" wrapText="1"/>
      <protection locked="0"/>
    </xf>
    <xf numFmtId="0" fontId="30" fillId="4" borderId="45" xfId="0" applyFont="1" applyFill="1" applyBorder="1" applyAlignment="1">
      <alignment horizontal="center" vertical="center"/>
    </xf>
    <xf numFmtId="0" fontId="30" fillId="4" borderId="43" xfId="0" applyFont="1" applyFill="1" applyBorder="1" applyAlignment="1">
      <alignment horizontal="center" vertical="center"/>
    </xf>
    <xf numFmtId="0" fontId="30" fillId="4" borderId="56" xfId="0" applyFont="1" applyFill="1" applyBorder="1" applyAlignment="1">
      <alignment horizontal="center" vertical="center"/>
    </xf>
    <xf numFmtId="49" fontId="18" fillId="4" borderId="45" xfId="0" applyNumberFormat="1" applyFont="1" applyFill="1" applyBorder="1" applyAlignment="1">
      <alignment horizontal="center" vertical="center"/>
    </xf>
    <xf numFmtId="49" fontId="18" fillId="4" borderId="43" xfId="0" applyNumberFormat="1" applyFont="1" applyFill="1" applyBorder="1" applyAlignment="1">
      <alignment horizontal="center" vertical="center"/>
    </xf>
    <xf numFmtId="49" fontId="18" fillId="4" borderId="56" xfId="0" applyNumberFormat="1" applyFont="1" applyFill="1" applyBorder="1" applyAlignment="1">
      <alignment horizontal="center" vertical="center"/>
    </xf>
    <xf numFmtId="0" fontId="29" fillId="4" borderId="45" xfId="0" applyFont="1" applyFill="1" applyBorder="1" applyAlignment="1">
      <alignment horizontal="center" vertical="center"/>
    </xf>
    <xf numFmtId="0" fontId="29" fillId="4" borderId="75" xfId="0" applyFont="1" applyFill="1" applyBorder="1" applyAlignment="1">
      <alignment horizontal="center" vertical="center"/>
    </xf>
    <xf numFmtId="176" fontId="29" fillId="4" borderId="68" xfId="0" applyNumberFormat="1" applyFont="1" applyFill="1" applyBorder="1" applyAlignment="1">
      <alignment horizontal="center" vertical="center"/>
    </xf>
    <xf numFmtId="176" fontId="29" fillId="4" borderId="43" xfId="0" applyNumberFormat="1" applyFont="1" applyFill="1" applyBorder="1" applyAlignment="1">
      <alignment horizontal="center" vertical="center"/>
    </xf>
    <xf numFmtId="0" fontId="18" fillId="4" borderId="43" xfId="0" applyFont="1" applyFill="1" applyBorder="1" applyAlignment="1">
      <alignment horizontal="center" vertical="center"/>
    </xf>
    <xf numFmtId="0" fontId="18" fillId="4" borderId="75" xfId="0" applyFont="1" applyFill="1" applyBorder="1" applyAlignment="1">
      <alignment horizontal="center" vertical="center"/>
    </xf>
    <xf numFmtId="0" fontId="29" fillId="0" borderId="47" xfId="0" applyFont="1" applyBorder="1" applyAlignment="1" applyProtection="1">
      <alignment horizontal="left" vertical="center" wrapText="1"/>
      <protection locked="0"/>
    </xf>
    <xf numFmtId="0" fontId="29" fillId="0" borderId="46" xfId="0" applyFont="1" applyBorder="1" applyAlignment="1" applyProtection="1">
      <alignment horizontal="left" vertical="center" wrapText="1"/>
      <protection locked="0"/>
    </xf>
    <xf numFmtId="0" fontId="29" fillId="0" borderId="62" xfId="0" applyFont="1" applyBorder="1" applyAlignment="1" applyProtection="1">
      <alignment horizontal="left" vertical="center" wrapText="1"/>
      <protection locked="0"/>
    </xf>
    <xf numFmtId="0" fontId="29" fillId="0" borderId="110" xfId="0" applyFont="1" applyBorder="1" applyAlignment="1" applyProtection="1">
      <alignment horizontal="left" vertical="center" wrapText="1"/>
      <protection locked="0"/>
    </xf>
    <xf numFmtId="0" fontId="29" fillId="0" borderId="112" xfId="0" applyFont="1" applyBorder="1" applyAlignment="1" applyProtection="1">
      <alignment horizontal="left" vertical="center" wrapText="1"/>
      <protection locked="0"/>
    </xf>
    <xf numFmtId="0" fontId="29" fillId="0" borderId="111" xfId="0" applyFont="1" applyBorder="1" applyAlignment="1" applyProtection="1">
      <alignment horizontal="left" vertical="center" wrapText="1"/>
      <protection locked="0"/>
    </xf>
    <xf numFmtId="0" fontId="29" fillId="0" borderId="87" xfId="0" applyFont="1" applyBorder="1" applyAlignment="1" applyProtection="1">
      <alignment horizontal="left" vertical="center" wrapText="1"/>
      <protection locked="0"/>
    </xf>
    <xf numFmtId="0" fontId="29" fillId="0" borderId="54" xfId="0" applyFont="1" applyBorder="1" applyAlignment="1" applyProtection="1">
      <alignment horizontal="left" vertical="center" wrapText="1"/>
      <protection locked="0"/>
    </xf>
    <xf numFmtId="0" fontId="29" fillId="0" borderId="102" xfId="0" applyFont="1" applyBorder="1" applyAlignment="1" applyProtection="1">
      <alignment horizontal="left" vertical="center" wrapText="1"/>
      <protection locked="0"/>
    </xf>
    <xf numFmtId="0" fontId="29" fillId="0" borderId="139" xfId="0" applyFont="1" applyBorder="1" applyAlignment="1" applyProtection="1">
      <alignment horizontal="left" vertical="center" wrapText="1"/>
      <protection locked="0"/>
    </xf>
    <xf numFmtId="0" fontId="29" fillId="0" borderId="123" xfId="0" applyFont="1" applyBorder="1" applyAlignment="1" applyProtection="1">
      <alignment horizontal="left" vertical="center" wrapText="1"/>
      <protection locked="0"/>
    </xf>
    <xf numFmtId="0" fontId="29" fillId="0" borderId="124" xfId="0" applyFont="1" applyBorder="1" applyAlignment="1" applyProtection="1">
      <alignment horizontal="left" vertical="center" wrapText="1"/>
      <protection locked="0"/>
    </xf>
    <xf numFmtId="0" fontId="18" fillId="0" borderId="62" xfId="0" applyFont="1" applyBorder="1" applyAlignment="1" applyProtection="1">
      <alignment horizontal="left" vertical="center" shrinkToFit="1"/>
      <protection locked="0"/>
    </xf>
    <xf numFmtId="0" fontId="18" fillId="0" borderId="67" xfId="0" applyFont="1" applyBorder="1" applyAlignment="1" applyProtection="1">
      <alignment horizontal="left" vertical="center" shrinkToFit="1"/>
      <protection locked="0"/>
    </xf>
    <xf numFmtId="0" fontId="18" fillId="0" borderId="60" xfId="0" applyFont="1" applyBorder="1" applyAlignment="1" applyProtection="1">
      <alignment horizontal="left" vertical="center" wrapText="1"/>
      <protection locked="0"/>
    </xf>
    <xf numFmtId="0" fontId="27" fillId="4" borderId="120" xfId="0" applyFont="1" applyFill="1" applyBorder="1" applyAlignment="1">
      <alignment horizontal="center" vertical="center"/>
    </xf>
    <xf numFmtId="0" fontId="27" fillId="4" borderId="144" xfId="0" applyFont="1" applyFill="1" applyBorder="1" applyAlignment="1">
      <alignment horizontal="center" vertical="center"/>
    </xf>
    <xf numFmtId="0" fontId="29" fillId="4" borderId="15" xfId="0" applyFont="1" applyFill="1" applyBorder="1" applyAlignment="1">
      <alignment horizontal="center" vertical="center" shrinkToFit="1"/>
    </xf>
    <xf numFmtId="0" fontId="29" fillId="4" borderId="83" xfId="0" applyFont="1" applyFill="1" applyBorder="1" applyAlignment="1">
      <alignment horizontal="center" vertical="center" shrinkToFit="1"/>
    </xf>
    <xf numFmtId="178" fontId="29" fillId="5" borderId="5" xfId="0" applyNumberFormat="1" applyFont="1" applyFill="1" applyBorder="1" applyAlignment="1">
      <alignment horizontal="right" vertical="center"/>
    </xf>
    <xf numFmtId="178" fontId="29" fillId="5" borderId="46" xfId="0" applyNumberFormat="1" applyFont="1" applyFill="1" applyBorder="1" applyAlignment="1">
      <alignment horizontal="right" vertical="center"/>
    </xf>
    <xf numFmtId="178" fontId="29" fillId="5" borderId="62" xfId="0" applyNumberFormat="1" applyFont="1" applyFill="1" applyBorder="1" applyAlignment="1">
      <alignment horizontal="right" vertical="center"/>
    </xf>
    <xf numFmtId="178" fontId="29" fillId="5" borderId="6" xfId="0" applyNumberFormat="1" applyFont="1" applyFill="1" applyBorder="1" applyAlignment="1">
      <alignment horizontal="right" vertical="center"/>
    </xf>
    <xf numFmtId="178" fontId="29" fillId="5" borderId="53" xfId="0" applyNumberFormat="1" applyFont="1" applyFill="1" applyBorder="1" applyAlignment="1">
      <alignment horizontal="right" vertical="center"/>
    </xf>
    <xf numFmtId="178" fontId="29" fillId="5" borderId="60" xfId="0" applyNumberFormat="1" applyFont="1" applyFill="1" applyBorder="1" applyAlignment="1">
      <alignment horizontal="right" vertical="center"/>
    </xf>
    <xf numFmtId="178" fontId="18" fillId="5" borderId="7" xfId="0" applyNumberFormat="1" applyFont="1" applyFill="1" applyBorder="1" applyAlignment="1">
      <alignment horizontal="right" vertical="center"/>
    </xf>
    <xf numFmtId="178" fontId="18" fillId="5" borderId="54" xfId="0" applyNumberFormat="1" applyFont="1" applyFill="1" applyBorder="1" applyAlignment="1">
      <alignment horizontal="right" vertical="center"/>
    </xf>
    <xf numFmtId="178" fontId="18" fillId="5" borderId="91" xfId="0" applyNumberFormat="1" applyFont="1" applyFill="1" applyBorder="1" applyAlignment="1">
      <alignment horizontal="right" vertical="center"/>
    </xf>
    <xf numFmtId="178" fontId="18" fillId="0" borderId="145" xfId="0" applyNumberFormat="1" applyFont="1" applyBorder="1" applyAlignment="1">
      <alignment horizontal="right" vertical="center"/>
    </xf>
    <xf numFmtId="178" fontId="18" fillId="0" borderId="121" xfId="0" applyNumberFormat="1" applyFont="1" applyBorder="1" applyAlignment="1">
      <alignment horizontal="right" vertical="center"/>
    </xf>
    <xf numFmtId="178" fontId="18" fillId="0" borderId="122" xfId="0" applyNumberFormat="1" applyFont="1" applyBorder="1" applyAlignment="1">
      <alignment horizontal="right" vertical="center"/>
    </xf>
    <xf numFmtId="178" fontId="18" fillId="5" borderId="107" xfId="0" applyNumberFormat="1" applyFont="1" applyFill="1" applyBorder="1" applyAlignment="1">
      <alignment horizontal="right" vertical="center"/>
    </xf>
    <xf numFmtId="178" fontId="18" fillId="5" borderId="24" xfId="0" applyNumberFormat="1" applyFont="1" applyFill="1" applyBorder="1" applyAlignment="1">
      <alignment horizontal="right" vertical="center"/>
    </xf>
    <xf numFmtId="178" fontId="18" fillId="5" borderId="73" xfId="0" applyNumberFormat="1" applyFont="1" applyFill="1" applyBorder="1" applyAlignment="1">
      <alignment horizontal="right" vertical="center"/>
    </xf>
    <xf numFmtId="0" fontId="40" fillId="4" borderId="52" xfId="0" applyFont="1" applyFill="1" applyBorder="1" applyAlignment="1">
      <alignment horizontal="center" vertical="center" wrapText="1" shrinkToFit="1"/>
    </xf>
    <xf numFmtId="0" fontId="40" fillId="4" borderId="51" xfId="0" applyFont="1" applyFill="1" applyBorder="1" applyAlignment="1">
      <alignment horizontal="center" vertical="center" wrapText="1" shrinkToFit="1"/>
    </xf>
    <xf numFmtId="0" fontId="41" fillId="4" borderId="52" xfId="0" applyFont="1" applyFill="1" applyBorder="1" applyAlignment="1">
      <alignment horizontal="center" vertical="center" shrinkToFit="1"/>
    </xf>
    <xf numFmtId="0" fontId="41" fillId="4" borderId="51" xfId="0" applyFont="1" applyFill="1" applyBorder="1" applyAlignment="1">
      <alignment horizontal="center" vertical="center" shrinkToFit="1"/>
    </xf>
    <xf numFmtId="0" fontId="25" fillId="4" borderId="87" xfId="0" applyFont="1" applyFill="1" applyBorder="1" applyAlignment="1">
      <alignment horizontal="center" vertical="center" shrinkToFit="1"/>
    </xf>
    <xf numFmtId="0" fontId="25" fillId="4" borderId="55" xfId="0" applyFont="1" applyFill="1" applyBorder="1" applyAlignment="1">
      <alignment horizontal="center" vertical="center" shrinkToFit="1"/>
    </xf>
    <xf numFmtId="0" fontId="27" fillId="4" borderId="123" xfId="0" applyFont="1" applyFill="1" applyBorder="1" applyAlignment="1">
      <alignment horizontal="center" vertical="center" wrapText="1"/>
    </xf>
    <xf numFmtId="0" fontId="27" fillId="4" borderId="76" xfId="0" applyFont="1" applyFill="1" applyBorder="1" applyAlignment="1">
      <alignment horizontal="center" vertical="center" wrapText="1"/>
    </xf>
    <xf numFmtId="0" fontId="27" fillId="4" borderId="118" xfId="0" applyFont="1" applyFill="1" applyBorder="1" applyAlignment="1">
      <alignment horizontal="center" vertical="center" wrapText="1"/>
    </xf>
    <xf numFmtId="178" fontId="18" fillId="5" borderId="5" xfId="0" applyNumberFormat="1" applyFont="1" applyFill="1" applyBorder="1" applyAlignment="1">
      <alignment horizontal="right" vertical="center"/>
    </xf>
    <xf numFmtId="178" fontId="18" fillId="5" borderId="46" xfId="0" applyNumberFormat="1" applyFont="1" applyFill="1" applyBorder="1" applyAlignment="1">
      <alignment horizontal="right" vertical="center"/>
    </xf>
    <xf numFmtId="178" fontId="18" fillId="5" borderId="62" xfId="0" applyNumberFormat="1" applyFont="1" applyFill="1" applyBorder="1" applyAlignment="1">
      <alignment horizontal="right" vertical="center"/>
    </xf>
    <xf numFmtId="178" fontId="18" fillId="5" borderId="6" xfId="0" applyNumberFormat="1" applyFont="1" applyFill="1" applyBorder="1" applyAlignment="1">
      <alignment horizontal="right" vertical="center"/>
    </xf>
    <xf numFmtId="178" fontId="18" fillId="5" borderId="53" xfId="0" applyNumberFormat="1" applyFont="1" applyFill="1" applyBorder="1" applyAlignment="1">
      <alignment horizontal="right" vertical="center"/>
    </xf>
    <xf numFmtId="178" fontId="18" fillId="5" borderId="60" xfId="0" applyNumberFormat="1" applyFont="1" applyFill="1" applyBorder="1" applyAlignment="1">
      <alignment horizontal="right" vertical="center"/>
    </xf>
    <xf numFmtId="178" fontId="18" fillId="5" borderId="104" xfId="0" applyNumberFormat="1" applyFont="1" applyFill="1" applyBorder="1" applyAlignment="1">
      <alignment horizontal="right" vertical="center"/>
    </xf>
    <xf numFmtId="178" fontId="18" fillId="5" borderId="84" xfId="0" applyNumberFormat="1" applyFont="1" applyFill="1" applyBorder="1" applyAlignment="1">
      <alignment horizontal="right" vertical="center"/>
    </xf>
    <xf numFmtId="178" fontId="18" fillId="5" borderId="127" xfId="0" applyNumberFormat="1" applyFont="1" applyFill="1" applyBorder="1" applyAlignment="1">
      <alignment horizontal="right" vertical="center"/>
    </xf>
    <xf numFmtId="178" fontId="18" fillId="5" borderId="106" xfId="0" applyNumberFormat="1" applyFont="1" applyFill="1" applyBorder="1" applyAlignment="1">
      <alignment horizontal="right" vertical="center"/>
    </xf>
    <xf numFmtId="178" fontId="18" fillId="5" borderId="123" xfId="0" applyNumberFormat="1" applyFont="1" applyFill="1" applyBorder="1" applyAlignment="1">
      <alignment horizontal="right" vertical="center"/>
    </xf>
    <xf numFmtId="178" fontId="18" fillId="5" borderId="124" xfId="0" applyNumberFormat="1" applyFont="1" applyFill="1" applyBorder="1" applyAlignment="1">
      <alignment horizontal="right" vertical="center"/>
    </xf>
    <xf numFmtId="0" fontId="18" fillId="4" borderId="126" xfId="0" applyFont="1" applyFill="1" applyBorder="1" applyAlignment="1">
      <alignment horizontal="center" vertical="center"/>
    </xf>
    <xf numFmtId="0" fontId="18" fillId="4" borderId="84" xfId="0" applyFont="1" applyFill="1" applyBorder="1" applyAlignment="1">
      <alignment horizontal="center" vertical="center"/>
    </xf>
    <xf numFmtId="0" fontId="18" fillId="4" borderId="47" xfId="0" applyFont="1" applyFill="1" applyBorder="1" applyAlignment="1">
      <alignment horizontal="center" vertical="center" wrapText="1"/>
    </xf>
    <xf numFmtId="0" fontId="18" fillId="4" borderId="46"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18" fillId="4" borderId="53" xfId="0" applyFont="1" applyFill="1" applyBorder="1" applyAlignment="1">
      <alignment horizontal="center" vertical="center" wrapText="1"/>
    </xf>
    <xf numFmtId="0" fontId="18" fillId="4" borderId="52" xfId="0" applyFont="1" applyFill="1" applyBorder="1" applyAlignment="1">
      <alignment horizontal="center" vertical="center"/>
    </xf>
    <xf numFmtId="0" fontId="18" fillId="4" borderId="53" xfId="0" applyFont="1" applyFill="1" applyBorder="1" applyAlignment="1">
      <alignment horizontal="center" vertical="center"/>
    </xf>
    <xf numFmtId="0" fontId="27" fillId="0" borderId="14" xfId="0" applyFont="1" applyBorder="1" applyAlignment="1">
      <alignment vertical="center" wrapText="1"/>
    </xf>
    <xf numFmtId="0" fontId="27" fillId="0" borderId="0" xfId="0" applyFont="1" applyAlignment="1">
      <alignment vertical="center" wrapText="1"/>
    </xf>
    <xf numFmtId="0" fontId="27" fillId="0" borderId="14" xfId="0" applyFont="1" applyBorder="1" applyAlignment="1">
      <alignment horizontal="left" vertical="top" wrapText="1"/>
    </xf>
    <xf numFmtId="0" fontId="27" fillId="0" borderId="0" xfId="0" applyFont="1" applyAlignment="1">
      <alignment horizontal="left" vertical="center" wrapText="1"/>
    </xf>
    <xf numFmtId="0" fontId="27" fillId="4" borderId="96" xfId="0" applyFont="1" applyFill="1" applyBorder="1" applyAlignment="1">
      <alignment horizontal="center" vertical="center"/>
    </xf>
    <xf numFmtId="0" fontId="27" fillId="4" borderId="80" xfId="0" applyFont="1" applyFill="1" applyBorder="1" applyAlignment="1">
      <alignment horizontal="center" vertical="center"/>
    </xf>
    <xf numFmtId="0" fontId="38" fillId="4" borderId="103" xfId="0" applyFont="1" applyFill="1" applyBorder="1" applyAlignment="1">
      <alignment horizontal="center" vertical="center"/>
    </xf>
    <xf numFmtId="0" fontId="15" fillId="0" borderId="13" xfId="0" applyFont="1" applyBorder="1" applyAlignment="1">
      <alignment horizontal="center" vertical="center"/>
    </xf>
    <xf numFmtId="0" fontId="15" fillId="0" borderId="38" xfId="0" applyFont="1" applyBorder="1">
      <alignment vertical="center"/>
    </xf>
    <xf numFmtId="0" fontId="15" fillId="0" borderId="107" xfId="0" applyFont="1" applyBorder="1">
      <alignment vertical="center"/>
    </xf>
    <xf numFmtId="0" fontId="15" fillId="0" borderId="24" xfId="0" applyFont="1" applyBorder="1">
      <alignment vertical="center"/>
    </xf>
    <xf numFmtId="0" fontId="15" fillId="0" borderId="73" xfId="0" applyFont="1" applyBorder="1">
      <alignment vertical="center"/>
    </xf>
    <xf numFmtId="183" fontId="18" fillId="5" borderId="5" xfId="0" applyNumberFormat="1" applyFont="1" applyFill="1" applyBorder="1" applyAlignment="1">
      <alignment horizontal="left" vertical="center" shrinkToFit="1"/>
    </xf>
    <xf numFmtId="0" fontId="0" fillId="0" borderId="46" xfId="0" applyBorder="1">
      <alignment vertical="center"/>
    </xf>
    <xf numFmtId="0" fontId="0" fillId="0" borderId="62" xfId="0" applyBorder="1">
      <alignment vertical="center"/>
    </xf>
    <xf numFmtId="183" fontId="18" fillId="5" borderId="6" xfId="0" applyNumberFormat="1" applyFont="1" applyFill="1" applyBorder="1" applyAlignment="1">
      <alignment horizontal="left" vertical="center" shrinkToFit="1"/>
    </xf>
    <xf numFmtId="0" fontId="0" fillId="0" borderId="53" xfId="0" applyBorder="1">
      <alignment vertical="center"/>
    </xf>
    <xf numFmtId="0" fontId="0" fillId="0" borderId="60" xfId="0" applyBorder="1">
      <alignment vertical="center"/>
    </xf>
    <xf numFmtId="0" fontId="18" fillId="0" borderId="69" xfId="0" applyFont="1" applyBorder="1" applyAlignment="1" applyProtection="1">
      <alignment vertical="top" wrapText="1"/>
      <protection locked="0"/>
    </xf>
    <xf numFmtId="0" fontId="18" fillId="0" borderId="63" xfId="0" applyFont="1" applyBorder="1" applyAlignment="1" applyProtection="1">
      <alignment vertical="top" wrapText="1"/>
      <protection locked="0"/>
    </xf>
    <xf numFmtId="0" fontId="18" fillId="0" borderId="78" xfId="0" applyFont="1" applyBorder="1" applyAlignment="1" applyProtection="1">
      <alignment vertical="top" wrapText="1"/>
      <protection locked="0"/>
    </xf>
    <xf numFmtId="0" fontId="18" fillId="0" borderId="14" xfId="0" applyFont="1" applyBorder="1" applyAlignment="1" applyProtection="1">
      <alignment vertical="top" wrapText="1"/>
      <protection locked="0"/>
    </xf>
    <xf numFmtId="0" fontId="18" fillId="0" borderId="0" xfId="0" applyFont="1" applyAlignment="1" applyProtection="1">
      <alignment vertical="top" wrapText="1"/>
      <protection locked="0"/>
    </xf>
    <xf numFmtId="0" fontId="18" fillId="0" borderId="39" xfId="0" applyFont="1" applyBorder="1" applyAlignment="1" applyProtection="1">
      <alignment vertical="top" wrapText="1"/>
      <protection locked="0"/>
    </xf>
    <xf numFmtId="0" fontId="27" fillId="4" borderId="47" xfId="0" applyFont="1" applyFill="1" applyBorder="1" applyAlignment="1">
      <alignment horizontal="left" vertical="top"/>
    </xf>
    <xf numFmtId="0" fontId="27" fillId="4" borderId="46" xfId="0" applyFont="1" applyFill="1" applyBorder="1" applyAlignment="1">
      <alignment horizontal="left" vertical="top"/>
    </xf>
    <xf numFmtId="0" fontId="27" fillId="4" borderId="62" xfId="0" applyFont="1" applyFill="1" applyBorder="1" applyAlignment="1">
      <alignment horizontal="left" vertical="top"/>
    </xf>
    <xf numFmtId="0" fontId="18" fillId="0" borderId="15" xfId="0" applyFont="1" applyBorder="1" applyAlignment="1" applyProtection="1">
      <alignment vertical="top" wrapText="1"/>
      <protection locked="0"/>
    </xf>
    <xf numFmtId="0" fontId="18" fillId="0" borderId="24" xfId="0" applyFont="1" applyBorder="1" applyAlignment="1" applyProtection="1">
      <alignment vertical="top" wrapText="1"/>
      <protection locked="0"/>
    </xf>
    <xf numFmtId="0" fontId="18" fillId="0" borderId="73" xfId="0" applyFont="1" applyBorder="1" applyAlignment="1" applyProtection="1">
      <alignment vertical="top" wrapText="1"/>
      <protection locked="0"/>
    </xf>
    <xf numFmtId="0" fontId="38" fillId="4" borderId="37" xfId="0" applyFont="1" applyFill="1" applyBorder="1" applyAlignment="1">
      <alignment vertical="top"/>
    </xf>
    <xf numFmtId="0" fontId="38" fillId="4" borderId="13" xfId="0" applyFont="1" applyFill="1" applyBorder="1" applyAlignment="1">
      <alignment vertical="top"/>
    </xf>
    <xf numFmtId="0" fontId="38" fillId="4" borderId="38" xfId="0" applyFont="1" applyFill="1" applyBorder="1" applyAlignment="1">
      <alignment vertical="top"/>
    </xf>
    <xf numFmtId="0" fontId="27" fillId="4" borderId="47" xfId="0" applyFont="1" applyFill="1" applyBorder="1" applyAlignment="1">
      <alignment vertical="top" wrapText="1"/>
    </xf>
    <xf numFmtId="0" fontId="27" fillId="4" borderId="46" xfId="0" applyFont="1" applyFill="1" applyBorder="1" applyAlignment="1">
      <alignment vertical="top" wrapText="1"/>
    </xf>
    <xf numFmtId="0" fontId="27" fillId="4" borderId="62" xfId="0" applyFont="1" applyFill="1" applyBorder="1" applyAlignment="1">
      <alignment vertical="top" wrapText="1"/>
    </xf>
    <xf numFmtId="0" fontId="27" fillId="4" borderId="8" xfId="0" applyFont="1" applyFill="1" applyBorder="1" applyAlignment="1">
      <alignment horizontal="center" vertical="center"/>
    </xf>
    <xf numFmtId="0" fontId="18" fillId="5" borderId="8" xfId="0" applyFont="1" applyFill="1" applyBorder="1" applyAlignment="1">
      <alignment horizontal="left" vertical="center" wrapText="1" shrinkToFit="1"/>
    </xf>
    <xf numFmtId="0" fontId="0" fillId="0" borderId="53" xfId="0" applyBorder="1" applyAlignment="1">
      <alignment horizontal="left" vertical="center" shrinkToFit="1"/>
    </xf>
    <xf numFmtId="0" fontId="0" fillId="0" borderId="60" xfId="0" applyBorder="1" applyAlignment="1">
      <alignment vertical="center" shrinkToFit="1"/>
    </xf>
    <xf numFmtId="189" fontId="18" fillId="0" borderId="52" xfId="0" applyNumberFormat="1" applyFont="1" applyBorder="1" applyAlignment="1" applyProtection="1">
      <alignment horizontal="center" vertical="center" wrapText="1" shrinkToFit="1"/>
      <protection locked="0"/>
    </xf>
    <xf numFmtId="189" fontId="18" fillId="0" borderId="51" xfId="0" applyNumberFormat="1" applyFont="1" applyBorder="1" applyAlignment="1" applyProtection="1">
      <alignment horizontal="center" vertical="center" wrapText="1" shrinkToFit="1"/>
      <protection locked="0"/>
    </xf>
    <xf numFmtId="0" fontId="18" fillId="4" borderId="87" xfId="0" applyFont="1" applyFill="1" applyBorder="1" applyAlignment="1">
      <alignment horizontal="center" vertical="center"/>
    </xf>
    <xf numFmtId="0" fontId="18" fillId="4" borderId="55" xfId="0" applyFont="1" applyFill="1" applyBorder="1" applyAlignment="1">
      <alignment horizontal="center" vertical="center"/>
    </xf>
    <xf numFmtId="0" fontId="18" fillId="4" borderId="7" xfId="0" applyFont="1" applyFill="1" applyBorder="1" applyAlignment="1">
      <alignment horizontal="center" vertical="center"/>
    </xf>
    <xf numFmtId="189" fontId="18" fillId="0" borderId="47" xfId="0" applyNumberFormat="1" applyFont="1" applyBorder="1" applyAlignment="1" applyProtection="1">
      <alignment horizontal="center" vertical="center" wrapText="1" shrinkToFit="1"/>
      <protection locked="0"/>
    </xf>
    <xf numFmtId="189" fontId="18" fillId="0" borderId="82" xfId="0" applyNumberFormat="1" applyFont="1" applyBorder="1" applyAlignment="1" applyProtection="1">
      <alignment horizontal="center" vertical="center" wrapText="1" shrinkToFit="1"/>
      <protection locked="0"/>
    </xf>
    <xf numFmtId="0" fontId="51" fillId="0" borderId="14" xfId="0" applyFont="1" applyBorder="1" applyAlignment="1">
      <alignment vertical="top" wrapText="1"/>
    </xf>
    <xf numFmtId="0" fontId="27" fillId="0" borderId="14" xfId="0" applyFont="1" applyBorder="1" applyAlignment="1">
      <alignment vertical="top" wrapText="1"/>
    </xf>
    <xf numFmtId="189" fontId="18" fillId="4" borderId="54" xfId="0" applyNumberFormat="1" applyFont="1" applyFill="1" applyBorder="1" applyAlignment="1">
      <alignment horizontal="center" vertical="top" shrinkToFit="1"/>
    </xf>
    <xf numFmtId="189" fontId="18" fillId="4" borderId="55" xfId="0" applyNumberFormat="1" applyFont="1" applyFill="1" applyBorder="1" applyAlignment="1">
      <alignment horizontal="center" vertical="top" shrinkToFit="1"/>
    </xf>
    <xf numFmtId="0" fontId="27" fillId="4" borderId="47" xfId="0" applyFont="1" applyFill="1" applyBorder="1" applyAlignment="1">
      <alignment horizontal="left" vertical="center"/>
    </xf>
    <xf numFmtId="0" fontId="27" fillId="4" borderId="46" xfId="0" applyFont="1" applyFill="1" applyBorder="1" applyAlignment="1">
      <alignment horizontal="left" vertical="center"/>
    </xf>
    <xf numFmtId="0" fontId="27" fillId="4" borderId="82" xfId="0" applyFont="1" applyFill="1" applyBorder="1" applyAlignment="1">
      <alignment horizontal="left" vertical="center"/>
    </xf>
    <xf numFmtId="0" fontId="26" fillId="4" borderId="37" xfId="0" applyFont="1" applyFill="1" applyBorder="1" applyAlignment="1">
      <alignment horizontal="center" vertical="center" wrapText="1"/>
    </xf>
    <xf numFmtId="0" fontId="26" fillId="4" borderId="13" xfId="0" applyFont="1" applyFill="1" applyBorder="1" applyAlignment="1">
      <alignment horizontal="center" vertical="center" wrapText="1"/>
    </xf>
    <xf numFmtId="0" fontId="25" fillId="4" borderId="13" xfId="0" applyFont="1" applyFill="1" applyBorder="1" applyAlignment="1">
      <alignment horizontal="center" vertical="center" wrapText="1"/>
    </xf>
    <xf numFmtId="0" fontId="25" fillId="4" borderId="38" xfId="0" applyFont="1" applyFill="1" applyBorder="1" applyAlignment="1">
      <alignment horizontal="center" vertical="center" wrapText="1"/>
    </xf>
    <xf numFmtId="0" fontId="25" fillId="4" borderId="14" xfId="0" applyFont="1" applyFill="1" applyBorder="1" applyAlignment="1">
      <alignment horizontal="center" vertical="center" wrapText="1"/>
    </xf>
    <xf numFmtId="0" fontId="25" fillId="4" borderId="0" xfId="0" applyFont="1" applyFill="1" applyAlignment="1">
      <alignment horizontal="center" vertical="center" wrapText="1"/>
    </xf>
    <xf numFmtId="0" fontId="25" fillId="4" borderId="39"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5" fillId="4" borderId="24" xfId="0" applyFont="1" applyFill="1" applyBorder="1" applyAlignment="1">
      <alignment horizontal="center" vertical="center" wrapText="1"/>
    </xf>
    <xf numFmtId="0" fontId="25" fillId="4" borderId="73" xfId="0" applyFont="1" applyFill="1" applyBorder="1" applyAlignment="1">
      <alignment horizontal="center" vertical="center" wrapText="1"/>
    </xf>
    <xf numFmtId="0" fontId="18" fillId="4" borderId="68" xfId="0" applyFont="1" applyFill="1" applyBorder="1" applyAlignment="1">
      <alignment horizontal="center" vertical="top" shrinkToFit="1"/>
    </xf>
    <xf numFmtId="0" fontId="18" fillId="0" borderId="75" xfId="0" applyFont="1" applyBorder="1" applyAlignment="1">
      <alignment horizontal="center" vertical="top" shrinkToFit="1"/>
    </xf>
    <xf numFmtId="0" fontId="18" fillId="4" borderId="75" xfId="0" applyFont="1" applyFill="1" applyBorder="1" applyAlignment="1">
      <alignment horizontal="center" vertical="top" shrinkToFit="1"/>
    </xf>
    <xf numFmtId="0" fontId="18" fillId="4" borderId="43" xfId="0" applyFont="1" applyFill="1" applyBorder="1" applyAlignment="1">
      <alignment horizontal="center" vertical="top" shrinkToFit="1"/>
    </xf>
    <xf numFmtId="49" fontId="18" fillId="0" borderId="108" xfId="0" applyNumberFormat="1" applyFont="1" applyBorder="1" applyAlignment="1" applyProtection="1">
      <alignment vertical="top" shrinkToFit="1"/>
      <protection locked="0"/>
    </xf>
    <xf numFmtId="49" fontId="18" fillId="0" borderId="93" xfId="0" applyNumberFormat="1" applyFont="1" applyBorder="1" applyAlignment="1" applyProtection="1">
      <alignment vertical="top" shrinkToFit="1"/>
      <protection locked="0"/>
    </xf>
    <xf numFmtId="0" fontId="18" fillId="0" borderId="6" xfId="0" applyFont="1" applyBorder="1" applyAlignment="1" applyProtection="1">
      <alignment horizontal="left" vertical="center" shrinkToFit="1"/>
      <protection locked="0"/>
    </xf>
    <xf numFmtId="0" fontId="18" fillId="0" borderId="51" xfId="0" applyFont="1" applyBorder="1" applyAlignment="1" applyProtection="1">
      <alignment horizontal="left" vertical="center" shrinkToFit="1"/>
      <protection locked="0"/>
    </xf>
    <xf numFmtId="0" fontId="18" fillId="4" borderId="15" xfId="0" applyFont="1" applyFill="1" applyBorder="1" applyAlignment="1">
      <alignment horizontal="center" vertical="center"/>
    </xf>
    <xf numFmtId="0" fontId="0" fillId="4" borderId="73" xfId="0" applyFill="1" applyBorder="1">
      <alignment vertical="center"/>
    </xf>
    <xf numFmtId="0" fontId="18" fillId="0" borderId="15" xfId="0" applyFont="1" applyBorder="1" applyAlignment="1" applyProtection="1">
      <alignment vertical="center" wrapText="1"/>
      <protection locked="0"/>
    </xf>
    <xf numFmtId="0" fontId="0" fillId="0" borderId="24" xfId="0" applyBorder="1" applyAlignment="1" applyProtection="1">
      <alignment vertical="center" wrapText="1"/>
      <protection locked="0"/>
    </xf>
    <xf numFmtId="0" fontId="0" fillId="0" borderId="73" xfId="0" applyBorder="1" applyAlignment="1" applyProtection="1">
      <alignment vertical="center" wrapText="1"/>
      <protection locked="0"/>
    </xf>
    <xf numFmtId="0" fontId="27" fillId="4" borderId="37" xfId="0" applyFont="1" applyFill="1" applyBorder="1" applyAlignment="1">
      <alignment horizontal="center" vertical="center" wrapText="1"/>
    </xf>
    <xf numFmtId="0" fontId="27" fillId="4" borderId="13"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27" fillId="4" borderId="14" xfId="0" applyFont="1" applyFill="1" applyBorder="1" applyAlignment="1">
      <alignment horizontal="center" vertical="center" wrapText="1"/>
    </xf>
    <xf numFmtId="0" fontId="27" fillId="4" borderId="0" xfId="0" applyFont="1" applyFill="1" applyAlignment="1">
      <alignment horizontal="center" vertical="center" wrapText="1"/>
    </xf>
    <xf numFmtId="0" fontId="27" fillId="4" borderId="39" xfId="0" applyFont="1" applyFill="1" applyBorder="1" applyAlignment="1">
      <alignment horizontal="center" vertical="center" wrapText="1"/>
    </xf>
    <xf numFmtId="0" fontId="27" fillId="4" borderId="15" xfId="0" applyFont="1" applyFill="1" applyBorder="1" applyAlignment="1">
      <alignment horizontal="center" vertical="center" wrapText="1"/>
    </xf>
    <xf numFmtId="0" fontId="27" fillId="4" borderId="24" xfId="0" applyFont="1" applyFill="1" applyBorder="1" applyAlignment="1">
      <alignment horizontal="center" vertical="center" wrapText="1"/>
    </xf>
    <xf numFmtId="0" fontId="27" fillId="4" borderId="73" xfId="0" applyFont="1" applyFill="1" applyBorder="1" applyAlignment="1">
      <alignment horizontal="center" vertical="center" wrapText="1"/>
    </xf>
    <xf numFmtId="0" fontId="18" fillId="0" borderId="14"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39"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4" xfId="0" applyFont="1" applyBorder="1" applyAlignment="1" applyProtection="1">
      <alignment horizontal="left" vertical="top" wrapText="1"/>
      <protection locked="0"/>
    </xf>
    <xf numFmtId="0" fontId="18" fillId="0" borderId="73" xfId="0" applyFont="1" applyBorder="1" applyAlignment="1" applyProtection="1">
      <alignment horizontal="left" vertical="top" wrapText="1"/>
      <protection locked="0"/>
    </xf>
    <xf numFmtId="0" fontId="25" fillId="0" borderId="5" xfId="0" applyFont="1" applyBorder="1" applyAlignment="1" applyProtection="1">
      <alignment horizontal="center" vertical="center"/>
      <protection locked="0"/>
    </xf>
    <xf numFmtId="0" fontId="25" fillId="0" borderId="82" xfId="0" applyFont="1" applyBorder="1" applyAlignment="1" applyProtection="1">
      <alignment horizontal="center" vertical="center"/>
      <protection locked="0"/>
    </xf>
    <xf numFmtId="0" fontId="25" fillId="0" borderId="47" xfId="0" applyFont="1" applyBorder="1" applyAlignment="1" applyProtection="1">
      <alignment horizontal="center" vertical="center"/>
      <protection locked="0"/>
    </xf>
    <xf numFmtId="0" fontId="25" fillId="0" borderId="46" xfId="0" applyFont="1" applyBorder="1" applyAlignment="1" applyProtection="1">
      <alignment horizontal="center" vertical="center"/>
      <protection locked="0"/>
    </xf>
    <xf numFmtId="0" fontId="25" fillId="0" borderId="62" xfId="0" applyFont="1" applyBorder="1" applyAlignment="1" applyProtection="1">
      <alignment horizontal="center" vertical="center"/>
      <protection locked="0"/>
    </xf>
    <xf numFmtId="49" fontId="18" fillId="0" borderId="7" xfId="0" applyNumberFormat="1" applyFont="1" applyBorder="1" applyAlignment="1" applyProtection="1">
      <alignment vertical="top" shrinkToFit="1"/>
      <protection locked="0"/>
    </xf>
    <xf numFmtId="49" fontId="18" fillId="0" borderId="55" xfId="0" applyNumberFormat="1" applyFont="1" applyBorder="1" applyAlignment="1" applyProtection="1">
      <alignment vertical="top" shrinkToFit="1"/>
      <protection locked="0"/>
    </xf>
    <xf numFmtId="0" fontId="18" fillId="0" borderId="10" xfId="0" applyFont="1" applyBorder="1" applyAlignment="1" applyProtection="1">
      <alignment vertical="top" shrinkToFit="1"/>
      <protection locked="0"/>
    </xf>
    <xf numFmtId="0" fontId="18" fillId="0" borderId="96" xfId="0" applyFont="1" applyBorder="1" applyAlignment="1" applyProtection="1">
      <alignment vertical="top" shrinkToFit="1"/>
      <protection locked="0"/>
    </xf>
    <xf numFmtId="49" fontId="18" fillId="0" borderId="6" xfId="0" applyNumberFormat="1" applyFont="1" applyBorder="1" applyAlignment="1" applyProtection="1">
      <alignment vertical="top" shrinkToFit="1"/>
      <protection locked="0"/>
    </xf>
    <xf numFmtId="49" fontId="18" fillId="0" borderId="51" xfId="0" applyNumberFormat="1" applyFont="1" applyBorder="1" applyAlignment="1" applyProtection="1">
      <alignment vertical="top" shrinkToFit="1"/>
      <protection locked="0"/>
    </xf>
    <xf numFmtId="0" fontId="50" fillId="0" borderId="14" xfId="0" applyFont="1" applyBorder="1" applyAlignment="1">
      <alignment vertical="top" wrapText="1"/>
    </xf>
    <xf numFmtId="189" fontId="18" fillId="0" borderId="43" xfId="0" applyNumberFormat="1" applyFont="1" applyBorder="1" applyAlignment="1" applyProtection="1">
      <alignment horizontal="center" vertical="center" shrinkToFit="1"/>
      <protection locked="0"/>
    </xf>
    <xf numFmtId="0" fontId="27" fillId="4" borderId="64" xfId="0" applyFont="1" applyFill="1" applyBorder="1" applyAlignment="1">
      <alignment horizontal="left" vertical="center" textRotation="255"/>
    </xf>
    <xf numFmtId="0" fontId="27" fillId="4" borderId="23" xfId="0" applyFont="1" applyFill="1" applyBorder="1" applyAlignment="1">
      <alignment horizontal="left" vertical="center" textRotation="255"/>
    </xf>
    <xf numFmtId="0" fontId="27" fillId="4" borderId="65" xfId="0" applyFont="1" applyFill="1" applyBorder="1" applyAlignment="1">
      <alignment horizontal="left" vertical="center" textRotation="255"/>
    </xf>
    <xf numFmtId="0" fontId="38" fillId="4" borderId="47" xfId="0" applyFont="1" applyFill="1" applyBorder="1">
      <alignment vertical="center"/>
    </xf>
    <xf numFmtId="0" fontId="38" fillId="4" borderId="46" xfId="0" applyFont="1" applyFill="1" applyBorder="1">
      <alignment vertical="center"/>
    </xf>
    <xf numFmtId="0" fontId="38" fillId="4" borderId="62" xfId="0" applyFont="1" applyFill="1" applyBorder="1">
      <alignment vertical="center"/>
    </xf>
    <xf numFmtId="0" fontId="27" fillId="4" borderId="47" xfId="0" applyFont="1" applyFill="1" applyBorder="1">
      <alignment vertical="center"/>
    </xf>
    <xf numFmtId="0" fontId="27" fillId="4" borderId="46" xfId="0" applyFont="1" applyFill="1" applyBorder="1">
      <alignment vertical="center"/>
    </xf>
    <xf numFmtId="0" fontId="27" fillId="4" borderId="62" xfId="0" applyFont="1" applyFill="1" applyBorder="1">
      <alignment vertical="center"/>
    </xf>
    <xf numFmtId="0" fontId="29" fillId="0" borderId="69" xfId="0" applyFont="1" applyBorder="1" applyAlignment="1" applyProtection="1">
      <alignment vertical="top" wrapText="1"/>
      <protection locked="0"/>
    </xf>
    <xf numFmtId="0" fontId="29" fillId="0" borderId="63" xfId="0" applyFont="1" applyBorder="1" applyAlignment="1" applyProtection="1">
      <alignment vertical="top" wrapText="1"/>
      <protection locked="0"/>
    </xf>
    <xf numFmtId="0" fontId="29" fillId="0" borderId="78" xfId="0" applyFont="1" applyBorder="1" applyAlignment="1" applyProtection="1">
      <alignment vertical="top" wrapText="1"/>
      <protection locked="0"/>
    </xf>
    <xf numFmtId="0" fontId="29" fillId="0" borderId="14" xfId="0" applyFont="1" applyBorder="1" applyAlignment="1" applyProtection="1">
      <alignment vertical="top" wrapText="1"/>
      <protection locked="0"/>
    </xf>
    <xf numFmtId="0" fontId="29" fillId="0" borderId="0" xfId="0" applyFont="1" applyAlignment="1" applyProtection="1">
      <alignment vertical="top" wrapText="1"/>
      <protection locked="0"/>
    </xf>
    <xf numFmtId="0" fontId="29" fillId="0" borderId="39" xfId="0" applyFont="1" applyBorder="1" applyAlignment="1" applyProtection="1">
      <alignment vertical="top" wrapText="1"/>
      <protection locked="0"/>
    </xf>
    <xf numFmtId="0" fontId="29" fillId="0" borderId="15" xfId="0" applyFont="1" applyBorder="1" applyAlignment="1" applyProtection="1">
      <alignment vertical="top" wrapText="1"/>
      <protection locked="0"/>
    </xf>
    <xf numFmtId="0" fontId="29" fillId="0" borderId="24" xfId="0" applyFont="1" applyBorder="1" applyAlignment="1" applyProtection="1">
      <alignment vertical="top" wrapText="1"/>
      <protection locked="0"/>
    </xf>
    <xf numFmtId="0" fontId="29" fillId="0" borderId="73" xfId="0" applyFont="1" applyBorder="1" applyAlignment="1" applyProtection="1">
      <alignment vertical="top" wrapText="1"/>
      <protection locked="0"/>
    </xf>
    <xf numFmtId="189" fontId="18" fillId="4" borderId="64" xfId="0" applyNumberFormat="1" applyFont="1" applyFill="1" applyBorder="1" applyAlignment="1">
      <alignment horizontal="center" vertical="center" textRotation="255" shrinkToFit="1"/>
    </xf>
    <xf numFmtId="189" fontId="18" fillId="4" borderId="23" xfId="0" applyNumberFormat="1" applyFont="1" applyFill="1" applyBorder="1" applyAlignment="1">
      <alignment horizontal="center" vertical="center" textRotation="255" shrinkToFit="1"/>
    </xf>
    <xf numFmtId="0" fontId="18" fillId="0" borderId="37" xfId="0" applyFont="1" applyBorder="1" applyAlignment="1" applyProtection="1">
      <alignment vertical="top" wrapText="1"/>
      <protection locked="0"/>
    </xf>
    <xf numFmtId="0" fontId="18" fillId="0" borderId="13" xfId="0" applyFont="1" applyBorder="1" applyAlignment="1" applyProtection="1">
      <alignment vertical="top" wrapText="1"/>
      <protection locked="0"/>
    </xf>
    <xf numFmtId="0" fontId="18" fillId="0" borderId="38" xfId="0" applyFont="1" applyBorder="1" applyAlignment="1" applyProtection="1">
      <alignment vertical="top" wrapText="1"/>
      <protection locked="0"/>
    </xf>
    <xf numFmtId="0" fontId="18" fillId="0" borderId="45" xfId="0" applyFont="1" applyBorder="1" applyAlignment="1">
      <alignment horizontal="center" vertical="center" shrinkToFit="1"/>
    </xf>
    <xf numFmtId="0" fontId="18" fillId="0" borderId="75" xfId="0" applyFont="1" applyBorder="1" applyAlignment="1">
      <alignment horizontal="center" vertical="center" shrinkToFit="1"/>
    </xf>
    <xf numFmtId="0" fontId="18" fillId="5" borderId="118" xfId="11" applyFont="1" applyFill="1" applyBorder="1" applyAlignment="1">
      <alignment horizontal="left" vertical="center" wrapText="1"/>
    </xf>
    <xf numFmtId="0" fontId="18" fillId="5" borderId="123" xfId="11" applyFont="1" applyFill="1" applyBorder="1" applyAlignment="1">
      <alignment horizontal="left" vertical="center" wrapText="1"/>
    </xf>
    <xf numFmtId="0" fontId="18" fillId="5" borderId="124" xfId="11" applyFont="1" applyFill="1" applyBorder="1" applyAlignment="1">
      <alignment horizontal="left" vertical="center" wrapText="1"/>
    </xf>
    <xf numFmtId="0" fontId="18" fillId="5" borderId="131" xfId="11" applyFont="1" applyFill="1" applyBorder="1" applyAlignment="1">
      <alignment horizontal="left" vertical="center" wrapText="1"/>
    </xf>
    <xf numFmtId="0" fontId="27" fillId="0" borderId="128" xfId="11" applyFont="1" applyBorder="1" applyAlignment="1" applyProtection="1">
      <alignment horizontal="left" vertical="top" wrapText="1"/>
      <protection locked="0"/>
    </xf>
    <xf numFmtId="0" fontId="27" fillId="0" borderId="0" xfId="11" applyFont="1" applyAlignment="1" applyProtection="1">
      <alignment horizontal="left" vertical="top" wrapText="1"/>
      <protection locked="0"/>
    </xf>
    <xf numFmtId="0" fontId="50" fillId="0" borderId="128" xfId="11" applyFont="1" applyBorder="1" applyAlignment="1" applyProtection="1">
      <alignment horizontal="left" vertical="top" wrapText="1"/>
      <protection locked="0"/>
    </xf>
    <xf numFmtId="0" fontId="18" fillId="0" borderId="0" xfId="6" applyFont="1" applyAlignment="1">
      <alignment horizontal="left" vertical="top" wrapText="1"/>
    </xf>
    <xf numFmtId="0" fontId="18" fillId="0" borderId="0" xfId="6" applyFont="1" applyAlignment="1">
      <alignment horizontal="left" vertical="top"/>
    </xf>
    <xf numFmtId="0" fontId="27" fillId="0" borderId="29" xfId="6" applyFont="1" applyBorder="1" applyAlignment="1">
      <alignment vertical="top" wrapText="1"/>
    </xf>
    <xf numFmtId="0" fontId="50" fillId="0" borderId="29" xfId="6" applyFont="1" applyBorder="1" applyAlignment="1">
      <alignment vertical="top" wrapText="1"/>
    </xf>
    <xf numFmtId="0" fontId="50" fillId="0" borderId="0" xfId="6" applyFont="1" applyAlignment="1">
      <alignment vertical="top" wrapText="1"/>
    </xf>
    <xf numFmtId="0" fontId="27" fillId="0" borderId="29" xfId="6" applyFont="1" applyBorder="1" applyAlignment="1">
      <alignment horizontal="left" vertical="top" wrapText="1"/>
    </xf>
    <xf numFmtId="177" fontId="28" fillId="4" borderId="43" xfId="6" applyNumberFormat="1" applyFont="1" applyFill="1" applyBorder="1" applyAlignment="1">
      <alignment horizontal="center" vertical="center"/>
    </xf>
    <xf numFmtId="177" fontId="28" fillId="4" borderId="42" xfId="6" applyNumberFormat="1" applyFont="1" applyFill="1" applyBorder="1" applyAlignment="1">
      <alignment horizontal="center" vertical="center"/>
    </xf>
    <xf numFmtId="177" fontId="18" fillId="0" borderId="7" xfId="6" applyNumberFormat="1" applyFont="1" applyBorder="1" applyAlignment="1" applyProtection="1">
      <alignment horizontal="left" vertical="center" indent="1"/>
      <protection locked="0"/>
    </xf>
    <xf numFmtId="177" fontId="18" fillId="0" borderId="102" xfId="6" applyNumberFormat="1" applyFont="1" applyBorder="1" applyAlignment="1" applyProtection="1">
      <alignment horizontal="left" vertical="center" indent="1"/>
      <protection locked="0"/>
    </xf>
    <xf numFmtId="0" fontId="27" fillId="0" borderId="0" xfId="6" applyFont="1" applyAlignment="1">
      <alignment vertical="top" wrapText="1"/>
    </xf>
    <xf numFmtId="1" fontId="28" fillId="4" borderId="43" xfId="1" applyNumberFormat="1" applyFont="1" applyFill="1" applyBorder="1" applyAlignment="1" applyProtection="1">
      <alignment horizontal="center" vertical="center"/>
    </xf>
    <xf numFmtId="1" fontId="28" fillId="4" borderId="42" xfId="1" applyNumberFormat="1" applyFont="1" applyFill="1" applyBorder="1" applyAlignment="1" applyProtection="1">
      <alignment horizontal="center" vertical="center"/>
    </xf>
    <xf numFmtId="176" fontId="18" fillId="5" borderId="31" xfId="6" applyNumberFormat="1" applyFont="1" applyFill="1" applyBorder="1">
      <alignment vertical="center"/>
    </xf>
    <xf numFmtId="176" fontId="18" fillId="5" borderId="70" xfId="6" applyNumberFormat="1" applyFont="1" applyFill="1" applyBorder="1">
      <alignment vertical="center"/>
    </xf>
    <xf numFmtId="0" fontId="18" fillId="2" borderId="25" xfId="6" applyFont="1" applyFill="1" applyBorder="1" applyAlignment="1">
      <alignment horizontal="center" vertical="center"/>
    </xf>
    <xf numFmtId="188" fontId="18" fillId="0" borderId="45" xfId="6" applyNumberFormat="1" applyFont="1" applyBorder="1" applyAlignment="1" applyProtection="1">
      <alignment horizontal="right" vertical="center" shrinkToFit="1"/>
      <protection locked="0"/>
    </xf>
    <xf numFmtId="188" fontId="18" fillId="0" borderId="43" xfId="6" applyNumberFormat="1" applyFont="1" applyBorder="1" applyAlignment="1" applyProtection="1">
      <alignment horizontal="right" vertical="center" shrinkToFit="1"/>
      <protection locked="0"/>
    </xf>
    <xf numFmtId="188" fontId="18" fillId="0" borderId="56" xfId="6" applyNumberFormat="1" applyFont="1" applyBorder="1" applyAlignment="1" applyProtection="1">
      <alignment horizontal="right" vertical="center" shrinkToFit="1"/>
      <protection locked="0"/>
    </xf>
    <xf numFmtId="184" fontId="18" fillId="0" borderId="87" xfId="6" applyNumberFormat="1" applyFont="1" applyBorder="1" applyAlignment="1" applyProtection="1">
      <alignment horizontal="right" vertical="center" shrinkToFit="1"/>
      <protection locked="0"/>
    </xf>
    <xf numFmtId="184" fontId="18" fillId="0" borderId="54" xfId="6" applyNumberFormat="1" applyFont="1" applyBorder="1" applyAlignment="1" applyProtection="1">
      <alignment horizontal="right" vertical="center" shrinkToFit="1"/>
      <protection locked="0"/>
    </xf>
    <xf numFmtId="184" fontId="18" fillId="0" borderId="55" xfId="6" applyNumberFormat="1" applyFont="1" applyBorder="1" applyAlignment="1" applyProtection="1">
      <alignment horizontal="right" vertical="center" shrinkToFit="1"/>
      <protection locked="0"/>
    </xf>
    <xf numFmtId="0" fontId="18" fillId="5" borderId="37" xfId="6" applyFont="1" applyFill="1" applyBorder="1" applyAlignment="1">
      <alignment horizontal="center" vertical="center" shrinkToFit="1"/>
    </xf>
    <xf numFmtId="0" fontId="18" fillId="5" borderId="13" xfId="6" applyFont="1" applyFill="1" applyBorder="1" applyAlignment="1">
      <alignment horizontal="center" vertical="center" shrinkToFit="1"/>
    </xf>
    <xf numFmtId="0" fontId="18" fillId="5" borderId="46" xfId="6" applyFont="1" applyFill="1" applyBorder="1" applyAlignment="1">
      <alignment horizontal="center" vertical="center" shrinkToFit="1"/>
    </xf>
    <xf numFmtId="0" fontId="18" fillId="5" borderId="66" xfId="6" applyFont="1" applyFill="1" applyBorder="1" applyAlignment="1">
      <alignment horizontal="center" vertical="center" shrinkToFit="1"/>
    </xf>
    <xf numFmtId="177" fontId="29" fillId="4" borderId="43" xfId="6" applyNumberFormat="1" applyFont="1" applyFill="1" applyBorder="1" applyAlignment="1">
      <alignment horizontal="center" vertical="center" shrinkToFit="1"/>
    </xf>
    <xf numFmtId="177" fontId="29" fillId="4" borderId="42" xfId="6" applyNumberFormat="1" applyFont="1" applyFill="1" applyBorder="1" applyAlignment="1">
      <alignment horizontal="center" vertical="center" shrinkToFit="1"/>
    </xf>
    <xf numFmtId="0" fontId="18" fillId="0" borderId="43" xfId="6" applyFont="1" applyBorder="1" applyAlignment="1" applyProtection="1">
      <alignment horizontal="center" vertical="center"/>
      <protection locked="0"/>
    </xf>
    <xf numFmtId="0" fontId="18" fillId="0" borderId="75" xfId="6" applyFont="1" applyBorder="1" applyAlignment="1" applyProtection="1">
      <alignment horizontal="center" vertical="center"/>
      <protection locked="0"/>
    </xf>
    <xf numFmtId="0" fontId="18" fillId="4" borderId="40" xfId="6" applyFont="1" applyFill="1" applyBorder="1" applyAlignment="1">
      <alignment horizontal="center" vertical="center"/>
    </xf>
    <xf numFmtId="0" fontId="18" fillId="4" borderId="44" xfId="6" applyFont="1" applyFill="1" applyBorder="1" applyAlignment="1">
      <alignment horizontal="center" vertical="center"/>
    </xf>
    <xf numFmtId="0" fontId="25" fillId="4" borderId="40" xfId="6" applyFont="1" applyFill="1" applyBorder="1" applyAlignment="1">
      <alignment horizontal="right" vertical="center"/>
    </xf>
    <xf numFmtId="0" fontId="25" fillId="4" borderId="44" xfId="6" applyFont="1" applyFill="1" applyBorder="1" applyAlignment="1">
      <alignment horizontal="right" vertical="center"/>
    </xf>
    <xf numFmtId="0" fontId="18" fillId="4" borderId="41" xfId="6" applyFont="1" applyFill="1" applyBorder="1" applyAlignment="1">
      <alignment horizontal="center" vertical="center"/>
    </xf>
    <xf numFmtId="0" fontId="18" fillId="4" borderId="96" xfId="6" applyFont="1" applyFill="1" applyBorder="1" applyAlignment="1">
      <alignment horizontal="center" vertical="center"/>
    </xf>
    <xf numFmtId="187" fontId="18" fillId="0" borderId="68" xfId="6" applyNumberFormat="1" applyFont="1" applyBorder="1" applyAlignment="1" applyProtection="1">
      <alignment horizontal="center" vertical="center"/>
      <protection locked="0"/>
    </xf>
    <xf numFmtId="187" fontId="18" fillId="0" borderId="56" xfId="6" applyNumberFormat="1" applyFont="1" applyBorder="1" applyAlignment="1" applyProtection="1">
      <alignment horizontal="center" vertical="center"/>
      <protection locked="0"/>
    </xf>
    <xf numFmtId="181" fontId="29" fillId="7" borderId="41" xfId="0" applyNumberFormat="1" applyFont="1" applyFill="1" applyBorder="1" applyAlignment="1">
      <alignment horizontal="center" vertical="center" wrapText="1" shrinkToFit="1"/>
    </xf>
    <xf numFmtId="181" fontId="29" fillId="7" borderId="79" xfId="0" applyNumberFormat="1" applyFont="1" applyFill="1" applyBorder="1" applyAlignment="1">
      <alignment horizontal="center" vertical="center" wrapText="1" shrinkToFit="1"/>
    </xf>
    <xf numFmtId="176" fontId="18" fillId="7" borderId="5" xfId="6" applyNumberFormat="1" applyFont="1" applyFill="1" applyBorder="1" applyAlignment="1">
      <alignment horizontal="center" vertical="center"/>
    </xf>
    <xf numFmtId="176" fontId="18" fillId="7" borderId="82" xfId="6" applyNumberFormat="1" applyFont="1" applyFill="1" applyBorder="1" applyAlignment="1">
      <alignment horizontal="center" vertical="center"/>
    </xf>
    <xf numFmtId="187" fontId="18" fillId="0" borderId="7" xfId="6" applyNumberFormat="1" applyFont="1" applyBorder="1" applyAlignment="1" applyProtection="1">
      <alignment horizontal="right" vertical="center"/>
      <protection locked="0"/>
    </xf>
    <xf numFmtId="187" fontId="18" fillId="0" borderId="55" xfId="6" applyNumberFormat="1" applyFont="1" applyBorder="1" applyAlignment="1" applyProtection="1">
      <alignment horizontal="right" vertical="center"/>
      <protection locked="0"/>
    </xf>
    <xf numFmtId="184" fontId="18" fillId="5" borderId="46" xfId="6" applyNumberFormat="1" applyFont="1" applyFill="1" applyBorder="1" applyAlignment="1">
      <alignment horizontal="right" vertical="center" shrinkToFit="1"/>
    </xf>
    <xf numFmtId="178" fontId="18" fillId="5" borderId="72" xfId="1" applyNumberFormat="1" applyFont="1" applyFill="1" applyBorder="1" applyAlignment="1" applyProtection="1">
      <alignment horizontal="right" vertical="center"/>
    </xf>
    <xf numFmtId="185" fontId="18" fillId="5" borderId="54" xfId="6" applyNumberFormat="1" applyFont="1" applyFill="1" applyBorder="1" applyAlignment="1" applyProtection="1">
      <alignment horizontal="right" vertical="center" shrinkToFit="1"/>
      <protection locked="0"/>
    </xf>
    <xf numFmtId="0" fontId="18" fillId="4" borderId="41" xfId="6" applyFont="1" applyFill="1" applyBorder="1" applyAlignment="1">
      <alignment horizontal="center" vertical="center" wrapText="1"/>
    </xf>
    <xf numFmtId="0" fontId="18" fillId="4" borderId="79" xfId="6" applyFont="1" applyFill="1" applyBorder="1" applyAlignment="1">
      <alignment horizontal="center" vertical="center"/>
    </xf>
    <xf numFmtId="178" fontId="18" fillId="5" borderId="24" xfId="6" applyNumberFormat="1" applyFont="1" applyFill="1" applyBorder="1">
      <alignment vertical="center"/>
    </xf>
    <xf numFmtId="0" fontId="27" fillId="4" borderId="37" xfId="6" applyFont="1" applyFill="1" applyBorder="1" applyAlignment="1">
      <alignment horizontal="left" vertical="center"/>
    </xf>
    <xf numFmtId="0" fontId="27" fillId="4" borderId="13" xfId="6" applyFont="1" applyFill="1" applyBorder="1" applyAlignment="1">
      <alignment horizontal="left" vertical="center"/>
    </xf>
    <xf numFmtId="1" fontId="18" fillId="4" borderId="13" xfId="1" applyNumberFormat="1" applyFont="1" applyFill="1" applyBorder="1" applyAlignment="1" applyProtection="1">
      <alignment horizontal="center" vertical="center"/>
    </xf>
    <xf numFmtId="177" fontId="18" fillId="5" borderId="57" xfId="6" applyNumberFormat="1" applyFont="1" applyFill="1" applyBorder="1" applyAlignment="1">
      <alignment horizontal="right" vertical="top"/>
    </xf>
    <xf numFmtId="177" fontId="18" fillId="5" borderId="58" xfId="6" applyNumberFormat="1" applyFont="1" applyFill="1" applyBorder="1" applyAlignment="1">
      <alignment horizontal="right" vertical="top"/>
    </xf>
    <xf numFmtId="177" fontId="18" fillId="5" borderId="59" xfId="6" applyNumberFormat="1" applyFont="1" applyFill="1" applyBorder="1" applyAlignment="1">
      <alignment horizontal="right" vertical="top"/>
    </xf>
    <xf numFmtId="0" fontId="18" fillId="0" borderId="10" xfId="6" applyFont="1" applyBorder="1" applyAlignment="1" applyProtection="1">
      <alignment horizontal="left" vertical="center" shrinkToFit="1"/>
      <protection locked="0"/>
    </xf>
    <xf numFmtId="0" fontId="18" fillId="0" borderId="11" xfId="6" applyFont="1" applyBorder="1" applyAlignment="1" applyProtection="1">
      <alignment horizontal="left" vertical="center" shrinkToFit="1"/>
      <protection locked="0"/>
    </xf>
    <xf numFmtId="0" fontId="18" fillId="0" borderId="12" xfId="6" applyFont="1" applyBorder="1" applyAlignment="1" applyProtection="1">
      <alignment horizontal="left" vertical="center" shrinkToFit="1"/>
      <protection locked="0"/>
    </xf>
    <xf numFmtId="0" fontId="18" fillId="0" borderId="6" xfId="6" applyFont="1" applyBorder="1" applyAlignment="1" applyProtection="1">
      <alignment horizontal="left" vertical="center" shrinkToFit="1"/>
      <protection locked="0"/>
    </xf>
    <xf numFmtId="0" fontId="18" fillId="0" borderId="53" xfId="6" applyFont="1" applyBorder="1" applyAlignment="1" applyProtection="1">
      <alignment horizontal="left" vertical="center" shrinkToFit="1"/>
      <protection locked="0"/>
    </xf>
    <xf numFmtId="0" fontId="18" fillId="0" borderId="51" xfId="6" applyFont="1" applyBorder="1" applyAlignment="1" applyProtection="1">
      <alignment horizontal="left" vertical="center" shrinkToFit="1"/>
      <protection locked="0"/>
    </xf>
    <xf numFmtId="0" fontId="18" fillId="0" borderId="7" xfId="6" applyFont="1" applyBorder="1" applyAlignment="1" applyProtection="1">
      <alignment horizontal="left" vertical="center" shrinkToFit="1"/>
      <protection locked="0"/>
    </xf>
    <xf numFmtId="0" fontId="18" fillId="0" borderId="54" xfId="6" applyFont="1" applyBorder="1" applyAlignment="1" applyProtection="1">
      <alignment horizontal="left" vertical="center" shrinkToFit="1"/>
      <protection locked="0"/>
    </xf>
    <xf numFmtId="0" fontId="18" fillId="0" borderId="55" xfId="6" applyFont="1" applyBorder="1" applyAlignment="1" applyProtection="1">
      <alignment horizontal="left" vertical="center" shrinkToFit="1"/>
      <protection locked="0"/>
    </xf>
    <xf numFmtId="0" fontId="18" fillId="0" borderId="5" xfId="6" applyFont="1" applyBorder="1" applyAlignment="1" applyProtection="1">
      <alignment horizontal="left" vertical="center" shrinkToFit="1"/>
      <protection locked="0"/>
    </xf>
    <xf numFmtId="0" fontId="18" fillId="0" borderId="46" xfId="6" applyFont="1" applyBorder="1" applyAlignment="1" applyProtection="1">
      <alignment horizontal="left" vertical="center" shrinkToFit="1"/>
      <protection locked="0"/>
    </xf>
    <xf numFmtId="0" fontId="18" fillId="0" borderId="82" xfId="6" applyFont="1" applyBorder="1" applyAlignment="1" applyProtection="1">
      <alignment horizontal="left" vertical="center" shrinkToFit="1"/>
      <protection locked="0"/>
    </xf>
    <xf numFmtId="0" fontId="25" fillId="4" borderId="64" xfId="6" applyFont="1" applyFill="1" applyBorder="1" applyAlignment="1">
      <alignment horizontal="center" vertical="top" wrapText="1"/>
    </xf>
    <xf numFmtId="0" fontId="25" fillId="4" borderId="23" xfId="6" applyFont="1" applyFill="1" applyBorder="1" applyAlignment="1">
      <alignment horizontal="center" vertical="top" wrapText="1"/>
    </xf>
    <xf numFmtId="0" fontId="25" fillId="4" borderId="65" xfId="6" applyFont="1" applyFill="1" applyBorder="1" applyAlignment="1">
      <alignment horizontal="center" vertical="top" wrapText="1"/>
    </xf>
    <xf numFmtId="0" fontId="18" fillId="3" borderId="23" xfId="6" applyFont="1" applyFill="1" applyBorder="1" applyAlignment="1">
      <alignment horizontal="center" vertical="top" textRotation="255"/>
    </xf>
    <xf numFmtId="0" fontId="18" fillId="4" borderId="13" xfId="6" applyFont="1" applyFill="1" applyBorder="1" applyAlignment="1">
      <alignment horizontal="center" vertical="center"/>
    </xf>
    <xf numFmtId="0" fontId="18" fillId="0" borderId="48" xfId="6" applyFont="1" applyBorder="1" applyAlignment="1" applyProtection="1">
      <alignment horizontal="left" vertical="center" shrinkToFit="1"/>
      <protection locked="0"/>
    </xf>
    <xf numFmtId="177" fontId="18" fillId="5" borderId="71" xfId="6" applyNumberFormat="1" applyFont="1" applyFill="1" applyBorder="1" applyAlignment="1">
      <alignment horizontal="right" vertical="top"/>
    </xf>
    <xf numFmtId="0" fontId="18" fillId="5" borderId="117" xfId="6" applyFont="1" applyFill="1" applyBorder="1" applyAlignment="1">
      <alignment vertical="center" wrapText="1"/>
    </xf>
    <xf numFmtId="0" fontId="0" fillId="5" borderId="117" xfId="0" applyFill="1" applyBorder="1" applyAlignment="1">
      <alignment vertical="center" wrapText="1"/>
    </xf>
    <xf numFmtId="0" fontId="29" fillId="0" borderId="0" xfId="0" applyFont="1">
      <alignment vertical="center"/>
    </xf>
    <xf numFmtId="38" fontId="18" fillId="5" borderId="9" xfId="3" applyFont="1" applyFill="1" applyBorder="1" applyAlignment="1" applyProtection="1">
      <alignment horizontal="right" vertical="center"/>
    </xf>
    <xf numFmtId="38" fontId="18" fillId="5" borderId="18" xfId="3" applyFont="1" applyFill="1" applyBorder="1" applyAlignment="1" applyProtection="1">
      <alignment horizontal="right" vertical="center"/>
    </xf>
    <xf numFmtId="38" fontId="18" fillId="5" borderId="10" xfId="3" applyFont="1" applyFill="1" applyBorder="1" applyAlignment="1" applyProtection="1">
      <alignment horizontal="right" vertical="center"/>
    </xf>
    <xf numFmtId="38" fontId="18" fillId="5" borderId="19" xfId="3" applyFont="1" applyFill="1" applyBorder="1" applyAlignment="1" applyProtection="1">
      <alignment horizontal="right" vertical="center"/>
    </xf>
    <xf numFmtId="0" fontId="18" fillId="4" borderId="61" xfId="6" applyFont="1" applyFill="1" applyBorder="1" applyAlignment="1">
      <alignment vertical="center" shrinkToFit="1"/>
    </xf>
    <xf numFmtId="0" fontId="18" fillId="4" borderId="93" xfId="6" applyFont="1" applyFill="1" applyBorder="1" applyAlignment="1">
      <alignment vertical="center" shrinkToFit="1"/>
    </xf>
    <xf numFmtId="0" fontId="18" fillId="2" borderId="27" xfId="6" applyFont="1" applyFill="1" applyBorder="1" applyAlignment="1">
      <alignment horizontal="left" vertical="center"/>
    </xf>
    <xf numFmtId="0" fontId="18" fillId="2" borderId="28" xfId="6" applyFont="1" applyFill="1" applyBorder="1" applyAlignment="1">
      <alignment horizontal="left" vertical="center"/>
    </xf>
    <xf numFmtId="38" fontId="18" fillId="5" borderId="48" xfId="3" applyFont="1" applyFill="1" applyBorder="1" applyAlignment="1" applyProtection="1">
      <alignment horizontal="right" vertical="center"/>
    </xf>
    <xf numFmtId="38" fontId="18" fillId="5" borderId="49" xfId="3" applyFont="1" applyFill="1" applyBorder="1" applyAlignment="1" applyProtection="1">
      <alignment horizontal="right" vertical="center"/>
    </xf>
    <xf numFmtId="38" fontId="27" fillId="5" borderId="123" xfId="3" applyFont="1" applyFill="1" applyBorder="1" applyAlignment="1" applyProtection="1">
      <alignment horizontal="right" vertical="center"/>
    </xf>
    <xf numFmtId="38" fontId="27" fillId="5" borderId="124" xfId="3" applyFont="1" applyFill="1" applyBorder="1" applyAlignment="1" applyProtection="1">
      <alignment horizontal="right" vertical="center"/>
    </xf>
    <xf numFmtId="38" fontId="18" fillId="3" borderId="24" xfId="3" applyFont="1" applyFill="1" applyBorder="1" applyAlignment="1" applyProtection="1">
      <alignment horizontal="right" vertical="center"/>
    </xf>
    <xf numFmtId="38" fontId="18" fillId="3" borderId="70" xfId="3" applyFont="1" applyFill="1" applyBorder="1" applyAlignment="1" applyProtection="1">
      <alignment horizontal="right" vertical="center"/>
    </xf>
    <xf numFmtId="38" fontId="18" fillId="3" borderId="0" xfId="3" applyFont="1" applyFill="1" applyBorder="1" applyAlignment="1" applyProtection="1">
      <alignment horizontal="right" vertical="center"/>
    </xf>
    <xf numFmtId="38" fontId="18" fillId="3" borderId="32" xfId="3" applyFont="1" applyFill="1" applyBorder="1" applyAlignment="1" applyProtection="1">
      <alignment horizontal="right" vertical="center"/>
    </xf>
    <xf numFmtId="38" fontId="18" fillId="5" borderId="10" xfId="3" applyFont="1" applyFill="1" applyBorder="1" applyAlignment="1" applyProtection="1">
      <alignment horizontal="right" vertical="center" wrapText="1"/>
    </xf>
    <xf numFmtId="38" fontId="18" fillId="5" borderId="19" xfId="3" applyFont="1" applyFill="1" applyBorder="1" applyAlignment="1" applyProtection="1">
      <alignment horizontal="right" vertical="center" wrapText="1"/>
    </xf>
    <xf numFmtId="38" fontId="18" fillId="5" borderId="96" xfId="3" applyFont="1" applyFill="1" applyBorder="1" applyAlignment="1" applyProtection="1">
      <alignment horizontal="right" vertical="center" wrapText="1"/>
    </xf>
    <xf numFmtId="38" fontId="18" fillId="5" borderId="92" xfId="3" applyFont="1" applyFill="1" applyBorder="1" applyAlignment="1" applyProtection="1">
      <alignment horizontal="right" vertical="center" wrapText="1"/>
    </xf>
    <xf numFmtId="38" fontId="18" fillId="3" borderId="43" xfId="3" applyFont="1" applyFill="1" applyBorder="1" applyAlignment="1" applyProtection="1">
      <alignment horizontal="right" vertical="center"/>
    </xf>
    <xf numFmtId="38" fontId="18" fillId="3" borderId="42" xfId="3" applyFont="1" applyFill="1" applyBorder="1" applyAlignment="1" applyProtection="1">
      <alignment horizontal="right" vertical="center"/>
    </xf>
    <xf numFmtId="192" fontId="41" fillId="0" borderId="7" xfId="7" applyNumberFormat="1" applyFont="1" applyBorder="1" applyAlignment="1" applyProtection="1">
      <alignment horizontal="right" vertical="center"/>
      <protection locked="0"/>
    </xf>
    <xf numFmtId="192" fontId="41" fillId="0" borderId="54" xfId="7" applyNumberFormat="1" applyFont="1" applyBorder="1" applyAlignment="1" applyProtection="1">
      <alignment horizontal="right" vertical="center"/>
      <protection locked="0"/>
    </xf>
    <xf numFmtId="182" fontId="41" fillId="5" borderId="5" xfId="7" applyNumberFormat="1" applyFont="1" applyFill="1" applyBorder="1" applyAlignment="1" applyProtection="1">
      <alignment horizontal="center" vertical="center"/>
      <protection locked="0"/>
    </xf>
    <xf numFmtId="182" fontId="41" fillId="5" borderId="46" xfId="7" applyNumberFormat="1" applyFont="1" applyFill="1" applyBorder="1" applyAlignment="1" applyProtection="1">
      <alignment horizontal="center" vertical="center"/>
      <protection locked="0"/>
    </xf>
    <xf numFmtId="182" fontId="41" fillId="5" borderId="62" xfId="7" applyNumberFormat="1" applyFont="1" applyFill="1" applyBorder="1" applyAlignment="1" applyProtection="1">
      <alignment horizontal="center" vertical="center"/>
      <protection locked="0"/>
    </xf>
    <xf numFmtId="0" fontId="40" fillId="4" borderId="87" xfId="7" applyFont="1" applyFill="1" applyBorder="1" applyAlignment="1">
      <alignment horizontal="center" vertical="center"/>
    </xf>
    <xf numFmtId="0" fontId="40" fillId="4" borderId="55" xfId="7" applyFont="1" applyFill="1" applyBorder="1" applyAlignment="1">
      <alignment horizontal="center" vertical="center"/>
    </xf>
    <xf numFmtId="0" fontId="40" fillId="4" borderId="52" xfId="7" applyFont="1" applyFill="1" applyBorder="1" applyAlignment="1">
      <alignment horizontal="center" vertical="center"/>
    </xf>
    <xf numFmtId="0" fontId="40" fillId="4" borderId="51" xfId="7" applyFont="1" applyFill="1" applyBorder="1" applyAlignment="1">
      <alignment horizontal="center" vertical="center"/>
    </xf>
    <xf numFmtId="181" fontId="41" fillId="0" borderId="52" xfId="7" applyNumberFormat="1" applyFont="1" applyBorder="1" applyAlignment="1" applyProtection="1">
      <alignment horizontal="center" vertical="center" shrinkToFit="1"/>
      <protection locked="0"/>
    </xf>
    <xf numFmtId="181" fontId="41" fillId="0" borderId="53" xfId="7" applyNumberFormat="1" applyFont="1" applyBorder="1" applyAlignment="1" applyProtection="1">
      <alignment horizontal="center" vertical="center" shrinkToFit="1"/>
      <protection locked="0"/>
    </xf>
    <xf numFmtId="181" fontId="41" fillId="0" borderId="51" xfId="7" applyNumberFormat="1" applyFont="1" applyBorder="1" applyAlignment="1" applyProtection="1">
      <alignment horizontal="center" vertical="center" shrinkToFit="1"/>
      <protection locked="0"/>
    </xf>
    <xf numFmtId="0" fontId="41" fillId="4" borderId="45" xfId="7" applyFont="1" applyFill="1" applyBorder="1" applyAlignment="1">
      <alignment horizontal="center" vertical="center"/>
    </xf>
    <xf numFmtId="0" fontId="41" fillId="4" borderId="43" xfId="7" applyFont="1" applyFill="1" applyBorder="1" applyAlignment="1">
      <alignment horizontal="center" vertical="center"/>
    </xf>
    <xf numFmtId="0" fontId="41" fillId="4" borderId="75" xfId="7" applyFont="1" applyFill="1" applyBorder="1" applyAlignment="1">
      <alignment horizontal="center" vertical="center"/>
    </xf>
    <xf numFmtId="0" fontId="28" fillId="0" borderId="0" xfId="6" applyFont="1" applyAlignment="1">
      <alignment wrapText="1"/>
    </xf>
    <xf numFmtId="183" fontId="41" fillId="5" borderId="6" xfId="7" applyNumberFormat="1" applyFont="1" applyFill="1" applyBorder="1" applyAlignment="1" applyProtection="1">
      <alignment horizontal="center" vertical="center"/>
      <protection locked="0"/>
    </xf>
    <xf numFmtId="183" fontId="41" fillId="5" borderId="53" xfId="7" applyNumberFormat="1" applyFont="1" applyFill="1" applyBorder="1" applyAlignment="1" applyProtection="1">
      <alignment horizontal="center" vertical="center"/>
      <protection locked="0"/>
    </xf>
    <xf numFmtId="183" fontId="41" fillId="5" borderId="60" xfId="7" applyNumberFormat="1" applyFont="1" applyFill="1" applyBorder="1" applyAlignment="1" applyProtection="1">
      <alignment horizontal="center" vertical="center"/>
      <protection locked="0"/>
    </xf>
    <xf numFmtId="0" fontId="40" fillId="4" borderId="47" xfId="7" applyFont="1" applyFill="1" applyBorder="1" applyAlignment="1">
      <alignment horizontal="center" vertical="center"/>
    </xf>
    <xf numFmtId="0" fontId="40" fillId="4" borderId="82" xfId="7" applyFont="1" applyFill="1" applyBorder="1" applyAlignment="1">
      <alignment horizontal="center" vertical="center"/>
    </xf>
    <xf numFmtId="192" fontId="41" fillId="5" borderId="5" xfId="7" applyNumberFormat="1" applyFont="1" applyFill="1" applyBorder="1" applyAlignment="1">
      <alignment horizontal="right" vertical="center"/>
    </xf>
    <xf numFmtId="192" fontId="41" fillId="5" borderId="62" xfId="7" applyNumberFormat="1" applyFont="1" applyFill="1" applyBorder="1" applyAlignment="1">
      <alignment horizontal="right" vertical="center"/>
    </xf>
    <xf numFmtId="0" fontId="54" fillId="0" borderId="0" xfId="7" applyFont="1" applyAlignment="1">
      <alignment horizontal="center" vertical="center"/>
    </xf>
    <xf numFmtId="0" fontId="35" fillId="0" borderId="0" xfId="6" applyFont="1" applyAlignment="1">
      <alignment vertical="top" wrapText="1"/>
    </xf>
    <xf numFmtId="181" fontId="41" fillId="7" borderId="37" xfId="0" applyNumberFormat="1" applyFont="1" applyFill="1" applyBorder="1" applyAlignment="1" applyProtection="1">
      <alignment horizontal="center" vertical="center" wrapText="1" shrinkToFit="1"/>
      <protection locked="0"/>
    </xf>
    <xf numFmtId="181" fontId="41" fillId="7" borderId="13" xfId="0" applyNumberFormat="1" applyFont="1" applyFill="1" applyBorder="1" applyAlignment="1" applyProtection="1">
      <alignment horizontal="center" vertical="center" wrapText="1" shrinkToFit="1"/>
      <protection locked="0"/>
    </xf>
    <xf numFmtId="181" fontId="41" fillId="7" borderId="85" xfId="0" applyNumberFormat="1" applyFont="1" applyFill="1" applyBorder="1" applyAlignment="1" applyProtection="1">
      <alignment horizontal="center" vertical="center" wrapText="1" shrinkToFit="1"/>
      <protection locked="0"/>
    </xf>
    <xf numFmtId="181" fontId="41" fillId="7" borderId="15" xfId="0" applyNumberFormat="1" applyFont="1" applyFill="1" applyBorder="1" applyAlignment="1" applyProtection="1">
      <alignment horizontal="center" vertical="center" wrapText="1" shrinkToFit="1"/>
      <protection locked="0"/>
    </xf>
    <xf numFmtId="181" fontId="41" fillId="7" borderId="24" xfId="0" applyNumberFormat="1" applyFont="1" applyFill="1" applyBorder="1" applyAlignment="1" applyProtection="1">
      <alignment horizontal="center" vertical="center" wrapText="1" shrinkToFit="1"/>
      <protection locked="0"/>
    </xf>
    <xf numFmtId="181" fontId="41" fillId="7" borderId="83" xfId="0" applyNumberFormat="1" applyFont="1" applyFill="1" applyBorder="1" applyAlignment="1" applyProtection="1">
      <alignment horizontal="center" vertical="center" wrapText="1" shrinkToFit="1"/>
      <protection locked="0"/>
    </xf>
    <xf numFmtId="176" fontId="25" fillId="7" borderId="5" xfId="6" applyNumberFormat="1" applyFont="1" applyFill="1" applyBorder="1" applyAlignment="1">
      <alignment horizontal="center" vertical="center"/>
    </xf>
    <xf numFmtId="176" fontId="25" fillId="7" borderId="82" xfId="6" applyNumberFormat="1" applyFont="1" applyFill="1" applyBorder="1" applyAlignment="1">
      <alignment horizontal="center" vertical="center"/>
    </xf>
    <xf numFmtId="183" fontId="40" fillId="4" borderId="68" xfId="7" applyNumberFormat="1" applyFont="1" applyFill="1" applyBorder="1" applyAlignment="1">
      <alignment horizontal="center" vertical="center"/>
    </xf>
    <xf numFmtId="183" fontId="40" fillId="4" borderId="75" xfId="7" applyNumberFormat="1" applyFont="1" applyFill="1" applyBorder="1" applyAlignment="1">
      <alignment horizontal="center" vertical="center"/>
    </xf>
    <xf numFmtId="0" fontId="40" fillId="4" borderId="45" xfId="7" applyFont="1" applyFill="1" applyBorder="1" applyAlignment="1">
      <alignment horizontal="center" vertical="center" wrapText="1" shrinkToFit="1"/>
    </xf>
    <xf numFmtId="0" fontId="40" fillId="4" borderId="75" xfId="7" applyFont="1" applyFill="1" applyBorder="1" applyAlignment="1">
      <alignment horizontal="center" vertical="center" wrapText="1" shrinkToFit="1"/>
    </xf>
    <xf numFmtId="0" fontId="40" fillId="4" borderId="45" xfId="7" applyFont="1" applyFill="1" applyBorder="1" applyAlignment="1">
      <alignment horizontal="center" vertical="center"/>
    </xf>
    <xf numFmtId="0" fontId="40" fillId="4" borderId="43" xfId="7" applyFont="1" applyFill="1" applyBorder="1" applyAlignment="1">
      <alignment horizontal="center" vertical="center"/>
    </xf>
    <xf numFmtId="0" fontId="40" fillId="4" borderId="56" xfId="7" applyFont="1" applyFill="1" applyBorder="1" applyAlignment="1">
      <alignment horizontal="center" vertical="center"/>
    </xf>
    <xf numFmtId="0" fontId="27" fillId="0" borderId="0" xfId="6" applyFont="1" applyAlignment="1">
      <alignment horizontal="left" vertical="top" wrapText="1"/>
    </xf>
    <xf numFmtId="0" fontId="40" fillId="4" borderId="75" xfId="7" applyFont="1" applyFill="1" applyBorder="1" applyAlignment="1">
      <alignment horizontal="center" vertical="center"/>
    </xf>
    <xf numFmtId="0" fontId="40" fillId="4" borderId="45" xfId="7" applyFont="1" applyFill="1" applyBorder="1" applyAlignment="1">
      <alignment horizontal="center" vertical="center" shrinkToFit="1"/>
    </xf>
    <xf numFmtId="0" fontId="40" fillId="4" borderId="43" xfId="7" applyFont="1" applyFill="1" applyBorder="1" applyAlignment="1">
      <alignment horizontal="center" vertical="center" shrinkToFit="1"/>
    </xf>
    <xf numFmtId="0" fontId="40" fillId="4" borderId="75" xfId="7" applyFont="1" applyFill="1" applyBorder="1" applyAlignment="1">
      <alignment horizontal="center" vertical="center" shrinkToFit="1"/>
    </xf>
    <xf numFmtId="181" fontId="41" fillId="0" borderId="87" xfId="7" applyNumberFormat="1" applyFont="1" applyBorder="1" applyAlignment="1" applyProtection="1">
      <alignment horizontal="center" vertical="center" shrinkToFit="1"/>
      <protection locked="0"/>
    </xf>
    <xf numFmtId="181" fontId="41" fillId="0" borderId="54" xfId="7" applyNumberFormat="1" applyFont="1" applyBorder="1" applyAlignment="1" applyProtection="1">
      <alignment horizontal="center" vertical="center" shrinkToFit="1"/>
      <protection locked="0"/>
    </xf>
    <xf numFmtId="181" fontId="41" fillId="0" borderId="55" xfId="7" applyNumberFormat="1" applyFont="1" applyBorder="1" applyAlignment="1" applyProtection="1">
      <alignment horizontal="center" vertical="center" shrinkToFit="1"/>
      <protection locked="0"/>
    </xf>
    <xf numFmtId="183" fontId="40" fillId="4" borderId="68" xfId="7" applyNumberFormat="1" applyFont="1" applyFill="1" applyBorder="1" applyAlignment="1">
      <alignment horizontal="center" vertical="center" wrapText="1"/>
    </xf>
    <xf numFmtId="183" fontId="40" fillId="4" borderId="75" xfId="7" applyNumberFormat="1" applyFont="1" applyFill="1" applyBorder="1" applyAlignment="1">
      <alignment horizontal="center" vertical="center" wrapText="1"/>
    </xf>
    <xf numFmtId="183" fontId="41" fillId="0" borderId="6" xfId="7" applyNumberFormat="1" applyFont="1" applyBorder="1" applyAlignment="1" applyProtection="1">
      <alignment horizontal="center" vertical="center"/>
      <protection locked="0"/>
    </xf>
    <xf numFmtId="183" fontId="41" fillId="0" borderId="53" xfId="7" applyNumberFormat="1" applyFont="1" applyBorder="1" applyAlignment="1" applyProtection="1">
      <alignment horizontal="center" vertical="center"/>
      <protection locked="0"/>
    </xf>
    <xf numFmtId="183" fontId="41" fillId="0" borderId="60" xfId="7" applyNumberFormat="1" applyFont="1" applyBorder="1" applyAlignment="1" applyProtection="1">
      <alignment horizontal="center" vertical="center"/>
      <protection locked="0"/>
    </xf>
    <xf numFmtId="182" fontId="41" fillId="0" borderId="5" xfId="7" applyNumberFormat="1" applyFont="1" applyBorder="1" applyAlignment="1" applyProtection="1">
      <alignment horizontal="center" vertical="center"/>
      <protection locked="0"/>
    </xf>
    <xf numFmtId="182" fontId="41" fillId="0" borderId="46" xfId="7" applyNumberFormat="1" applyFont="1" applyBorder="1" applyAlignment="1" applyProtection="1">
      <alignment horizontal="center" vertical="center"/>
      <protection locked="0"/>
    </xf>
    <xf numFmtId="182" fontId="41" fillId="0" borderId="62" xfId="7" applyNumberFormat="1" applyFont="1" applyBorder="1" applyAlignment="1" applyProtection="1">
      <alignment horizontal="center" vertical="center"/>
      <protection locked="0"/>
    </xf>
    <xf numFmtId="0" fontId="40" fillId="4" borderId="14" xfId="7" applyFont="1" applyFill="1" applyBorder="1" applyAlignment="1">
      <alignment horizontal="center" vertical="center"/>
    </xf>
    <xf numFmtId="0" fontId="40" fillId="4" borderId="97" xfId="7" applyFont="1" applyFill="1" applyBorder="1" applyAlignment="1">
      <alignment horizontal="center" vertical="center"/>
    </xf>
    <xf numFmtId="192" fontId="41" fillId="0" borderId="55" xfId="7" applyNumberFormat="1" applyFont="1" applyBorder="1" applyAlignment="1" applyProtection="1">
      <alignment horizontal="right" vertical="center"/>
      <protection locked="0"/>
    </xf>
    <xf numFmtId="187" fontId="41" fillId="5" borderId="44" xfId="7" applyNumberFormat="1" applyFont="1" applyFill="1" applyBorder="1" applyAlignment="1">
      <alignment horizontal="right" vertical="center"/>
    </xf>
    <xf numFmtId="187" fontId="41" fillId="5" borderId="80" xfId="7" applyNumberFormat="1" applyFont="1" applyFill="1" applyBorder="1" applyAlignment="1">
      <alignment horizontal="right" vertical="center"/>
    </xf>
    <xf numFmtId="181" fontId="41" fillId="0" borderId="47" xfId="7" applyNumberFormat="1" applyFont="1" applyBorder="1" applyAlignment="1" applyProtection="1">
      <alignment horizontal="center" vertical="center" shrinkToFit="1"/>
      <protection locked="0"/>
    </xf>
    <xf numFmtId="181" fontId="41" fillId="0" borderId="46" xfId="7" applyNumberFormat="1" applyFont="1" applyBorder="1" applyAlignment="1" applyProtection="1">
      <alignment horizontal="center" vertical="center" shrinkToFit="1"/>
      <protection locked="0"/>
    </xf>
    <xf numFmtId="181" fontId="41" fillId="0" borderId="82" xfId="7" applyNumberFormat="1" applyFont="1" applyBorder="1" applyAlignment="1" applyProtection="1">
      <alignment horizontal="center" vertical="center" shrinkToFit="1"/>
      <protection locked="0"/>
    </xf>
    <xf numFmtId="0" fontId="40" fillId="4" borderId="79" xfId="7" applyFont="1" applyFill="1" applyBorder="1" applyAlignment="1">
      <alignment horizontal="center" vertical="center" wrapText="1" shrinkToFit="1"/>
    </xf>
    <xf numFmtId="0" fontId="40" fillId="4" borderId="80" xfId="7" applyFont="1" applyFill="1" applyBorder="1" applyAlignment="1">
      <alignment horizontal="center" vertical="center" wrapText="1" shrinkToFit="1"/>
    </xf>
    <xf numFmtId="0" fontId="40" fillId="4" borderId="40" xfId="7" applyFont="1" applyFill="1" applyBorder="1" applyAlignment="1">
      <alignment horizontal="center" vertical="center"/>
    </xf>
    <xf numFmtId="0" fontId="40" fillId="4" borderId="44" xfId="7" applyFont="1" applyFill="1" applyBorder="1" applyAlignment="1">
      <alignment horizontal="center" vertical="center"/>
    </xf>
    <xf numFmtId="0" fontId="41" fillId="4" borderId="87" xfId="7" applyFont="1" applyFill="1" applyBorder="1" applyAlignment="1">
      <alignment horizontal="center" vertical="center"/>
    </xf>
    <xf numFmtId="0" fontId="41" fillId="4" borderId="54" xfId="7" applyFont="1" applyFill="1" applyBorder="1" applyAlignment="1">
      <alignment horizontal="center" vertical="center"/>
    </xf>
    <xf numFmtId="187" fontId="25" fillId="0" borderId="7" xfId="6" applyNumberFormat="1" applyFont="1" applyBorder="1" applyAlignment="1" applyProtection="1">
      <alignment horizontal="right" vertical="center"/>
      <protection locked="0"/>
    </xf>
    <xf numFmtId="187" fontId="25" fillId="0" borderId="55" xfId="6" applyNumberFormat="1" applyFont="1" applyBorder="1" applyAlignment="1" applyProtection="1">
      <alignment horizontal="right" vertical="center"/>
      <protection locked="0"/>
    </xf>
    <xf numFmtId="0" fontId="41" fillId="4" borderId="40" xfId="7" applyFont="1" applyFill="1" applyBorder="1" applyAlignment="1">
      <alignment horizontal="center" vertical="center"/>
    </xf>
    <xf numFmtId="0" fontId="41" fillId="4" borderId="44" xfId="7" applyFont="1" applyFill="1" applyBorder="1" applyAlignment="1">
      <alignment horizontal="center" vertical="center"/>
    </xf>
    <xf numFmtId="187" fontId="41" fillId="5" borderId="68" xfId="7" applyNumberFormat="1" applyFont="1" applyFill="1" applyBorder="1" applyAlignment="1">
      <alignment horizontal="right" vertical="center"/>
    </xf>
    <xf numFmtId="187" fontId="41" fillId="5" borderId="75" xfId="7" applyNumberFormat="1" applyFont="1" applyFill="1" applyBorder="1" applyAlignment="1">
      <alignment horizontal="right" vertical="center"/>
    </xf>
    <xf numFmtId="181" fontId="41" fillId="0" borderId="21" xfId="7" applyNumberFormat="1" applyFont="1" applyBorder="1" applyAlignment="1" applyProtection="1">
      <alignment horizontal="center" vertical="center" shrinkToFit="1"/>
      <protection locked="0"/>
    </xf>
    <xf numFmtId="181" fontId="41" fillId="0" borderId="10" xfId="7" applyNumberFormat="1" applyFont="1" applyBorder="1" applyAlignment="1" applyProtection="1">
      <alignment horizontal="center" vertical="center" shrinkToFit="1"/>
      <protection locked="0"/>
    </xf>
    <xf numFmtId="0" fontId="40" fillId="4" borderId="41" xfId="7" applyFont="1" applyFill="1" applyBorder="1" applyAlignment="1">
      <alignment horizontal="center" vertical="center"/>
    </xf>
    <xf numFmtId="0" fontId="40" fillId="4" borderId="96" xfId="7" applyFont="1" applyFill="1" applyBorder="1" applyAlignment="1">
      <alignment horizontal="center" vertical="center"/>
    </xf>
    <xf numFmtId="0" fontId="40" fillId="4" borderId="86" xfId="7" applyFont="1" applyFill="1" applyBorder="1" applyAlignment="1">
      <alignment horizontal="center" vertical="center"/>
    </xf>
    <xf numFmtId="181" fontId="41" fillId="7" borderId="37" xfId="0" applyNumberFormat="1" applyFont="1" applyFill="1" applyBorder="1" applyAlignment="1">
      <alignment horizontal="center" vertical="center" wrapText="1" shrinkToFit="1"/>
    </xf>
    <xf numFmtId="181" fontId="41" fillId="7" borderId="13" xfId="0" applyNumberFormat="1" applyFont="1" applyFill="1" applyBorder="1" applyAlignment="1">
      <alignment horizontal="center" vertical="center" wrapText="1" shrinkToFit="1"/>
    </xf>
    <xf numFmtId="181" fontId="41" fillId="7" borderId="85" xfId="0" applyNumberFormat="1" applyFont="1" applyFill="1" applyBorder="1" applyAlignment="1">
      <alignment horizontal="center" vertical="center" wrapText="1" shrinkToFit="1"/>
    </xf>
    <xf numFmtId="181" fontId="41" fillId="7" borderId="15" xfId="0" applyNumberFormat="1" applyFont="1" applyFill="1" applyBorder="1" applyAlignment="1">
      <alignment horizontal="center" vertical="center" wrapText="1" shrinkToFit="1"/>
    </xf>
    <xf numFmtId="181" fontId="41" fillId="7" borderId="24" xfId="0" applyNumberFormat="1" applyFont="1" applyFill="1" applyBorder="1" applyAlignment="1">
      <alignment horizontal="center" vertical="center" wrapText="1" shrinkToFit="1"/>
    </xf>
    <xf numFmtId="181" fontId="41" fillId="7" borderId="83" xfId="0" applyNumberFormat="1" applyFont="1" applyFill="1" applyBorder="1" applyAlignment="1">
      <alignment horizontal="center" vertical="center" wrapText="1" shrinkToFit="1"/>
    </xf>
    <xf numFmtId="181" fontId="41" fillId="0" borderId="50" xfId="7" applyNumberFormat="1" applyFont="1" applyBorder="1" applyAlignment="1" applyProtection="1">
      <alignment horizontal="center" vertical="center" shrinkToFit="1"/>
      <protection locked="0"/>
    </xf>
    <xf numFmtId="181" fontId="41" fillId="0" borderId="9" xfId="7" applyNumberFormat="1" applyFont="1" applyBorder="1" applyAlignment="1" applyProtection="1">
      <alignment horizontal="center" vertical="center" shrinkToFit="1"/>
      <protection locked="0"/>
    </xf>
    <xf numFmtId="187" fontId="40" fillId="5" borderId="68" xfId="7" applyNumberFormat="1" applyFont="1" applyFill="1" applyBorder="1" applyAlignment="1">
      <alignment horizontal="right" vertical="center"/>
    </xf>
    <xf numFmtId="187" fontId="40" fillId="5" borderId="75" xfId="7" applyNumberFormat="1" applyFont="1" applyFill="1" applyBorder="1" applyAlignment="1">
      <alignment horizontal="right" vertical="center"/>
    </xf>
    <xf numFmtId="187" fontId="41" fillId="0" borderId="68" xfId="3" applyNumberFormat="1" applyFont="1" applyBorder="1" applyAlignment="1" applyProtection="1">
      <alignment horizontal="center" vertical="center"/>
      <protection locked="0"/>
    </xf>
    <xf numFmtId="187" fontId="41" fillId="0" borderId="56" xfId="3" applyNumberFormat="1" applyFont="1" applyBorder="1" applyAlignment="1" applyProtection="1">
      <alignment horizontal="center" vertical="center"/>
      <protection locked="0"/>
    </xf>
    <xf numFmtId="0" fontId="40" fillId="4" borderId="40" xfId="7" applyFont="1" applyFill="1" applyBorder="1" applyAlignment="1">
      <alignment horizontal="center" vertical="center" shrinkToFit="1"/>
    </xf>
    <xf numFmtId="0" fontId="40" fillId="4" borderId="44" xfId="7" applyFont="1" applyFill="1" applyBorder="1" applyAlignment="1">
      <alignment horizontal="center" vertical="center" shrinkToFit="1"/>
    </xf>
    <xf numFmtId="0" fontId="40" fillId="4" borderId="41" xfId="7" applyFont="1" applyFill="1" applyBorder="1" applyAlignment="1">
      <alignment horizontal="center" vertical="center" shrinkToFit="1"/>
    </xf>
    <xf numFmtId="0" fontId="40" fillId="4" borderId="96" xfId="7" applyFont="1" applyFill="1" applyBorder="1" applyAlignment="1">
      <alignment horizontal="center" vertical="center" shrinkToFit="1"/>
    </xf>
    <xf numFmtId="195" fontId="41" fillId="5" borderId="96" xfId="7" applyNumberFormat="1" applyFont="1" applyFill="1" applyBorder="1" applyAlignment="1">
      <alignment horizontal="right" vertical="center" shrinkToFit="1"/>
    </xf>
    <xf numFmtId="195" fontId="41" fillId="5" borderId="86" xfId="7" applyNumberFormat="1" applyFont="1" applyFill="1" applyBorder="1" applyAlignment="1">
      <alignment horizontal="right" vertical="center" shrinkToFit="1"/>
    </xf>
    <xf numFmtId="0" fontId="40" fillId="4" borderId="97" xfId="7" applyFont="1" applyFill="1" applyBorder="1" applyAlignment="1">
      <alignment horizontal="center" vertical="center" shrinkToFit="1"/>
    </xf>
    <xf numFmtId="0" fontId="40" fillId="4" borderId="98" xfId="7" applyFont="1" applyFill="1" applyBorder="1" applyAlignment="1">
      <alignment horizontal="center" vertical="center" shrinkToFit="1"/>
    </xf>
    <xf numFmtId="187" fontId="41" fillId="5" borderId="44" xfId="7" applyNumberFormat="1" applyFont="1" applyFill="1" applyBorder="1" applyAlignment="1">
      <alignment horizontal="right" vertical="center" shrinkToFit="1"/>
    </xf>
    <xf numFmtId="187" fontId="41" fillId="5" borderId="81" xfId="7" applyNumberFormat="1" applyFont="1" applyFill="1" applyBorder="1" applyAlignment="1">
      <alignment horizontal="right" vertical="center" shrinkToFit="1"/>
    </xf>
    <xf numFmtId="38" fontId="41" fillId="5" borderId="44" xfId="7" applyNumberFormat="1" applyFont="1" applyFill="1" applyBorder="1" applyAlignment="1">
      <alignment horizontal="center" vertical="center" shrinkToFit="1"/>
    </xf>
    <xf numFmtId="38" fontId="41" fillId="5" borderId="81" xfId="7" applyNumberFormat="1" applyFont="1" applyFill="1" applyBorder="1" applyAlignment="1">
      <alignment horizontal="center" vertical="center" shrinkToFit="1"/>
    </xf>
    <xf numFmtId="187" fontId="41" fillId="5" borderId="80" xfId="7" applyNumberFormat="1" applyFont="1" applyFill="1" applyBorder="1" applyAlignment="1">
      <alignment horizontal="right" vertical="center" shrinkToFit="1"/>
    </xf>
    <xf numFmtId="187" fontId="41" fillId="5" borderId="94" xfId="7" applyNumberFormat="1" applyFont="1" applyFill="1" applyBorder="1" applyAlignment="1">
      <alignment horizontal="right" vertical="center" shrinkToFit="1"/>
    </xf>
    <xf numFmtId="0" fontId="40" fillId="4" borderId="83" xfId="7" applyFont="1" applyFill="1" applyBorder="1" applyAlignment="1">
      <alignment horizontal="center" vertical="center" shrinkToFit="1"/>
    </xf>
    <xf numFmtId="0" fontId="40" fillId="4" borderId="80" xfId="7" applyFont="1" applyFill="1" applyBorder="1" applyAlignment="1">
      <alignment horizontal="center" vertical="center" shrinkToFit="1"/>
    </xf>
    <xf numFmtId="183" fontId="34" fillId="4" borderId="68" xfId="7" applyNumberFormat="1" applyFont="1" applyFill="1" applyBorder="1" applyAlignment="1">
      <alignment horizontal="center" vertical="center"/>
    </xf>
    <xf numFmtId="183" fontId="34" fillId="4" borderId="75" xfId="7" applyNumberFormat="1" applyFont="1" applyFill="1" applyBorder="1" applyAlignment="1">
      <alignment horizontal="center" vertical="center"/>
    </xf>
    <xf numFmtId="0" fontId="40" fillId="4" borderId="7" xfId="7" applyFont="1" applyFill="1" applyBorder="1" applyAlignment="1">
      <alignment horizontal="center" vertical="center"/>
    </xf>
    <xf numFmtId="183" fontId="40" fillId="4" borderId="87" xfId="7" applyNumberFormat="1" applyFont="1" applyFill="1" applyBorder="1" applyAlignment="1">
      <alignment horizontal="center" vertical="center" shrinkToFit="1"/>
    </xf>
    <xf numFmtId="183" fontId="40" fillId="4" borderId="54" xfId="7" applyNumberFormat="1" applyFont="1" applyFill="1" applyBorder="1" applyAlignment="1">
      <alignment horizontal="center" vertical="center" shrinkToFit="1"/>
    </xf>
    <xf numFmtId="0" fontId="0" fillId="0" borderId="54" xfId="0" applyBorder="1">
      <alignment vertical="center"/>
    </xf>
    <xf numFmtId="38" fontId="41" fillId="5" borderId="87" xfId="3" applyFont="1" applyFill="1" applyBorder="1" applyAlignment="1">
      <alignment horizontal="right" vertical="center"/>
    </xf>
    <xf numFmtId="38" fontId="59" fillId="5" borderId="54" xfId="3" applyFont="1" applyFill="1" applyBorder="1" applyAlignment="1">
      <alignment horizontal="right" vertical="center"/>
    </xf>
    <xf numFmtId="38" fontId="59" fillId="5" borderId="91" xfId="3" applyFont="1" applyFill="1" applyBorder="1" applyAlignment="1">
      <alignment horizontal="right" vertical="center"/>
    </xf>
    <xf numFmtId="192" fontId="40" fillId="5" borderId="5" xfId="7" applyNumberFormat="1" applyFont="1" applyFill="1" applyBorder="1" applyAlignment="1">
      <alignment horizontal="right" vertical="center"/>
    </xf>
    <xf numFmtId="192" fontId="40" fillId="5" borderId="62" xfId="7" applyNumberFormat="1" applyFont="1" applyFill="1" applyBorder="1" applyAlignment="1">
      <alignment horizontal="right" vertical="center"/>
    </xf>
    <xf numFmtId="0" fontId="26" fillId="0" borderId="0" xfId="6" applyFont="1" applyAlignment="1">
      <alignment vertical="top" wrapText="1"/>
    </xf>
    <xf numFmtId="187" fontId="59" fillId="0" borderId="56" xfId="0" applyNumberFormat="1" applyFont="1" applyBorder="1" applyAlignment="1">
      <alignment horizontal="center" vertical="center"/>
    </xf>
    <xf numFmtId="187" fontId="29" fillId="0" borderId="68" xfId="3" applyNumberFormat="1" applyFont="1" applyBorder="1" applyAlignment="1" applyProtection="1">
      <alignment horizontal="center" vertical="center"/>
      <protection locked="0"/>
    </xf>
    <xf numFmtId="187" fontId="0" fillId="0" borderId="56" xfId="0" applyNumberFormat="1" applyBorder="1" applyAlignment="1">
      <alignment horizontal="center" vertical="center"/>
    </xf>
    <xf numFmtId="183" fontId="40" fillId="4" borderId="91" xfId="7" applyNumberFormat="1" applyFont="1" applyFill="1" applyBorder="1" applyAlignment="1">
      <alignment horizontal="center" vertical="center" shrinkToFit="1"/>
    </xf>
    <xf numFmtId="38" fontId="41" fillId="5" borderId="54" xfId="3" applyFont="1" applyFill="1" applyBorder="1" applyAlignment="1">
      <alignment horizontal="right" vertical="center"/>
    </xf>
    <xf numFmtId="38" fontId="41" fillId="5" borderId="91" xfId="3" applyFont="1" applyFill="1" applyBorder="1" applyAlignment="1">
      <alignment horizontal="right" vertical="center"/>
    </xf>
    <xf numFmtId="38" fontId="40" fillId="5" borderId="87" xfId="3" applyFont="1" applyFill="1" applyBorder="1" applyAlignment="1">
      <alignment horizontal="right" vertical="center"/>
    </xf>
    <xf numFmtId="38" fontId="40" fillId="5" borderId="54" xfId="3" applyFont="1" applyFill="1" applyBorder="1" applyAlignment="1">
      <alignment horizontal="right" vertical="center"/>
    </xf>
    <xf numFmtId="38" fontId="40" fillId="5" borderId="91" xfId="3" applyFont="1" applyFill="1" applyBorder="1" applyAlignment="1">
      <alignment horizontal="right" vertical="center"/>
    </xf>
    <xf numFmtId="194" fontId="47" fillId="8" borderId="0" xfId="0" applyNumberFormat="1" applyFont="1" applyFill="1" applyAlignment="1">
      <alignment horizontal="left" vertical="center" shrinkToFit="1"/>
    </xf>
    <xf numFmtId="0" fontId="27" fillId="7" borderId="29" xfId="6" applyFont="1" applyFill="1" applyBorder="1" applyAlignment="1">
      <alignment horizontal="left" vertical="center" indent="1"/>
    </xf>
    <xf numFmtId="0" fontId="0" fillId="7" borderId="39" xfId="0" applyFill="1" applyBorder="1" applyAlignment="1">
      <alignment horizontal="left" vertical="center" indent="1"/>
    </xf>
    <xf numFmtId="0" fontId="0" fillId="7" borderId="29" xfId="0" applyFill="1" applyBorder="1" applyAlignment="1">
      <alignment horizontal="left" vertical="center" indent="1"/>
    </xf>
    <xf numFmtId="0" fontId="0" fillId="7" borderId="30" xfId="0" applyFill="1" applyBorder="1" applyAlignment="1">
      <alignment horizontal="left" vertical="center" indent="1"/>
    </xf>
    <xf numFmtId="0" fontId="0" fillId="7" borderId="119" xfId="0" applyFill="1" applyBorder="1" applyAlignment="1">
      <alignment horizontal="left" vertical="center" indent="1"/>
    </xf>
    <xf numFmtId="0" fontId="27" fillId="7" borderId="109" xfId="6" applyFont="1" applyFill="1" applyBorder="1" applyAlignment="1">
      <alignment horizontal="left" vertical="center"/>
    </xf>
    <xf numFmtId="0" fontId="0" fillId="7" borderId="13" xfId="0" applyFill="1" applyBorder="1">
      <alignment vertical="center"/>
    </xf>
    <xf numFmtId="177" fontId="18" fillId="5" borderId="117" xfId="6" applyNumberFormat="1" applyFont="1" applyFill="1" applyBorder="1" applyAlignment="1">
      <alignment horizontal="left" vertical="center" wrapText="1"/>
    </xf>
    <xf numFmtId="0" fontId="0" fillId="5" borderId="117" xfId="0" applyFill="1" applyBorder="1" applyAlignment="1">
      <alignment horizontal="left" vertical="center" wrapText="1"/>
    </xf>
    <xf numFmtId="178" fontId="27" fillId="2" borderId="106" xfId="0" applyNumberFormat="1" applyFont="1" applyFill="1" applyBorder="1" applyAlignment="1">
      <alignment horizontal="center" vertical="center" shrinkToFit="1"/>
    </xf>
    <xf numFmtId="178" fontId="27" fillId="2" borderId="76" xfId="0" applyNumberFormat="1" applyFont="1" applyFill="1" applyBorder="1" applyAlignment="1">
      <alignment horizontal="center" vertical="center" shrinkToFit="1"/>
    </xf>
    <xf numFmtId="0" fontId="18" fillId="5" borderId="117" xfId="6" applyFont="1" applyFill="1" applyBorder="1" applyAlignment="1">
      <alignment horizontal="left" vertical="center" wrapText="1"/>
    </xf>
    <xf numFmtId="0" fontId="27" fillId="0" borderId="29" xfId="0" applyFont="1" applyBorder="1" applyAlignment="1">
      <alignment horizontal="left" vertical="top" wrapText="1"/>
    </xf>
    <xf numFmtId="0" fontId="27" fillId="0" borderId="0" xfId="0" applyFont="1" applyAlignment="1">
      <alignment horizontal="left" vertical="top" wrapText="1"/>
    </xf>
    <xf numFmtId="0" fontId="38" fillId="7" borderId="45" xfId="0" applyFont="1" applyFill="1" applyBorder="1" applyAlignment="1">
      <alignment horizontal="center" vertical="center"/>
    </xf>
    <xf numFmtId="0" fontId="38" fillId="7" borderId="56" xfId="0" applyFont="1" applyFill="1" applyBorder="1" applyAlignment="1">
      <alignment horizontal="center" vertical="center"/>
    </xf>
    <xf numFmtId="0" fontId="27" fillId="0" borderId="61" xfId="6" applyFont="1" applyBorder="1" applyAlignment="1" applyProtection="1">
      <alignment horizontal="center" vertical="center"/>
      <protection locked="0"/>
    </xf>
    <xf numFmtId="0" fontId="27" fillId="0" borderId="138" xfId="6" applyFont="1" applyBorder="1" applyAlignment="1" applyProtection="1">
      <alignment horizontal="center" vertical="center"/>
      <protection locked="0"/>
    </xf>
    <xf numFmtId="0" fontId="27" fillId="0" borderId="52" xfId="6" applyFont="1" applyBorder="1" applyAlignment="1" applyProtection="1">
      <alignment horizontal="center" vertical="center"/>
      <protection locked="0"/>
    </xf>
    <xf numFmtId="0" fontId="27" fillId="0" borderId="60" xfId="6" applyFont="1" applyBorder="1" applyAlignment="1" applyProtection="1">
      <alignment horizontal="center" vertical="center"/>
      <protection locked="0"/>
    </xf>
    <xf numFmtId="0" fontId="27" fillId="0" borderId="126" xfId="6" applyFont="1" applyBorder="1" applyAlignment="1" applyProtection="1">
      <alignment horizontal="center" vertical="center"/>
      <protection locked="0"/>
    </xf>
    <xf numFmtId="0" fontId="27" fillId="0" borderId="127" xfId="6" applyFont="1" applyBorder="1" applyAlignment="1" applyProtection="1">
      <alignment horizontal="center" vertical="center"/>
      <protection locked="0"/>
    </xf>
    <xf numFmtId="0" fontId="35" fillId="0" borderId="0" xfId="6" applyFont="1" applyAlignment="1">
      <alignment horizontal="left" vertical="center" wrapText="1"/>
    </xf>
    <xf numFmtId="0" fontId="25" fillId="0" borderId="6" xfId="23" applyFont="1" applyBorder="1" applyAlignment="1">
      <alignment horizontal="left" vertical="top" wrapText="1"/>
    </xf>
    <xf numFmtId="0" fontId="25" fillId="0" borderId="53" xfId="23" applyFont="1" applyBorder="1" applyAlignment="1">
      <alignment horizontal="left" vertical="top" wrapText="1"/>
    </xf>
    <xf numFmtId="0" fontId="25" fillId="0" borderId="51" xfId="23" applyFont="1" applyBorder="1" applyAlignment="1">
      <alignment horizontal="left" vertical="top" wrapText="1"/>
    </xf>
    <xf numFmtId="0" fontId="25" fillId="0" borderId="6" xfId="23" applyFont="1" applyBorder="1" applyAlignment="1">
      <alignment horizontal="left" vertical="center" wrapText="1"/>
    </xf>
    <xf numFmtId="0" fontId="25" fillId="0" borderId="53" xfId="23" applyFont="1" applyBorder="1" applyAlignment="1">
      <alignment horizontal="left" vertical="center" wrapText="1"/>
    </xf>
    <xf numFmtId="0" fontId="25" fillId="0" borderId="51" xfId="23" applyFont="1" applyBorder="1" applyAlignment="1">
      <alignment horizontal="left" vertical="center" wrapText="1"/>
    </xf>
    <xf numFmtId="0" fontId="25" fillId="5" borderId="6" xfId="23" applyFont="1" applyFill="1" applyBorder="1" applyAlignment="1">
      <alignment horizontal="left" vertical="center" wrapText="1"/>
    </xf>
    <xf numFmtId="0" fontId="25" fillId="5" borderId="53" xfId="23" applyFont="1" applyFill="1" applyBorder="1" applyAlignment="1">
      <alignment horizontal="left" vertical="center" wrapText="1"/>
    </xf>
    <xf numFmtId="0" fontId="25" fillId="5" borderId="51" xfId="23" applyFont="1" applyFill="1" applyBorder="1" applyAlignment="1">
      <alignment horizontal="left" vertical="center" wrapText="1"/>
    </xf>
    <xf numFmtId="0" fontId="25" fillId="0" borderId="0" xfId="23" applyFont="1" applyAlignment="1">
      <alignment horizontal="center" vertical="center" wrapText="1"/>
    </xf>
    <xf numFmtId="0" fontId="25" fillId="0" borderId="0" xfId="24" applyFont="1" applyAlignment="1">
      <alignment horizontal="center" vertical="center" wrapText="1"/>
    </xf>
    <xf numFmtId="14" fontId="25" fillId="5" borderId="6" xfId="24" applyNumberFormat="1" applyFont="1" applyFill="1" applyBorder="1" applyAlignment="1">
      <alignment horizontal="left" vertical="center" wrapText="1"/>
    </xf>
    <xf numFmtId="0" fontId="25" fillId="5" borderId="53" xfId="24" applyFont="1" applyFill="1" applyBorder="1" applyAlignment="1">
      <alignment horizontal="left" vertical="center" wrapText="1"/>
    </xf>
    <xf numFmtId="0" fontId="25" fillId="5" borderId="51" xfId="24" applyFont="1" applyFill="1" applyBorder="1" applyAlignment="1">
      <alignment horizontal="left" vertical="center" wrapText="1"/>
    </xf>
    <xf numFmtId="0" fontId="25" fillId="0" borderId="0" xfId="23" applyFont="1" applyAlignment="1">
      <alignment horizontal="left" vertical="center" wrapText="1"/>
    </xf>
    <xf numFmtId="0" fontId="25" fillId="0" borderId="0" xfId="24" applyFont="1" applyAlignment="1">
      <alignment horizontal="left" vertical="center" wrapText="1"/>
    </xf>
    <xf numFmtId="0" fontId="25" fillId="0" borderId="0" xfId="24" applyFont="1" applyAlignment="1">
      <alignment horizontal="left" vertical="top" wrapText="1"/>
    </xf>
    <xf numFmtId="196" fontId="25" fillId="0" borderId="0" xfId="24" applyNumberFormat="1" applyFont="1" applyAlignment="1">
      <alignment horizontal="left" vertical="center" wrapText="1"/>
    </xf>
    <xf numFmtId="0" fontId="25" fillId="0" borderId="6" xfId="24" applyFont="1" applyBorder="1" applyAlignment="1">
      <alignment horizontal="left" vertical="center" wrapText="1"/>
    </xf>
    <xf numFmtId="0" fontId="25" fillId="0" borderId="53" xfId="24" applyFont="1" applyBorder="1" applyAlignment="1">
      <alignment horizontal="left" vertical="center" wrapText="1"/>
    </xf>
    <xf numFmtId="0" fontId="25" fillId="0" borderId="51" xfId="24" applyFont="1" applyBorder="1" applyAlignment="1">
      <alignment horizontal="left" vertical="center" wrapText="1"/>
    </xf>
    <xf numFmtId="0" fontId="25" fillId="0" borderId="6" xfId="24" applyFont="1" applyBorder="1" applyAlignment="1">
      <alignment horizontal="left" vertical="top" wrapText="1"/>
    </xf>
    <xf numFmtId="0" fontId="25" fillId="0" borderId="53" xfId="24" applyFont="1" applyBorder="1" applyAlignment="1">
      <alignment horizontal="left" vertical="top" wrapText="1"/>
    </xf>
    <xf numFmtId="0" fontId="25" fillId="0" borderId="51" xfId="24" applyFont="1" applyBorder="1" applyAlignment="1">
      <alignment horizontal="left" vertical="top" wrapText="1"/>
    </xf>
    <xf numFmtId="0" fontId="25" fillId="0" borderId="0" xfId="24" applyFont="1" applyAlignment="1">
      <alignment horizontal="center" vertical="center"/>
    </xf>
    <xf numFmtId="0" fontId="25" fillId="0" borderId="6" xfId="24" applyFont="1" applyBorder="1" applyAlignment="1">
      <alignment horizontal="left" vertical="center"/>
    </xf>
    <xf numFmtId="0" fontId="25" fillId="0" borderId="53" xfId="24" applyFont="1" applyBorder="1" applyAlignment="1">
      <alignment horizontal="left" vertical="center"/>
    </xf>
    <xf numFmtId="0" fontId="25" fillId="0" borderId="51" xfId="24" applyFont="1" applyBorder="1" applyAlignment="1">
      <alignment horizontal="left" vertical="center"/>
    </xf>
    <xf numFmtId="0" fontId="25" fillId="0" borderId="0" xfId="24" applyFont="1" applyAlignment="1">
      <alignment horizontal="left" vertical="center"/>
    </xf>
  </cellXfs>
  <cellStyles count="25">
    <cellStyle name="パーセント 2" xfId="1" xr:uid="{00000000-0005-0000-0000-000000000000}"/>
    <cellStyle name="パーセント 3" xfId="2" xr:uid="{00000000-0005-0000-0000-000001000000}"/>
    <cellStyle name="パーセント 4" xfId="17" xr:uid="{10F1500B-54BF-494C-AFF8-8DF280A15FBB}"/>
    <cellStyle name="桁区切り" xfId="3" builtinId="6"/>
    <cellStyle name="桁区切り 2" xfId="4" xr:uid="{00000000-0005-0000-0000-000003000000}"/>
    <cellStyle name="桁区切り 3" xfId="5" xr:uid="{00000000-0005-0000-0000-000004000000}"/>
    <cellStyle name="桁区切り 4" xfId="16" xr:uid="{F75A4B80-24BE-41E8-953F-9ADC635CA032}"/>
    <cellStyle name="桁区切り 5" xfId="14" xr:uid="{F3D82C66-CE9B-4765-94E4-15429D6751FB}"/>
    <cellStyle name="標準" xfId="0" builtinId="0"/>
    <cellStyle name="標準 2" xfId="6" xr:uid="{00000000-0005-0000-0000-000006000000}"/>
    <cellStyle name="標準 3" xfId="7" xr:uid="{00000000-0005-0000-0000-000007000000}"/>
    <cellStyle name="標準 4" xfId="11" xr:uid="{FBE87185-C8B8-4F64-80EA-494A12AF29BF}"/>
    <cellStyle name="標準 4 2" xfId="12" xr:uid="{A4A45CA6-CF13-46DC-96DF-387E1CBAFF8F}"/>
    <cellStyle name="標準 4 2 2" xfId="13" xr:uid="{64A88E24-65CC-46A6-8E7F-F0E790961B1E}"/>
    <cellStyle name="標準 4 2 2 2" xfId="22" xr:uid="{A617EB96-C88E-4492-8BD6-2CE73BD3B761}"/>
    <cellStyle name="標準 4 2 3" xfId="18" xr:uid="{35CC7F86-6CC9-4E4E-8358-B1F818FA4710}"/>
    <cellStyle name="標準 4 2 3 2" xfId="21" xr:uid="{16168571-2633-4E0A-A38E-35723BEC3AEC}"/>
    <cellStyle name="標準 4 2 4" xfId="20" xr:uid="{D185929E-4323-416D-9230-15E83046A4CA}"/>
    <cellStyle name="標準 4 3" xfId="19" xr:uid="{D8D24029-CE2A-45A6-A530-7322C77CFCA6}"/>
    <cellStyle name="標準 4 4" xfId="15" xr:uid="{3ADA3EAE-D5D8-4E73-8E50-B8D25EE2138E}"/>
    <cellStyle name="標準 5" xfId="8" xr:uid="{00000000-0005-0000-0000-000008000000}"/>
    <cellStyle name="標準 5 2" xfId="9" xr:uid="{00000000-0005-0000-0000-000009000000}"/>
    <cellStyle name="標準 5 2 2" xfId="10" xr:uid="{00000000-0005-0000-0000-00000A000000}"/>
    <cellStyle name="標準 5 2 3" xfId="24" xr:uid="{B215C3D3-334A-48A0-A9D7-50F87AF8E5A7}"/>
    <cellStyle name="標準 6" xfId="23" xr:uid="{F4375D87-F1E0-49E5-8248-D1D1A96F3B14}"/>
  </cellStyles>
  <dxfs count="82">
    <dxf>
      <fill>
        <patternFill>
          <bgColor rgb="FFFFC000"/>
        </patternFill>
      </fill>
    </dxf>
    <dxf>
      <fill>
        <patternFill>
          <bgColor rgb="FFFFC000"/>
        </patternFill>
      </fill>
    </dxf>
    <dxf>
      <fill>
        <patternFill>
          <bgColor theme="7"/>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ill>
        <patternFill>
          <bgColor rgb="FFEAEAEA"/>
        </patternFill>
      </fill>
    </dxf>
    <dxf>
      <font>
        <color theme="0"/>
      </font>
      <fill>
        <patternFill patternType="solid">
          <bgColor theme="0"/>
        </patternFill>
      </fill>
      <border>
        <left/>
        <right/>
        <top/>
        <bottom/>
      </border>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ill>
        <patternFill>
          <bgColor rgb="FFEAEAEA"/>
        </patternFill>
      </fill>
    </dxf>
    <dxf>
      <fill>
        <patternFill>
          <bgColor rgb="FFEAEAEA"/>
        </patternFill>
      </fill>
    </dxf>
    <dxf>
      <fill>
        <patternFill>
          <bgColor rgb="FFEAEAEA"/>
        </patternFill>
      </fill>
    </dxf>
    <dxf>
      <font>
        <color theme="0"/>
      </font>
      <fill>
        <patternFill patternType="solid">
          <bgColor theme="0"/>
        </patternFill>
      </fill>
      <border>
        <left/>
        <right/>
        <top/>
        <bottom/>
      </border>
    </dxf>
    <dxf>
      <font>
        <color theme="0" tint="-4.9989318521683403E-2"/>
      </font>
      <fill>
        <patternFill>
          <bgColor theme="0" tint="-4.9989318521683403E-2"/>
        </patternFill>
      </fill>
      <border>
        <right style="thin">
          <color auto="1"/>
        </right>
        <top style="thin">
          <color auto="1"/>
        </top>
        <bottom style="thin">
          <color auto="1"/>
        </bottom>
        <vertical/>
        <horizontal/>
      </border>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fgColor rgb="FFC0C0C0"/>
          <bgColor theme="2"/>
        </patternFill>
      </fill>
      <border>
        <left/>
        <right/>
        <top style="thin">
          <color auto="1"/>
        </top>
        <bottom style="thin">
          <color auto="1"/>
        </bottom>
        <vertical/>
        <horizontal/>
      </border>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00000000-0011-0000-FFFF-FFFF00000000}">
      <tableStyleElement type="wholeTable" dxfId="81"/>
    </tableStyle>
    <tableStyle name="ピボットテーブル スタイル 1" table="0" count="2" xr9:uid="{00000000-0011-0000-FFFF-FFFF01000000}">
      <tableStyleElement type="wholeTable" dxfId="80"/>
      <tableStyleElement type="headerRow" dxfId="79"/>
    </tableStyle>
  </tableStyles>
  <colors>
    <mruColors>
      <color rgb="FFC0C0C0"/>
      <color rgb="FFEAEAEA"/>
      <color rgb="FFDE0000"/>
      <color rgb="FFFFCCFF"/>
      <color rgb="FFFFFF99"/>
      <color rgb="FFCCFFFF"/>
      <color rgb="FF99CCFF"/>
      <color rgb="FFCCECFF"/>
      <color rgb="FFCCFF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6</xdr:col>
      <xdr:colOff>666750</xdr:colOff>
      <xdr:row>14</xdr:row>
      <xdr:rowOff>152400</xdr:rowOff>
    </xdr:from>
    <xdr:to>
      <xdr:col>9</xdr:col>
      <xdr:colOff>704850</xdr:colOff>
      <xdr:row>19</xdr:row>
      <xdr:rowOff>0</xdr:rowOff>
    </xdr:to>
    <xdr:sp macro="" textlink="">
      <xdr:nvSpPr>
        <xdr:cNvPr id="2" name="四角形: 角を丸くする 1">
          <a:extLst>
            <a:ext uri="{FF2B5EF4-FFF2-40B4-BE49-F238E27FC236}">
              <a16:creationId xmlns:a16="http://schemas.microsoft.com/office/drawing/2014/main" id="{EDA9A067-2D17-4A6F-9BAB-7CAB941B4B3D}"/>
            </a:ext>
          </a:extLst>
        </xdr:cNvPr>
        <xdr:cNvSpPr/>
      </xdr:nvSpPr>
      <xdr:spPr>
        <a:xfrm>
          <a:off x="4791075" y="2800350"/>
          <a:ext cx="2324100" cy="819150"/>
        </a:xfrm>
        <a:prstGeom prst="roundRect">
          <a:avLst/>
        </a:prstGeom>
        <a:solidFill>
          <a:schemeClr val="accent2">
            <a:lumMod val="40000"/>
            <a:lumOff val="6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723899</xdr:colOff>
      <xdr:row>14</xdr:row>
      <xdr:rowOff>352425</xdr:rowOff>
    </xdr:from>
    <xdr:to>
      <xdr:col>9</xdr:col>
      <xdr:colOff>695324</xdr:colOff>
      <xdr:row>18</xdr:row>
      <xdr:rowOff>66675</xdr:rowOff>
    </xdr:to>
    <xdr:sp macro="" textlink="">
      <xdr:nvSpPr>
        <xdr:cNvPr id="3" name="テキスト ボックス 2">
          <a:extLst>
            <a:ext uri="{FF2B5EF4-FFF2-40B4-BE49-F238E27FC236}">
              <a16:creationId xmlns:a16="http://schemas.microsoft.com/office/drawing/2014/main" id="{DC67561C-17D1-4D79-9575-5BAC55C80BC0}"/>
            </a:ext>
          </a:extLst>
        </xdr:cNvPr>
        <xdr:cNvSpPr txBox="1"/>
      </xdr:nvSpPr>
      <xdr:spPr>
        <a:xfrm>
          <a:off x="4848224" y="3190875"/>
          <a:ext cx="2257425" cy="752475"/>
        </a:xfrm>
        <a:prstGeom prst="rect">
          <a:avLst/>
        </a:prstGeom>
        <a:noFill/>
        <a:ln w="28575" cap="rnd" cmpd="sng">
          <a:noFill/>
          <a:extLst>
            <a:ext uri="{C807C97D-BFC1-408E-A445-0C87EB9F89A2}">
              <ask:lineSketchStyleProps xmlns:ask="http://schemas.microsoft.com/office/drawing/2018/sketchyshapes" sd="1219033472">
                <a:custGeom>
                  <a:avLst/>
                  <a:gdLst>
                    <a:gd name="connsiteX0" fmla="*/ 0 w 2257425"/>
                    <a:gd name="connsiteY0" fmla="*/ 0 h 752475"/>
                    <a:gd name="connsiteX1" fmla="*/ 2257425 w 2257425"/>
                    <a:gd name="connsiteY1" fmla="*/ 0 h 752475"/>
                    <a:gd name="connsiteX2" fmla="*/ 2257425 w 2257425"/>
                    <a:gd name="connsiteY2" fmla="*/ 752475 h 752475"/>
                    <a:gd name="connsiteX3" fmla="*/ 0 w 2257425"/>
                    <a:gd name="connsiteY3" fmla="*/ 752475 h 752475"/>
                    <a:gd name="connsiteX4" fmla="*/ 0 w 2257425"/>
                    <a:gd name="connsiteY4" fmla="*/ 0 h 7524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257425" h="752475" fill="none" extrusionOk="0">
                      <a:moveTo>
                        <a:pt x="0" y="0"/>
                      </a:moveTo>
                      <a:cubicBezTo>
                        <a:pt x="1125822" y="-49533"/>
                        <a:pt x="1677115" y="-14809"/>
                        <a:pt x="2257425" y="0"/>
                      </a:cubicBezTo>
                      <a:cubicBezTo>
                        <a:pt x="2264838" y="292513"/>
                        <a:pt x="2297933" y="382633"/>
                        <a:pt x="2257425" y="752475"/>
                      </a:cubicBezTo>
                      <a:cubicBezTo>
                        <a:pt x="1179112" y="704244"/>
                        <a:pt x="1024738" y="836930"/>
                        <a:pt x="0" y="752475"/>
                      </a:cubicBezTo>
                      <a:cubicBezTo>
                        <a:pt x="-41276" y="569400"/>
                        <a:pt x="-8512" y="360986"/>
                        <a:pt x="0" y="0"/>
                      </a:cubicBezTo>
                      <a:close/>
                    </a:path>
                    <a:path w="2257425" h="752475" stroke="0" extrusionOk="0">
                      <a:moveTo>
                        <a:pt x="0" y="0"/>
                      </a:moveTo>
                      <a:cubicBezTo>
                        <a:pt x="690159" y="118645"/>
                        <a:pt x="1834373" y="116012"/>
                        <a:pt x="2257425" y="0"/>
                      </a:cubicBezTo>
                      <a:cubicBezTo>
                        <a:pt x="2195278" y="168495"/>
                        <a:pt x="2243301" y="501487"/>
                        <a:pt x="2257425" y="752475"/>
                      </a:cubicBezTo>
                      <a:cubicBezTo>
                        <a:pt x="1962958" y="887075"/>
                        <a:pt x="436281" y="595279"/>
                        <a:pt x="0" y="752475"/>
                      </a:cubicBezTo>
                      <a:cubicBezTo>
                        <a:pt x="57341" y="420306"/>
                        <a:pt x="50727" y="336645"/>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ＭＳ ゴシック" panose="020B0609070205080204" pitchFamily="49" charset="-128"/>
              <a:ea typeface="ＭＳ ゴシック" panose="020B0609070205080204" pitchFamily="49" charset="-128"/>
            </a:rPr>
            <a:t>変更理由は具体的にご記入ください。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22522;&#37329;&#37096;\&#22522;&#37329;&#37096;&#20840;&#20307;&#20849;&#29992;&#12501;&#12457;&#12523;&#12480;\&#12480;&#12454;&#12531;&#12525;&#12540;&#12489;&#29992;&#27096;&#24335;&#26684;&#32013;&#24235;\&#12480;&#12454;&#12531;&#12525;&#12540;&#12489;&#29992;&#27096;&#24335;&#65288;&#33464;&#27963;&#35506;&#65289;\R7\02_&#30003;&#35531;&#26360;\01_&#22522;&#37329;\R7_16_kikin_choikiteki_shinse_0310.xlsx" TargetMode="External"/><Relationship Id="rId1" Type="http://schemas.openxmlformats.org/officeDocument/2006/relationships/externalLinkPath" Target="/&#22522;&#37329;&#37096;/&#22522;&#37329;&#37096;&#20840;&#20307;&#20849;&#29992;&#12501;&#12457;&#12523;&#12480;/&#12480;&#12454;&#12531;&#12525;&#12540;&#12489;&#29992;&#27096;&#24335;&#26684;&#32013;&#24235;/&#12480;&#12454;&#12531;&#12525;&#12540;&#12489;&#29992;&#27096;&#24335;&#65288;&#33464;&#27963;&#35506;&#65289;/R7/02_&#30003;&#35531;&#26360;/01_&#22522;&#37329;/R7_16_kikin_choikiteki_shinse_031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011HDPNS001\UserData\iwabuchi\Downloads\R5_03-2_engeki_yobo_kasseika_ippan\R5_03-2_engeki_yobo_kasseika_ippan\1_yobosho-yoshiki-isshiki\03_R5_yobo_kasseika_b_03engeki_kohyo-etc.xlsx" TargetMode="External"/><Relationship Id="rId1" Type="http://schemas.openxmlformats.org/officeDocument/2006/relationships/externalLinkPath" Target="file:///\\N011HDPNS001\UserData\iwabuchi\Downloads\R5_03-2_engeki_yobo_kasseika_ippan\R5_03-2_engeki_yobo_kasseika_ippan\1_yobosho-yoshiki-isshiki\03_R5_yobo_kasseika_b_03engeki_kohyo-etc.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sakai\AppData\Local\Temp\MicrosoftEdgeDownloads\c2ca5c5f-04f1-446d-929b-39815768faf4\R7_yobo_koen_c_v0906.xlsx" TargetMode="External"/><Relationship Id="rId1" Type="http://schemas.openxmlformats.org/officeDocument/2006/relationships/externalLinkPath" Target="file:///C:\Users\m-sakai\AppData\Local\Temp\MicrosoftEdgeDownloads\c2ca5c5f-04f1-446d-929b-39815768faf4\R7_yobo_koen_c_v0906.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K:\&#22522;&#37329;&#37096;\&#22522;&#37329;&#37096;&#20840;&#20307;&#20849;&#29992;&#12501;&#12457;&#12523;&#12480;\&#21215;&#38598;&#26696;&#20869;\&#21215;&#38598;&#26696;&#20869;&#65288;R7&#65289;\R7&#21215;&#38598;&#26696;&#20869;_&#22522;&#37329;&#12539;&#33310;&#21488;&#33464;&#34899;&#32654;&#34899;(&#20316;&#26989;&#29992;)\&#9679;_&#12304;&#35352;&#20837;&#20363;&#12305;R7_11&#65374;16_kikin_yobo&#65288;&#36229;&#22495;&#30340;&#20197;&#22806;&#65289;.xlsx" TargetMode="External"/><Relationship Id="rId1" Type="http://schemas.openxmlformats.org/officeDocument/2006/relationships/externalLinkPath" Target="/&#22522;&#37329;&#37096;/&#22522;&#37329;&#37096;&#20840;&#20307;&#20849;&#29992;&#12501;&#12457;&#12523;&#12480;/&#21215;&#38598;&#26696;&#20869;/&#21215;&#38598;&#26696;&#20869;&#65288;R7&#65289;/R7&#21215;&#38598;&#26696;&#20869;_&#22522;&#37329;&#12539;&#33310;&#21488;&#33464;&#34899;&#32654;&#34899;(&#20316;&#26989;&#29992;)/&#9679;_&#12304;&#35352;&#20837;&#20363;&#12305;R7_11&#65374;16_kikin_yobo&#65288;&#36229;&#22495;&#30340;&#20197;&#2280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011HDPNS101\UserData\&#22522;&#37329;&#37096;\&#22522;&#37329;&#37096;&#20840;&#20307;&#20849;&#29992;&#12501;&#12457;&#12523;&#12480;\&#21215;&#38598;&#26696;&#20869;\&#21215;&#38598;&#26696;&#20869;&#65288;R4&#65289;\R4&#21215;&#38598;&#26696;&#20869;_&#12381;&#12398;1(&#20316;&#26989;&#29992;)\&#27096;&#24335;&#26696;\&#19968;&#37096;&#20462;&#27491;&#65288;&#946;&#29256;_0805&#65289;R4_13_kikin_dentou_yob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表"/>
      <sheetName val="個表"/>
      <sheetName val="個表　別紙"/>
      <sheetName val="収入"/>
      <sheetName val="別紙　入場料詳細"/>
      <sheetName val="支出"/>
      <sheetName val="変更理由書"/>
      <sheetName val="変更理由書記入例"/>
      <sheetName val="《非表示》記載可能経費一覧"/>
      <sheetName val="《非表示》分野・ジャンル"/>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ow r="2">
          <cell r="B2" t="str">
            <v>作品借料</v>
          </cell>
        </row>
        <row r="3">
          <cell r="B3" t="str">
            <v>作品保険料</v>
          </cell>
        </row>
        <row r="4">
          <cell r="B4" t="str">
            <v>作品制作謝金</v>
          </cell>
        </row>
        <row r="5">
          <cell r="B5" t="str">
            <v>作品制作材料費</v>
          </cell>
        </row>
        <row r="20">
          <cell r="B20" t="str">
            <v>指揮料</v>
          </cell>
        </row>
        <row r="21">
          <cell r="B21" t="str">
            <v>演奏料</v>
          </cell>
        </row>
        <row r="22">
          <cell r="B22" t="str">
            <v>ソリスト料</v>
          </cell>
        </row>
        <row r="23">
          <cell r="B23" t="str">
            <v>合唱料</v>
          </cell>
        </row>
        <row r="24">
          <cell r="B24" t="str">
            <v>出演料</v>
          </cell>
        </row>
        <row r="69">
          <cell r="B69" t="str">
            <v>作曲料</v>
          </cell>
        </row>
        <row r="70">
          <cell r="B70" t="str">
            <v>編曲料</v>
          </cell>
        </row>
        <row r="71">
          <cell r="B71" t="str">
            <v>作詞料</v>
          </cell>
        </row>
        <row r="72">
          <cell r="B72" t="str">
            <v>訳詞料</v>
          </cell>
        </row>
        <row r="73">
          <cell r="B73" t="str">
            <v>音楽制作料</v>
          </cell>
        </row>
        <row r="74">
          <cell r="B74" t="str">
            <v>調律料</v>
          </cell>
        </row>
        <row r="75">
          <cell r="B75" t="str">
            <v>コレペティ料</v>
          </cell>
        </row>
        <row r="76">
          <cell r="B76" t="str">
            <v>稽古ピアニスト料</v>
          </cell>
        </row>
        <row r="77">
          <cell r="B77" t="str">
            <v>楽器借料</v>
          </cell>
        </row>
        <row r="78">
          <cell r="B78" t="str">
            <v>楽譜借料</v>
          </cell>
        </row>
        <row r="79">
          <cell r="B79" t="str">
            <v>楽譜製作料</v>
          </cell>
        </row>
        <row r="80">
          <cell r="B80" t="str">
            <v>合唱指揮料</v>
          </cell>
        </row>
        <row r="81">
          <cell r="B81" t="str">
            <v>プロンプター料</v>
          </cell>
        </row>
        <row r="174">
          <cell r="B174" t="str">
            <v>演出料</v>
          </cell>
        </row>
        <row r="175">
          <cell r="B175" t="str">
            <v>演出助手料</v>
          </cell>
        </row>
        <row r="176">
          <cell r="B176" t="str">
            <v>構成料</v>
          </cell>
        </row>
        <row r="177">
          <cell r="B177" t="str">
            <v>振付料</v>
          </cell>
        </row>
        <row r="178">
          <cell r="B178" t="str">
            <v>振付助手料</v>
          </cell>
        </row>
        <row r="179">
          <cell r="B179" t="str">
            <v>バレエマスター・バレエミストレス料</v>
          </cell>
        </row>
        <row r="180">
          <cell r="B180" t="str">
            <v>脚本料</v>
          </cell>
        </row>
        <row r="181">
          <cell r="B181" t="str">
            <v>脚色料・補綴料</v>
          </cell>
        </row>
        <row r="182">
          <cell r="B182" t="str">
            <v>翻訳料</v>
          </cell>
        </row>
        <row r="183">
          <cell r="B183" t="str">
            <v>字幕原稿作成・翻訳料</v>
          </cell>
        </row>
        <row r="184">
          <cell r="B184" t="str">
            <v>音声ガイド原稿作成・翻訳料</v>
          </cell>
        </row>
        <row r="185">
          <cell r="B185" t="str">
            <v>舞台監督料</v>
          </cell>
        </row>
        <row r="186">
          <cell r="B186" t="str">
            <v>舞台監督助手料</v>
          </cell>
        </row>
        <row r="187">
          <cell r="B187" t="str">
            <v>舞台美術デザイン料</v>
          </cell>
        </row>
        <row r="188">
          <cell r="B188" t="str">
            <v>人形美術デザイン料</v>
          </cell>
        </row>
        <row r="189">
          <cell r="B189" t="str">
            <v>照明プラン料</v>
          </cell>
        </row>
        <row r="190">
          <cell r="B190" t="str">
            <v>衣装デザイン料</v>
          </cell>
        </row>
        <row r="191">
          <cell r="B191" t="str">
            <v>音楽プラン料</v>
          </cell>
        </row>
        <row r="192">
          <cell r="B192" t="str">
            <v>音響プラン料</v>
          </cell>
        </row>
        <row r="193">
          <cell r="B193" t="str">
            <v>映像プラン料</v>
          </cell>
        </row>
        <row r="194">
          <cell r="B194" t="str">
            <v>特殊効果プラン料</v>
          </cell>
        </row>
        <row r="195">
          <cell r="B195" t="str">
            <v>各種指導料</v>
          </cell>
        </row>
        <row r="196">
          <cell r="B196" t="str">
            <v>権利等使用料</v>
          </cell>
        </row>
        <row r="197">
          <cell r="B197" t="str">
            <v>企画制作料</v>
          </cell>
        </row>
        <row r="260">
          <cell r="B260" t="str">
            <v>道具運搬費</v>
          </cell>
        </row>
        <row r="261">
          <cell r="B261" t="str">
            <v>楽器運搬費</v>
          </cell>
        </row>
        <row r="262">
          <cell r="B262" t="str">
            <v>作品運搬費</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チェック表(ｂ)"/>
      <sheetName val="総表"/>
      <sheetName val="datas"/>
      <sheetName val="団体概要"/>
      <sheetName val="活動実績"/>
      <sheetName val="個人略歴1"/>
      <sheetName val="個人略歴2"/>
      <sheetName val="確認書"/>
      <sheetName val="個表"/>
      <sheetName val="支出予算書"/>
      <sheetName val="収支計画書"/>
      <sheetName val="別紙入場料詳細"/>
      <sheetName val="稽古料・出演料内訳書"/>
      <sheetName val="【非表示】経費一覧"/>
      <sheetName val="【非表示】分野・ジャン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C2" t="str">
            <v>稽古料</v>
          </cell>
        </row>
        <row r="185">
          <cell r="C185" t="str">
            <v>大道具費</v>
          </cell>
        </row>
        <row r="186">
          <cell r="C186" t="str">
            <v>小道具費</v>
          </cell>
        </row>
        <row r="187">
          <cell r="C187" t="str">
            <v>人形製作費</v>
          </cell>
        </row>
        <row r="188">
          <cell r="C188" t="str">
            <v>舞台スタッフ費</v>
          </cell>
        </row>
        <row r="189">
          <cell r="C189" t="str">
            <v>衣装費</v>
          </cell>
        </row>
        <row r="190">
          <cell r="C190" t="str">
            <v>衣装スタッフ費</v>
          </cell>
        </row>
        <row r="191">
          <cell r="C191" t="str">
            <v>履物費</v>
          </cell>
        </row>
        <row r="192">
          <cell r="C192" t="str">
            <v>かつら（床山）費</v>
          </cell>
        </row>
        <row r="193">
          <cell r="C193" t="str">
            <v>メイク費</v>
          </cell>
        </row>
        <row r="194">
          <cell r="C194" t="str">
            <v>照明費</v>
          </cell>
        </row>
        <row r="195">
          <cell r="C195" t="str">
            <v>照明スタッフ費</v>
          </cell>
        </row>
        <row r="196">
          <cell r="C196" t="str">
            <v>音響費</v>
          </cell>
        </row>
        <row r="197">
          <cell r="C197" t="str">
            <v>音響スタッフ費</v>
          </cell>
        </row>
        <row r="198">
          <cell r="C198" t="str">
            <v>映像費</v>
          </cell>
        </row>
        <row r="199">
          <cell r="C199" t="str">
            <v>映像スタッフ費</v>
          </cell>
        </row>
        <row r="200">
          <cell r="C200" t="str">
            <v>配信用録音録画・編集費</v>
          </cell>
        </row>
        <row r="201">
          <cell r="C201" t="str">
            <v>特殊効果費</v>
          </cell>
        </row>
        <row r="202">
          <cell r="C202" t="str">
            <v>機材借料</v>
          </cell>
        </row>
        <row r="203">
          <cell r="C203" t="str">
            <v>字幕費</v>
          </cell>
        </row>
        <row r="211">
          <cell r="C211" t="str">
            <v>感染症予防用品購入費</v>
          </cell>
        </row>
        <row r="212">
          <cell r="C212" t="str">
            <v>消毒関係消耗品購入費</v>
          </cell>
        </row>
        <row r="213">
          <cell r="C213" t="str">
            <v>消毒作業費</v>
          </cell>
        </row>
        <row r="214">
          <cell r="C214" t="str">
            <v>感染症対策機材購入・借用費</v>
          </cell>
        </row>
        <row r="215">
          <cell r="C215" t="str">
            <v>検査費</v>
          </cell>
        </row>
      </sheetData>
      <sheetData sheetId="14" refreshError="1">
        <row r="1">
          <cell r="A1" t="str">
            <v>音楽</v>
          </cell>
          <cell r="B1" t="str">
            <v>舞踊</v>
          </cell>
          <cell r="C1" t="str">
            <v>演劇</v>
          </cell>
          <cell r="D1" t="str">
            <v>伝統芸能</v>
          </cell>
          <cell r="E1" t="str">
            <v>大衆芸能</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要件チェック"/>
      <sheetName val="datas"/>
      <sheetName val="総表"/>
      <sheetName val="個表"/>
      <sheetName val="(別紙)個表"/>
      <sheetName val="支出予算書"/>
      <sheetName val="(別紙)稽古料・出演料内訳表"/>
      <sheetName val="(別紙)舞台費内訳書"/>
      <sheetName val="収支計画書"/>
      <sheetName val="(別紙)入場料詳細"/>
      <sheetName val="【非表示】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row r="2">
          <cell r="C2" t="str">
            <v>稽古料</v>
          </cell>
        </row>
        <row r="3">
          <cell r="C3" t="str">
            <v>稽古場借料</v>
          </cell>
        </row>
        <row r="5">
          <cell r="C5" t="str">
            <v>コレペティ料</v>
          </cell>
        </row>
        <row r="6">
          <cell r="C6" t="str">
            <v>合唱指揮料</v>
          </cell>
        </row>
        <row r="7">
          <cell r="C7" t="str">
            <v>稽古ピアニスト料</v>
          </cell>
        </row>
        <row r="8">
          <cell r="C8" t="str">
            <v>楽譜借料</v>
          </cell>
        </row>
        <row r="9">
          <cell r="C9" t="str">
            <v>楽譜製作料</v>
          </cell>
        </row>
        <row r="10">
          <cell r="C10" t="str">
            <v>作詞料</v>
          </cell>
        </row>
        <row r="11">
          <cell r="C11" t="str">
            <v>作曲料</v>
          </cell>
        </row>
        <row r="12">
          <cell r="C12" t="str">
            <v>編曲料</v>
          </cell>
        </row>
        <row r="13">
          <cell r="C13" t="str">
            <v>作調料</v>
          </cell>
        </row>
        <row r="14">
          <cell r="C14" t="str">
            <v>音楽制作料</v>
          </cell>
        </row>
        <row r="15">
          <cell r="C15" t="str">
            <v>調律料</v>
          </cell>
        </row>
        <row r="16">
          <cell r="C16" t="str">
            <v>脚本料・台本料</v>
          </cell>
        </row>
        <row r="17">
          <cell r="C17" t="str">
            <v>脚色料・補綴料</v>
          </cell>
        </row>
        <row r="18">
          <cell r="C18" t="str">
            <v>ドラマトゥルク料</v>
          </cell>
        </row>
        <row r="19">
          <cell r="C19" t="str">
            <v>演出料</v>
          </cell>
        </row>
        <row r="20">
          <cell r="C20" t="str">
            <v>演出助手料</v>
          </cell>
        </row>
        <row r="21">
          <cell r="C21" t="str">
            <v>構成料</v>
          </cell>
        </row>
        <row r="22">
          <cell r="C22" t="str">
            <v>振付料</v>
          </cell>
        </row>
        <row r="23">
          <cell r="C23" t="str">
            <v>振付助手料</v>
          </cell>
        </row>
        <row r="24">
          <cell r="C24" t="str">
            <v>台本印刷料</v>
          </cell>
        </row>
        <row r="25">
          <cell r="C25" t="str">
            <v>翻訳料</v>
          </cell>
        </row>
        <row r="26">
          <cell r="C26" t="str">
            <v>通訳料</v>
          </cell>
        </row>
        <row r="27">
          <cell r="C27" t="str">
            <v>手話通訳料</v>
          </cell>
        </row>
        <row r="28">
          <cell r="C28" t="str">
            <v>舞台監督料</v>
          </cell>
        </row>
        <row r="29">
          <cell r="C29" t="str">
            <v>舞台監督助手料</v>
          </cell>
        </row>
        <row r="30">
          <cell r="C30" t="str">
            <v>舞台美術デザイン料</v>
          </cell>
        </row>
        <row r="31">
          <cell r="C31" t="str">
            <v>人形美術デザイン料</v>
          </cell>
        </row>
        <row r="32">
          <cell r="C32" t="str">
            <v>照明プラン料</v>
          </cell>
        </row>
        <row r="33">
          <cell r="C33" t="str">
            <v>衣装デザイン料</v>
          </cell>
        </row>
        <row r="34">
          <cell r="C34" t="str">
            <v>音楽プラン料</v>
          </cell>
        </row>
        <row r="35">
          <cell r="C35" t="str">
            <v>音響プラン料</v>
          </cell>
        </row>
        <row r="36">
          <cell r="C36" t="str">
            <v>映像プラン料</v>
          </cell>
        </row>
        <row r="37">
          <cell r="C37" t="str">
            <v>特殊効果プラン料</v>
          </cell>
        </row>
        <row r="38">
          <cell r="C38" t="str">
            <v>バレエマスター・バレエミストレス料</v>
          </cell>
        </row>
        <row r="39">
          <cell r="C39" t="str">
            <v>各種指導料</v>
          </cell>
        </row>
        <row r="40">
          <cell r="C40" t="str">
            <v>バリアフリー字幕・音声ガイド作製費</v>
          </cell>
        </row>
        <row r="41">
          <cell r="C41" t="str">
            <v>権利等使用料</v>
          </cell>
        </row>
        <row r="42">
          <cell r="C42" t="str">
            <v>会場使用料</v>
          </cell>
        </row>
        <row r="43">
          <cell r="C43" t="str">
            <v>付帯設備使用料</v>
          </cell>
        </row>
        <row r="68">
          <cell r="C68" t="str">
            <v>配信用録音録画・編集費</v>
          </cell>
        </row>
        <row r="69">
          <cell r="C69" t="str">
            <v>配信用機材借料</v>
          </cell>
        </row>
        <row r="70">
          <cell r="C70" t="str">
            <v>配信サイト作成・利用料</v>
          </cell>
        </row>
      </sheetData>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表（超域以外）"/>
      <sheetName val="総表（演劇）"/>
      <sheetName val="総表（伝統大衆）"/>
      <sheetName val="団体概要（全分野）"/>
      <sheetName val="活動実績（全分野）"/>
      <sheetName val="個人略歴1（全分野）"/>
      <sheetName val="個人略歴1（演劇）"/>
      <sheetName val="個表（超域以外）"/>
      <sheetName val="個表 (演劇)"/>
      <sheetName val="個表（伝統大衆）"/>
      <sheetName val="収入（超域以外）"/>
      <sheetName val="収入 (演劇・伝統大衆)"/>
      <sheetName val="別紙　入場料詳細（超域以外）"/>
      <sheetName val="支出（超域以外）"/>
      <sheetName val="支出 (演劇)"/>
      <sheetName val="支出（伝統大衆）"/>
      <sheetName val="応募要件等確認書（超域以外）"/>
      <sheetName val="《非表示》記載可能経費一覧"/>
      <sheetName val="《非表示》分野・ジャンル"/>
      <sheetName val="Sheet1"/>
      <sheetName val="活動実績（超域以外）"/>
      <sheetName val="応募要件等確認書（全分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0">
          <cell r="D10">
            <v>4000</v>
          </cell>
        </row>
      </sheetData>
      <sheetData sheetId="19" refreshError="1"/>
      <sheetData sheetId="20" refreshError="1"/>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チェック表(基金-演劇)"/>
      <sheetName val="総表1(押印用)"/>
      <sheetName val="総表"/>
      <sheetName val="団体概要"/>
      <sheetName val="活動実績"/>
      <sheetName val="個人略歴1"/>
      <sheetName val="個人略歴2"/>
      <sheetName val="個表"/>
      <sheetName val="収入"/>
      <sheetName val="別紙　入場料詳細"/>
      <sheetName val="支出"/>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row r="15">
          <cell r="B15" t="str">
            <v>演奏料</v>
          </cell>
        </row>
        <row r="16">
          <cell r="B16" t="str">
            <v>舞踊家・俳優・後見等出演料</v>
          </cell>
        </row>
        <row r="57">
          <cell r="B57" t="str">
            <v>作曲料</v>
          </cell>
        </row>
        <row r="58">
          <cell r="B58" t="str">
            <v>作調（編曲）料</v>
          </cell>
        </row>
        <row r="59">
          <cell r="B59" t="str">
            <v>作詞料</v>
          </cell>
        </row>
        <row r="60">
          <cell r="B60" t="str">
            <v>調律料</v>
          </cell>
        </row>
        <row r="61">
          <cell r="B61" t="str">
            <v>楽器借料</v>
          </cell>
        </row>
        <row r="62">
          <cell r="B62" t="str">
            <v>楽譜借料</v>
          </cell>
        </row>
        <row r="143">
          <cell r="B143" t="str">
            <v>脚本料</v>
          </cell>
        </row>
        <row r="144">
          <cell r="B144" t="str">
            <v>脚色料</v>
          </cell>
        </row>
        <row r="145">
          <cell r="B145" t="str">
            <v>台本印刷料</v>
          </cell>
        </row>
        <row r="146">
          <cell r="B146" t="str">
            <v>演出料</v>
          </cell>
        </row>
        <row r="147">
          <cell r="B147" t="str">
            <v>演出助手料</v>
          </cell>
        </row>
        <row r="148">
          <cell r="B148" t="str">
            <v>監修料</v>
          </cell>
        </row>
        <row r="149">
          <cell r="B149" t="str">
            <v>補綴料</v>
          </cell>
        </row>
        <row r="150">
          <cell r="B150" t="str">
            <v>振付料</v>
          </cell>
        </row>
        <row r="151">
          <cell r="B151" t="str">
            <v>振付助手料</v>
          </cell>
        </row>
        <row r="152">
          <cell r="B152" t="str">
            <v>翻訳料</v>
          </cell>
        </row>
        <row r="153">
          <cell r="B153" t="str">
            <v>字幕原稿翻訳・作成料</v>
          </cell>
        </row>
        <row r="154">
          <cell r="B154" t="str">
            <v>舞台監督料</v>
          </cell>
        </row>
        <row r="155">
          <cell r="B155" t="str">
            <v>舞台監督助手料</v>
          </cell>
        </row>
        <row r="156">
          <cell r="B156" t="str">
            <v>舞台美術デザイン料</v>
          </cell>
        </row>
        <row r="157">
          <cell r="B157" t="str">
            <v>人形美術デザイン料</v>
          </cell>
        </row>
        <row r="158">
          <cell r="B158" t="str">
            <v>照明プラン料</v>
          </cell>
        </row>
        <row r="159">
          <cell r="B159" t="str">
            <v>衣装デザイン料</v>
          </cell>
        </row>
        <row r="160">
          <cell r="B160" t="str">
            <v>音楽プラン料</v>
          </cell>
        </row>
        <row r="161">
          <cell r="B161" t="str">
            <v>音響プラン料</v>
          </cell>
        </row>
        <row r="162">
          <cell r="B162" t="str">
            <v>映像プラン費</v>
          </cell>
        </row>
        <row r="163">
          <cell r="B163" t="str">
            <v>特殊効果プラン料</v>
          </cell>
        </row>
        <row r="164">
          <cell r="B164" t="str">
            <v>言語指導料</v>
          </cell>
        </row>
        <row r="165">
          <cell r="B165" t="str">
            <v>方言指導料</v>
          </cell>
        </row>
        <row r="166">
          <cell r="B166" t="str">
            <v>剣術指導料</v>
          </cell>
        </row>
        <row r="167">
          <cell r="B167" t="str">
            <v>所作指導料</v>
          </cell>
        </row>
        <row r="168">
          <cell r="B168" t="str">
            <v>著作権使用料</v>
          </cell>
        </row>
        <row r="169">
          <cell r="B169" t="str">
            <v>企画制作料</v>
          </cell>
        </row>
      </sheetData>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69"/>
  <sheetViews>
    <sheetView tabSelected="1" view="pageBreakPreview" topLeftCell="A2" zoomScale="80" zoomScaleNormal="80" zoomScaleSheetLayoutView="80" workbookViewId="0">
      <selection activeCell="B3" sqref="B3"/>
    </sheetView>
  </sheetViews>
  <sheetFormatPr defaultColWidth="9" defaultRowHeight="13.5"/>
  <cols>
    <col min="1" max="1" width="5.875" style="5" customWidth="1"/>
    <col min="2" max="2" width="19.625" style="5" customWidth="1"/>
    <col min="3" max="3" width="6.75" style="5" customWidth="1"/>
    <col min="4" max="4" width="22.375" style="5" customWidth="1"/>
    <col min="5" max="5" width="7.125" style="5" customWidth="1"/>
    <col min="6" max="6" width="10.125" style="5" customWidth="1"/>
    <col min="7" max="7" width="20.625" style="5" customWidth="1"/>
    <col min="8" max="8" width="6.75" style="5" customWidth="1"/>
    <col min="9" max="9" width="24" style="5" customWidth="1"/>
    <col min="10" max="10" width="7.75" style="5" customWidth="1"/>
    <col min="11" max="11" width="11.125" style="5" customWidth="1"/>
    <col min="12" max="12" width="12.875" style="5" customWidth="1"/>
    <col min="13" max="13" width="11.5" style="5" customWidth="1"/>
    <col min="14" max="14" width="3.125" style="5" customWidth="1"/>
    <col min="15" max="15" width="11.375" style="5" customWidth="1"/>
    <col min="16" max="16" width="60.625" style="5" customWidth="1"/>
    <col min="17" max="17" width="16.125" style="5" customWidth="1"/>
    <col min="18" max="22" width="9" style="5" customWidth="1"/>
    <col min="23" max="16384" width="9" style="5"/>
  </cols>
  <sheetData>
    <row r="1" spans="1:17" hidden="1"/>
    <row r="2" spans="1:17" ht="21.95" customHeight="1">
      <c r="A2" s="213" t="s">
        <v>444</v>
      </c>
      <c r="B2" s="214"/>
      <c r="C2" s="214"/>
    </row>
    <row r="3" spans="1:17" ht="29.25" customHeight="1">
      <c r="A3" s="215" t="s">
        <v>290</v>
      </c>
      <c r="B3" s="214"/>
      <c r="C3" s="214"/>
      <c r="O3" s="216"/>
      <c r="P3" s="216"/>
    </row>
    <row r="4" spans="1:17" s="216" customFormat="1" ht="58.5" customHeight="1">
      <c r="A4" s="509" t="s">
        <v>445</v>
      </c>
      <c r="B4" s="509"/>
      <c r="C4" s="509"/>
      <c r="D4" s="509"/>
      <c r="E4" s="509"/>
      <c r="F4" s="509"/>
      <c r="G4" s="509"/>
      <c r="H4" s="509"/>
      <c r="I4" s="509"/>
      <c r="J4" s="509"/>
      <c r="K4" s="509"/>
      <c r="L4" s="509"/>
      <c r="M4" s="509"/>
    </row>
    <row r="5" spans="1:17" s="216" customFormat="1" ht="26.25" customHeight="1">
      <c r="A5" s="217"/>
      <c r="B5" s="217"/>
      <c r="C5" s="217"/>
      <c r="D5" s="217"/>
      <c r="E5" s="217"/>
      <c r="F5" s="217"/>
      <c r="G5" s="217"/>
      <c r="H5" s="217"/>
      <c r="I5" s="217"/>
      <c r="J5" s="217"/>
      <c r="K5" s="217"/>
      <c r="L5" s="217"/>
      <c r="M5" s="217"/>
    </row>
    <row r="6" spans="1:17" s="216" customFormat="1" ht="26.25" customHeight="1">
      <c r="A6" s="217"/>
      <c r="B6" s="217"/>
      <c r="C6" s="217"/>
      <c r="D6" s="217"/>
      <c r="E6" s="217"/>
      <c r="F6" s="217"/>
      <c r="G6" s="217"/>
      <c r="H6" s="217"/>
      <c r="I6" s="217"/>
      <c r="J6" s="217"/>
      <c r="K6" s="500" t="s">
        <v>447</v>
      </c>
      <c r="L6" s="500"/>
      <c r="M6" s="500"/>
      <c r="O6" s="469" t="s">
        <v>450</v>
      </c>
    </row>
    <row r="7" spans="1:17" s="216" customFormat="1" ht="36" customHeight="1">
      <c r="A7" s="218"/>
      <c r="B7" s="533" t="s">
        <v>295</v>
      </c>
      <c r="C7" s="533"/>
      <c r="D7" s="533"/>
      <c r="E7" s="533"/>
      <c r="F7" s="533"/>
      <c r="G7" s="533"/>
      <c r="H7" s="439"/>
      <c r="I7" s="214"/>
      <c r="J7" s="214"/>
      <c r="K7" s="214"/>
      <c r="L7" s="214"/>
    </row>
    <row r="8" spans="1:17" s="216" customFormat="1" ht="48.75" customHeight="1">
      <c r="A8" s="219"/>
      <c r="B8" s="524" t="s">
        <v>446</v>
      </c>
      <c r="C8" s="524"/>
      <c r="D8" s="524"/>
      <c r="E8" s="524"/>
      <c r="F8" s="524"/>
      <c r="G8" s="524"/>
      <c r="H8" s="524"/>
      <c r="I8" s="524"/>
      <c r="J8" s="524"/>
      <c r="K8" s="524"/>
      <c r="L8" s="524"/>
      <c r="M8" s="524"/>
    </row>
    <row r="9" spans="1:17" s="216" customFormat="1" ht="12.75" customHeight="1">
      <c r="A9" s="536"/>
      <c r="B9" s="536"/>
      <c r="C9" s="536"/>
      <c r="D9" s="536"/>
      <c r="E9" s="536"/>
      <c r="F9" s="536"/>
      <c r="G9" s="536"/>
      <c r="H9" s="536"/>
      <c r="I9" s="536"/>
      <c r="J9" s="536"/>
      <c r="K9" s="536"/>
      <c r="L9" s="536"/>
      <c r="M9" s="536"/>
    </row>
    <row r="10" spans="1:17" ht="57.75" customHeight="1">
      <c r="A10" s="537" t="s">
        <v>1</v>
      </c>
      <c r="B10" s="537"/>
      <c r="C10" s="569"/>
      <c r="D10" s="570"/>
      <c r="E10" s="570"/>
      <c r="F10" s="570"/>
      <c r="G10" s="571"/>
      <c r="H10" s="540" t="s">
        <v>62</v>
      </c>
      <c r="I10" s="572"/>
      <c r="J10" s="539"/>
      <c r="K10" s="539"/>
      <c r="L10" s="539"/>
      <c r="M10" s="539"/>
      <c r="N10" s="221"/>
    </row>
    <row r="11" spans="1:17" ht="36" customHeight="1">
      <c r="A11" s="510" t="s">
        <v>282</v>
      </c>
      <c r="B11" s="222" t="s">
        <v>197</v>
      </c>
      <c r="C11" s="573"/>
      <c r="D11" s="574"/>
      <c r="E11" s="220" t="s">
        <v>2</v>
      </c>
      <c r="F11" s="573"/>
      <c r="G11" s="574"/>
      <c r="H11" s="583"/>
      <c r="I11" s="584"/>
      <c r="J11" s="584"/>
      <c r="K11" s="584"/>
      <c r="L11" s="584"/>
      <c r="M11" s="585"/>
      <c r="N11" s="508" t="s">
        <v>451</v>
      </c>
      <c r="O11" s="508"/>
      <c r="P11" s="508"/>
    </row>
    <row r="12" spans="1:17" ht="12" customHeight="1">
      <c r="A12" s="511"/>
      <c r="B12" s="538" t="s">
        <v>182</v>
      </c>
      <c r="C12" s="575" t="s">
        <v>38</v>
      </c>
      <c r="D12" s="576"/>
      <c r="E12" s="580" t="s">
        <v>298</v>
      </c>
      <c r="F12" s="581"/>
      <c r="G12" s="581"/>
      <c r="H12" s="581"/>
      <c r="I12" s="581"/>
      <c r="J12" s="581"/>
      <c r="K12" s="581"/>
      <c r="L12" s="581"/>
      <c r="M12" s="582"/>
      <c r="N12" s="508"/>
      <c r="O12" s="508"/>
      <c r="P12" s="508"/>
    </row>
    <row r="13" spans="1:17" ht="33.75" customHeight="1">
      <c r="A13" s="511"/>
      <c r="B13" s="538"/>
      <c r="C13" s="577"/>
      <c r="D13" s="578"/>
      <c r="E13" s="559"/>
      <c r="F13" s="560"/>
      <c r="G13" s="560"/>
      <c r="H13" s="560"/>
      <c r="I13" s="560"/>
      <c r="J13" s="560"/>
      <c r="K13" s="560"/>
      <c r="L13" s="560"/>
      <c r="M13" s="579"/>
      <c r="N13" s="508"/>
      <c r="O13" s="508"/>
      <c r="P13" s="508"/>
    </row>
    <row r="14" spans="1:17" ht="21.75" customHeight="1">
      <c r="A14" s="511"/>
      <c r="B14" s="227" t="s">
        <v>194</v>
      </c>
      <c r="C14" s="553"/>
      <c r="D14" s="554"/>
      <c r="E14" s="554"/>
      <c r="F14" s="554"/>
      <c r="G14" s="554"/>
      <c r="H14" s="554"/>
      <c r="I14" s="554"/>
      <c r="J14" s="554"/>
      <c r="K14" s="554"/>
      <c r="L14" s="554"/>
      <c r="M14" s="555"/>
      <c r="N14" s="508"/>
      <c r="O14" s="508"/>
      <c r="P14" s="508"/>
      <c r="Q14" s="6"/>
    </row>
    <row r="15" spans="1:17" ht="35.25" customHeight="1">
      <c r="A15" s="511"/>
      <c r="B15" s="228" t="s">
        <v>320</v>
      </c>
      <c r="C15" s="556"/>
      <c r="D15" s="557"/>
      <c r="E15" s="557"/>
      <c r="F15" s="557"/>
      <c r="G15" s="557"/>
      <c r="H15" s="557"/>
      <c r="I15" s="557"/>
      <c r="J15" s="557"/>
      <c r="K15" s="557"/>
      <c r="L15" s="557"/>
      <c r="M15" s="558"/>
      <c r="N15" s="438"/>
    </row>
    <row r="16" spans="1:17" ht="35.25" customHeight="1">
      <c r="A16" s="511"/>
      <c r="B16" s="222" t="s">
        <v>3</v>
      </c>
      <c r="C16" s="559"/>
      <c r="D16" s="560"/>
      <c r="E16" s="560"/>
      <c r="F16" s="560"/>
      <c r="G16" s="560"/>
      <c r="H16" s="560"/>
      <c r="I16" s="560"/>
      <c r="J16" s="560"/>
      <c r="K16" s="560"/>
      <c r="L16" s="560"/>
      <c r="M16" s="561"/>
      <c r="N16" s="223"/>
    </row>
    <row r="17" spans="1:22" ht="35.25" customHeight="1">
      <c r="A17" s="511"/>
      <c r="B17" s="222" t="s">
        <v>4</v>
      </c>
      <c r="C17" s="559"/>
      <c r="D17" s="560"/>
      <c r="E17" s="560"/>
      <c r="F17" s="560"/>
      <c r="G17" s="560"/>
      <c r="H17" s="560"/>
      <c r="I17" s="560"/>
      <c r="J17" s="560"/>
      <c r="K17" s="560"/>
      <c r="L17" s="560"/>
      <c r="M17" s="561"/>
      <c r="N17" s="223"/>
    </row>
    <row r="18" spans="1:22" ht="35.25" customHeight="1">
      <c r="A18" s="512"/>
      <c r="B18" s="224" t="s">
        <v>283</v>
      </c>
      <c r="C18" s="562"/>
      <c r="D18" s="563"/>
      <c r="E18" s="563"/>
      <c r="F18" s="563"/>
      <c r="G18" s="563"/>
      <c r="H18" s="563"/>
      <c r="I18" s="563"/>
      <c r="J18" s="563"/>
      <c r="K18" s="563"/>
      <c r="L18" s="563"/>
      <c r="M18" s="564"/>
      <c r="N18" s="223"/>
    </row>
    <row r="19" spans="1:22" ht="35.25" customHeight="1">
      <c r="A19" s="548" t="s">
        <v>340</v>
      </c>
      <c r="B19" s="229" t="s">
        <v>284</v>
      </c>
      <c r="C19" s="562"/>
      <c r="D19" s="563"/>
      <c r="E19" s="563"/>
      <c r="F19" s="564"/>
      <c r="G19" s="225" t="s">
        <v>168</v>
      </c>
      <c r="H19" s="562"/>
      <c r="I19" s="563"/>
      <c r="J19" s="563"/>
      <c r="K19" s="563"/>
      <c r="L19" s="563"/>
      <c r="M19" s="564"/>
      <c r="N19" s="546"/>
      <c r="O19" s="547"/>
      <c r="P19" s="547"/>
      <c r="Q19" s="547"/>
    </row>
    <row r="20" spans="1:22" ht="35.25" customHeight="1" thickBot="1">
      <c r="A20" s="548"/>
      <c r="B20" s="230" t="s">
        <v>194</v>
      </c>
      <c r="C20" s="592"/>
      <c r="D20" s="593"/>
      <c r="E20" s="593"/>
      <c r="F20" s="594"/>
      <c r="G20" s="225" t="s">
        <v>167</v>
      </c>
      <c r="H20" s="595"/>
      <c r="I20" s="596"/>
      <c r="J20" s="596"/>
      <c r="K20" s="596"/>
      <c r="L20" s="596"/>
      <c r="M20" s="597"/>
      <c r="N20" s="435"/>
      <c r="O20" s="271"/>
      <c r="P20" s="271"/>
      <c r="Q20" s="271"/>
    </row>
    <row r="21" spans="1:22" ht="35.25" customHeight="1" thickBot="1">
      <c r="A21" s="549"/>
      <c r="B21" s="228" t="s">
        <v>285</v>
      </c>
      <c r="C21" s="598"/>
      <c r="D21" s="599"/>
      <c r="E21" s="599"/>
      <c r="F21" s="600"/>
      <c r="G21" s="436" t="s">
        <v>416</v>
      </c>
      <c r="H21" s="601"/>
      <c r="I21" s="602"/>
      <c r="J21" s="602"/>
      <c r="K21" s="602"/>
      <c r="L21" s="602"/>
      <c r="M21" s="603"/>
      <c r="N21" s="531" t="s">
        <v>498</v>
      </c>
      <c r="O21" s="532"/>
      <c r="P21" s="532"/>
      <c r="Q21" s="271"/>
    </row>
    <row r="22" spans="1:22" ht="21.75" customHeight="1">
      <c r="A22" s="517" t="s">
        <v>220</v>
      </c>
      <c r="B22" s="232" t="s">
        <v>321</v>
      </c>
      <c r="C22" s="565"/>
      <c r="D22" s="566"/>
      <c r="E22" s="566"/>
      <c r="F22" s="566"/>
      <c r="G22" s="566"/>
      <c r="H22" s="566"/>
      <c r="I22" s="566"/>
      <c r="J22" s="566"/>
      <c r="K22" s="566"/>
      <c r="L22" s="566"/>
      <c r="M22" s="567"/>
      <c r="N22" s="271" t="s">
        <v>500</v>
      </c>
    </row>
    <row r="23" spans="1:22" ht="55.5" customHeight="1">
      <c r="A23" s="518"/>
      <c r="B23" s="233" t="s">
        <v>0</v>
      </c>
      <c r="C23" s="556"/>
      <c r="D23" s="557"/>
      <c r="E23" s="557"/>
      <c r="F23" s="557"/>
      <c r="G23" s="557"/>
      <c r="H23" s="557"/>
      <c r="I23" s="557"/>
      <c r="J23" s="557"/>
      <c r="K23" s="557"/>
      <c r="L23" s="557"/>
      <c r="M23" s="568"/>
    </row>
    <row r="24" spans="1:22" ht="18.75" customHeight="1">
      <c r="A24" s="518"/>
      <c r="B24" s="542" t="s">
        <v>103</v>
      </c>
      <c r="C24" s="542" t="s">
        <v>423</v>
      </c>
      <c r="D24" s="234" t="s">
        <v>36</v>
      </c>
      <c r="E24" s="235" t="s">
        <v>424</v>
      </c>
      <c r="F24" s="443"/>
      <c r="G24" s="235" t="s">
        <v>37</v>
      </c>
      <c r="H24" s="447" t="s">
        <v>424</v>
      </c>
      <c r="I24" s="540" t="s">
        <v>39</v>
      </c>
      <c r="J24" s="541"/>
      <c r="K24" s="236" t="s">
        <v>161</v>
      </c>
      <c r="L24" s="237" t="s">
        <v>40</v>
      </c>
      <c r="M24" s="238"/>
    </row>
    <row r="25" spans="1:22" ht="36" customHeight="1">
      <c r="A25" s="518"/>
      <c r="B25" s="550"/>
      <c r="C25" s="543"/>
      <c r="D25" s="239" t="str">
        <f>IF(MIN(D26:D40),MIN(D26:D40),"自動入力")</f>
        <v>自動入力</v>
      </c>
      <c r="E25" s="457" t="str">
        <f t="shared" ref="E25:E35" si="0">IF(D25="","",TEXT(D25,"aaa"))</f>
        <v>自動入力</v>
      </c>
      <c r="F25" s="443" t="s">
        <v>13</v>
      </c>
      <c r="G25" s="448" t="str">
        <f>IF(MAX(G26:G40),MAX(G26:G40),"自動入力")</f>
        <v>自動入力</v>
      </c>
      <c r="H25" s="458" t="str">
        <f t="shared" ref="H25:H40" si="1">IF(G25="","",TEXT(G25,"aaa"))</f>
        <v>自動入力</v>
      </c>
      <c r="I25" s="513" t="str">
        <f>IF(I26="","自動入力",I26)</f>
        <v>自動入力</v>
      </c>
      <c r="J25" s="514"/>
      <c r="K25" s="240" t="str">
        <f>IF(K26="","自動入力","("&amp;K26)</f>
        <v>自動入力</v>
      </c>
      <c r="L25" s="241" t="str">
        <f>IF(L26="","自動入力",L26&amp;")")</f>
        <v>自動入力</v>
      </c>
      <c r="M25" s="429">
        <f>IF(ISBLANK(I27:I40),"",COUNTA(I27:I40))</f>
        <v>0</v>
      </c>
    </row>
    <row r="26" spans="1:22" ht="18.2" customHeight="1">
      <c r="A26" s="518"/>
      <c r="B26" s="550"/>
      <c r="C26" s="441" t="s">
        <v>425</v>
      </c>
      <c r="D26" s="8"/>
      <c r="E26" s="449" t="str">
        <f t="shared" si="0"/>
        <v/>
      </c>
      <c r="F26" s="242" t="s">
        <v>162</v>
      </c>
      <c r="G26" s="444"/>
      <c r="H26" s="454" t="str">
        <f t="shared" si="1"/>
        <v/>
      </c>
      <c r="I26" s="515"/>
      <c r="J26" s="516"/>
      <c r="K26" s="79"/>
      <c r="L26" s="604"/>
      <c r="M26" s="605"/>
      <c r="N26" s="495" t="s">
        <v>413</v>
      </c>
      <c r="P26" s="6"/>
      <c r="R26" s="6"/>
      <c r="S26" s="6"/>
      <c r="T26" s="6"/>
      <c r="U26" s="6"/>
      <c r="V26" s="6"/>
    </row>
    <row r="27" spans="1:22" ht="18.2" customHeight="1">
      <c r="A27" s="518"/>
      <c r="B27" s="550"/>
      <c r="C27" s="442" t="s">
        <v>426</v>
      </c>
      <c r="D27" s="9"/>
      <c r="E27" s="453" t="str">
        <f t="shared" si="0"/>
        <v/>
      </c>
      <c r="F27" s="243" t="s">
        <v>162</v>
      </c>
      <c r="G27" s="445"/>
      <c r="H27" s="455" t="str">
        <f t="shared" si="1"/>
        <v/>
      </c>
      <c r="I27" s="519"/>
      <c r="J27" s="606"/>
      <c r="K27" s="28"/>
      <c r="L27" s="525"/>
      <c r="M27" s="526"/>
      <c r="N27" s="495" t="s">
        <v>409</v>
      </c>
      <c r="P27" s="6"/>
      <c r="R27" s="6"/>
      <c r="S27" s="6"/>
      <c r="T27" s="6"/>
      <c r="U27" s="6"/>
      <c r="V27" s="6"/>
    </row>
    <row r="28" spans="1:22" ht="18.2" customHeight="1">
      <c r="A28" s="518"/>
      <c r="B28" s="550"/>
      <c r="C28" s="442" t="s">
        <v>427</v>
      </c>
      <c r="D28" s="9"/>
      <c r="E28" s="453" t="str">
        <f t="shared" si="0"/>
        <v/>
      </c>
      <c r="F28" s="243" t="s">
        <v>13</v>
      </c>
      <c r="G28" s="445"/>
      <c r="H28" s="455" t="str">
        <f t="shared" si="1"/>
        <v/>
      </c>
      <c r="I28" s="519"/>
      <c r="J28" s="606"/>
      <c r="K28" s="28"/>
      <c r="L28" s="525"/>
      <c r="M28" s="526"/>
      <c r="N28" s="231"/>
      <c r="O28" s="6"/>
      <c r="P28" s="6"/>
      <c r="R28" s="6"/>
      <c r="S28" s="6"/>
      <c r="T28" s="6"/>
      <c r="U28" s="6"/>
      <c r="V28" s="6"/>
    </row>
    <row r="29" spans="1:22" ht="18.2" customHeight="1">
      <c r="A29" s="518"/>
      <c r="B29" s="550"/>
      <c r="C29" s="442" t="s">
        <v>428</v>
      </c>
      <c r="D29" s="9"/>
      <c r="E29" s="453" t="str">
        <f t="shared" si="0"/>
        <v/>
      </c>
      <c r="F29" s="243" t="s">
        <v>13</v>
      </c>
      <c r="G29" s="445"/>
      <c r="H29" s="455" t="str">
        <f t="shared" si="1"/>
        <v/>
      </c>
      <c r="I29" s="519"/>
      <c r="J29" s="606"/>
      <c r="K29" s="28"/>
      <c r="L29" s="525"/>
      <c r="M29" s="526"/>
      <c r="N29" s="231"/>
      <c r="O29" s="6"/>
      <c r="P29" s="6"/>
    </row>
    <row r="30" spans="1:22" ht="18.2" customHeight="1">
      <c r="A30" s="518"/>
      <c r="B30" s="550"/>
      <c r="C30" s="442" t="s">
        <v>429</v>
      </c>
      <c r="D30" s="9"/>
      <c r="E30" s="453" t="str">
        <f t="shared" si="0"/>
        <v/>
      </c>
      <c r="F30" s="243" t="s">
        <v>13</v>
      </c>
      <c r="G30" s="445"/>
      <c r="H30" s="455" t="str">
        <f t="shared" si="1"/>
        <v/>
      </c>
      <c r="I30" s="519"/>
      <c r="J30" s="520"/>
      <c r="K30" s="28"/>
      <c r="L30" s="525"/>
      <c r="M30" s="526"/>
      <c r="N30" s="231"/>
      <c r="O30" s="6"/>
      <c r="P30" s="6"/>
    </row>
    <row r="31" spans="1:22" ht="18.2" customHeight="1">
      <c r="A31" s="518"/>
      <c r="B31" s="550"/>
      <c r="C31" s="442" t="s">
        <v>430</v>
      </c>
      <c r="D31" s="9"/>
      <c r="E31" s="453" t="str">
        <f t="shared" si="0"/>
        <v/>
      </c>
      <c r="F31" s="243" t="s">
        <v>13</v>
      </c>
      <c r="G31" s="445"/>
      <c r="H31" s="455" t="str">
        <f t="shared" si="1"/>
        <v/>
      </c>
      <c r="I31" s="519"/>
      <c r="J31" s="520"/>
      <c r="K31" s="28"/>
      <c r="L31" s="525"/>
      <c r="M31" s="526"/>
      <c r="N31" s="231"/>
      <c r="O31" s="6"/>
      <c r="P31" s="6"/>
      <c r="R31" s="6"/>
      <c r="S31" s="6"/>
      <c r="T31" s="6"/>
      <c r="U31" s="6"/>
      <c r="V31" s="6"/>
    </row>
    <row r="32" spans="1:22" ht="18.2" customHeight="1">
      <c r="A32" s="518"/>
      <c r="B32" s="550"/>
      <c r="C32" s="442" t="s">
        <v>431</v>
      </c>
      <c r="D32" s="9"/>
      <c r="E32" s="453" t="str">
        <f t="shared" si="0"/>
        <v/>
      </c>
      <c r="F32" s="243" t="s">
        <v>13</v>
      </c>
      <c r="G32" s="445"/>
      <c r="H32" s="455" t="str">
        <f t="shared" si="1"/>
        <v/>
      </c>
      <c r="I32" s="519"/>
      <c r="J32" s="520"/>
      <c r="K32" s="28"/>
      <c r="L32" s="525"/>
      <c r="M32" s="526"/>
      <c r="N32" s="231"/>
      <c r="O32" s="244"/>
      <c r="P32" s="245"/>
      <c r="R32" s="6"/>
      <c r="S32" s="6"/>
      <c r="T32" s="6"/>
      <c r="U32" s="6"/>
      <c r="V32" s="6"/>
    </row>
    <row r="33" spans="1:22" ht="18.2" customHeight="1">
      <c r="A33" s="518"/>
      <c r="B33" s="550"/>
      <c r="C33" s="442" t="s">
        <v>432</v>
      </c>
      <c r="D33" s="9"/>
      <c r="E33" s="453" t="str">
        <f t="shared" si="0"/>
        <v/>
      </c>
      <c r="F33" s="243" t="s">
        <v>13</v>
      </c>
      <c r="G33" s="445"/>
      <c r="H33" s="455" t="str">
        <f t="shared" si="1"/>
        <v/>
      </c>
      <c r="I33" s="519"/>
      <c r="J33" s="520"/>
      <c r="K33" s="28"/>
      <c r="L33" s="525"/>
      <c r="M33" s="526"/>
      <c r="N33" s="231"/>
      <c r="O33" s="244"/>
      <c r="P33" s="6"/>
      <c r="Q33" s="6"/>
      <c r="R33" s="6"/>
      <c r="S33" s="6"/>
      <c r="T33" s="6"/>
      <c r="U33" s="6"/>
      <c r="V33" s="6"/>
    </row>
    <row r="34" spans="1:22" ht="18.2" customHeight="1">
      <c r="A34" s="518"/>
      <c r="B34" s="550"/>
      <c r="C34" s="442" t="s">
        <v>433</v>
      </c>
      <c r="D34" s="9"/>
      <c r="E34" s="453" t="str">
        <f t="shared" si="0"/>
        <v/>
      </c>
      <c r="F34" s="243" t="s">
        <v>13</v>
      </c>
      <c r="G34" s="445"/>
      <c r="H34" s="455" t="str">
        <f t="shared" si="1"/>
        <v/>
      </c>
      <c r="I34" s="519"/>
      <c r="J34" s="520"/>
      <c r="K34" s="28"/>
      <c r="L34" s="525"/>
      <c r="M34" s="526"/>
      <c r="N34" s="231"/>
      <c r="O34" s="6"/>
      <c r="P34" s="6"/>
      <c r="Q34" s="6"/>
      <c r="R34" s="6"/>
      <c r="S34" s="6"/>
      <c r="T34" s="6"/>
      <c r="U34" s="6"/>
      <c r="V34" s="6"/>
    </row>
    <row r="35" spans="1:22" ht="18.2" customHeight="1">
      <c r="A35" s="518"/>
      <c r="B35" s="550"/>
      <c r="C35" s="442" t="s">
        <v>434</v>
      </c>
      <c r="D35" s="9"/>
      <c r="E35" s="453" t="str">
        <f t="shared" si="0"/>
        <v/>
      </c>
      <c r="F35" s="243" t="s">
        <v>13</v>
      </c>
      <c r="G35" s="445"/>
      <c r="H35" s="455" t="str">
        <f t="shared" si="1"/>
        <v/>
      </c>
      <c r="I35" s="519"/>
      <c r="J35" s="520"/>
      <c r="K35" s="28"/>
      <c r="L35" s="525"/>
      <c r="M35" s="526"/>
      <c r="N35" s="231"/>
      <c r="O35" s="6"/>
      <c r="P35" s="6"/>
      <c r="Q35" s="6"/>
      <c r="R35" s="6"/>
      <c r="S35" s="6"/>
      <c r="T35" s="6"/>
      <c r="U35" s="6"/>
      <c r="V35" s="6"/>
    </row>
    <row r="36" spans="1:22" ht="18.2" customHeight="1">
      <c r="A36" s="518"/>
      <c r="B36" s="550"/>
      <c r="C36" s="442" t="s">
        <v>435</v>
      </c>
      <c r="D36" s="9"/>
      <c r="E36" s="453" t="str">
        <f t="shared" ref="E36:E40" si="2">IF(D36="","",TEXT(D36,"aaa"))</f>
        <v/>
      </c>
      <c r="F36" s="243" t="s">
        <v>13</v>
      </c>
      <c r="G36" s="445"/>
      <c r="H36" s="455" t="str">
        <f t="shared" si="1"/>
        <v/>
      </c>
      <c r="I36" s="519"/>
      <c r="J36" s="520"/>
      <c r="K36" s="28"/>
      <c r="L36" s="525"/>
      <c r="M36" s="526"/>
      <c r="N36" s="231"/>
      <c r="O36" s="6"/>
      <c r="P36" s="6"/>
      <c r="Q36" s="6"/>
      <c r="R36" s="6"/>
      <c r="S36" s="6"/>
      <c r="T36" s="6"/>
      <c r="U36" s="6"/>
      <c r="V36" s="6"/>
    </row>
    <row r="37" spans="1:22" ht="18.2" customHeight="1">
      <c r="A37" s="518"/>
      <c r="B37" s="550"/>
      <c r="C37" s="442" t="s">
        <v>436</v>
      </c>
      <c r="D37" s="9"/>
      <c r="E37" s="453" t="str">
        <f t="shared" si="2"/>
        <v/>
      </c>
      <c r="F37" s="246" t="s">
        <v>13</v>
      </c>
      <c r="G37" s="446"/>
      <c r="H37" s="456" t="str">
        <f t="shared" si="1"/>
        <v/>
      </c>
      <c r="I37" s="519"/>
      <c r="J37" s="520"/>
      <c r="K37" s="76"/>
      <c r="L37" s="544"/>
      <c r="M37" s="545"/>
      <c r="N37" s="231"/>
      <c r="O37" s="6"/>
      <c r="P37" s="6"/>
      <c r="Q37" s="6"/>
      <c r="R37" s="6"/>
      <c r="S37" s="6"/>
      <c r="T37" s="6"/>
      <c r="U37" s="6"/>
      <c r="V37" s="6"/>
    </row>
    <row r="38" spans="1:22" ht="18.2" customHeight="1">
      <c r="A38" s="518"/>
      <c r="B38" s="550"/>
      <c r="C38" s="442" t="s">
        <v>437</v>
      </c>
      <c r="D38" s="9"/>
      <c r="E38" s="453" t="str">
        <f t="shared" si="2"/>
        <v/>
      </c>
      <c r="F38" s="246" t="s">
        <v>162</v>
      </c>
      <c r="G38" s="446"/>
      <c r="H38" s="456" t="str">
        <f t="shared" si="1"/>
        <v/>
      </c>
      <c r="I38" s="519"/>
      <c r="J38" s="520"/>
      <c r="K38" s="76"/>
      <c r="L38" s="544"/>
      <c r="M38" s="545"/>
      <c r="N38" s="231"/>
      <c r="O38" s="6"/>
      <c r="P38" s="6"/>
      <c r="V38" s="6"/>
    </row>
    <row r="39" spans="1:22" ht="18.2" customHeight="1">
      <c r="A39" s="518"/>
      <c r="B39" s="550"/>
      <c r="C39" s="442" t="s">
        <v>438</v>
      </c>
      <c r="D39" s="9"/>
      <c r="E39" s="453" t="str">
        <f t="shared" si="2"/>
        <v/>
      </c>
      <c r="F39" s="246" t="s">
        <v>162</v>
      </c>
      <c r="G39" s="446"/>
      <c r="H39" s="456" t="str">
        <f t="shared" si="1"/>
        <v/>
      </c>
      <c r="I39" s="519"/>
      <c r="J39" s="520"/>
      <c r="K39" s="76"/>
      <c r="L39" s="544"/>
      <c r="M39" s="545"/>
      <c r="N39" s="231"/>
      <c r="O39" s="6"/>
      <c r="P39" s="6"/>
      <c r="V39" s="6"/>
    </row>
    <row r="40" spans="1:22" ht="18.2" customHeight="1">
      <c r="A40" s="518"/>
      <c r="B40" s="543"/>
      <c r="C40" s="466" t="s">
        <v>439</v>
      </c>
      <c r="D40" s="467"/>
      <c r="E40" s="468" t="str">
        <f t="shared" si="2"/>
        <v/>
      </c>
      <c r="F40" s="246" t="s">
        <v>162</v>
      </c>
      <c r="G40" s="446"/>
      <c r="H40" s="456" t="str">
        <f t="shared" si="1"/>
        <v/>
      </c>
      <c r="I40" s="551"/>
      <c r="J40" s="552"/>
      <c r="K40" s="76"/>
      <c r="L40" s="544"/>
      <c r="M40" s="545"/>
      <c r="N40" s="231"/>
      <c r="O40" s="6"/>
      <c r="P40" s="6"/>
      <c r="V40" s="6"/>
    </row>
    <row r="41" spans="1:22" ht="26.25" customHeight="1">
      <c r="A41" s="518"/>
      <c r="B41" s="521"/>
      <c r="C41" s="586" t="s">
        <v>99</v>
      </c>
      <c r="D41" s="587"/>
      <c r="E41" s="588" t="s">
        <v>100</v>
      </c>
      <c r="F41" s="589"/>
      <c r="G41" s="589"/>
      <c r="H41" s="540" t="s">
        <v>101</v>
      </c>
      <c r="I41" s="590"/>
      <c r="J41" s="591"/>
      <c r="K41" s="534" t="s">
        <v>102</v>
      </c>
      <c r="L41" s="534"/>
      <c r="M41" s="535"/>
      <c r="N41" s="247"/>
    </row>
    <row r="42" spans="1:22" ht="26.25" customHeight="1">
      <c r="A42" s="518"/>
      <c r="B42" s="521"/>
      <c r="C42" s="527" t="s">
        <v>183</v>
      </c>
      <c r="D42" s="528"/>
      <c r="E42" s="611">
        <f>収入!E6</f>
        <v>0</v>
      </c>
      <c r="F42" s="612"/>
      <c r="G42" s="613"/>
      <c r="H42" s="649" t="s">
        <v>212</v>
      </c>
      <c r="I42" s="650"/>
      <c r="J42" s="463" t="str">
        <f>IF(H42=支出!$E$20,支出!$D$20,IF(H42=支出!$E$21,支出!$D$21,IF(H42=支出!$E$22,支出!$D$22,"")))</f>
        <v/>
      </c>
      <c r="K42" s="635">
        <f>支出!G8</f>
        <v>0</v>
      </c>
      <c r="L42" s="636"/>
      <c r="M42" s="637"/>
      <c r="O42" s="248" t="s">
        <v>338</v>
      </c>
    </row>
    <row r="43" spans="1:22" ht="26.25" customHeight="1">
      <c r="A43" s="518"/>
      <c r="B43" s="521"/>
      <c r="C43" s="529" t="s">
        <v>169</v>
      </c>
      <c r="D43" s="530"/>
      <c r="E43" s="614">
        <f>収入!E7</f>
        <v>0</v>
      </c>
      <c r="F43" s="615"/>
      <c r="G43" s="616"/>
      <c r="H43" s="651" t="s">
        <v>214</v>
      </c>
      <c r="I43" s="652"/>
      <c r="J43" s="462" t="str">
        <f>IF(H43=支出!$E$20,支出!$D$20,IF(H43=支出!$E$21,支出!$D$21,IF(H43=支出!$E$22,支出!$D$22,"")))</f>
        <v/>
      </c>
      <c r="K43" s="638">
        <f>支出!G9</f>
        <v>0</v>
      </c>
      <c r="L43" s="639"/>
      <c r="M43" s="640"/>
    </row>
    <row r="44" spans="1:22" ht="29.25" customHeight="1">
      <c r="A44" s="518"/>
      <c r="B44" s="521"/>
      <c r="C44" s="626" t="s">
        <v>399</v>
      </c>
      <c r="D44" s="627"/>
      <c r="E44" s="614">
        <f>収入!E9</f>
        <v>0</v>
      </c>
      <c r="F44" s="615"/>
      <c r="G44" s="616"/>
      <c r="H44" s="651" t="s">
        <v>213</v>
      </c>
      <c r="I44" s="652"/>
      <c r="J44" s="462" t="str">
        <f>IF(H44=支出!$E$20,支出!$D$20,IF(H44=支出!$E$21,支出!$D$21,IF(H44=支出!$E$22,支出!$D$22,"")))</f>
        <v/>
      </c>
      <c r="K44" s="638">
        <f>支出!G10</f>
        <v>0</v>
      </c>
      <c r="L44" s="639"/>
      <c r="M44" s="640"/>
    </row>
    <row r="45" spans="1:22" ht="26.25" customHeight="1">
      <c r="A45" s="518"/>
      <c r="B45" s="521"/>
      <c r="C45" s="529" t="s">
        <v>184</v>
      </c>
      <c r="D45" s="530"/>
      <c r="E45" s="614">
        <f>収入!E10</f>
        <v>0</v>
      </c>
      <c r="F45" s="615"/>
      <c r="G45" s="616"/>
      <c r="H45" s="651" t="s">
        <v>65</v>
      </c>
      <c r="I45" s="652"/>
      <c r="J45" s="462" t="str">
        <f>IF(H45=支出!$E$20,支出!$D$20,IF(H45=支出!$E$21,支出!$D$21,IF(H45=支出!$E$22,支出!$D$22,"")))</f>
        <v/>
      </c>
      <c r="K45" s="638">
        <f>支出!G11</f>
        <v>0</v>
      </c>
      <c r="L45" s="639"/>
      <c r="M45" s="640"/>
    </row>
    <row r="46" spans="1:22" ht="26.25" customHeight="1">
      <c r="A46" s="518"/>
      <c r="B46" s="521"/>
      <c r="C46" s="529" t="s">
        <v>185</v>
      </c>
      <c r="D46" s="530"/>
      <c r="E46" s="614">
        <f>収入!E11</f>
        <v>0</v>
      </c>
      <c r="F46" s="615"/>
      <c r="G46" s="616"/>
      <c r="H46" s="651" t="s">
        <v>215</v>
      </c>
      <c r="I46" s="652"/>
      <c r="J46" s="462" t="str">
        <f>IF(H46=支出!$E$20,支出!$D$20,IF(H46=支出!$E$21,支出!$D$21,IF(H46=支出!$E$22,支出!$D$22,"")))</f>
        <v/>
      </c>
      <c r="K46" s="638">
        <f>支出!G12</f>
        <v>0</v>
      </c>
      <c r="L46" s="639"/>
      <c r="M46" s="640"/>
    </row>
    <row r="47" spans="1:22" ht="26.25" customHeight="1">
      <c r="A47" s="518"/>
      <c r="B47" s="521"/>
      <c r="C47" s="529" t="s">
        <v>186</v>
      </c>
      <c r="D47" s="530"/>
      <c r="E47" s="614">
        <f>収入!E12</f>
        <v>0</v>
      </c>
      <c r="F47" s="615"/>
      <c r="G47" s="616"/>
      <c r="H47" s="651" t="s">
        <v>50</v>
      </c>
      <c r="I47" s="652"/>
      <c r="J47" s="462" t="str">
        <f>IF(H47=支出!$E$20,支出!$D$20,IF(H47=支出!$E$21,支出!$D$21,IF(H47=支出!$E$22,支出!$D$22,"")))</f>
        <v/>
      </c>
      <c r="K47" s="638">
        <f>支出!G13</f>
        <v>0</v>
      </c>
      <c r="L47" s="639"/>
      <c r="M47" s="640"/>
    </row>
    <row r="48" spans="1:22" ht="26.25" customHeight="1">
      <c r="A48" s="518"/>
      <c r="B48" s="521"/>
      <c r="C48" s="628" t="s">
        <v>252</v>
      </c>
      <c r="D48" s="629"/>
      <c r="E48" s="614">
        <f>収入!E13</f>
        <v>0</v>
      </c>
      <c r="F48" s="615"/>
      <c r="G48" s="616"/>
      <c r="H48" s="651" t="s">
        <v>279</v>
      </c>
      <c r="I48" s="652"/>
      <c r="J48" s="462" t="str">
        <f>IF(H48=支出!$E$20,支出!$D$20,IF(H48=支出!$E$21,支出!$D$21,IF(H48=支出!$E$22,支出!$D$22,"")))</f>
        <v/>
      </c>
      <c r="K48" s="638">
        <f>支出!G14</f>
        <v>0</v>
      </c>
      <c r="L48" s="639"/>
      <c r="M48" s="640"/>
    </row>
    <row r="49" spans="1:22" ht="26.25" customHeight="1">
      <c r="A49" s="518"/>
      <c r="B49" s="521"/>
      <c r="C49" s="630" t="s">
        <v>187</v>
      </c>
      <c r="D49" s="631"/>
      <c r="E49" s="617">
        <f>収入!E14</f>
        <v>0</v>
      </c>
      <c r="F49" s="618"/>
      <c r="G49" s="619"/>
      <c r="H49" s="653" t="s">
        <v>280</v>
      </c>
      <c r="I49" s="654"/>
      <c r="J49" s="462" t="str">
        <f>IF(H49=支出!$E$20,支出!$D$20,IF(H49=支出!$E$21,支出!$D$21,IF(H49=支出!$E$22,支出!$D$22,"")))</f>
        <v/>
      </c>
      <c r="K49" s="638">
        <f>支出!G15</f>
        <v>0</v>
      </c>
      <c r="L49" s="639"/>
      <c r="M49" s="640"/>
    </row>
    <row r="50" spans="1:22" ht="26.25" customHeight="1">
      <c r="A50" s="518"/>
      <c r="B50" s="521"/>
      <c r="C50" s="501" t="s">
        <v>166</v>
      </c>
      <c r="D50" s="502"/>
      <c r="E50" s="503">
        <f>収入!E5</f>
        <v>0</v>
      </c>
      <c r="F50" s="504"/>
      <c r="G50" s="505"/>
      <c r="H50" s="653" t="s">
        <v>216</v>
      </c>
      <c r="I50" s="654"/>
      <c r="J50" s="462" t="str">
        <f>IF(H50=支出!$E$20,支出!$D$20,IF(H50=支出!$E$21,支出!$D$21,IF(H50=支出!$E$22,支出!$D$22,"")))</f>
        <v/>
      </c>
      <c r="K50" s="638">
        <f>支出!G16</f>
        <v>0</v>
      </c>
      <c r="L50" s="639"/>
      <c r="M50" s="640"/>
    </row>
    <row r="51" spans="1:22" ht="26.25" customHeight="1" thickBot="1">
      <c r="A51" s="518"/>
      <c r="B51" s="521"/>
      <c r="C51" s="506" t="s">
        <v>306</v>
      </c>
      <c r="D51" s="507"/>
      <c r="E51" s="503">
        <f>IFERROR(K53-E52-E50,"自動計算")</f>
        <v>0</v>
      </c>
      <c r="F51" s="504"/>
      <c r="G51" s="505"/>
      <c r="H51" s="647" t="s">
        <v>95</v>
      </c>
      <c r="I51" s="648"/>
      <c r="J51" s="464" t="str">
        <f>IF(H51=支出!$E$20,支出!$D$20,IF(H51=支出!$E$21,支出!$D$21,IF(H51=支出!$E$22,支出!$D$22,"")))</f>
        <v/>
      </c>
      <c r="K51" s="641">
        <f>支出!G17</f>
        <v>0</v>
      </c>
      <c r="L51" s="642"/>
      <c r="M51" s="643"/>
    </row>
    <row r="52" spans="1:22" ht="39.950000000000003" customHeight="1" thickTop="1" thickBot="1">
      <c r="A52" s="518"/>
      <c r="B52" s="522"/>
      <c r="C52" s="607" t="s">
        <v>448</v>
      </c>
      <c r="D52" s="608"/>
      <c r="E52" s="620"/>
      <c r="F52" s="621"/>
      <c r="G52" s="622"/>
      <c r="H52" s="632" t="s">
        <v>286</v>
      </c>
      <c r="I52" s="632"/>
      <c r="J52" s="633"/>
      <c r="K52" s="644">
        <f>支出!G18</f>
        <v>0</v>
      </c>
      <c r="L52" s="645"/>
      <c r="M52" s="646"/>
    </row>
    <row r="53" spans="1:22" ht="39.950000000000003" customHeight="1" thickTop="1" thickBot="1">
      <c r="A53" s="518"/>
      <c r="B53" s="523"/>
      <c r="C53" s="609" t="s">
        <v>449</v>
      </c>
      <c r="D53" s="610"/>
      <c r="E53" s="623">
        <f>総表!K53</f>
        <v>0</v>
      </c>
      <c r="F53" s="624"/>
      <c r="G53" s="625"/>
      <c r="H53" s="634" t="s">
        <v>273</v>
      </c>
      <c r="I53" s="632"/>
      <c r="J53" s="633"/>
      <c r="K53" s="644">
        <f>支出!G7</f>
        <v>0</v>
      </c>
      <c r="L53" s="645"/>
      <c r="M53" s="646"/>
      <c r="Q53" s="6"/>
      <c r="R53" s="6"/>
      <c r="S53" s="6"/>
      <c r="T53" s="6"/>
      <c r="U53" s="6"/>
    </row>
    <row r="54" spans="1:22" ht="24.75" customHeight="1">
      <c r="A54" s="249"/>
      <c r="B54" s="249"/>
      <c r="C54" s="249"/>
      <c r="D54" s="249"/>
      <c r="E54" s="249"/>
      <c r="F54" s="249"/>
      <c r="G54" s="249"/>
      <c r="H54" s="249"/>
      <c r="I54" s="249"/>
      <c r="J54" s="249"/>
      <c r="K54" s="249"/>
      <c r="L54" s="249"/>
      <c r="M54" s="249"/>
      <c r="N54" s="231"/>
      <c r="O54" s="6"/>
      <c r="P54" s="6"/>
      <c r="Q54" s="6"/>
      <c r="R54" s="6"/>
      <c r="S54" s="6"/>
      <c r="T54" s="6"/>
      <c r="U54" s="6"/>
      <c r="V54" s="6"/>
    </row>
    <row r="55" spans="1:22" ht="23.25" customHeight="1">
      <c r="A55" s="250"/>
      <c r="B55" s="251"/>
      <c r="C55" s="251"/>
      <c r="D55" s="249"/>
      <c r="E55" s="249"/>
      <c r="F55" s="249"/>
      <c r="G55" s="249"/>
      <c r="H55" s="249"/>
      <c r="I55" s="249"/>
      <c r="J55" s="249"/>
      <c r="K55" s="249"/>
      <c r="L55" s="249"/>
      <c r="M55" s="249"/>
      <c r="O55" s="6"/>
      <c r="P55" s="6"/>
      <c r="Q55" s="6"/>
      <c r="R55" s="6"/>
      <c r="S55" s="6"/>
      <c r="T55" s="6"/>
      <c r="U55" s="6"/>
    </row>
    <row r="56" spans="1:22" ht="17.25">
      <c r="A56" s="249"/>
      <c r="B56" s="250"/>
      <c r="C56" s="250"/>
      <c r="D56" s="249"/>
      <c r="E56" s="249"/>
      <c r="F56" s="249"/>
      <c r="G56" s="249"/>
      <c r="H56" s="249"/>
      <c r="I56" s="249"/>
      <c r="J56" s="249"/>
      <c r="K56" s="249"/>
      <c r="L56" s="249"/>
      <c r="M56" s="249"/>
      <c r="N56" s="231"/>
      <c r="O56" s="6"/>
      <c r="P56" s="6"/>
      <c r="Q56" s="6"/>
      <c r="R56" s="6"/>
      <c r="S56" s="6"/>
      <c r="T56" s="6"/>
      <c r="U56" s="6"/>
      <c r="V56" s="6"/>
    </row>
    <row r="57" spans="1:22" ht="17.25">
      <c r="A57" s="249"/>
      <c r="B57" s="250"/>
      <c r="C57" s="250"/>
      <c r="D57" s="249"/>
      <c r="E57" s="249"/>
      <c r="F57" s="249"/>
      <c r="G57" s="249"/>
      <c r="H57" s="249"/>
      <c r="I57" s="249"/>
      <c r="J57" s="249"/>
      <c r="K57" s="249"/>
      <c r="L57" s="249"/>
      <c r="M57" s="249"/>
      <c r="N57" s="231"/>
      <c r="O57" s="6"/>
      <c r="P57" s="6"/>
      <c r="Q57" s="6"/>
      <c r="R57" s="6"/>
      <c r="S57" s="6"/>
      <c r="T57" s="6"/>
      <c r="U57" s="6"/>
      <c r="V57" s="6"/>
    </row>
    <row r="58" spans="1:22">
      <c r="N58" s="231"/>
      <c r="O58" s="6"/>
      <c r="P58" s="6"/>
      <c r="Q58" s="6"/>
      <c r="R58" s="6"/>
      <c r="S58" s="6"/>
      <c r="T58" s="6"/>
      <c r="U58" s="6"/>
      <c r="V58" s="6"/>
    </row>
    <row r="59" spans="1:22" hidden="1">
      <c r="B59" s="5">
        <f>個表!C4</f>
        <v>0</v>
      </c>
      <c r="N59" s="231"/>
      <c r="O59" s="6"/>
      <c r="P59" s="6"/>
      <c r="Q59" s="6"/>
      <c r="R59" s="6"/>
      <c r="S59" s="6"/>
      <c r="T59" s="6"/>
      <c r="U59" s="6"/>
      <c r="V59" s="6"/>
    </row>
    <row r="60" spans="1:22" hidden="1">
      <c r="B60" s="5">
        <f>個表!C12</f>
        <v>0</v>
      </c>
      <c r="N60" s="231"/>
      <c r="O60" s="6"/>
      <c r="P60" s="6"/>
      <c r="Q60" s="6"/>
      <c r="R60" s="6"/>
      <c r="S60" s="6"/>
      <c r="T60" s="6"/>
      <c r="U60" s="6"/>
      <c r="V60" s="6"/>
    </row>
    <row r="61" spans="1:22" hidden="1">
      <c r="B61" s="5">
        <f>個表!C85</f>
        <v>0</v>
      </c>
      <c r="N61" s="231"/>
      <c r="O61" s="6"/>
      <c r="P61" s="6"/>
      <c r="Q61" s="6"/>
      <c r="R61" s="6"/>
      <c r="S61" s="6"/>
      <c r="T61" s="6"/>
      <c r="U61" s="6"/>
      <c r="V61" s="6"/>
    </row>
    <row r="62" spans="1:22">
      <c r="N62" s="231"/>
      <c r="O62" s="6"/>
      <c r="P62" s="6"/>
      <c r="Q62" s="6"/>
      <c r="R62" s="6"/>
      <c r="S62" s="6"/>
      <c r="T62" s="6"/>
      <c r="U62" s="6"/>
      <c r="V62" s="6"/>
    </row>
    <row r="63" spans="1:22">
      <c r="N63" s="231"/>
      <c r="O63" s="6"/>
      <c r="P63" s="6"/>
      <c r="Q63" s="6"/>
      <c r="R63" s="6"/>
      <c r="S63" s="6"/>
      <c r="T63" s="6"/>
      <c r="U63" s="6"/>
      <c r="V63" s="6"/>
    </row>
    <row r="64" spans="1:22">
      <c r="N64" s="231"/>
      <c r="O64" s="6"/>
      <c r="P64" s="6"/>
      <c r="Q64" s="6"/>
      <c r="R64" s="6"/>
      <c r="S64" s="6"/>
      <c r="T64" s="6"/>
      <c r="U64" s="6"/>
      <c r="V64" s="6"/>
    </row>
    <row r="65" spans="14:22">
      <c r="N65" s="231"/>
      <c r="O65" s="6"/>
      <c r="P65" s="6"/>
      <c r="Q65" s="6"/>
      <c r="R65" s="6"/>
      <c r="S65" s="6"/>
      <c r="T65" s="6"/>
      <c r="U65" s="6"/>
      <c r="V65" s="6"/>
    </row>
    <row r="66" spans="14:22">
      <c r="N66" s="231"/>
      <c r="O66" s="6"/>
      <c r="P66" s="6"/>
      <c r="Q66" s="6"/>
      <c r="R66" s="6"/>
      <c r="S66" s="6"/>
      <c r="T66" s="6"/>
      <c r="U66" s="6"/>
      <c r="V66" s="6"/>
    </row>
    <row r="67" spans="14:22">
      <c r="N67" s="231"/>
      <c r="O67" s="6"/>
      <c r="P67" s="6"/>
      <c r="Q67" s="6"/>
      <c r="R67" s="6"/>
      <c r="S67" s="6"/>
      <c r="T67" s="6"/>
      <c r="U67" s="6"/>
      <c r="V67" s="6"/>
    </row>
    <row r="68" spans="14:22">
      <c r="N68" s="231"/>
      <c r="O68" s="6"/>
      <c r="P68" s="6"/>
      <c r="Q68" s="6"/>
      <c r="R68" s="6"/>
      <c r="S68" s="6"/>
      <c r="T68" s="6"/>
      <c r="U68" s="6"/>
      <c r="V68" s="6"/>
    </row>
    <row r="69" spans="14:22">
      <c r="N69" s="231"/>
      <c r="O69" s="6"/>
      <c r="P69" s="6"/>
      <c r="V69" s="6"/>
    </row>
  </sheetData>
  <sheetProtection formatCells="0"/>
  <customSheetViews>
    <customSheetView guid="{1931C2DD-0477-40D3-ABFA-7C96E25F8814}" scale="80" hiddenColumns="1">
      <selection activeCell="M1" sqref="M1:S1048576"/>
      <pageMargins left="0.70866141732283472" right="0.70866141732283472" top="0.74803149606299213" bottom="0.74803149606299213" header="0.31496062992125984" footer="0.31496062992125984"/>
      <pageSetup paperSize="9" scale="61" fitToHeight="0" orientation="portrait" r:id="rId1"/>
    </customSheetView>
  </customSheetViews>
  <mergeCells count="123">
    <mergeCell ref="H52:J52"/>
    <mergeCell ref="H53:J53"/>
    <mergeCell ref="K42:M42"/>
    <mergeCell ref="K43:M43"/>
    <mergeCell ref="K44:M44"/>
    <mergeCell ref="K45:M45"/>
    <mergeCell ref="K46:M46"/>
    <mergeCell ref="K47:M47"/>
    <mergeCell ref="K48:M48"/>
    <mergeCell ref="K49:M49"/>
    <mergeCell ref="K50:M50"/>
    <mergeCell ref="K51:M51"/>
    <mergeCell ref="K52:M52"/>
    <mergeCell ref="K53:M53"/>
    <mergeCell ref="H51:I51"/>
    <mergeCell ref="H42:I42"/>
    <mergeCell ref="H43:I43"/>
    <mergeCell ref="H44:I44"/>
    <mergeCell ref="H45:I45"/>
    <mergeCell ref="H46:I46"/>
    <mergeCell ref="H47:I47"/>
    <mergeCell ref="H48:I48"/>
    <mergeCell ref="H49:I49"/>
    <mergeCell ref="H50:I50"/>
    <mergeCell ref="C52:D52"/>
    <mergeCell ref="C53:D53"/>
    <mergeCell ref="E42:G42"/>
    <mergeCell ref="E43:G43"/>
    <mergeCell ref="E44:G44"/>
    <mergeCell ref="E45:G45"/>
    <mergeCell ref="E46:G46"/>
    <mergeCell ref="E47:G47"/>
    <mergeCell ref="E48:G48"/>
    <mergeCell ref="E49:G49"/>
    <mergeCell ref="E52:G52"/>
    <mergeCell ref="E53:G53"/>
    <mergeCell ref="C44:D44"/>
    <mergeCell ref="C45:D45"/>
    <mergeCell ref="C46:D46"/>
    <mergeCell ref="C47:D47"/>
    <mergeCell ref="C48:D48"/>
    <mergeCell ref="C49:D49"/>
    <mergeCell ref="C41:D41"/>
    <mergeCell ref="E41:G41"/>
    <mergeCell ref="H41:J41"/>
    <mergeCell ref="C19:F19"/>
    <mergeCell ref="H19:M19"/>
    <mergeCell ref="C20:F20"/>
    <mergeCell ref="H20:M20"/>
    <mergeCell ref="C21:F21"/>
    <mergeCell ref="H21:M21"/>
    <mergeCell ref="L26:M26"/>
    <mergeCell ref="I27:J27"/>
    <mergeCell ref="I28:J28"/>
    <mergeCell ref="I29:J29"/>
    <mergeCell ref="L33:M33"/>
    <mergeCell ref="L29:M29"/>
    <mergeCell ref="L30:M30"/>
    <mergeCell ref="L31:M31"/>
    <mergeCell ref="L32:M32"/>
    <mergeCell ref="C15:M15"/>
    <mergeCell ref="C16:M16"/>
    <mergeCell ref="C17:M17"/>
    <mergeCell ref="C18:M18"/>
    <mergeCell ref="C22:M22"/>
    <mergeCell ref="C23:M23"/>
    <mergeCell ref="C10:G10"/>
    <mergeCell ref="H10:I10"/>
    <mergeCell ref="C11:D11"/>
    <mergeCell ref="C12:D12"/>
    <mergeCell ref="C13:D13"/>
    <mergeCell ref="E13:M13"/>
    <mergeCell ref="E12:M12"/>
    <mergeCell ref="F11:G11"/>
    <mergeCell ref="H11:M11"/>
    <mergeCell ref="N21:P21"/>
    <mergeCell ref="B7:G7"/>
    <mergeCell ref="K41:M41"/>
    <mergeCell ref="L27:M27"/>
    <mergeCell ref="A9:M9"/>
    <mergeCell ref="A10:B10"/>
    <mergeCell ref="I32:J32"/>
    <mergeCell ref="B12:B13"/>
    <mergeCell ref="J10:M10"/>
    <mergeCell ref="L28:M28"/>
    <mergeCell ref="I24:J24"/>
    <mergeCell ref="C24:C25"/>
    <mergeCell ref="L35:M35"/>
    <mergeCell ref="L37:M37"/>
    <mergeCell ref="L38:M38"/>
    <mergeCell ref="L36:M36"/>
    <mergeCell ref="N19:Q19"/>
    <mergeCell ref="A19:A21"/>
    <mergeCell ref="B24:B40"/>
    <mergeCell ref="I39:J39"/>
    <mergeCell ref="L39:M39"/>
    <mergeCell ref="I40:J40"/>
    <mergeCell ref="L40:M40"/>
    <mergeCell ref="C14:M14"/>
    <mergeCell ref="K6:M6"/>
    <mergeCell ref="C50:D50"/>
    <mergeCell ref="E50:G50"/>
    <mergeCell ref="C51:D51"/>
    <mergeCell ref="E51:G51"/>
    <mergeCell ref="N11:P14"/>
    <mergeCell ref="A4:M4"/>
    <mergeCell ref="A11:A18"/>
    <mergeCell ref="I25:J25"/>
    <mergeCell ref="I26:J26"/>
    <mergeCell ref="A22:A53"/>
    <mergeCell ref="I38:J38"/>
    <mergeCell ref="I30:J30"/>
    <mergeCell ref="I31:J31"/>
    <mergeCell ref="B41:B53"/>
    <mergeCell ref="B8:M8"/>
    <mergeCell ref="L34:M34"/>
    <mergeCell ref="I34:J34"/>
    <mergeCell ref="I33:J33"/>
    <mergeCell ref="I35:J35"/>
    <mergeCell ref="I36:J36"/>
    <mergeCell ref="I37:J37"/>
    <mergeCell ref="C42:D42"/>
    <mergeCell ref="C43:D43"/>
  </mergeCells>
  <phoneticPr fontId="9"/>
  <dataValidations xWindow="610" yWindow="472" count="21">
    <dataValidation imeMode="halfAlpha" operator="greaterThanOrEqual" allowBlank="1" showInputMessage="1" showErrorMessage="1" sqref="C12" xr:uid="{00000000-0002-0000-0200-000000000000}"/>
    <dataValidation type="list" allowBlank="1" showInputMessage="1" showErrorMessage="1" sqref="K26:K40 C13" xr:uid="{00000000-0002-0000-02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J10:M10" xr:uid="{00000000-0002-0000-0200-000002000000}">
      <formula1>INDIRECT($C$10)</formula1>
    </dataValidation>
    <dataValidation type="list" allowBlank="1" showInputMessage="1" showErrorMessage="1" sqref="C10" xr:uid="{00000000-0002-0000-0200-000003000000}">
      <formula1>活動区分</formula1>
    </dataValidation>
    <dataValidation imeMode="fullKatakana" allowBlank="1" showInputMessage="1" showErrorMessage="1" sqref="C20" xr:uid="{00000000-0002-0000-0200-000004000000}"/>
    <dataValidation type="date" allowBlank="1" showInputMessage="1" showErrorMessage="1" errorTitle="公演日を記載してください。" error="2026/4/1～2027/3/31で記載してください。" sqref="G26:G40" xr:uid="{00000000-0002-0000-0200-000006000000}">
      <formula1>46113</formula1>
      <formula2>46477</formula2>
    </dataValidation>
    <dataValidation imeMode="halfAlpha" allowBlank="1" showInputMessage="1" showErrorMessage="1" prompt="半角数字でハイフンを入れた形式で入力してください。_x000a_ex.) 03-3265-7411" sqref="H19:H20 C18" xr:uid="{00000000-0002-0000-0200-000007000000}"/>
    <dataValidation imeMode="halfAlpha" allowBlank="1" showInputMessage="1" showErrorMessage="1" sqref="H21" xr:uid="{00000000-0002-0000-0200-000008000000}"/>
    <dataValidation imeMode="fullKatakana" allowBlank="1" showInputMessage="1" showErrorMessage="1" prompt="法人格部分のフリガナは入力しないでください。_x000a_数字もカタカナ表記としてください。" sqref="C14" xr:uid="{FDFAAE8E-9A74-4044-80C0-3F9CF3202CB9}"/>
    <dataValidation type="textLength" allowBlank="1" showInputMessage="1" showErrorMessage="1" error="60字以内でご記入ください。" prompt="建物名を含め_x000a_正確にご記入ください。" sqref="E13" xr:uid="{8C476169-1603-4598-A5D9-3EAEE734A8F6}">
      <formula1>0</formula1>
      <formula2>60</formula2>
    </dataValidation>
    <dataValidation allowBlank="1" showInputMessage="1" showErrorMessage="1" prompt="法人格の後に全角スペースを入れてください。_x000a_ex.)一般社団法人　○○、株式会社　△△" sqref="C15" xr:uid="{8A22DB6D-832D-466F-BA03-29F917940EE8}"/>
    <dataValidation allowBlank="1" showInputMessage="1" showErrorMessage="1" prompt="姓と名の間を一文字空けてください。" sqref="C21" xr:uid="{53262FFD-6824-4617-B9D8-B6F9E46928D5}"/>
    <dataValidation type="date" allowBlank="1" showInputMessage="1" showErrorMessage="1" errorTitle="公演日を記載してください。" error="2026/4/1~2027/3/31で記載してください。" sqref="D26:D40" xr:uid="{74692906-BC73-4BE6-8CF7-5F76B5CC9EBD}">
      <formula1>46113</formula1>
      <formula2>46477</formula2>
    </dataValidation>
    <dataValidation type="custom" imeMode="halfAlpha" operator="greaterThanOrEqual" allowBlank="1" showInputMessage="1" showErrorMessage="1" error="半角数字で入力してください。_x000a_スペースが入らないようにしてください。" prompt="半角数字で入力してください。" sqref="F11" xr:uid="{FC49CCB9-B3E7-4766-B508-1595B2DF5FEF}">
      <formula1>AND(ISNUMBER(VALUE(F11)), LEN(F11)=4, NOT(ISNUMBER(FIND(" ",F11))))</formula1>
    </dataValidation>
    <dataValidation allowBlank="1" showInputMessage="1" showErrorMessage="1" prompt="姓と名の間を全角スペースを入れてください。" sqref="C17" xr:uid="{B2DD1006-0198-4FB2-B622-DB134DCEBCF7}"/>
    <dataValidation imeMode="fullKatakana" allowBlank="1" showInputMessage="1" showErrorMessage="1" prompt="数字もカタカナ表記としてください。" sqref="C22" xr:uid="{A673E8C7-746E-4671-8E98-D1B780CB4FD1}"/>
    <dataValidation allowBlank="1" showInputMessage="1" showErrorMessage="1" prompt="チラシ等の広報に使用される具体的な活動名を記入してください。" sqref="C23" xr:uid="{2784F945-D448-4B38-8F5D-728B47159C1A}"/>
    <dataValidation type="custom" imeMode="halfAlpha" operator="equal" allowBlank="1" showInputMessage="1" showErrorMessage="1" error="半角数字で入力してください。_x000a_スペースが入らないようにしてください。" prompt="半角数字で入力してください。" sqref="C11" xr:uid="{7421DC78-7C75-4940-AF86-C311AFE63E52}">
      <formula1>AND(ISNUMBER(VALUE(C11)), LEN(C11)=3, NOT(ISNUMBER(FIND(" ",C11))))</formula1>
    </dataValidation>
    <dataValidation allowBlank="1" showInputMessage="1" errorTitle="公演日を記載してください。" error="2026/4/1~2027/3/31で記載してください。" sqref="E26:E40" xr:uid="{A9201BB8-B265-4150-B7D4-BCAD31F0B1F3}"/>
    <dataValidation allowBlank="1" showInputMessage="1" errorTitle="公演日を記載してください。" error="2026/4/1～2027/3/31で記載してください。" sqref="H26:H40" xr:uid="{DE2E27EF-D692-4C02-8068-ACD21365F4C7}"/>
    <dataValidation type="custom" imeMode="halfAlpha" operator="greaterThanOrEqual" allowBlank="1" error="半角数字で入力してください。_x000a_スペースが入らないようにしてください。" prompt="半角数字で入力してください。" sqref="H11:M11" xr:uid="{0132EE9F-5B02-48B3-B0EB-B9D5AF3E50A5}">
      <formula1>AND(ISNUMBER(VALUE(H11)), LEN(H11)=4, NOT(ISNUMBER(FIND(" ",H11))))</formula1>
    </dataValidation>
  </dataValidations>
  <printOptions horizontalCentered="1"/>
  <pageMargins left="0.59055118110236227" right="0.47244094488188981" top="0.51181102362204722" bottom="0.47244094488188981" header="0" footer="0"/>
  <pageSetup paperSize="9" scale="50" orientation="portrait" cellComments="asDisplayed" r:id="rId2"/>
  <headerFooter scaleWithDoc="0">
    <oddFooter>&amp;R整理番号：（事務局記入欄）</oddFooter>
  </headerFooter>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C0C0C0"/>
  </sheetPr>
  <dimension ref="A1:H28"/>
  <sheetViews>
    <sheetView workbookViewId="0">
      <selection sqref="A1:Q1"/>
    </sheetView>
  </sheetViews>
  <sheetFormatPr defaultRowHeight="18.75"/>
  <cols>
    <col min="1" max="2" width="11.875" customWidth="1"/>
    <col min="3" max="3" width="19.5" customWidth="1"/>
    <col min="4" max="4" width="20.875" customWidth="1"/>
    <col min="5" max="7" width="11.875" customWidth="1"/>
    <col min="8" max="8" width="14.375" customWidth="1"/>
  </cols>
  <sheetData>
    <row r="1" spans="1:8" ht="116.45" customHeight="1">
      <c r="A1" s="6" t="s">
        <v>151</v>
      </c>
      <c r="B1" s="6" t="s">
        <v>152</v>
      </c>
      <c r="C1" s="6" t="s">
        <v>367</v>
      </c>
      <c r="D1" s="6" t="s">
        <v>408</v>
      </c>
      <c r="E1" s="6"/>
      <c r="F1" s="6"/>
      <c r="G1" s="6"/>
      <c r="H1" s="6"/>
    </row>
    <row r="2" spans="1:8">
      <c r="A2" s="5"/>
      <c r="B2" s="5"/>
      <c r="C2" s="5"/>
      <c r="E2" s="5"/>
      <c r="F2" s="5"/>
      <c r="G2" s="5"/>
    </row>
    <row r="3" spans="1:8">
      <c r="A3" s="5"/>
      <c r="B3" s="5"/>
      <c r="C3" s="5"/>
      <c r="E3" s="5"/>
      <c r="F3" s="5"/>
      <c r="G3" s="5"/>
    </row>
    <row r="4" spans="1:8">
      <c r="A4" s="5" t="s">
        <v>171</v>
      </c>
      <c r="B4" s="5" t="s">
        <v>172</v>
      </c>
      <c r="C4" s="5" t="s">
        <v>173</v>
      </c>
      <c r="D4" s="5" t="s">
        <v>418</v>
      </c>
      <c r="F4" s="5"/>
      <c r="G4" s="5"/>
      <c r="H4" s="77"/>
    </row>
    <row r="5" spans="1:8">
      <c r="A5" s="5" t="s">
        <v>153</v>
      </c>
      <c r="B5" s="5" t="s">
        <v>140</v>
      </c>
      <c r="C5" s="5" t="s">
        <v>141</v>
      </c>
      <c r="D5" s="5" t="s">
        <v>419</v>
      </c>
      <c r="F5" s="5"/>
      <c r="G5" s="5"/>
      <c r="H5" s="77"/>
    </row>
    <row r="6" spans="1:8">
      <c r="A6" s="5" t="s">
        <v>143</v>
      </c>
      <c r="B6" s="5" t="s">
        <v>144</v>
      </c>
      <c r="C6" s="5" t="s">
        <v>176</v>
      </c>
      <c r="D6" s="5" t="s">
        <v>420</v>
      </c>
      <c r="E6" s="5"/>
      <c r="F6" s="5"/>
      <c r="G6" s="5"/>
    </row>
    <row r="7" spans="1:8">
      <c r="A7" s="5" t="s">
        <v>157</v>
      </c>
      <c r="B7" s="5" t="s">
        <v>322</v>
      </c>
      <c r="C7" s="5" t="s">
        <v>154</v>
      </c>
      <c r="D7" s="5" t="s">
        <v>380</v>
      </c>
      <c r="E7" s="5"/>
      <c r="F7" s="5"/>
      <c r="G7" s="5"/>
    </row>
    <row r="8" spans="1:8">
      <c r="A8" s="5" t="s">
        <v>177</v>
      </c>
      <c r="B8" s="5" t="s">
        <v>324</v>
      </c>
      <c r="C8" s="5" t="s">
        <v>325</v>
      </c>
      <c r="D8" s="5" t="s">
        <v>381</v>
      </c>
      <c r="E8" s="5"/>
      <c r="F8" s="5"/>
      <c r="G8" s="5"/>
    </row>
    <row r="9" spans="1:8">
      <c r="A9" s="5" t="s">
        <v>323</v>
      </c>
      <c r="D9" s="5" t="s">
        <v>174</v>
      </c>
      <c r="E9" s="5"/>
      <c r="G9" s="5"/>
    </row>
    <row r="10" spans="1:8">
      <c r="B10" s="5"/>
      <c r="C10" s="5"/>
      <c r="D10" s="5" t="s">
        <v>142</v>
      </c>
      <c r="E10" s="5"/>
      <c r="G10" s="5"/>
    </row>
    <row r="11" spans="1:8">
      <c r="A11" s="5"/>
      <c r="B11" s="5"/>
      <c r="C11" s="5"/>
      <c r="D11" s="5" t="s">
        <v>326</v>
      </c>
      <c r="E11" s="5"/>
      <c r="G11" s="5"/>
    </row>
    <row r="12" spans="1:8">
      <c r="A12" s="5" t="s">
        <v>303</v>
      </c>
      <c r="B12" s="5" t="s">
        <v>304</v>
      </c>
      <c r="C12" s="5" t="s">
        <v>303</v>
      </c>
      <c r="D12" s="5" t="s">
        <v>145</v>
      </c>
      <c r="E12" s="272"/>
      <c r="G12" s="5"/>
    </row>
    <row r="13" spans="1:8">
      <c r="A13" s="5" t="s">
        <v>299</v>
      </c>
      <c r="B13" s="5" t="s">
        <v>299</v>
      </c>
      <c r="C13" s="5" t="s">
        <v>368</v>
      </c>
      <c r="D13" s="5" t="s">
        <v>146</v>
      </c>
      <c r="E13" s="5"/>
      <c r="G13" s="5"/>
    </row>
    <row r="14" spans="1:8">
      <c r="A14" s="5" t="s">
        <v>302</v>
      </c>
      <c r="B14" s="5" t="s">
        <v>319</v>
      </c>
      <c r="C14" s="5" t="s">
        <v>370</v>
      </c>
      <c r="D14" s="5" t="s">
        <v>147</v>
      </c>
      <c r="E14" s="5"/>
      <c r="G14" s="5"/>
    </row>
    <row r="15" spans="1:8">
      <c r="A15" s="5" t="s">
        <v>300</v>
      </c>
      <c r="B15" s="5" t="s">
        <v>301</v>
      </c>
      <c r="C15" s="5" t="s">
        <v>369</v>
      </c>
      <c r="D15" s="5" t="s">
        <v>148</v>
      </c>
      <c r="E15" s="5"/>
      <c r="G15" s="5"/>
    </row>
    <row r="16" spans="1:8">
      <c r="A16" s="5" t="s">
        <v>301</v>
      </c>
      <c r="B16" s="5" t="s">
        <v>371</v>
      </c>
      <c r="C16" s="5" t="s">
        <v>371</v>
      </c>
      <c r="D16" s="5" t="s">
        <v>149</v>
      </c>
      <c r="E16" s="5"/>
      <c r="G16" s="5"/>
    </row>
    <row r="17" spans="1:7">
      <c r="A17" s="5"/>
      <c r="B17" s="5"/>
      <c r="C17" s="5"/>
      <c r="D17" s="6" t="s">
        <v>150</v>
      </c>
      <c r="E17" s="5"/>
      <c r="G17" s="5"/>
    </row>
    <row r="18" spans="1:7">
      <c r="A18" s="5"/>
      <c r="B18" s="5"/>
      <c r="C18" s="5"/>
      <c r="D18" s="5" t="s">
        <v>327</v>
      </c>
      <c r="E18" s="5"/>
      <c r="G18" s="5"/>
    </row>
    <row r="19" spans="1:7">
      <c r="A19" s="6"/>
      <c r="B19" s="6"/>
      <c r="C19" s="6"/>
      <c r="E19" s="6"/>
      <c r="G19" s="5"/>
    </row>
    <row r="20" spans="1:7">
      <c r="A20" s="5"/>
      <c r="B20" s="6"/>
      <c r="C20" s="6"/>
      <c r="E20" s="6"/>
      <c r="F20" s="5"/>
      <c r="G20" s="6"/>
    </row>
    <row r="21" spans="1:7">
      <c r="A21" s="6" t="s">
        <v>251</v>
      </c>
    </row>
    <row r="22" spans="1:7">
      <c r="A22" s="141">
        <v>300</v>
      </c>
    </row>
    <row r="23" spans="1:7">
      <c r="A23" s="141">
        <v>500</v>
      </c>
    </row>
    <row r="24" spans="1:7">
      <c r="A24" s="141">
        <v>1000</v>
      </c>
    </row>
    <row r="25" spans="1:7">
      <c r="A25" s="141">
        <v>1500</v>
      </c>
    </row>
    <row r="26" spans="1:7">
      <c r="A26" s="141">
        <v>2000</v>
      </c>
    </row>
    <row r="27" spans="1:7">
      <c r="A27" s="141">
        <v>3000</v>
      </c>
    </row>
    <row r="28" spans="1:7">
      <c r="A28" s="141">
        <v>4000</v>
      </c>
    </row>
  </sheetData>
  <phoneticPr fontId="16"/>
  <pageMargins left="0.78740157480314965" right="0.78740157480314965" top="0.78740157480314965" bottom="0.78740157480314965" header="0.31496062992125984" footer="0.78740157480314965"/>
  <pageSetup paperSize="9" scale="56" orientation="portrait" horizontalDpi="4294967293" verticalDpi="0" r:id="rId1"/>
  <headerFooter scaleWithDoc="0">
    <oddFooter>&amp;R&amp;"ＭＳ ゴシック,標準"&amp;12整理番号：（事務局記入欄）</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T100"/>
  <sheetViews>
    <sheetView view="pageBreakPreview" topLeftCell="A19" zoomScale="80" zoomScaleNormal="70" zoomScaleSheetLayoutView="80" zoomScalePageLayoutView="55" workbookViewId="0"/>
  </sheetViews>
  <sheetFormatPr defaultColWidth="9" defaultRowHeight="17.25"/>
  <cols>
    <col min="1" max="1" width="4.375" style="249" bestFit="1" customWidth="1"/>
    <col min="2" max="2" width="3.625" style="249" customWidth="1"/>
    <col min="3" max="3" width="5.5" style="249" customWidth="1"/>
    <col min="4" max="4" width="3.625" style="249" customWidth="1"/>
    <col min="5" max="6" width="12.625" style="249" customWidth="1"/>
    <col min="7" max="7" width="20.625" style="249" customWidth="1"/>
    <col min="8" max="8" width="21" style="249" customWidth="1"/>
    <col min="9" max="9" width="21.625" style="249" customWidth="1"/>
    <col min="10" max="11" width="12.625" style="249" customWidth="1"/>
    <col min="12" max="12" width="24.625" style="249" customWidth="1"/>
    <col min="13" max="13" width="11.125" style="249" customWidth="1"/>
    <col min="14" max="14" width="11.75" style="249" customWidth="1"/>
    <col min="15" max="15" width="52" style="259" customWidth="1"/>
    <col min="16" max="17" width="9" style="249"/>
    <col min="18" max="18" width="12" style="249" customWidth="1"/>
    <col min="19" max="19" width="12.375" style="249" customWidth="1"/>
    <col min="20" max="16384" width="9" style="249"/>
  </cols>
  <sheetData>
    <row r="1" spans="1:15" s="10" customFormat="1" ht="29.25" customHeight="1">
      <c r="B1" s="254" t="s">
        <v>180</v>
      </c>
      <c r="C1" s="254"/>
      <c r="I1" s="256"/>
      <c r="J1" s="256"/>
      <c r="K1" s="257"/>
    </row>
    <row r="2" spans="1:15" ht="35.1" customHeight="1">
      <c r="B2" s="691" t="s">
        <v>164</v>
      </c>
      <c r="C2" s="691"/>
      <c r="D2" s="691"/>
      <c r="E2" s="691"/>
      <c r="F2" s="692" t="str">
        <f>IF(総表!C15="","",総表!C15)</f>
        <v/>
      </c>
      <c r="G2" s="692"/>
      <c r="H2" s="692"/>
      <c r="I2" s="258" t="s">
        <v>289</v>
      </c>
      <c r="J2" s="692" t="str">
        <f>IF(総表!C23="","",総表!C23)</f>
        <v/>
      </c>
      <c r="K2" s="692"/>
      <c r="L2" s="692"/>
      <c r="M2" s="692"/>
      <c r="N2" s="692"/>
      <c r="O2" s="259" t="s">
        <v>175</v>
      </c>
    </row>
    <row r="3" spans="1:15" ht="18.75" customHeight="1">
      <c r="B3" s="760" t="s">
        <v>10</v>
      </c>
      <c r="C3" s="763" t="s">
        <v>254</v>
      </c>
      <c r="D3" s="764"/>
      <c r="E3" s="764"/>
      <c r="F3" s="764"/>
      <c r="G3" s="764"/>
      <c r="H3" s="764"/>
      <c r="I3" s="764"/>
      <c r="J3" s="764"/>
      <c r="K3" s="764"/>
      <c r="L3" s="764"/>
      <c r="M3" s="764"/>
      <c r="N3" s="765"/>
    </row>
    <row r="4" spans="1:15" ht="17.25" customHeight="1">
      <c r="A4" s="249">
        <v>1</v>
      </c>
      <c r="B4" s="761"/>
      <c r="C4" s="673"/>
      <c r="D4" s="674"/>
      <c r="E4" s="674"/>
      <c r="F4" s="674"/>
      <c r="G4" s="674"/>
      <c r="H4" s="674"/>
      <c r="I4" s="674"/>
      <c r="J4" s="674"/>
      <c r="K4" s="674"/>
      <c r="L4" s="674"/>
      <c r="M4" s="674"/>
      <c r="N4" s="675"/>
      <c r="O4" s="703" t="s">
        <v>454</v>
      </c>
    </row>
    <row r="5" spans="1:15" ht="17.25" customHeight="1">
      <c r="A5" s="249">
        <v>2</v>
      </c>
      <c r="B5" s="761"/>
      <c r="C5" s="676"/>
      <c r="D5" s="677"/>
      <c r="E5" s="677"/>
      <c r="F5" s="677"/>
      <c r="G5" s="677"/>
      <c r="H5" s="677"/>
      <c r="I5" s="677"/>
      <c r="J5" s="677"/>
      <c r="K5" s="677"/>
      <c r="L5" s="677"/>
      <c r="M5" s="677"/>
      <c r="N5" s="678"/>
      <c r="O5" s="703"/>
    </row>
    <row r="6" spans="1:15" ht="17.25" customHeight="1">
      <c r="A6" s="249">
        <v>3</v>
      </c>
      <c r="B6" s="761"/>
      <c r="C6" s="676"/>
      <c r="D6" s="677"/>
      <c r="E6" s="677"/>
      <c r="F6" s="677"/>
      <c r="G6" s="677"/>
      <c r="H6" s="677"/>
      <c r="I6" s="677"/>
      <c r="J6" s="677"/>
      <c r="K6" s="677"/>
      <c r="L6" s="677"/>
      <c r="M6" s="677"/>
      <c r="N6" s="678"/>
      <c r="O6" s="703"/>
    </row>
    <row r="7" spans="1:15" ht="17.25" customHeight="1">
      <c r="A7" s="249">
        <v>4</v>
      </c>
      <c r="B7" s="761"/>
      <c r="C7" s="676"/>
      <c r="D7" s="677"/>
      <c r="E7" s="677"/>
      <c r="F7" s="677"/>
      <c r="G7" s="677"/>
      <c r="H7" s="677"/>
      <c r="I7" s="677"/>
      <c r="J7" s="677"/>
      <c r="K7" s="677"/>
      <c r="L7" s="677"/>
      <c r="M7" s="677"/>
      <c r="N7" s="678"/>
      <c r="O7" s="703"/>
    </row>
    <row r="8" spans="1:15" ht="17.25" customHeight="1">
      <c r="A8" s="249">
        <v>5</v>
      </c>
      <c r="B8" s="761"/>
      <c r="C8" s="676"/>
      <c r="D8" s="677"/>
      <c r="E8" s="677"/>
      <c r="F8" s="677"/>
      <c r="G8" s="677"/>
      <c r="H8" s="677"/>
      <c r="I8" s="677"/>
      <c r="J8" s="677"/>
      <c r="K8" s="677"/>
      <c r="L8" s="677"/>
      <c r="M8" s="677"/>
      <c r="N8" s="678"/>
      <c r="O8" s="703"/>
    </row>
    <row r="9" spans="1:15" ht="17.25" customHeight="1">
      <c r="A9" s="249">
        <v>6</v>
      </c>
      <c r="B9" s="761"/>
      <c r="C9" s="676"/>
      <c r="D9" s="677"/>
      <c r="E9" s="677"/>
      <c r="F9" s="677"/>
      <c r="G9" s="677"/>
      <c r="H9" s="677"/>
      <c r="I9" s="677"/>
      <c r="J9" s="677"/>
      <c r="K9" s="677"/>
      <c r="L9" s="677"/>
      <c r="M9" s="677"/>
      <c r="N9" s="678"/>
      <c r="O9" s="703"/>
    </row>
    <row r="10" spans="1:15" ht="17.25" customHeight="1">
      <c r="A10" s="249">
        <v>7</v>
      </c>
      <c r="B10" s="761"/>
      <c r="C10" s="676"/>
      <c r="D10" s="677"/>
      <c r="E10" s="677"/>
      <c r="F10" s="677"/>
      <c r="G10" s="677"/>
      <c r="H10" s="677"/>
      <c r="I10" s="677"/>
      <c r="J10" s="677"/>
      <c r="K10" s="677"/>
      <c r="L10" s="677"/>
      <c r="M10" s="677"/>
      <c r="N10" s="678"/>
      <c r="O10" s="703"/>
    </row>
    <row r="11" spans="1:15" ht="18.75" customHeight="1">
      <c r="B11" s="761"/>
      <c r="C11" s="766" t="s">
        <v>407</v>
      </c>
      <c r="D11" s="767"/>
      <c r="E11" s="767"/>
      <c r="F11" s="767"/>
      <c r="G11" s="767"/>
      <c r="H11" s="767"/>
      <c r="I11" s="767"/>
      <c r="J11" s="767"/>
      <c r="K11" s="767"/>
      <c r="L11" s="767"/>
      <c r="M11" s="767"/>
      <c r="N11" s="768"/>
    </row>
    <row r="12" spans="1:15" ht="17.25" customHeight="1">
      <c r="A12" s="249">
        <v>1</v>
      </c>
      <c r="B12" s="761"/>
      <c r="C12" s="769"/>
      <c r="D12" s="770"/>
      <c r="E12" s="770"/>
      <c r="F12" s="770"/>
      <c r="G12" s="770"/>
      <c r="H12" s="770"/>
      <c r="I12" s="770"/>
      <c r="J12" s="770"/>
      <c r="K12" s="770"/>
      <c r="L12" s="770"/>
      <c r="M12" s="770"/>
      <c r="N12" s="771"/>
      <c r="O12" s="702" t="s">
        <v>455</v>
      </c>
    </row>
    <row r="13" spans="1:15" ht="17.25" customHeight="1">
      <c r="A13" s="249">
        <v>2</v>
      </c>
      <c r="B13" s="761"/>
      <c r="C13" s="772"/>
      <c r="D13" s="773"/>
      <c r="E13" s="773"/>
      <c r="F13" s="773"/>
      <c r="G13" s="773"/>
      <c r="H13" s="773"/>
      <c r="I13" s="773"/>
      <c r="J13" s="773"/>
      <c r="K13" s="773"/>
      <c r="L13" s="773"/>
      <c r="M13" s="773"/>
      <c r="N13" s="774"/>
      <c r="O13" s="703"/>
    </row>
    <row r="14" spans="1:15" ht="17.25" customHeight="1">
      <c r="A14" s="249">
        <v>3</v>
      </c>
      <c r="B14" s="761"/>
      <c r="C14" s="772"/>
      <c r="D14" s="773"/>
      <c r="E14" s="773"/>
      <c r="F14" s="773"/>
      <c r="G14" s="773"/>
      <c r="H14" s="773"/>
      <c r="I14" s="773"/>
      <c r="J14" s="773"/>
      <c r="K14" s="773"/>
      <c r="L14" s="773"/>
      <c r="M14" s="773"/>
      <c r="N14" s="774"/>
      <c r="O14" s="703"/>
    </row>
    <row r="15" spans="1:15" ht="17.25" customHeight="1">
      <c r="A15" s="249">
        <v>4</v>
      </c>
      <c r="B15" s="761"/>
      <c r="C15" s="775"/>
      <c r="D15" s="776"/>
      <c r="E15" s="776"/>
      <c r="F15" s="776"/>
      <c r="G15" s="776"/>
      <c r="H15" s="776"/>
      <c r="I15" s="776"/>
      <c r="J15" s="776"/>
      <c r="K15" s="776"/>
      <c r="L15" s="776"/>
      <c r="M15" s="776"/>
      <c r="N15" s="777"/>
      <c r="O15" s="703"/>
    </row>
    <row r="16" spans="1:15" ht="18.75" customHeight="1">
      <c r="B16" s="761"/>
      <c r="C16" s="706" t="s">
        <v>11</v>
      </c>
      <c r="D16" s="707"/>
      <c r="E16" s="707"/>
      <c r="F16" s="707"/>
      <c r="G16" s="707"/>
      <c r="H16" s="707"/>
      <c r="I16" s="707"/>
      <c r="J16" s="708"/>
      <c r="K16" s="659" t="s">
        <v>63</v>
      </c>
      <c r="L16" s="661" t="s">
        <v>253</v>
      </c>
      <c r="M16" s="662"/>
      <c r="N16" s="663"/>
    </row>
    <row r="17" spans="2:15">
      <c r="B17" s="761"/>
      <c r="C17" s="440" t="s">
        <v>423</v>
      </c>
      <c r="D17" s="697" t="s">
        <v>124</v>
      </c>
      <c r="E17" s="698"/>
      <c r="F17" s="261" t="s">
        <v>125</v>
      </c>
      <c r="G17" s="699" t="s">
        <v>126</v>
      </c>
      <c r="H17" s="698"/>
      <c r="I17" s="261" t="s">
        <v>181</v>
      </c>
      <c r="J17" s="261" t="s">
        <v>127</v>
      </c>
      <c r="K17" s="660"/>
      <c r="L17" s="664"/>
      <c r="M17" s="665"/>
      <c r="N17" s="666"/>
    </row>
    <row r="18" spans="2:15" ht="18.75">
      <c r="B18" s="761"/>
      <c r="C18" s="451" t="s">
        <v>425</v>
      </c>
      <c r="D18" s="700"/>
      <c r="E18" s="701"/>
      <c r="F18" s="134"/>
      <c r="G18" s="262" t="str">
        <f>IF(AND(総表!D26&lt;&gt;"", 総表!E26&lt;&gt;""), TEXT(総表!D26,"yyyy/m/d") &amp; "（" &amp; 総表!E26 &amp; "）", "")</f>
        <v/>
      </c>
      <c r="H18" s="262" t="str">
        <f>IF(AND(総表!G26&lt;&gt;"", 総表!H26&lt;&gt;""), TEXT(総表!G26,"yyyy/m/d") &amp; "（" &amp; 総表!H26 &amp; "）", "")</f>
        <v/>
      </c>
      <c r="I18" s="138"/>
      <c r="J18" s="134"/>
      <c r="K18" s="7"/>
      <c r="L18" s="667" t="str">
        <f>IF(総表!I26="","",(総表!I26&amp;"（"&amp;総表!K26&amp;総表!L26&amp;"）"))</f>
        <v/>
      </c>
      <c r="M18" s="668"/>
      <c r="N18" s="669"/>
      <c r="O18" s="703" t="s">
        <v>411</v>
      </c>
    </row>
    <row r="19" spans="2:15" ht="18.75">
      <c r="B19" s="761"/>
      <c r="C19" s="452" t="s">
        <v>426</v>
      </c>
      <c r="D19" s="695"/>
      <c r="E19" s="696"/>
      <c r="F19" s="50"/>
      <c r="G19" s="262" t="str">
        <f>IF(AND(総表!D27&lt;&gt;"", 総表!E27&lt;&gt;""), TEXT(総表!D27,"yyyy/m/d") &amp; "（" &amp; 総表!E27 &amp; "）", "")</f>
        <v/>
      </c>
      <c r="H19" s="262" t="str">
        <f>IF(AND(総表!G27&lt;&gt;"", 総表!H27&lt;&gt;""), TEXT(総表!G27,"yyyy/m/d") &amp; "（" &amp; 総表!H27 &amp; "）", "")</f>
        <v/>
      </c>
      <c r="I19" s="139"/>
      <c r="J19" s="50"/>
      <c r="K19" s="7"/>
      <c r="L19" s="670" t="str">
        <f>IF(総表!I27="","",(総表!I27&amp;"（"&amp;総表!K27&amp;総表!L27&amp;"）"))</f>
        <v/>
      </c>
      <c r="M19" s="671"/>
      <c r="N19" s="672"/>
      <c r="O19" s="703"/>
    </row>
    <row r="20" spans="2:15" ht="18.75">
      <c r="B20" s="761"/>
      <c r="C20" s="452" t="s">
        <v>427</v>
      </c>
      <c r="D20" s="695"/>
      <c r="E20" s="696"/>
      <c r="F20" s="50"/>
      <c r="G20" s="262" t="str">
        <f>IF(AND(総表!D28&lt;&gt;"", 総表!E28&lt;&gt;""), TEXT(総表!D28,"yyyy/m/d") &amp; "（" &amp; 総表!E28 &amp; "）", "")</f>
        <v/>
      </c>
      <c r="H20" s="262" t="str">
        <f>IF(AND(総表!G28&lt;&gt;"", 総表!H28&lt;&gt;""), TEXT(総表!G28,"yyyy/m/d") &amp; "（" &amp; 総表!H28 &amp; "）", "")</f>
        <v/>
      </c>
      <c r="I20" s="139"/>
      <c r="J20" s="50"/>
      <c r="K20" s="7"/>
      <c r="L20" s="670" t="str">
        <f>IF(総表!I28="","",(総表!I28&amp;"（"&amp;総表!K28&amp;総表!L28&amp;"）"))</f>
        <v/>
      </c>
      <c r="M20" s="671"/>
      <c r="N20" s="672"/>
      <c r="O20" s="703"/>
    </row>
    <row r="21" spans="2:15" ht="18.75">
      <c r="B21" s="761"/>
      <c r="C21" s="452" t="s">
        <v>428</v>
      </c>
      <c r="D21" s="695"/>
      <c r="E21" s="696"/>
      <c r="F21" s="50"/>
      <c r="G21" s="262" t="str">
        <f>IF(AND(総表!D29&lt;&gt;"", 総表!E29&lt;&gt;""), TEXT(総表!D29,"yyyy/m/d") &amp; "（" &amp; 総表!E29 &amp; "）", "")</f>
        <v/>
      </c>
      <c r="H21" s="262" t="str">
        <f>IF(AND(総表!G29&lt;&gt;"", 総表!H29&lt;&gt;""), TEXT(総表!G29,"yyyy/m/d") &amp; "（" &amp; 総表!H29 &amp; "）", "")</f>
        <v/>
      </c>
      <c r="I21" s="139"/>
      <c r="J21" s="50"/>
      <c r="K21" s="7"/>
      <c r="L21" s="670" t="str">
        <f>IF(総表!I29="","",(総表!I29&amp;"（"&amp;総表!K29&amp;総表!L29&amp;"）"))</f>
        <v/>
      </c>
      <c r="M21" s="671"/>
      <c r="N21" s="672"/>
      <c r="O21" s="703"/>
    </row>
    <row r="22" spans="2:15" ht="18.75">
      <c r="B22" s="761"/>
      <c r="C22" s="452" t="s">
        <v>429</v>
      </c>
      <c r="D22" s="695"/>
      <c r="E22" s="696"/>
      <c r="F22" s="50"/>
      <c r="G22" s="262" t="str">
        <f>IF(AND(総表!D30&lt;&gt;"", 総表!E30&lt;&gt;""), TEXT(総表!D30,"yyyy/m/d") &amp; "（" &amp; 総表!E30 &amp; "）", "")</f>
        <v/>
      </c>
      <c r="H22" s="262" t="str">
        <f>IF(AND(総表!G30&lt;&gt;"", 総表!H30&lt;&gt;""), TEXT(総表!G30,"yyyy/m/d") &amp; "（" &amp; 総表!H30 &amp; "）", "")</f>
        <v/>
      </c>
      <c r="I22" s="139"/>
      <c r="J22" s="50"/>
      <c r="K22" s="7"/>
      <c r="L22" s="670" t="str">
        <f>IF(総表!I30="","",(総表!I30&amp;"（"&amp;総表!K30&amp;総表!L30&amp;"）"))</f>
        <v/>
      </c>
      <c r="M22" s="671"/>
      <c r="N22" s="672"/>
      <c r="O22" s="703"/>
    </row>
    <row r="23" spans="2:15" ht="18.75">
      <c r="B23" s="761"/>
      <c r="C23" s="452" t="s">
        <v>430</v>
      </c>
      <c r="D23" s="695"/>
      <c r="E23" s="696"/>
      <c r="F23" s="50"/>
      <c r="G23" s="262" t="str">
        <f>IF(AND(総表!D31&lt;&gt;"", 総表!E31&lt;&gt;""), TEXT(総表!D31,"yyyy/m/d") &amp; "（" &amp; 総表!E31 &amp; "）", "")</f>
        <v/>
      </c>
      <c r="H23" s="262" t="str">
        <f>IF(AND(総表!G31&lt;&gt;"", 総表!H31&lt;&gt;""), TEXT(総表!G31,"yyyy/m/d") &amp; "（" &amp; 総表!H31 &amp; "）", "")</f>
        <v/>
      </c>
      <c r="I23" s="139"/>
      <c r="J23" s="50"/>
      <c r="K23" s="7"/>
      <c r="L23" s="670" t="str">
        <f>IF(総表!I31="","",(総表!I31&amp;"（"&amp;総表!K31&amp;総表!L31&amp;"）"))</f>
        <v/>
      </c>
      <c r="M23" s="671"/>
      <c r="N23" s="672"/>
      <c r="O23" s="703"/>
    </row>
    <row r="24" spans="2:15" ht="18.75">
      <c r="B24" s="761"/>
      <c r="C24" s="452" t="s">
        <v>431</v>
      </c>
      <c r="D24" s="695"/>
      <c r="E24" s="696"/>
      <c r="F24" s="50"/>
      <c r="G24" s="262" t="str">
        <f>IF(AND(総表!D32&lt;&gt;"", 総表!E32&lt;&gt;""), TEXT(総表!D32,"yyyy/m/d") &amp; "（" &amp; 総表!E32 &amp; "）", "")</f>
        <v/>
      </c>
      <c r="H24" s="262" t="str">
        <f>IF(AND(総表!G32&lt;&gt;"", 総表!H32&lt;&gt;""), TEXT(総表!G32,"yyyy/m/d") &amp; "（" &amp; 総表!H32 &amp; "）", "")</f>
        <v/>
      </c>
      <c r="I24" s="139"/>
      <c r="J24" s="50"/>
      <c r="K24" s="7"/>
      <c r="L24" s="670" t="str">
        <f>IF(総表!I32="","",(総表!I32&amp;"（"&amp;総表!K32&amp;総表!L32&amp;"）"))</f>
        <v/>
      </c>
      <c r="M24" s="671"/>
      <c r="N24" s="672"/>
      <c r="O24" s="703"/>
    </row>
    <row r="25" spans="2:15" ht="18.75">
      <c r="B25" s="761"/>
      <c r="C25" s="452" t="s">
        <v>432</v>
      </c>
      <c r="D25" s="695"/>
      <c r="E25" s="696"/>
      <c r="F25" s="50"/>
      <c r="G25" s="262" t="str">
        <f>IF(AND(総表!D33&lt;&gt;"", 総表!E33&lt;&gt;""), TEXT(総表!D33,"yyyy/m/d") &amp; "（" &amp; 総表!E33 &amp; "）", "")</f>
        <v/>
      </c>
      <c r="H25" s="262" t="str">
        <f>IF(AND(総表!G33&lt;&gt;"", 総表!H33&lt;&gt;""), TEXT(総表!G33,"yyyy/m/d") &amp; "（" &amp; 総表!H33 &amp; "）", "")</f>
        <v/>
      </c>
      <c r="I25" s="139"/>
      <c r="J25" s="50"/>
      <c r="K25" s="7"/>
      <c r="L25" s="670" t="str">
        <f>IF(総表!I33="","",(総表!I33&amp;"（"&amp;総表!K33&amp;総表!L33&amp;"）"))</f>
        <v/>
      </c>
      <c r="M25" s="693"/>
      <c r="N25" s="694"/>
      <c r="O25" s="703"/>
    </row>
    <row r="26" spans="2:15" ht="18.75">
      <c r="B26" s="761"/>
      <c r="C26" s="452" t="s">
        <v>433</v>
      </c>
      <c r="D26" s="695"/>
      <c r="E26" s="696"/>
      <c r="F26" s="50"/>
      <c r="G26" s="262" t="str">
        <f>IF(AND(総表!D34&lt;&gt;"", 総表!E34&lt;&gt;""), TEXT(総表!D34,"yyyy/m/d") &amp; "（" &amp; 総表!E34 &amp; "）", "")</f>
        <v/>
      </c>
      <c r="H26" s="262" t="str">
        <f>IF(AND(総表!G34&lt;&gt;"", 総表!H34&lt;&gt;""), TEXT(総表!G34,"yyyy/m/d") &amp; "（" &amp; 総表!H34 &amp; "）", "")</f>
        <v/>
      </c>
      <c r="I26" s="139"/>
      <c r="J26" s="50"/>
      <c r="K26" s="7"/>
      <c r="L26" s="670" t="str">
        <f>IF(総表!I34="","",(総表!I34&amp;"（"&amp;総表!K34&amp;総表!L34&amp;"）"))</f>
        <v/>
      </c>
      <c r="M26" s="693"/>
      <c r="N26" s="694"/>
      <c r="O26" s="703"/>
    </row>
    <row r="27" spans="2:15" ht="18.75">
      <c r="B27" s="761"/>
      <c r="C27" s="452" t="s">
        <v>434</v>
      </c>
      <c r="D27" s="695"/>
      <c r="E27" s="696"/>
      <c r="F27" s="50"/>
      <c r="G27" s="262" t="str">
        <f>IF(AND(総表!D35&lt;&gt;"", 総表!E35&lt;&gt;""), TEXT(総表!D35,"yyyy/m/d") &amp; "（" &amp; 総表!E35 &amp; "）", "")</f>
        <v/>
      </c>
      <c r="H27" s="262" t="str">
        <f>IF(AND(総表!G35&lt;&gt;"", 総表!H35&lt;&gt;""), TEXT(総表!G35,"yyyy/m/d") &amp; "（" &amp; 総表!H35 &amp; "）", "")</f>
        <v/>
      </c>
      <c r="I27" s="139"/>
      <c r="J27" s="50"/>
      <c r="K27" s="7"/>
      <c r="L27" s="670" t="str">
        <f>IF(総表!I35="","",(総表!I35&amp;"（"&amp;総表!K35&amp;総表!L35&amp;"）"))</f>
        <v/>
      </c>
      <c r="M27" s="693"/>
      <c r="N27" s="694"/>
      <c r="O27" s="703"/>
    </row>
    <row r="28" spans="2:15" ht="18.75">
      <c r="B28" s="761"/>
      <c r="C28" s="452" t="s">
        <v>435</v>
      </c>
      <c r="D28" s="695"/>
      <c r="E28" s="696"/>
      <c r="F28" s="50"/>
      <c r="G28" s="262" t="str">
        <f>IF(AND(総表!D36&lt;&gt;"", 総表!E36&lt;&gt;""), TEXT(総表!D36,"yyyy/m/d") &amp; "（" &amp; 総表!E36 &amp; "）", "")</f>
        <v/>
      </c>
      <c r="H28" s="262" t="str">
        <f>IF(AND(総表!G36&lt;&gt;"", 総表!H36&lt;&gt;""), TEXT(総表!G36,"yyyy/m/d") &amp; "（" &amp; 総表!H36 &amp; "）", "")</f>
        <v/>
      </c>
      <c r="I28" s="139"/>
      <c r="J28" s="50"/>
      <c r="K28" s="7"/>
      <c r="L28" s="670" t="str">
        <f>IF(総表!I36="","",(総表!I36&amp;"（"&amp;総表!K36&amp;総表!L36&amp;"）"))</f>
        <v/>
      </c>
      <c r="M28" s="693"/>
      <c r="N28" s="694"/>
      <c r="O28" s="703"/>
    </row>
    <row r="29" spans="2:15" ht="18.75">
      <c r="B29" s="761"/>
      <c r="C29" s="452" t="s">
        <v>436</v>
      </c>
      <c r="D29" s="695"/>
      <c r="E29" s="696"/>
      <c r="F29" s="50"/>
      <c r="G29" s="262" t="str">
        <f>IF(AND(総表!D37&lt;&gt;"", 総表!E37&lt;&gt;""), TEXT(総表!D37,"yyyy/m/d") &amp; "（" &amp; 総表!E37 &amp; "）", "")</f>
        <v/>
      </c>
      <c r="H29" s="262" t="str">
        <f>IF(AND(総表!G37&lt;&gt;"", 総表!H37&lt;&gt;""), TEXT(総表!G37,"yyyy/m/d") &amp; "（" &amp; 総表!H37 &amp; "）", "")</f>
        <v/>
      </c>
      <c r="I29" s="139"/>
      <c r="J29" s="50"/>
      <c r="K29" s="7"/>
      <c r="L29" s="670" t="str">
        <f>IF(総表!I37="","",(総表!I37&amp;"（"&amp;総表!K37&amp;総表!L37&amp;"）"))</f>
        <v/>
      </c>
      <c r="M29" s="693"/>
      <c r="N29" s="694"/>
      <c r="O29" s="703"/>
    </row>
    <row r="30" spans="2:15" ht="18.75">
      <c r="B30" s="761"/>
      <c r="C30" s="452" t="s">
        <v>437</v>
      </c>
      <c r="D30" s="695"/>
      <c r="E30" s="696"/>
      <c r="F30" s="135"/>
      <c r="G30" s="262" t="str">
        <f>IF(AND(総表!D38&lt;&gt;"", 総表!E38&lt;&gt;""), TEXT(総表!D38,"yyyy/m/d") &amp; "（" &amp; 総表!E38 &amp; "）", "")</f>
        <v/>
      </c>
      <c r="H30" s="262" t="str">
        <f>IF(AND(総表!G38&lt;&gt;"", 総表!H38&lt;&gt;""), TEXT(総表!G38,"yyyy/m/d") &amp; "（" &amp; 総表!H38 &amp; "）", "")</f>
        <v/>
      </c>
      <c r="I30" s="139"/>
      <c r="J30" s="123"/>
      <c r="K30" s="124"/>
      <c r="L30" s="670" t="str">
        <f>IF(総表!I38="","",(総表!I38&amp;"（"&amp;総表!K38&amp;総表!L38&amp;"）"))</f>
        <v/>
      </c>
      <c r="M30" s="693"/>
      <c r="N30" s="694"/>
      <c r="O30" s="703"/>
    </row>
    <row r="31" spans="2:15" ht="18.75">
      <c r="B31" s="761"/>
      <c r="C31" s="452" t="s">
        <v>438</v>
      </c>
      <c r="D31" s="695"/>
      <c r="E31" s="696"/>
      <c r="F31" s="135"/>
      <c r="G31" s="262" t="str">
        <f>IF(AND(総表!D39&lt;&gt;"", 総表!E39&lt;&gt;""), TEXT(総表!D39,"yyyy/m/d") &amp; "（" &amp; 総表!E39 &amp; "）", "")</f>
        <v/>
      </c>
      <c r="H31" s="262" t="str">
        <f>IF(AND(総表!G39&lt;&gt;"", 総表!H39&lt;&gt;""), TEXT(総表!G39,"yyyy/m/d") &amp; "（" &amp; 総表!H39 &amp; "）", "")</f>
        <v/>
      </c>
      <c r="I31" s="139"/>
      <c r="J31" s="123"/>
      <c r="K31" s="125"/>
      <c r="L31" s="670" t="str">
        <f>IF(総表!I39="","",(総表!I39&amp;"（"&amp;総表!K39&amp;総表!L39&amp;"）"))</f>
        <v/>
      </c>
      <c r="M31" s="693"/>
      <c r="N31" s="694"/>
      <c r="O31" s="703"/>
    </row>
    <row r="32" spans="2:15" ht="18.75">
      <c r="B32" s="761"/>
      <c r="C32" s="452" t="s">
        <v>439</v>
      </c>
      <c r="D32" s="695"/>
      <c r="E32" s="696"/>
      <c r="F32" s="135"/>
      <c r="G32" s="262" t="str">
        <f>IF(AND(総表!D40&lt;&gt;"", 総表!E40&lt;&gt;""), TEXT(総表!D40,"yyyy/m/d") &amp; "（" &amp; 総表!E40 &amp; "）", "")</f>
        <v/>
      </c>
      <c r="H32" s="262" t="str">
        <f>IF(AND(総表!G40&lt;&gt;"", 総表!H40&lt;&gt;""), TEXT(総表!G40,"yyyy/m/d") &amp; "（" &amp; 総表!H40 &amp; "）", "")</f>
        <v/>
      </c>
      <c r="I32" s="139"/>
      <c r="J32" s="123"/>
      <c r="K32" s="126"/>
      <c r="L32" s="670" t="str">
        <f>IF(総表!I40="","",(総表!I40&amp;"（"&amp;総表!K40&amp;総表!L40&amp;"）"))</f>
        <v/>
      </c>
      <c r="M32" s="693"/>
      <c r="N32" s="694"/>
      <c r="O32" s="703"/>
    </row>
    <row r="33" spans="1:20" ht="18.75" customHeight="1">
      <c r="B33" s="761"/>
      <c r="C33" s="450"/>
      <c r="D33" s="704"/>
      <c r="E33" s="704"/>
      <c r="F33" s="704"/>
      <c r="G33" s="704"/>
      <c r="H33" s="704"/>
      <c r="I33" s="705"/>
      <c r="J33" s="263" t="s">
        <v>128</v>
      </c>
      <c r="K33" s="430">
        <f>SUM(K18:K32)</f>
        <v>0</v>
      </c>
      <c r="L33" s="431">
        <f>COUNTA(総表!I26:I40)</f>
        <v>0</v>
      </c>
      <c r="M33" s="264"/>
      <c r="N33" s="265"/>
      <c r="O33" s="703"/>
    </row>
    <row r="34" spans="1:20" ht="28.5" customHeight="1">
      <c r="B34" s="761"/>
      <c r="C34" s="778" t="s">
        <v>272</v>
      </c>
      <c r="D34" s="783" t="s">
        <v>388</v>
      </c>
      <c r="E34" s="784"/>
      <c r="F34" s="33"/>
      <c r="G34" s="33"/>
      <c r="H34" s="33"/>
      <c r="I34" s="266" t="s">
        <v>129</v>
      </c>
      <c r="J34" s="759"/>
      <c r="K34" s="759"/>
      <c r="L34" s="759"/>
      <c r="M34" s="759"/>
      <c r="N34" s="273" t="s">
        <v>130</v>
      </c>
      <c r="O34" s="657" t="s">
        <v>389</v>
      </c>
      <c r="P34" s="226"/>
      <c r="Q34" s="226"/>
    </row>
    <row r="35" spans="1:20" ht="17.25" customHeight="1">
      <c r="A35" s="249">
        <v>1</v>
      </c>
      <c r="B35" s="761"/>
      <c r="C35" s="779"/>
      <c r="D35" s="780"/>
      <c r="E35" s="781"/>
      <c r="F35" s="781"/>
      <c r="G35" s="781"/>
      <c r="H35" s="781"/>
      <c r="I35" s="781"/>
      <c r="J35" s="781"/>
      <c r="K35" s="781"/>
      <c r="L35" s="781"/>
      <c r="M35" s="781"/>
      <c r="N35" s="782"/>
      <c r="O35" s="657"/>
      <c r="P35" s="226"/>
      <c r="Q35" s="226"/>
    </row>
    <row r="36" spans="1:20" ht="17.25" customHeight="1">
      <c r="A36" s="249">
        <v>2</v>
      </c>
      <c r="B36" s="761"/>
      <c r="C36" s="779"/>
      <c r="D36" s="676"/>
      <c r="E36" s="677"/>
      <c r="F36" s="677"/>
      <c r="G36" s="677"/>
      <c r="H36" s="677"/>
      <c r="I36" s="677"/>
      <c r="J36" s="677"/>
      <c r="K36" s="677"/>
      <c r="L36" s="677"/>
      <c r="M36" s="677"/>
      <c r="N36" s="678"/>
      <c r="O36" s="657"/>
      <c r="P36" s="226"/>
      <c r="Q36" s="226"/>
    </row>
    <row r="37" spans="1:20" ht="17.25" customHeight="1">
      <c r="A37" s="249">
        <v>3</v>
      </c>
      <c r="B37" s="761"/>
      <c r="C37" s="779"/>
      <c r="D37" s="676"/>
      <c r="E37" s="677"/>
      <c r="F37" s="677"/>
      <c r="G37" s="677"/>
      <c r="H37" s="677"/>
      <c r="I37" s="677"/>
      <c r="J37" s="677"/>
      <c r="K37" s="677"/>
      <c r="L37" s="677"/>
      <c r="M37" s="677"/>
      <c r="N37" s="678"/>
      <c r="O37" s="657"/>
      <c r="P37" s="226"/>
      <c r="Q37" s="226"/>
    </row>
    <row r="38" spans="1:20" ht="17.25" customHeight="1">
      <c r="A38" s="249">
        <v>4</v>
      </c>
      <c r="B38" s="761"/>
      <c r="C38" s="779"/>
      <c r="D38" s="676"/>
      <c r="E38" s="677"/>
      <c r="F38" s="677"/>
      <c r="G38" s="677"/>
      <c r="H38" s="677"/>
      <c r="I38" s="677"/>
      <c r="J38" s="677"/>
      <c r="K38" s="677"/>
      <c r="L38" s="677"/>
      <c r="M38" s="677"/>
      <c r="N38" s="678"/>
      <c r="O38" s="657"/>
      <c r="P38" s="226"/>
      <c r="Q38" s="226"/>
    </row>
    <row r="39" spans="1:20" ht="17.25" customHeight="1">
      <c r="A39" s="249">
        <v>5</v>
      </c>
      <c r="B39" s="761"/>
      <c r="C39" s="779"/>
      <c r="D39" s="676"/>
      <c r="E39" s="677"/>
      <c r="F39" s="677"/>
      <c r="G39" s="677"/>
      <c r="H39" s="677"/>
      <c r="I39" s="677"/>
      <c r="J39" s="677"/>
      <c r="K39" s="677"/>
      <c r="L39" s="677"/>
      <c r="M39" s="677"/>
      <c r="N39" s="678"/>
      <c r="O39" s="657"/>
    </row>
    <row r="40" spans="1:20" ht="17.25" customHeight="1">
      <c r="A40" s="249">
        <v>6</v>
      </c>
      <c r="B40" s="761"/>
      <c r="C40" s="779"/>
      <c r="D40" s="676"/>
      <c r="E40" s="677"/>
      <c r="F40" s="677"/>
      <c r="G40" s="677"/>
      <c r="H40" s="677"/>
      <c r="I40" s="677"/>
      <c r="J40" s="677"/>
      <c r="K40" s="677"/>
      <c r="L40" s="677"/>
      <c r="M40" s="677"/>
      <c r="N40" s="678"/>
      <c r="O40" s="267"/>
    </row>
    <row r="41" spans="1:20" ht="17.25" customHeight="1">
      <c r="A41" s="249">
        <v>7</v>
      </c>
      <c r="B41" s="761"/>
      <c r="C41" s="779"/>
      <c r="D41" s="676"/>
      <c r="E41" s="677"/>
      <c r="F41" s="677"/>
      <c r="G41" s="677"/>
      <c r="H41" s="677"/>
      <c r="I41" s="677"/>
      <c r="J41" s="677"/>
      <c r="K41" s="677"/>
      <c r="L41" s="677"/>
      <c r="M41" s="677"/>
      <c r="N41" s="678"/>
      <c r="O41" s="655" t="s">
        <v>456</v>
      </c>
      <c r="P41" s="656"/>
      <c r="Q41" s="656"/>
      <c r="R41" s="656"/>
      <c r="S41" s="656"/>
      <c r="T41" s="656"/>
    </row>
    <row r="42" spans="1:20" ht="17.25" customHeight="1">
      <c r="A42" s="249">
        <v>8</v>
      </c>
      <c r="B42" s="761"/>
      <c r="C42" s="779"/>
      <c r="D42" s="676"/>
      <c r="E42" s="677"/>
      <c r="F42" s="677"/>
      <c r="G42" s="677"/>
      <c r="H42" s="677"/>
      <c r="I42" s="677"/>
      <c r="J42" s="677"/>
      <c r="K42" s="677"/>
      <c r="L42" s="677"/>
      <c r="M42" s="677"/>
      <c r="N42" s="678"/>
      <c r="O42" s="655"/>
      <c r="P42" s="656"/>
      <c r="Q42" s="656"/>
      <c r="R42" s="656"/>
      <c r="S42" s="656"/>
      <c r="T42" s="656"/>
    </row>
    <row r="43" spans="1:20" ht="17.25" customHeight="1">
      <c r="A43" s="249">
        <v>9</v>
      </c>
      <c r="B43" s="761"/>
      <c r="C43" s="779"/>
      <c r="D43" s="676"/>
      <c r="E43" s="677"/>
      <c r="F43" s="677"/>
      <c r="G43" s="677"/>
      <c r="H43" s="677"/>
      <c r="I43" s="677"/>
      <c r="J43" s="677"/>
      <c r="K43" s="677"/>
      <c r="L43" s="677"/>
      <c r="M43" s="677"/>
      <c r="N43" s="678"/>
      <c r="O43" s="655"/>
      <c r="P43" s="656"/>
      <c r="Q43" s="656"/>
      <c r="R43" s="656"/>
      <c r="S43" s="656"/>
      <c r="T43" s="656"/>
    </row>
    <row r="44" spans="1:20" ht="17.25" customHeight="1">
      <c r="A44" s="249">
        <v>10</v>
      </c>
      <c r="B44" s="761"/>
      <c r="C44" s="779"/>
      <c r="D44" s="676"/>
      <c r="E44" s="677"/>
      <c r="F44" s="677"/>
      <c r="G44" s="677"/>
      <c r="H44" s="677"/>
      <c r="I44" s="677"/>
      <c r="J44" s="677"/>
      <c r="K44" s="677"/>
      <c r="L44" s="677"/>
      <c r="M44" s="677"/>
      <c r="N44" s="678"/>
      <c r="O44" s="655"/>
      <c r="P44" s="656"/>
      <c r="Q44" s="656"/>
      <c r="R44" s="656"/>
      <c r="S44" s="656"/>
      <c r="T44" s="656"/>
    </row>
    <row r="45" spans="1:20" ht="17.25" customHeight="1">
      <c r="A45" s="249">
        <v>11</v>
      </c>
      <c r="B45" s="761"/>
      <c r="C45" s="779"/>
      <c r="D45" s="676"/>
      <c r="E45" s="677"/>
      <c r="F45" s="677"/>
      <c r="G45" s="677"/>
      <c r="H45" s="677"/>
      <c r="I45" s="677"/>
      <c r="J45" s="677"/>
      <c r="K45" s="677"/>
      <c r="L45" s="677"/>
      <c r="M45" s="677"/>
      <c r="N45" s="678"/>
      <c r="O45" s="655"/>
      <c r="P45" s="656"/>
      <c r="Q45" s="656"/>
      <c r="R45" s="656"/>
      <c r="S45" s="656"/>
      <c r="T45" s="656"/>
    </row>
    <row r="46" spans="1:20" ht="17.25" customHeight="1">
      <c r="A46" s="249">
        <v>12</v>
      </c>
      <c r="B46" s="761"/>
      <c r="C46" s="779"/>
      <c r="D46" s="676"/>
      <c r="E46" s="677"/>
      <c r="F46" s="677"/>
      <c r="G46" s="677"/>
      <c r="H46" s="677"/>
      <c r="I46" s="677"/>
      <c r="J46" s="677"/>
      <c r="K46" s="677"/>
      <c r="L46" s="677"/>
      <c r="M46" s="677"/>
      <c r="N46" s="678"/>
      <c r="O46" s="655"/>
      <c r="P46" s="656"/>
      <c r="Q46" s="656"/>
      <c r="R46" s="656"/>
      <c r="S46" s="656"/>
      <c r="T46" s="656"/>
    </row>
    <row r="47" spans="1:20" ht="17.25" customHeight="1">
      <c r="A47" s="249">
        <v>13</v>
      </c>
      <c r="B47" s="761"/>
      <c r="C47" s="779"/>
      <c r="D47" s="676"/>
      <c r="E47" s="677"/>
      <c r="F47" s="677"/>
      <c r="G47" s="677"/>
      <c r="H47" s="677"/>
      <c r="I47" s="677"/>
      <c r="J47" s="677"/>
      <c r="K47" s="677"/>
      <c r="L47" s="677"/>
      <c r="M47" s="677"/>
      <c r="N47" s="678"/>
      <c r="O47" s="655"/>
      <c r="P47" s="656"/>
      <c r="Q47" s="656"/>
      <c r="R47" s="656"/>
      <c r="S47" s="656"/>
      <c r="T47" s="656"/>
    </row>
    <row r="48" spans="1:20" ht="17.25" customHeight="1">
      <c r="A48" s="249">
        <v>14</v>
      </c>
      <c r="B48" s="761"/>
      <c r="C48" s="779"/>
      <c r="D48" s="676"/>
      <c r="E48" s="677"/>
      <c r="F48" s="677"/>
      <c r="G48" s="677"/>
      <c r="H48" s="677"/>
      <c r="I48" s="677"/>
      <c r="J48" s="677"/>
      <c r="K48" s="677"/>
      <c r="L48" s="677"/>
      <c r="M48" s="677"/>
      <c r="N48" s="678"/>
    </row>
    <row r="49" spans="1:15" ht="17.25" customHeight="1">
      <c r="A49" s="249">
        <v>15</v>
      </c>
      <c r="B49" s="761"/>
      <c r="C49" s="779"/>
      <c r="D49" s="676"/>
      <c r="E49" s="677"/>
      <c r="F49" s="677"/>
      <c r="G49" s="677"/>
      <c r="H49" s="677"/>
      <c r="I49" s="677"/>
      <c r="J49" s="677"/>
      <c r="K49" s="677"/>
      <c r="L49" s="677"/>
      <c r="M49" s="677"/>
      <c r="N49" s="678"/>
      <c r="O49" s="226"/>
    </row>
    <row r="50" spans="1:15" ht="17.25" customHeight="1">
      <c r="A50" s="249">
        <v>16</v>
      </c>
      <c r="B50" s="761"/>
      <c r="C50" s="779"/>
      <c r="D50" s="676"/>
      <c r="E50" s="677"/>
      <c r="F50" s="677"/>
      <c r="G50" s="677"/>
      <c r="H50" s="677"/>
      <c r="I50" s="677"/>
      <c r="J50" s="677"/>
      <c r="K50" s="677"/>
      <c r="L50" s="677"/>
      <c r="M50" s="677"/>
      <c r="N50" s="678"/>
      <c r="O50" s="226"/>
    </row>
    <row r="51" spans="1:15" ht="17.25" customHeight="1">
      <c r="A51" s="249">
        <v>17</v>
      </c>
      <c r="B51" s="761"/>
      <c r="C51" s="779"/>
      <c r="D51" s="676"/>
      <c r="E51" s="677"/>
      <c r="F51" s="677"/>
      <c r="G51" s="677"/>
      <c r="H51" s="677"/>
      <c r="I51" s="677"/>
      <c r="J51" s="677"/>
      <c r="K51" s="677"/>
      <c r="L51" s="677"/>
      <c r="M51" s="677"/>
      <c r="N51" s="678"/>
      <c r="O51" s="226"/>
    </row>
    <row r="52" spans="1:15" ht="17.25" customHeight="1">
      <c r="A52" s="249">
        <v>18</v>
      </c>
      <c r="B52" s="761"/>
      <c r="C52" s="779"/>
      <c r="D52" s="676"/>
      <c r="E52" s="677"/>
      <c r="F52" s="677"/>
      <c r="G52" s="677"/>
      <c r="H52" s="677"/>
      <c r="I52" s="677"/>
      <c r="J52" s="677"/>
      <c r="K52" s="677"/>
      <c r="L52" s="677"/>
      <c r="M52" s="677"/>
      <c r="N52" s="678"/>
      <c r="O52" s="226"/>
    </row>
    <row r="53" spans="1:15" ht="17.25" customHeight="1">
      <c r="A53" s="249">
        <v>19</v>
      </c>
      <c r="B53" s="761"/>
      <c r="C53" s="779"/>
      <c r="D53" s="676"/>
      <c r="E53" s="677"/>
      <c r="F53" s="677"/>
      <c r="G53" s="677"/>
      <c r="H53" s="677"/>
      <c r="I53" s="677"/>
      <c r="J53" s="677"/>
      <c r="K53" s="677"/>
      <c r="L53" s="677"/>
      <c r="M53" s="677"/>
      <c r="N53" s="678"/>
      <c r="O53" s="226"/>
    </row>
    <row r="54" spans="1:15" ht="17.25" customHeight="1">
      <c r="A54" s="249">
        <v>20</v>
      </c>
      <c r="B54" s="761"/>
      <c r="C54" s="779"/>
      <c r="D54" s="676"/>
      <c r="E54" s="677"/>
      <c r="F54" s="677"/>
      <c r="G54" s="677"/>
      <c r="H54" s="677"/>
      <c r="I54" s="677"/>
      <c r="J54" s="677"/>
      <c r="K54" s="677"/>
      <c r="L54" s="677"/>
      <c r="M54" s="677"/>
      <c r="N54" s="678"/>
    </row>
    <row r="55" spans="1:15" ht="17.25" customHeight="1">
      <c r="A55" s="249">
        <v>21</v>
      </c>
      <c r="B55" s="761"/>
      <c r="C55" s="779"/>
      <c r="D55" s="676"/>
      <c r="E55" s="677"/>
      <c r="F55" s="677"/>
      <c r="G55" s="677"/>
      <c r="H55" s="677"/>
      <c r="I55" s="677"/>
      <c r="J55" s="677"/>
      <c r="K55" s="677"/>
      <c r="L55" s="677"/>
      <c r="M55" s="677"/>
      <c r="N55" s="678"/>
      <c r="O55" s="226"/>
    </row>
    <row r="56" spans="1:15" ht="17.25" customHeight="1">
      <c r="A56" s="249">
        <v>22</v>
      </c>
      <c r="B56" s="761"/>
      <c r="C56" s="779"/>
      <c r="D56" s="676"/>
      <c r="E56" s="677"/>
      <c r="F56" s="677"/>
      <c r="G56" s="677"/>
      <c r="H56" s="677"/>
      <c r="I56" s="677"/>
      <c r="J56" s="677"/>
      <c r="K56" s="677"/>
      <c r="L56" s="677"/>
      <c r="M56" s="677"/>
      <c r="N56" s="678"/>
      <c r="O56" s="226"/>
    </row>
    <row r="57" spans="1:15" ht="17.25" customHeight="1">
      <c r="A57" s="249">
        <v>23</v>
      </c>
      <c r="B57" s="761"/>
      <c r="C57" s="779"/>
      <c r="D57" s="676"/>
      <c r="E57" s="677"/>
      <c r="F57" s="677"/>
      <c r="G57" s="677"/>
      <c r="H57" s="677"/>
      <c r="I57" s="677"/>
      <c r="J57" s="677"/>
      <c r="K57" s="677"/>
      <c r="L57" s="677"/>
      <c r="M57" s="677"/>
      <c r="N57" s="678"/>
      <c r="O57" s="226"/>
    </row>
    <row r="58" spans="1:15" ht="17.25" customHeight="1">
      <c r="A58" s="249">
        <v>24</v>
      </c>
      <c r="B58" s="761"/>
      <c r="C58" s="779"/>
      <c r="D58" s="676"/>
      <c r="E58" s="677"/>
      <c r="F58" s="677"/>
      <c r="G58" s="677"/>
      <c r="H58" s="677"/>
      <c r="I58" s="677"/>
      <c r="J58" s="677"/>
      <c r="K58" s="677"/>
      <c r="L58" s="677"/>
      <c r="M58" s="677"/>
      <c r="N58" s="678"/>
      <c r="O58" s="226"/>
    </row>
    <row r="59" spans="1:15" ht="17.25" customHeight="1">
      <c r="A59" s="249">
        <v>25</v>
      </c>
      <c r="B59" s="761"/>
      <c r="C59" s="779"/>
      <c r="D59" s="676"/>
      <c r="E59" s="677"/>
      <c r="F59" s="677"/>
      <c r="G59" s="677"/>
      <c r="H59" s="677"/>
      <c r="I59" s="677"/>
      <c r="J59" s="677"/>
      <c r="K59" s="677"/>
      <c r="L59" s="677"/>
      <c r="M59" s="677"/>
      <c r="N59" s="678"/>
      <c r="O59" s="226"/>
    </row>
    <row r="60" spans="1:15" ht="17.25" customHeight="1">
      <c r="A60" s="249">
        <v>26</v>
      </c>
      <c r="B60" s="761"/>
      <c r="C60" s="779"/>
      <c r="D60" s="676"/>
      <c r="E60" s="677"/>
      <c r="F60" s="677"/>
      <c r="G60" s="677"/>
      <c r="H60" s="677"/>
      <c r="I60" s="677"/>
      <c r="J60" s="677"/>
      <c r="K60" s="677"/>
      <c r="L60" s="677"/>
      <c r="M60" s="677"/>
      <c r="N60" s="678"/>
      <c r="O60" s="226"/>
    </row>
    <row r="61" spans="1:15" ht="17.25" customHeight="1">
      <c r="A61" s="249">
        <v>27</v>
      </c>
      <c r="B61" s="761"/>
      <c r="C61" s="779"/>
      <c r="D61" s="676"/>
      <c r="E61" s="677"/>
      <c r="F61" s="677"/>
      <c r="G61" s="677"/>
      <c r="H61" s="677"/>
      <c r="I61" s="677"/>
      <c r="J61" s="677"/>
      <c r="K61" s="677"/>
      <c r="L61" s="677"/>
      <c r="M61" s="677"/>
      <c r="N61" s="678"/>
      <c r="O61" s="226"/>
    </row>
    <row r="62" spans="1:15" ht="17.25" customHeight="1">
      <c r="A62" s="249">
        <v>28</v>
      </c>
      <c r="B62" s="761"/>
      <c r="C62" s="779"/>
      <c r="D62" s="676"/>
      <c r="E62" s="677"/>
      <c r="F62" s="677"/>
      <c r="G62" s="677"/>
      <c r="H62" s="677"/>
      <c r="I62" s="677"/>
      <c r="J62" s="677"/>
      <c r="K62" s="677"/>
      <c r="L62" s="677"/>
      <c r="M62" s="677"/>
      <c r="N62" s="678"/>
      <c r="O62" s="226"/>
    </row>
    <row r="63" spans="1:15" ht="17.25" customHeight="1">
      <c r="A63" s="249">
        <v>29</v>
      </c>
      <c r="B63" s="761"/>
      <c r="C63" s="779"/>
      <c r="D63" s="676"/>
      <c r="E63" s="677"/>
      <c r="F63" s="677"/>
      <c r="G63" s="677"/>
      <c r="H63" s="677"/>
      <c r="I63" s="677"/>
      <c r="J63" s="677"/>
      <c r="K63" s="677"/>
      <c r="L63" s="677"/>
      <c r="M63" s="677"/>
      <c r="N63" s="678"/>
      <c r="O63" s="226"/>
    </row>
    <row r="64" spans="1:15" ht="17.25" customHeight="1">
      <c r="A64" s="249">
        <v>30</v>
      </c>
      <c r="B64" s="761"/>
      <c r="C64" s="779"/>
      <c r="D64" s="676"/>
      <c r="E64" s="677"/>
      <c r="F64" s="677"/>
      <c r="G64" s="677"/>
      <c r="H64" s="677"/>
      <c r="I64" s="677"/>
      <c r="J64" s="677"/>
      <c r="K64" s="677"/>
      <c r="L64" s="677"/>
      <c r="M64" s="677"/>
      <c r="N64" s="678"/>
      <c r="O64" s="226"/>
    </row>
    <row r="65" spans="1:15" ht="17.25" customHeight="1">
      <c r="A65" s="249">
        <v>31</v>
      </c>
      <c r="B65" s="761"/>
      <c r="C65" s="779"/>
      <c r="D65" s="676"/>
      <c r="E65" s="677"/>
      <c r="F65" s="677"/>
      <c r="G65" s="677"/>
      <c r="H65" s="677"/>
      <c r="I65" s="677"/>
      <c r="J65" s="677"/>
      <c r="K65" s="677"/>
      <c r="L65" s="677"/>
      <c r="M65" s="677"/>
      <c r="N65" s="678"/>
      <c r="O65" s="226"/>
    </row>
    <row r="66" spans="1:15" ht="17.25" customHeight="1">
      <c r="A66" s="249">
        <v>32</v>
      </c>
      <c r="B66" s="761"/>
      <c r="C66" s="779"/>
      <c r="D66" s="676"/>
      <c r="E66" s="677"/>
      <c r="F66" s="677"/>
      <c r="G66" s="677"/>
      <c r="H66" s="677"/>
      <c r="I66" s="677"/>
      <c r="J66" s="677"/>
      <c r="K66" s="677"/>
      <c r="L66" s="677"/>
      <c r="M66" s="677"/>
      <c r="N66" s="678"/>
      <c r="O66" s="226"/>
    </row>
    <row r="67" spans="1:15" ht="17.25" customHeight="1">
      <c r="A67" s="249">
        <v>33</v>
      </c>
      <c r="B67" s="761"/>
      <c r="C67" s="779"/>
      <c r="D67" s="676"/>
      <c r="E67" s="677"/>
      <c r="F67" s="677"/>
      <c r="G67" s="677"/>
      <c r="H67" s="677"/>
      <c r="I67" s="677"/>
      <c r="J67" s="677"/>
      <c r="K67" s="677"/>
      <c r="L67" s="677"/>
      <c r="M67" s="677"/>
      <c r="N67" s="678"/>
      <c r="O67" s="226"/>
    </row>
    <row r="68" spans="1:15" ht="17.25" customHeight="1">
      <c r="A68" s="249">
        <v>34</v>
      </c>
      <c r="B68" s="761"/>
      <c r="C68" s="779"/>
      <c r="D68" s="676"/>
      <c r="E68" s="677"/>
      <c r="F68" s="677"/>
      <c r="G68" s="677"/>
      <c r="H68" s="677"/>
      <c r="I68" s="677"/>
      <c r="J68" s="677"/>
      <c r="K68" s="677"/>
      <c r="L68" s="677"/>
      <c r="M68" s="677"/>
      <c r="N68" s="678"/>
      <c r="O68" s="226"/>
    </row>
    <row r="69" spans="1:15" ht="17.25" customHeight="1">
      <c r="A69" s="249">
        <v>35</v>
      </c>
      <c r="B69" s="761"/>
      <c r="C69" s="779"/>
      <c r="D69" s="682"/>
      <c r="E69" s="683"/>
      <c r="F69" s="683"/>
      <c r="G69" s="683"/>
      <c r="H69" s="683"/>
      <c r="I69" s="683"/>
      <c r="J69" s="683"/>
      <c r="K69" s="683"/>
      <c r="L69" s="683"/>
      <c r="M69" s="683"/>
      <c r="N69" s="684"/>
    </row>
    <row r="70" spans="1:15" ht="18" customHeight="1">
      <c r="B70" s="761"/>
      <c r="C70" s="685" t="s">
        <v>440</v>
      </c>
      <c r="D70" s="686"/>
      <c r="E70" s="686"/>
      <c r="F70" s="686"/>
      <c r="G70" s="686"/>
      <c r="H70" s="686"/>
      <c r="I70" s="686"/>
      <c r="J70" s="686"/>
      <c r="K70" s="686"/>
      <c r="L70" s="686"/>
      <c r="M70" s="686"/>
      <c r="N70" s="687"/>
    </row>
    <row r="71" spans="1:15" ht="17.25" customHeight="1">
      <c r="A71" s="249">
        <v>1</v>
      </c>
      <c r="B71" s="761"/>
      <c r="C71" s="673"/>
      <c r="D71" s="674"/>
      <c r="E71" s="674"/>
      <c r="F71" s="674"/>
      <c r="G71" s="674"/>
      <c r="H71" s="674"/>
      <c r="I71" s="674"/>
      <c r="J71" s="674"/>
      <c r="K71" s="674"/>
      <c r="L71" s="674"/>
      <c r="M71" s="674"/>
      <c r="N71" s="675"/>
      <c r="O71" s="226"/>
    </row>
    <row r="72" spans="1:15" ht="17.25" customHeight="1">
      <c r="A72" s="249">
        <v>2</v>
      </c>
      <c r="B72" s="761"/>
      <c r="C72" s="676"/>
      <c r="D72" s="677"/>
      <c r="E72" s="677"/>
      <c r="F72" s="677"/>
      <c r="G72" s="677"/>
      <c r="H72" s="677"/>
      <c r="I72" s="677"/>
      <c r="J72" s="677"/>
      <c r="K72" s="677"/>
      <c r="L72" s="677"/>
      <c r="M72" s="677"/>
      <c r="N72" s="678"/>
      <c r="O72" s="226"/>
    </row>
    <row r="73" spans="1:15" ht="17.25" customHeight="1">
      <c r="A73" s="249">
        <v>3</v>
      </c>
      <c r="B73" s="761"/>
      <c r="C73" s="676"/>
      <c r="D73" s="677"/>
      <c r="E73" s="677"/>
      <c r="F73" s="677"/>
      <c r="G73" s="677"/>
      <c r="H73" s="677"/>
      <c r="I73" s="677"/>
      <c r="J73" s="677"/>
      <c r="K73" s="677"/>
      <c r="L73" s="677"/>
      <c r="M73" s="677"/>
      <c r="N73" s="678"/>
      <c r="O73" s="226"/>
    </row>
    <row r="74" spans="1:15" ht="18.600000000000001" customHeight="1">
      <c r="B74" s="761"/>
      <c r="C74" s="688" t="s">
        <v>441</v>
      </c>
      <c r="D74" s="689"/>
      <c r="E74" s="689"/>
      <c r="F74" s="689"/>
      <c r="G74" s="689"/>
      <c r="H74" s="689"/>
      <c r="I74" s="689"/>
      <c r="J74" s="689"/>
      <c r="K74" s="689"/>
      <c r="L74" s="689"/>
      <c r="M74" s="689"/>
      <c r="N74" s="690"/>
      <c r="O74" s="226"/>
    </row>
    <row r="75" spans="1:15" ht="17.25" customHeight="1">
      <c r="A75" s="249">
        <v>1</v>
      </c>
      <c r="B75" s="761"/>
      <c r="C75" s="673"/>
      <c r="D75" s="674"/>
      <c r="E75" s="674"/>
      <c r="F75" s="674"/>
      <c r="G75" s="674"/>
      <c r="H75" s="674"/>
      <c r="I75" s="674"/>
      <c r="J75" s="674"/>
      <c r="K75" s="674"/>
      <c r="L75" s="674"/>
      <c r="M75" s="674"/>
      <c r="N75" s="675"/>
      <c r="O75" s="260"/>
    </row>
    <row r="76" spans="1:15" ht="17.25" customHeight="1">
      <c r="A76" s="249">
        <v>2</v>
      </c>
      <c r="B76" s="761"/>
      <c r="C76" s="676"/>
      <c r="D76" s="677"/>
      <c r="E76" s="677"/>
      <c r="F76" s="677"/>
      <c r="G76" s="677"/>
      <c r="H76" s="677"/>
      <c r="I76" s="677"/>
      <c r="J76" s="677"/>
      <c r="K76" s="677"/>
      <c r="L76" s="677"/>
      <c r="M76" s="677"/>
      <c r="N76" s="678"/>
      <c r="O76" s="260"/>
    </row>
    <row r="77" spans="1:15" ht="17.25" customHeight="1">
      <c r="A77" s="249">
        <v>3</v>
      </c>
      <c r="B77" s="761"/>
      <c r="C77" s="676"/>
      <c r="D77" s="677"/>
      <c r="E77" s="677"/>
      <c r="F77" s="677"/>
      <c r="G77" s="677"/>
      <c r="H77" s="677"/>
      <c r="I77" s="677"/>
      <c r="J77" s="677"/>
      <c r="K77" s="677"/>
      <c r="L77" s="677"/>
      <c r="M77" s="677"/>
      <c r="N77" s="678"/>
      <c r="O77" s="260"/>
    </row>
    <row r="78" spans="1:15" ht="16.899999999999999" customHeight="1">
      <c r="B78" s="761"/>
      <c r="C78" s="688" t="s">
        <v>442</v>
      </c>
      <c r="D78" s="689"/>
      <c r="E78" s="689"/>
      <c r="F78" s="689"/>
      <c r="G78" s="689"/>
      <c r="H78" s="689"/>
      <c r="I78" s="689"/>
      <c r="J78" s="689"/>
      <c r="K78" s="689"/>
      <c r="L78" s="689"/>
      <c r="M78" s="689"/>
      <c r="N78" s="690"/>
      <c r="O78" s="226"/>
    </row>
    <row r="79" spans="1:15" ht="17.25" customHeight="1">
      <c r="A79" s="249">
        <v>1</v>
      </c>
      <c r="B79" s="761"/>
      <c r="C79" s="673"/>
      <c r="D79" s="674"/>
      <c r="E79" s="674"/>
      <c r="F79" s="674"/>
      <c r="G79" s="674"/>
      <c r="H79" s="674"/>
      <c r="I79" s="674"/>
      <c r="J79" s="674"/>
      <c r="K79" s="674"/>
      <c r="L79" s="674"/>
      <c r="M79" s="674"/>
      <c r="N79" s="675"/>
      <c r="O79" s="758" t="s">
        <v>452</v>
      </c>
    </row>
    <row r="80" spans="1:15" ht="17.25" customHeight="1">
      <c r="A80" s="249">
        <v>2</v>
      </c>
      <c r="B80" s="761"/>
      <c r="C80" s="676"/>
      <c r="D80" s="677"/>
      <c r="E80" s="677"/>
      <c r="F80" s="677"/>
      <c r="G80" s="677"/>
      <c r="H80" s="677"/>
      <c r="I80" s="677"/>
      <c r="J80" s="677"/>
      <c r="K80" s="677"/>
      <c r="L80" s="677"/>
      <c r="M80" s="677"/>
      <c r="N80" s="678"/>
      <c r="O80" s="703"/>
    </row>
    <row r="81" spans="1:15" ht="17.25" customHeight="1">
      <c r="A81" s="249">
        <v>3</v>
      </c>
      <c r="B81" s="761"/>
      <c r="C81" s="676"/>
      <c r="D81" s="677"/>
      <c r="E81" s="677"/>
      <c r="F81" s="677"/>
      <c r="G81" s="677"/>
      <c r="H81" s="677"/>
      <c r="I81" s="677"/>
      <c r="J81" s="677"/>
      <c r="K81" s="677"/>
      <c r="L81" s="677"/>
      <c r="M81" s="677"/>
      <c r="N81" s="678"/>
      <c r="O81" s="703"/>
    </row>
    <row r="82" spans="1:15" ht="17.25" customHeight="1">
      <c r="A82" s="249">
        <v>4</v>
      </c>
      <c r="B82" s="761"/>
      <c r="C82" s="676"/>
      <c r="D82" s="677"/>
      <c r="E82" s="677"/>
      <c r="F82" s="677"/>
      <c r="G82" s="677"/>
      <c r="H82" s="677"/>
      <c r="I82" s="677"/>
      <c r="J82" s="677"/>
      <c r="K82" s="677"/>
      <c r="L82" s="677"/>
      <c r="M82" s="677"/>
      <c r="N82" s="678"/>
      <c r="O82" s="703"/>
    </row>
    <row r="83" spans="1:15" ht="17.25" customHeight="1">
      <c r="A83" s="249">
        <v>5</v>
      </c>
      <c r="B83" s="761"/>
      <c r="C83" s="676"/>
      <c r="D83" s="677"/>
      <c r="E83" s="677"/>
      <c r="F83" s="677"/>
      <c r="G83" s="677"/>
      <c r="H83" s="677"/>
      <c r="I83" s="677"/>
      <c r="J83" s="677"/>
      <c r="K83" s="677"/>
      <c r="L83" s="677"/>
      <c r="M83" s="677"/>
      <c r="N83" s="678"/>
      <c r="O83" s="226"/>
    </row>
    <row r="84" spans="1:15" ht="19.899999999999999" customHeight="1">
      <c r="B84" s="761"/>
      <c r="C84" s="679" t="s">
        <v>443</v>
      </c>
      <c r="D84" s="680"/>
      <c r="E84" s="680"/>
      <c r="F84" s="680"/>
      <c r="G84" s="680"/>
      <c r="H84" s="680"/>
      <c r="I84" s="680"/>
      <c r="J84" s="680"/>
      <c r="K84" s="680"/>
      <c r="L84" s="680"/>
      <c r="M84" s="680"/>
      <c r="N84" s="681"/>
      <c r="O84" s="657" t="s">
        <v>453</v>
      </c>
    </row>
    <row r="85" spans="1:15" ht="17.25" customHeight="1">
      <c r="A85" s="249">
        <v>1</v>
      </c>
      <c r="B85" s="761"/>
      <c r="C85" s="673"/>
      <c r="D85" s="674"/>
      <c r="E85" s="674"/>
      <c r="F85" s="674"/>
      <c r="G85" s="674"/>
      <c r="H85" s="674"/>
      <c r="I85" s="674"/>
      <c r="J85" s="674"/>
      <c r="K85" s="674"/>
      <c r="L85" s="674"/>
      <c r="M85" s="674"/>
      <c r="N85" s="675"/>
      <c r="O85" s="657"/>
    </row>
    <row r="86" spans="1:15" ht="17.25" customHeight="1">
      <c r="A86" s="249">
        <v>2</v>
      </c>
      <c r="B86" s="761"/>
      <c r="C86" s="676"/>
      <c r="D86" s="677"/>
      <c r="E86" s="677"/>
      <c r="F86" s="677"/>
      <c r="G86" s="677"/>
      <c r="H86" s="677"/>
      <c r="I86" s="677"/>
      <c r="J86" s="677"/>
      <c r="K86" s="677"/>
      <c r="L86" s="677"/>
      <c r="M86" s="677"/>
      <c r="N86" s="678"/>
      <c r="O86" s="657"/>
    </row>
    <row r="87" spans="1:15" ht="17.25" customHeight="1">
      <c r="A87" s="249">
        <v>3</v>
      </c>
      <c r="B87" s="761"/>
      <c r="C87" s="676"/>
      <c r="D87" s="677"/>
      <c r="E87" s="677"/>
      <c r="F87" s="677"/>
      <c r="G87" s="677"/>
      <c r="H87" s="677"/>
      <c r="I87" s="677"/>
      <c r="J87" s="677"/>
      <c r="K87" s="677"/>
      <c r="L87" s="677"/>
      <c r="M87" s="677"/>
      <c r="N87" s="678"/>
      <c r="O87" s="657"/>
    </row>
    <row r="88" spans="1:15" ht="17.25" customHeight="1">
      <c r="A88" s="249">
        <v>4</v>
      </c>
      <c r="B88" s="761"/>
      <c r="C88" s="676"/>
      <c r="D88" s="677"/>
      <c r="E88" s="677"/>
      <c r="F88" s="677"/>
      <c r="G88" s="677"/>
      <c r="H88" s="677"/>
      <c r="I88" s="677"/>
      <c r="J88" s="677"/>
      <c r="K88" s="677"/>
      <c r="L88" s="677"/>
      <c r="M88" s="677"/>
      <c r="N88" s="678"/>
      <c r="O88" s="657"/>
    </row>
    <row r="89" spans="1:15" ht="17.25" customHeight="1">
      <c r="A89" s="249">
        <v>5</v>
      </c>
      <c r="B89" s="762"/>
      <c r="C89" s="682"/>
      <c r="D89" s="683"/>
      <c r="E89" s="683"/>
      <c r="F89" s="683"/>
      <c r="G89" s="683"/>
      <c r="H89" s="683"/>
      <c r="I89" s="683"/>
      <c r="J89" s="683"/>
      <c r="K89" s="683"/>
      <c r="L89" s="683"/>
      <c r="M89" s="683"/>
      <c r="N89" s="684"/>
      <c r="O89" s="657"/>
    </row>
    <row r="90" spans="1:15" ht="17.25" customHeight="1">
      <c r="B90" s="709" t="s">
        <v>397</v>
      </c>
      <c r="C90" s="710"/>
      <c r="D90" s="711"/>
      <c r="E90" s="712"/>
      <c r="F90" s="268" t="s">
        <v>390</v>
      </c>
      <c r="G90" s="719" t="s">
        <v>391</v>
      </c>
      <c r="H90" s="720"/>
      <c r="I90" s="719" t="s">
        <v>392</v>
      </c>
      <c r="J90" s="721"/>
      <c r="K90" s="722" t="s">
        <v>393</v>
      </c>
      <c r="L90" s="721"/>
      <c r="M90" s="269" t="s">
        <v>394</v>
      </c>
      <c r="N90" s="270" t="s">
        <v>395</v>
      </c>
      <c r="O90" s="657"/>
    </row>
    <row r="91" spans="1:15" ht="17.25" customHeight="1">
      <c r="A91" s="249">
        <v>1</v>
      </c>
      <c r="B91" s="713"/>
      <c r="C91" s="714"/>
      <c r="D91" s="714"/>
      <c r="E91" s="715"/>
      <c r="F91" s="197"/>
      <c r="G91" s="723"/>
      <c r="H91" s="724"/>
      <c r="I91" s="754"/>
      <c r="J91" s="754"/>
      <c r="K91" s="755"/>
      <c r="L91" s="755"/>
      <c r="M91" s="198"/>
      <c r="N91" s="199"/>
      <c r="O91" s="226"/>
    </row>
    <row r="92" spans="1:15" ht="17.25" customHeight="1">
      <c r="A92" s="249">
        <v>2</v>
      </c>
      <c r="B92" s="713"/>
      <c r="C92" s="714"/>
      <c r="D92" s="714"/>
      <c r="E92" s="715"/>
      <c r="F92" s="200"/>
      <c r="G92" s="756"/>
      <c r="H92" s="757"/>
      <c r="I92" s="725"/>
      <c r="J92" s="726"/>
      <c r="K92" s="754"/>
      <c r="L92" s="754"/>
      <c r="M92" s="201"/>
      <c r="N92" s="199"/>
      <c r="O92" s="226"/>
    </row>
    <row r="93" spans="1:15" ht="17.25" customHeight="1">
      <c r="A93" s="249">
        <v>3</v>
      </c>
      <c r="B93" s="716"/>
      <c r="C93" s="717"/>
      <c r="D93" s="717"/>
      <c r="E93" s="718"/>
      <c r="F93" s="202"/>
      <c r="G93" s="752"/>
      <c r="H93" s="753"/>
      <c r="I93" s="754"/>
      <c r="J93" s="754"/>
      <c r="K93" s="754"/>
      <c r="L93" s="754"/>
      <c r="M93" s="203"/>
      <c r="N93" s="199"/>
      <c r="O93" s="226"/>
    </row>
    <row r="94" spans="1:15" ht="17.25" customHeight="1">
      <c r="B94" s="732" t="s">
        <v>372</v>
      </c>
      <c r="C94" s="733"/>
      <c r="D94" s="733"/>
      <c r="E94" s="734"/>
      <c r="F94" s="749"/>
      <c r="G94" s="750"/>
      <c r="H94" s="748"/>
      <c r="I94" s="747"/>
      <c r="J94" s="748"/>
      <c r="K94" s="747"/>
      <c r="L94" s="748"/>
      <c r="M94" s="747"/>
      <c r="N94" s="751"/>
      <c r="O94" s="271" t="s">
        <v>131</v>
      </c>
    </row>
    <row r="95" spans="1:15" ht="17.25" customHeight="1">
      <c r="A95" s="249">
        <v>1</v>
      </c>
      <c r="B95" s="735"/>
      <c r="C95" s="736"/>
      <c r="D95" s="736"/>
      <c r="E95" s="737"/>
      <c r="F95" s="741"/>
      <c r="G95" s="742"/>
      <c r="H95" s="742"/>
      <c r="I95" s="742"/>
      <c r="J95" s="742"/>
      <c r="K95" s="742"/>
      <c r="L95" s="742"/>
      <c r="M95" s="742"/>
      <c r="N95" s="743"/>
      <c r="O95" s="226"/>
    </row>
    <row r="96" spans="1:15" ht="17.25" customHeight="1">
      <c r="A96" s="249">
        <v>2</v>
      </c>
      <c r="B96" s="735"/>
      <c r="C96" s="736"/>
      <c r="D96" s="736"/>
      <c r="E96" s="737"/>
      <c r="F96" s="741"/>
      <c r="G96" s="742"/>
      <c r="H96" s="742"/>
      <c r="I96" s="742"/>
      <c r="J96" s="742"/>
      <c r="K96" s="742"/>
      <c r="L96" s="742"/>
      <c r="M96" s="742"/>
      <c r="N96" s="743"/>
      <c r="O96" s="226"/>
    </row>
    <row r="97" spans="1:15" ht="17.25" customHeight="1">
      <c r="A97" s="249">
        <v>3</v>
      </c>
      <c r="B97" s="735"/>
      <c r="C97" s="736"/>
      <c r="D97" s="736"/>
      <c r="E97" s="737"/>
      <c r="F97" s="741"/>
      <c r="G97" s="742"/>
      <c r="H97" s="742"/>
      <c r="I97" s="742"/>
      <c r="J97" s="742"/>
      <c r="K97" s="742"/>
      <c r="L97" s="742"/>
      <c r="M97" s="742"/>
      <c r="N97" s="743"/>
    </row>
    <row r="98" spans="1:15" ht="17.25" customHeight="1">
      <c r="A98" s="249">
        <v>4</v>
      </c>
      <c r="B98" s="735"/>
      <c r="C98" s="736"/>
      <c r="D98" s="736"/>
      <c r="E98" s="737"/>
      <c r="F98" s="744"/>
      <c r="G98" s="745"/>
      <c r="H98" s="745"/>
      <c r="I98" s="745"/>
      <c r="J98" s="745"/>
      <c r="K98" s="745"/>
      <c r="L98" s="745"/>
      <c r="M98" s="745"/>
      <c r="N98" s="746"/>
    </row>
    <row r="99" spans="1:15" ht="36" customHeight="1">
      <c r="B99" s="738"/>
      <c r="C99" s="739"/>
      <c r="D99" s="739"/>
      <c r="E99" s="740"/>
      <c r="F99" s="727" t="s">
        <v>377</v>
      </c>
      <c r="G99" s="728"/>
      <c r="H99" s="729"/>
      <c r="I99" s="730"/>
      <c r="J99" s="730"/>
      <c r="K99" s="730"/>
      <c r="L99" s="730"/>
      <c r="M99" s="730"/>
      <c r="N99" s="731"/>
      <c r="O99" s="658" t="s">
        <v>501</v>
      </c>
    </row>
    <row r="100" spans="1:15">
      <c r="O100" s="658"/>
    </row>
  </sheetData>
  <sheetProtection formatCells="0"/>
  <customSheetViews>
    <customSheetView guid="{1931C2DD-0477-40D3-ABFA-7C96E25F8814}" scale="80" fitToPage="1" topLeftCell="B49">
      <selection activeCell="N68" sqref="N68"/>
      <pageMargins left="0.59055118110236227" right="0.59055118110236227" top="0.59055118110236227" bottom="0.39370078740157483" header="0.31496062992125984" footer="0"/>
      <pageSetup paperSize="9" scale="52" orientation="portrait" r:id="rId1"/>
      <headerFooter>
        <oddHeader>&amp;L&amp;22【個表】</oddHeader>
      </headerFooter>
    </customSheetView>
  </customSheetViews>
  <mergeCells count="85">
    <mergeCell ref="B3:B89"/>
    <mergeCell ref="C3:N3"/>
    <mergeCell ref="C4:N10"/>
    <mergeCell ref="C11:N11"/>
    <mergeCell ref="C12:N15"/>
    <mergeCell ref="C34:C69"/>
    <mergeCell ref="D35:N69"/>
    <mergeCell ref="D34:E34"/>
    <mergeCell ref="D23:E23"/>
    <mergeCell ref="L21:N21"/>
    <mergeCell ref="O4:O10"/>
    <mergeCell ref="M94:N94"/>
    <mergeCell ref="G93:H93"/>
    <mergeCell ref="I93:J93"/>
    <mergeCell ref="K93:L93"/>
    <mergeCell ref="K91:L91"/>
    <mergeCell ref="G92:H92"/>
    <mergeCell ref="I91:J91"/>
    <mergeCell ref="K92:L92"/>
    <mergeCell ref="O79:O82"/>
    <mergeCell ref="L27:N27"/>
    <mergeCell ref="L28:N28"/>
    <mergeCell ref="L29:N29"/>
    <mergeCell ref="J34:M34"/>
    <mergeCell ref="K94:L94"/>
    <mergeCell ref="C78:N78"/>
    <mergeCell ref="F99:G99"/>
    <mergeCell ref="H99:N99"/>
    <mergeCell ref="B94:E99"/>
    <mergeCell ref="F95:N98"/>
    <mergeCell ref="I94:J94"/>
    <mergeCell ref="F94:H94"/>
    <mergeCell ref="B90:E93"/>
    <mergeCell ref="G90:H90"/>
    <mergeCell ref="I90:J90"/>
    <mergeCell ref="K90:L90"/>
    <mergeCell ref="G91:H91"/>
    <mergeCell ref="I92:J92"/>
    <mergeCell ref="O12:O15"/>
    <mergeCell ref="O18:O33"/>
    <mergeCell ref="D29:E29"/>
    <mergeCell ref="D33:I33"/>
    <mergeCell ref="D27:E27"/>
    <mergeCell ref="D25:E25"/>
    <mergeCell ref="D30:E30"/>
    <mergeCell ref="L30:N30"/>
    <mergeCell ref="D28:E28"/>
    <mergeCell ref="D19:E19"/>
    <mergeCell ref="D31:E31"/>
    <mergeCell ref="D32:E32"/>
    <mergeCell ref="C16:J16"/>
    <mergeCell ref="D20:E20"/>
    <mergeCell ref="D21:E21"/>
    <mergeCell ref="B2:E2"/>
    <mergeCell ref="F2:H2"/>
    <mergeCell ref="J2:N2"/>
    <mergeCell ref="L31:N31"/>
    <mergeCell ref="L32:N32"/>
    <mergeCell ref="L22:N22"/>
    <mergeCell ref="L23:N23"/>
    <mergeCell ref="L24:N24"/>
    <mergeCell ref="L25:N25"/>
    <mergeCell ref="L26:N26"/>
    <mergeCell ref="D26:E26"/>
    <mergeCell ref="D24:E24"/>
    <mergeCell ref="D17:E17"/>
    <mergeCell ref="G17:H17"/>
    <mergeCell ref="D22:E22"/>
    <mergeCell ref="D18:E18"/>
    <mergeCell ref="O41:T47"/>
    <mergeCell ref="O34:O39"/>
    <mergeCell ref="O84:O90"/>
    <mergeCell ref="O99:O100"/>
    <mergeCell ref="K16:K17"/>
    <mergeCell ref="L16:N17"/>
    <mergeCell ref="L18:N18"/>
    <mergeCell ref="L19:N19"/>
    <mergeCell ref="L20:N20"/>
    <mergeCell ref="C79:N83"/>
    <mergeCell ref="C84:N84"/>
    <mergeCell ref="C85:N89"/>
    <mergeCell ref="C70:N70"/>
    <mergeCell ref="C71:N73"/>
    <mergeCell ref="C74:N74"/>
    <mergeCell ref="C75:N77"/>
  </mergeCells>
  <phoneticPr fontId="9"/>
  <dataValidations xWindow="313" yWindow="746" count="17">
    <dataValidation operator="lessThanOrEqual" allowBlank="1" showInputMessage="1" showErrorMessage="1" errorTitle="字数超過" error="200字・4行以下で入力してください。" sqref="C70 C74 C78" xr:uid="{00000000-0002-0000-0800-000001000000}"/>
    <dataValidation allowBlank="1" showInputMessage="1" showErrorMessage="1" prompt="該当のものがない場合に記入" sqref="J34:M34" xr:uid="{00000000-0002-0000-0800-000002000000}"/>
    <dataValidation type="list" allowBlank="1" showInputMessage="1" showErrorMessage="1" prompt="該当する項目を全てプルダウンで選択してください。" sqref="F94:N94" xr:uid="{00000000-0002-0000-0800-000003000000}">
      <formula1>"今後の再演予定,再演等の受賞歴等,海外公演予定,完了済海外公演評価概要,その他"</formula1>
    </dataValidation>
    <dataValidation allowBlank="1" showInputMessage="1" showErrorMessage="1" prompt="開始日の早い順に入力してください。" sqref="D18:E18" xr:uid="{00000000-0002-0000-0800-000004000000}"/>
    <dataValidation showInputMessage="1" showErrorMessage="1" sqref="D34" xr:uid="{00000000-0002-0000-0800-000006000000}"/>
    <dataValidation type="textLength" operator="lessThanOrEqual" allowBlank="1" showInputMessage="1" showErrorMessage="1" errorTitle="上限文字数を超えています" error="14pt・4行以内でご記入ください。" sqref="C12" xr:uid="{00000000-0002-0000-0800-000009000000}">
      <formula1>250</formula1>
    </dataValidation>
    <dataValidation type="textLength" errorStyle="warning" operator="lessThanOrEqual" allowBlank="1" showInputMessage="1" showErrorMessage="1" errorTitle="上限字数を超えています" error="14pt・3行以下で入力してください。" sqref="C71 C75" xr:uid="{00000000-0002-0000-0800-00000B000000}">
      <formula1>250</formula1>
    </dataValidation>
    <dataValidation type="textLength" errorStyle="warning" operator="lessThanOrEqual" allowBlank="1" showInputMessage="1" showErrorMessage="1" errorTitle="上限字数を超えています" error="14pt・４行以内でご記入ください。" sqref="F95:N98" xr:uid="{00000000-0002-0000-0800-00000C000000}">
      <formula1>250</formula1>
    </dataValidation>
    <dataValidation type="textLength" errorStyle="warning" operator="lessThanOrEqual" allowBlank="1" showInputMessage="1" showErrorMessage="1" errorTitle="上限字数を超えています" error="14pt・3行以下で入力してください。" sqref="C79" xr:uid="{75BFA8FF-F57F-4857-A03F-6FF2876686CB}">
      <formula1>350</formula1>
    </dataValidation>
    <dataValidation imeMode="halfAlpha" allowBlank="1" showInputMessage="1" showErrorMessage="1" sqref="H99:N99" xr:uid="{4DDFA97E-D58D-4CAA-A50C-EAC6A7558466}"/>
    <dataValidation type="textLength" operator="lessThanOrEqual" allowBlank="1" showInputMessage="1" showErrorMessage="1" sqref="C85" xr:uid="{1197EBE4-0370-4F6F-B0C5-5B97927B0FA9}">
      <formula1>350</formula1>
    </dataValidation>
    <dataValidation type="textLength" operator="lessThanOrEqual" allowBlank="1" showInputMessage="1" showErrorMessage="1" errorTitle="字数超過" error="300字・6行以内でご記入ください。" sqref="F90" xr:uid="{DCCDCC16-01C2-4D2C-AB18-3D0D33E0DE1E}">
      <formula1>300</formula1>
    </dataValidation>
    <dataValidation type="whole" imeMode="halfAlpha" allowBlank="1" showInputMessage="1" showErrorMessage="1" prompt="数字のみ入力してください。" sqref="K18:K32" xr:uid="{00000000-0002-0000-0800-00000A000000}">
      <formula1>1</formula1>
      <formula2>9999</formula2>
    </dataValidation>
    <dataValidation type="textLength" errorStyle="warning" operator="lessThanOrEqual" allowBlank="1" showInputMessage="1" showErrorMessage="1" errorTitle="上限字数を超えています" error="14pt・35行以内でご記入ください。" sqref="D35" xr:uid="{00000000-0002-0000-0800-000000000000}">
      <formula1>2232</formula1>
    </dataValidation>
    <dataValidation type="list" allowBlank="1" showInputMessage="1" showErrorMessage="1" sqref="N91:N93" xr:uid="{54855CFF-A637-4841-9D92-C29931FD6AA5}">
      <formula1>"主催,依頼"</formula1>
    </dataValidation>
    <dataValidation type="list" allowBlank="1" showInputMessage="1" showErrorMessage="1" sqref="F91:F93" xr:uid="{F3EE5E52-9232-4CED-8A96-7BC4B936A150}">
      <formula1>"国内,海外"</formula1>
    </dataValidation>
    <dataValidation type="textLength" operator="lessThanOrEqual" allowBlank="1" showInputMessage="1" showErrorMessage="1" errorTitle="上限文字数を超えています" error="14pt・7行以内でご記入ください。" sqref="C4" xr:uid="{00000000-0002-0000-0800-000008000000}">
      <formula1>450</formula1>
    </dataValidation>
  </dataValidations>
  <printOptions horizontalCentered="1"/>
  <pageMargins left="0.78740157480314965" right="0.78740157480314965" top="0.59055118110236227" bottom="0.59055118110236227" header="0" footer="0"/>
  <pageSetup paperSize="9" scale="42" orientation="portrait" cellComments="asDisplayed" r:id="rId2"/>
  <headerFooter scaleWithDoc="0">
    <oddFooter>&amp;R整理番号：（事務局記入欄）</oddFooter>
  </headerFooter>
  <rowBreaks count="1" manualBreakCount="1">
    <brk id="69" min="1" max="13" man="1"/>
  </rowBreaks>
  <extLst>
    <ext xmlns:x14="http://schemas.microsoft.com/office/spreadsheetml/2009/9/main" uri="{78C0D931-6437-407d-A8EE-F0AAD7539E65}">
      <x14:conditionalFormattings>
        <x14:conditionalFormatting xmlns:xm="http://schemas.microsoft.com/office/excel/2006/main">
          <x14:cfRule type="expression" priority="2" stopIfTrue="1" id="{C7B74ED4-F7AB-410C-9F21-5438483382D3}">
            <xm:f>IF(総表!$C$10="伝統芸能・大衆芸能の公開活動",TRUE,FALSE)</xm:f>
            <x14:dxf>
              <font>
                <color theme="2"/>
              </font>
              <fill>
                <patternFill>
                  <fgColor rgb="FFC0C0C0"/>
                  <bgColor theme="2"/>
                </patternFill>
              </fill>
              <border>
                <left/>
                <right/>
                <top style="thin">
                  <color auto="1"/>
                </top>
                <bottom style="thin">
                  <color auto="1"/>
                </bottom>
                <vertical/>
                <horizontal/>
              </border>
            </x14:dxf>
          </x14:cfRule>
          <xm:sqref>F34:N34 D34</xm:sqref>
        </x14:conditionalFormatting>
        <x14:conditionalFormatting xmlns:xm="http://schemas.microsoft.com/office/excel/2006/main">
          <x14:cfRule type="expression" priority="3" stopIfTrue="1" id="{DDE198EF-FE25-476A-91F2-A38E18773894}">
            <xm:f>IF(総表!$C$10="伝統芸能・大衆芸能の公開活動",TRUE,FALSE)</xm:f>
            <x14:dxf>
              <font>
                <color theme="2"/>
              </font>
              <fill>
                <patternFill>
                  <bgColor theme="2"/>
                </patternFill>
              </fill>
            </x14:dxf>
          </x14:cfRule>
          <x14:cfRule type="expression" priority="4" stopIfTrue="1" id="{6A95E91E-F5C1-4B90-8702-40AD10BD4A47}">
            <xm:f>IF(総表!$C$10="現代舞台芸術創造普及活動・舞踊",TRUE,FALSE)</xm:f>
            <x14:dxf>
              <font>
                <color theme="2"/>
              </font>
              <fill>
                <patternFill>
                  <bgColor theme="2"/>
                </patternFill>
              </fill>
            </x14:dxf>
          </x14:cfRule>
          <x14:cfRule type="expression" priority="5" stopIfTrue="1" id="{F0C9B38D-98B8-4F25-867A-3B83904C779C}">
            <xm:f>IF(総表!$C$10="現代舞台芸術創造普及活動・音楽",TRUE,FALSE)</xm:f>
            <x14:dxf>
              <font>
                <color theme="2"/>
              </font>
              <fill>
                <patternFill>
                  <bgColor theme="2"/>
                </patternFill>
              </fill>
            </x14:dxf>
          </x14:cfRule>
          <xm:sqref>F90:N91 F92:I92 K92:N92 F93:N93</xm:sqref>
        </x14:conditionalFormatting>
        <x14:conditionalFormatting xmlns:xm="http://schemas.microsoft.com/office/excel/2006/main">
          <x14:cfRule type="expression" priority="1" stopIfTrue="1" id="{D387AFA5-ED82-4093-BDF7-1BDABBFE30EE}">
            <xm:f>IF(総表!$D$10="伝統芸能・大衆芸能の公開活動",TRUE,FALSE)</xm:f>
            <x14:dxf>
              <font>
                <color theme="0" tint="-4.9989318521683403E-2"/>
              </font>
              <fill>
                <patternFill>
                  <bgColor theme="0" tint="-4.9989318521683403E-2"/>
                </patternFill>
              </fill>
              <border>
                <right style="thin">
                  <color auto="1"/>
                </right>
                <top style="thin">
                  <color auto="1"/>
                </top>
                <bottom style="thin">
                  <color auto="1"/>
                </bottom>
                <vertical/>
                <horizontal/>
              </border>
            </x14:dxf>
          </x14:cfRule>
          <xm:sqref>N34</xm:sqref>
        </x14:conditionalFormatting>
      </x14:conditionalFormattings>
    </ext>
    <ext xmlns:x14="http://schemas.microsoft.com/office/spreadsheetml/2009/9/main" uri="{CCE6A557-97BC-4b89-ADB6-D9C93CAAB3DF}">
      <x14:dataValidations xmlns:xm="http://schemas.microsoft.com/office/excel/2006/main" xWindow="313" yWindow="746" count="2">
        <x14:dataValidation type="list" allowBlank="1" showInputMessage="1" showErrorMessage="1" xr:uid="{FEDF8BD5-36D0-4401-8769-ABECD98AC4F9}">
          <x14:formula1>
            <xm:f>INDIRECT(総表!$C$10&amp;"_作品内容")</xm:f>
          </x14:formula1>
          <xm:sqref>G34:H34</xm:sqref>
        </x14:dataValidation>
        <x14:dataValidation type="list" allowBlank="1" showInputMessage="1" showErrorMessage="1" prompt="要選択（伝統・大衆芸能分野以外）" xr:uid="{B482EED9-C018-4F18-A9CC-CA7DCF2DBF32}">
          <x14:formula1>
            <xm:f>INDIRECT(総表!$C$10&amp;"_作品内容")</xm:f>
          </x14:formula1>
          <xm:sqref>F34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75A23-1B44-4E68-81BF-65CA780FE44C}">
  <sheetPr codeName="Sheet12">
    <pageSetUpPr fitToPage="1"/>
  </sheetPr>
  <dimension ref="A1:AB96"/>
  <sheetViews>
    <sheetView view="pageBreakPreview" zoomScale="70" zoomScaleNormal="70" zoomScaleSheetLayoutView="70" workbookViewId="0"/>
  </sheetViews>
  <sheetFormatPr defaultColWidth="8.625" defaultRowHeight="18" customHeight="1"/>
  <cols>
    <col min="1" max="1" width="14.625" style="274" customWidth="1"/>
    <col min="2" max="2" width="8.625" style="274" customWidth="1"/>
    <col min="3" max="9" width="8.625" style="274"/>
    <col min="10" max="10" width="14.625" style="274" customWidth="1"/>
    <col min="11" max="12" width="8.625" style="274" customWidth="1"/>
    <col min="13" max="18" width="8.625" style="274"/>
    <col min="19" max="20" width="9.25" style="274" customWidth="1"/>
    <col min="21" max="16384" width="8.625" style="274"/>
  </cols>
  <sheetData>
    <row r="1" spans="1:28" ht="29.25" customHeight="1" thickBot="1">
      <c r="A1" s="154" t="s">
        <v>412</v>
      </c>
      <c r="B1" s="155"/>
      <c r="C1" s="156"/>
      <c r="D1" s="155"/>
      <c r="E1" s="155" t="s">
        <v>376</v>
      </c>
      <c r="F1" s="155"/>
      <c r="G1" s="155"/>
      <c r="H1" s="155"/>
      <c r="I1" s="157"/>
      <c r="J1" s="158"/>
      <c r="K1" s="158"/>
      <c r="L1" s="158"/>
      <c r="M1" s="156"/>
      <c r="N1" s="158"/>
      <c r="O1" s="158"/>
      <c r="P1" s="158"/>
      <c r="Q1" s="158"/>
      <c r="R1" s="158"/>
      <c r="S1" s="153"/>
      <c r="T1" s="153"/>
    </row>
    <row r="2" spans="1:28" ht="35.25" customHeight="1" thickBot="1">
      <c r="A2" s="142" t="s">
        <v>373</v>
      </c>
      <c r="B2" s="785" t="str">
        <f>IF(ISBLANK(総表!C15),"",総表!C15)</f>
        <v/>
      </c>
      <c r="C2" s="786"/>
      <c r="D2" s="786"/>
      <c r="E2" s="786"/>
      <c r="F2" s="786"/>
      <c r="G2" s="786"/>
      <c r="H2" s="786"/>
      <c r="I2" s="787"/>
      <c r="J2" s="143" t="s">
        <v>374</v>
      </c>
      <c r="K2" s="785" t="str">
        <f>IF(ISBLANK(総表!C23),"",総表!C23)</f>
        <v/>
      </c>
      <c r="L2" s="786"/>
      <c r="M2" s="786"/>
      <c r="N2" s="786"/>
      <c r="O2" s="786"/>
      <c r="P2" s="786"/>
      <c r="Q2" s="786"/>
      <c r="R2" s="786"/>
      <c r="S2" s="786"/>
      <c r="T2" s="788"/>
    </row>
    <row r="3" spans="1:28" ht="18" customHeight="1">
      <c r="A3" s="144"/>
      <c r="B3" s="145"/>
      <c r="C3" s="145"/>
      <c r="D3" s="145"/>
      <c r="E3" s="145"/>
      <c r="F3" s="145"/>
      <c r="G3" s="145"/>
      <c r="H3" s="145"/>
      <c r="I3" s="145"/>
      <c r="J3" s="145"/>
      <c r="K3" s="145"/>
      <c r="L3" s="145"/>
      <c r="M3" s="145"/>
      <c r="N3" s="145"/>
      <c r="O3" s="145"/>
      <c r="P3" s="145"/>
      <c r="Q3" s="145"/>
      <c r="R3" s="145"/>
      <c r="S3" s="145"/>
      <c r="T3" s="146"/>
      <c r="U3" s="791" t="s">
        <v>422</v>
      </c>
      <c r="V3" s="790"/>
      <c r="W3" s="790"/>
      <c r="X3" s="790"/>
      <c r="Y3" s="790"/>
      <c r="Z3" s="790"/>
      <c r="AA3" s="790"/>
      <c r="AB3" s="790"/>
    </row>
    <row r="4" spans="1:28" ht="18" customHeight="1">
      <c r="A4" s="147"/>
      <c r="B4" s="148"/>
      <c r="C4" s="148"/>
      <c r="D4" s="148"/>
      <c r="E4" s="148"/>
      <c r="F4" s="148"/>
      <c r="G4" s="148"/>
      <c r="H4" s="148"/>
      <c r="I4" s="148"/>
      <c r="J4" s="148"/>
      <c r="K4" s="148"/>
      <c r="L4" s="148"/>
      <c r="M4" s="148"/>
      <c r="N4" s="148"/>
      <c r="O4" s="148"/>
      <c r="P4" s="148"/>
      <c r="Q4" s="148"/>
      <c r="R4" s="148"/>
      <c r="S4" s="148"/>
      <c r="T4" s="149"/>
      <c r="U4" s="789"/>
      <c r="V4" s="790"/>
      <c r="W4" s="790"/>
      <c r="X4" s="790"/>
      <c r="Y4" s="790"/>
      <c r="Z4" s="790"/>
      <c r="AA4" s="790"/>
      <c r="AB4" s="790"/>
    </row>
    <row r="5" spans="1:28" ht="18" customHeight="1">
      <c r="A5" s="147"/>
      <c r="B5" s="148"/>
      <c r="C5" s="148"/>
      <c r="D5" s="148"/>
      <c r="E5" s="148"/>
      <c r="F5" s="148"/>
      <c r="G5" s="148"/>
      <c r="H5" s="148"/>
      <c r="I5" s="148"/>
      <c r="J5" s="148"/>
      <c r="K5" s="148"/>
      <c r="L5" s="148"/>
      <c r="M5" s="148"/>
      <c r="N5" s="148"/>
      <c r="O5" s="148"/>
      <c r="P5" s="148"/>
      <c r="Q5" s="148"/>
      <c r="R5" s="148"/>
      <c r="S5" s="148"/>
      <c r="T5" s="149"/>
      <c r="U5" s="789"/>
      <c r="V5" s="790"/>
      <c r="W5" s="790"/>
      <c r="X5" s="790"/>
      <c r="Y5" s="790"/>
      <c r="Z5" s="790"/>
      <c r="AA5" s="790"/>
      <c r="AB5" s="790"/>
    </row>
    <row r="6" spans="1:28" ht="18" customHeight="1">
      <c r="A6" s="147"/>
      <c r="B6" s="148"/>
      <c r="C6" s="148"/>
      <c r="D6" s="148"/>
      <c r="E6" s="148"/>
      <c r="F6" s="148"/>
      <c r="G6" s="148"/>
      <c r="H6" s="148"/>
      <c r="I6" s="148"/>
      <c r="J6" s="148"/>
      <c r="K6" s="148"/>
      <c r="L6" s="148"/>
      <c r="M6" s="148"/>
      <c r="N6" s="148"/>
      <c r="O6" s="148"/>
      <c r="P6" s="148"/>
      <c r="Q6" s="148"/>
      <c r="R6" s="148"/>
      <c r="S6" s="148"/>
      <c r="T6" s="149"/>
      <c r="U6" s="789"/>
      <c r="V6" s="790"/>
      <c r="W6" s="790"/>
      <c r="X6" s="790"/>
      <c r="Y6" s="790"/>
      <c r="Z6" s="790"/>
      <c r="AA6" s="790"/>
      <c r="AB6" s="790"/>
    </row>
    <row r="7" spans="1:28" ht="18" customHeight="1">
      <c r="A7" s="147"/>
      <c r="B7" s="148"/>
      <c r="C7" s="148"/>
      <c r="D7" s="148"/>
      <c r="E7" s="148"/>
      <c r="F7" s="148"/>
      <c r="G7" s="148"/>
      <c r="H7" s="148"/>
      <c r="I7" s="148"/>
      <c r="J7" s="148"/>
      <c r="K7" s="148"/>
      <c r="L7" s="148"/>
      <c r="M7" s="148"/>
      <c r="N7" s="148"/>
      <c r="O7" s="148"/>
      <c r="P7" s="148"/>
      <c r="Q7" s="148"/>
      <c r="R7" s="148"/>
      <c r="S7" s="148"/>
      <c r="T7" s="149"/>
      <c r="U7" s="789"/>
      <c r="V7" s="790"/>
      <c r="W7" s="790"/>
      <c r="X7" s="790"/>
      <c r="Y7" s="790"/>
      <c r="Z7" s="790"/>
      <c r="AA7" s="790"/>
      <c r="AB7" s="790"/>
    </row>
    <row r="8" spans="1:28" ht="18" customHeight="1">
      <c r="A8" s="147"/>
      <c r="B8" s="148"/>
      <c r="C8" s="148"/>
      <c r="D8" s="148"/>
      <c r="E8" s="148"/>
      <c r="F8" s="148"/>
      <c r="G8" s="148"/>
      <c r="H8" s="148"/>
      <c r="I8" s="148"/>
      <c r="J8" s="148"/>
      <c r="K8" s="148"/>
      <c r="L8" s="148"/>
      <c r="M8" s="148"/>
      <c r="N8" s="148"/>
      <c r="O8" s="148"/>
      <c r="P8" s="148"/>
      <c r="Q8" s="148"/>
      <c r="R8" s="148"/>
      <c r="S8" s="148"/>
      <c r="T8" s="149"/>
      <c r="U8" s="789"/>
      <c r="V8" s="790"/>
      <c r="W8" s="790"/>
      <c r="X8" s="790"/>
      <c r="Y8" s="790"/>
      <c r="Z8" s="790"/>
      <c r="AA8" s="790"/>
      <c r="AB8" s="790"/>
    </row>
    <row r="9" spans="1:28" ht="18" customHeight="1">
      <c r="A9" s="147"/>
      <c r="B9" s="148"/>
      <c r="C9" s="148"/>
      <c r="D9" s="148"/>
      <c r="E9" s="148"/>
      <c r="F9" s="148"/>
      <c r="G9" s="148"/>
      <c r="H9" s="148"/>
      <c r="I9" s="148"/>
      <c r="J9" s="148"/>
      <c r="K9" s="148"/>
      <c r="L9" s="148"/>
      <c r="M9" s="148"/>
      <c r="N9" s="148"/>
      <c r="O9" s="148"/>
      <c r="P9" s="148"/>
      <c r="Q9" s="148"/>
      <c r="R9" s="148"/>
      <c r="S9" s="148"/>
      <c r="T9" s="149"/>
      <c r="V9" s="434"/>
      <c r="W9" s="434"/>
      <c r="X9" s="434"/>
      <c r="Y9" s="434"/>
      <c r="Z9" s="434"/>
    </row>
    <row r="10" spans="1:28" ht="18" customHeight="1">
      <c r="A10" s="147"/>
      <c r="B10" s="148"/>
      <c r="C10" s="148"/>
      <c r="D10" s="148"/>
      <c r="E10" s="148"/>
      <c r="F10" s="148"/>
      <c r="G10" s="148"/>
      <c r="H10" s="148"/>
      <c r="I10" s="148"/>
      <c r="J10" s="148"/>
      <c r="K10" s="148"/>
      <c r="L10" s="148"/>
      <c r="M10" s="148"/>
      <c r="N10" s="148"/>
      <c r="O10" s="148"/>
      <c r="P10" s="148"/>
      <c r="Q10" s="148"/>
      <c r="R10" s="148"/>
      <c r="S10" s="148"/>
      <c r="T10" s="149"/>
      <c r="U10" s="789" t="s">
        <v>375</v>
      </c>
      <c r="V10" s="790"/>
      <c r="W10" s="790"/>
      <c r="X10" s="790"/>
      <c r="Y10" s="790"/>
      <c r="Z10" s="790"/>
    </row>
    <row r="11" spans="1:28" ht="18" customHeight="1">
      <c r="A11" s="147"/>
      <c r="B11" s="148"/>
      <c r="C11" s="148"/>
      <c r="D11" s="148"/>
      <c r="E11" s="148"/>
      <c r="F11" s="148"/>
      <c r="G11" s="148"/>
      <c r="H11" s="148"/>
      <c r="I11" s="148"/>
      <c r="J11" s="148"/>
      <c r="K11" s="148"/>
      <c r="L11" s="148"/>
      <c r="M11" s="148"/>
      <c r="N11" s="148"/>
      <c r="O11" s="148"/>
      <c r="P11" s="148"/>
      <c r="Q11" s="148"/>
      <c r="R11" s="148"/>
      <c r="S11" s="148"/>
      <c r="T11" s="149"/>
      <c r="U11" s="789"/>
      <c r="V11" s="790"/>
      <c r="W11" s="790"/>
      <c r="X11" s="790"/>
      <c r="Y11" s="790"/>
      <c r="Z11" s="790"/>
    </row>
    <row r="12" spans="1:28" ht="18" customHeight="1">
      <c r="A12" s="147"/>
      <c r="B12" s="148"/>
      <c r="C12" s="148"/>
      <c r="D12" s="148"/>
      <c r="E12" s="148"/>
      <c r="F12" s="148"/>
      <c r="G12" s="148"/>
      <c r="H12" s="148"/>
      <c r="I12" s="148"/>
      <c r="J12" s="148"/>
      <c r="K12" s="148"/>
      <c r="L12" s="148"/>
      <c r="M12" s="148"/>
      <c r="N12" s="148"/>
      <c r="O12" s="148"/>
      <c r="P12" s="148"/>
      <c r="Q12" s="148"/>
      <c r="R12" s="148"/>
      <c r="S12" s="148"/>
      <c r="T12" s="149"/>
      <c r="U12" s="789"/>
      <c r="V12" s="790"/>
      <c r="W12" s="790"/>
      <c r="X12" s="790"/>
      <c r="Y12" s="790"/>
      <c r="Z12" s="790"/>
    </row>
    <row r="13" spans="1:28" ht="18" customHeight="1">
      <c r="A13" s="147"/>
      <c r="B13" s="148"/>
      <c r="C13" s="148"/>
      <c r="D13" s="148"/>
      <c r="E13" s="148"/>
      <c r="F13" s="148"/>
      <c r="G13" s="148"/>
      <c r="H13" s="148"/>
      <c r="I13" s="148"/>
      <c r="J13" s="148"/>
      <c r="K13" s="148"/>
      <c r="L13" s="148"/>
      <c r="M13" s="148"/>
      <c r="N13" s="148"/>
      <c r="O13" s="148"/>
      <c r="P13" s="148"/>
      <c r="Q13" s="148"/>
      <c r="R13" s="148"/>
      <c r="S13" s="148"/>
      <c r="T13" s="149"/>
      <c r="U13" s="789"/>
      <c r="V13" s="790"/>
      <c r="W13" s="790"/>
      <c r="X13" s="790"/>
      <c r="Y13" s="790"/>
      <c r="Z13" s="790"/>
    </row>
    <row r="14" spans="1:28" ht="18" customHeight="1">
      <c r="A14" s="147"/>
      <c r="B14" s="148"/>
      <c r="C14" s="148"/>
      <c r="D14" s="148"/>
      <c r="E14" s="148"/>
      <c r="F14" s="148"/>
      <c r="G14" s="148"/>
      <c r="H14" s="148"/>
      <c r="I14" s="148"/>
      <c r="J14" s="148"/>
      <c r="K14" s="148"/>
      <c r="L14" s="148"/>
      <c r="M14" s="148"/>
      <c r="N14" s="148"/>
      <c r="O14" s="148"/>
      <c r="P14" s="148"/>
      <c r="Q14" s="148"/>
      <c r="R14" s="148"/>
      <c r="S14" s="148"/>
      <c r="T14" s="149"/>
      <c r="U14" s="789"/>
      <c r="V14" s="790"/>
      <c r="W14" s="790"/>
      <c r="X14" s="790"/>
      <c r="Y14" s="790"/>
      <c r="Z14" s="790"/>
    </row>
    <row r="15" spans="1:28" ht="18" customHeight="1">
      <c r="A15" s="147"/>
      <c r="B15" s="148"/>
      <c r="C15" s="148"/>
      <c r="D15" s="148"/>
      <c r="E15" s="148"/>
      <c r="F15" s="148"/>
      <c r="G15" s="148"/>
      <c r="H15" s="148"/>
      <c r="I15" s="148"/>
      <c r="J15" s="148"/>
      <c r="K15" s="148"/>
      <c r="L15" s="148"/>
      <c r="M15" s="148"/>
      <c r="N15" s="148"/>
      <c r="O15" s="148"/>
      <c r="P15" s="148"/>
      <c r="Q15" s="148"/>
      <c r="R15" s="148"/>
      <c r="S15" s="148"/>
      <c r="T15" s="149"/>
      <c r="U15" s="789"/>
      <c r="V15" s="790"/>
      <c r="W15" s="790"/>
      <c r="X15" s="790"/>
      <c r="Y15" s="790"/>
      <c r="Z15" s="790"/>
    </row>
    <row r="16" spans="1:28" ht="18" customHeight="1">
      <c r="A16" s="147"/>
      <c r="B16" s="148"/>
      <c r="C16" s="148"/>
      <c r="D16" s="148"/>
      <c r="E16" s="148"/>
      <c r="F16" s="148"/>
      <c r="G16" s="148"/>
      <c r="H16" s="148"/>
      <c r="I16" s="148"/>
      <c r="J16" s="148"/>
      <c r="K16" s="148"/>
      <c r="L16" s="148"/>
      <c r="M16" s="148"/>
      <c r="N16" s="148"/>
      <c r="O16" s="148"/>
      <c r="P16" s="148"/>
      <c r="Q16" s="148"/>
      <c r="R16" s="148"/>
      <c r="S16" s="148"/>
      <c r="T16" s="149"/>
      <c r="U16" s="789"/>
      <c r="V16" s="790"/>
      <c r="W16" s="790"/>
      <c r="X16" s="790"/>
      <c r="Y16" s="790"/>
      <c r="Z16" s="790"/>
    </row>
    <row r="17" spans="1:26" ht="18" customHeight="1">
      <c r="A17" s="147"/>
      <c r="B17" s="148"/>
      <c r="C17" s="148"/>
      <c r="D17" s="148"/>
      <c r="E17" s="148"/>
      <c r="F17" s="148"/>
      <c r="G17" s="148"/>
      <c r="H17" s="148"/>
      <c r="I17" s="148"/>
      <c r="J17" s="148"/>
      <c r="K17" s="148"/>
      <c r="L17" s="148"/>
      <c r="M17" s="148"/>
      <c r="N17" s="148"/>
      <c r="O17" s="148"/>
      <c r="P17" s="148"/>
      <c r="Q17" s="148"/>
      <c r="R17" s="148"/>
      <c r="S17" s="148"/>
      <c r="T17" s="149"/>
      <c r="U17" s="789"/>
      <c r="V17" s="790"/>
      <c r="W17" s="790"/>
      <c r="X17" s="790"/>
      <c r="Y17" s="790"/>
      <c r="Z17" s="790"/>
    </row>
    <row r="18" spans="1:26" ht="18" customHeight="1">
      <c r="A18" s="147"/>
      <c r="B18" s="148"/>
      <c r="C18" s="148"/>
      <c r="D18" s="148"/>
      <c r="E18" s="148"/>
      <c r="F18" s="148"/>
      <c r="G18" s="148"/>
      <c r="H18" s="148"/>
      <c r="I18" s="148"/>
      <c r="J18" s="148"/>
      <c r="K18" s="148"/>
      <c r="L18" s="148"/>
      <c r="M18" s="148"/>
      <c r="N18" s="148"/>
      <c r="O18" s="148"/>
      <c r="P18" s="148"/>
      <c r="Q18" s="148"/>
      <c r="R18" s="148"/>
      <c r="S18" s="148"/>
      <c r="T18" s="149"/>
    </row>
    <row r="19" spans="1:26" ht="18" customHeight="1">
      <c r="A19" s="147"/>
      <c r="B19" s="148"/>
      <c r="C19" s="148"/>
      <c r="D19" s="148"/>
      <c r="E19" s="148"/>
      <c r="F19" s="148"/>
      <c r="G19" s="148"/>
      <c r="H19" s="148"/>
      <c r="I19" s="148"/>
      <c r="J19" s="148"/>
      <c r="K19" s="148"/>
      <c r="L19" s="148"/>
      <c r="M19" s="148"/>
      <c r="N19" s="148"/>
      <c r="O19" s="148"/>
      <c r="P19" s="148"/>
      <c r="Q19" s="148"/>
      <c r="R19" s="148"/>
      <c r="S19" s="148"/>
      <c r="T19" s="149"/>
    </row>
    <row r="20" spans="1:26" ht="18" customHeight="1">
      <c r="A20" s="147"/>
      <c r="B20" s="148"/>
      <c r="C20" s="148"/>
      <c r="D20" s="148"/>
      <c r="E20" s="148"/>
      <c r="F20" s="148"/>
      <c r="G20" s="148"/>
      <c r="H20" s="148"/>
      <c r="I20" s="148"/>
      <c r="J20" s="148"/>
      <c r="K20" s="148"/>
      <c r="L20" s="148"/>
      <c r="M20" s="148"/>
      <c r="N20" s="148"/>
      <c r="O20" s="148"/>
      <c r="P20" s="148"/>
      <c r="Q20" s="148"/>
      <c r="R20" s="148"/>
      <c r="S20" s="148"/>
      <c r="T20" s="149"/>
    </row>
    <row r="21" spans="1:26" ht="18" customHeight="1">
      <c r="A21" s="147"/>
      <c r="B21" s="148"/>
      <c r="C21" s="148"/>
      <c r="D21" s="148"/>
      <c r="E21" s="148"/>
      <c r="F21" s="148"/>
      <c r="G21" s="148"/>
      <c r="H21" s="148"/>
      <c r="I21" s="148"/>
      <c r="J21" s="148"/>
      <c r="K21" s="148"/>
      <c r="L21" s="148"/>
      <c r="M21" s="148"/>
      <c r="N21" s="148"/>
      <c r="O21" s="148"/>
      <c r="P21" s="148"/>
      <c r="Q21" s="148"/>
      <c r="R21" s="148"/>
      <c r="S21" s="148"/>
      <c r="T21" s="149"/>
    </row>
    <row r="22" spans="1:26" ht="18" customHeight="1">
      <c r="A22" s="147"/>
      <c r="B22" s="148"/>
      <c r="C22" s="148"/>
      <c r="D22" s="148"/>
      <c r="E22" s="148"/>
      <c r="F22" s="148"/>
      <c r="G22" s="148"/>
      <c r="H22" s="148"/>
      <c r="I22" s="148"/>
      <c r="J22" s="148"/>
      <c r="K22" s="148"/>
      <c r="L22" s="148"/>
      <c r="M22" s="148"/>
      <c r="N22" s="148"/>
      <c r="O22" s="148"/>
      <c r="P22" s="148"/>
      <c r="Q22" s="148"/>
      <c r="R22" s="148"/>
      <c r="S22" s="148"/>
      <c r="T22" s="149"/>
    </row>
    <row r="23" spans="1:26" ht="18" customHeight="1">
      <c r="A23" s="147"/>
      <c r="B23" s="148"/>
      <c r="C23" s="148"/>
      <c r="D23" s="148"/>
      <c r="E23" s="148"/>
      <c r="F23" s="148"/>
      <c r="G23" s="148"/>
      <c r="H23" s="148"/>
      <c r="I23" s="148"/>
      <c r="J23" s="148"/>
      <c r="K23" s="148"/>
      <c r="L23" s="148"/>
      <c r="M23" s="148"/>
      <c r="N23" s="148"/>
      <c r="O23" s="148"/>
      <c r="P23" s="148"/>
      <c r="Q23" s="148"/>
      <c r="R23" s="148"/>
      <c r="S23" s="148"/>
      <c r="T23" s="149"/>
    </row>
    <row r="24" spans="1:26" ht="18" customHeight="1">
      <c r="A24" s="147"/>
      <c r="B24" s="148"/>
      <c r="C24" s="148"/>
      <c r="D24" s="148"/>
      <c r="E24" s="148"/>
      <c r="F24" s="148"/>
      <c r="G24" s="148"/>
      <c r="H24" s="148"/>
      <c r="I24" s="148"/>
      <c r="J24" s="148"/>
      <c r="K24" s="148"/>
      <c r="L24" s="148"/>
      <c r="M24" s="148"/>
      <c r="N24" s="148"/>
      <c r="O24" s="148"/>
      <c r="P24" s="148"/>
      <c r="Q24" s="148"/>
      <c r="R24" s="148"/>
      <c r="S24" s="148"/>
      <c r="T24" s="149"/>
    </row>
    <row r="25" spans="1:26" ht="18" customHeight="1">
      <c r="A25" s="147"/>
      <c r="B25" s="148"/>
      <c r="C25" s="148"/>
      <c r="D25" s="148"/>
      <c r="E25" s="148"/>
      <c r="F25" s="148"/>
      <c r="G25" s="148"/>
      <c r="H25" s="148"/>
      <c r="I25" s="148"/>
      <c r="J25" s="148"/>
      <c r="K25" s="148"/>
      <c r="L25" s="148"/>
      <c r="M25" s="148"/>
      <c r="N25" s="148"/>
      <c r="O25" s="148"/>
      <c r="P25" s="148"/>
      <c r="Q25" s="148"/>
      <c r="R25" s="148"/>
      <c r="S25" s="148"/>
      <c r="T25" s="149"/>
    </row>
    <row r="26" spans="1:26" ht="18" customHeight="1">
      <c r="A26" s="147"/>
      <c r="B26" s="148"/>
      <c r="C26" s="148"/>
      <c r="D26" s="148"/>
      <c r="E26" s="148"/>
      <c r="F26" s="148"/>
      <c r="G26" s="148"/>
      <c r="H26" s="148"/>
      <c r="I26" s="148"/>
      <c r="J26" s="148"/>
      <c r="K26" s="148"/>
      <c r="L26" s="148"/>
      <c r="M26" s="148"/>
      <c r="N26" s="148"/>
      <c r="O26" s="148"/>
      <c r="P26" s="148"/>
      <c r="Q26" s="148"/>
      <c r="R26" s="148"/>
      <c r="S26" s="148"/>
      <c r="T26" s="149"/>
    </row>
    <row r="27" spans="1:26" ht="18" customHeight="1">
      <c r="A27" s="147"/>
      <c r="B27" s="148"/>
      <c r="C27" s="148"/>
      <c r="D27" s="148"/>
      <c r="E27" s="148"/>
      <c r="F27" s="148"/>
      <c r="G27" s="148"/>
      <c r="H27" s="148"/>
      <c r="I27" s="148"/>
      <c r="J27" s="148"/>
      <c r="K27" s="148"/>
      <c r="L27" s="148"/>
      <c r="M27" s="148"/>
      <c r="N27" s="148"/>
      <c r="O27" s="148"/>
      <c r="P27" s="148"/>
      <c r="Q27" s="148"/>
      <c r="R27" s="148"/>
      <c r="S27" s="148"/>
      <c r="T27" s="149"/>
    </row>
    <row r="28" spans="1:26" ht="18" customHeight="1">
      <c r="A28" s="147"/>
      <c r="B28" s="148"/>
      <c r="C28" s="148"/>
      <c r="D28" s="148"/>
      <c r="E28" s="148"/>
      <c r="F28" s="148"/>
      <c r="G28" s="148"/>
      <c r="H28" s="148"/>
      <c r="I28" s="148"/>
      <c r="J28" s="148"/>
      <c r="K28" s="148"/>
      <c r="L28" s="148"/>
      <c r="M28" s="148"/>
      <c r="N28" s="148"/>
      <c r="O28" s="148"/>
      <c r="P28" s="148"/>
      <c r="Q28" s="148"/>
      <c r="R28" s="148"/>
      <c r="S28" s="148"/>
      <c r="T28" s="149"/>
    </row>
    <row r="29" spans="1:26" ht="18" customHeight="1">
      <c r="A29" s="147"/>
      <c r="B29" s="148"/>
      <c r="C29" s="148"/>
      <c r="D29" s="148"/>
      <c r="E29" s="148"/>
      <c r="F29" s="148"/>
      <c r="G29" s="148"/>
      <c r="H29" s="148"/>
      <c r="I29" s="148"/>
      <c r="J29" s="148"/>
      <c r="K29" s="148"/>
      <c r="L29" s="148"/>
      <c r="M29" s="148"/>
      <c r="N29" s="148"/>
      <c r="O29" s="148"/>
      <c r="P29" s="148"/>
      <c r="Q29" s="148"/>
      <c r="R29" s="148"/>
      <c r="S29" s="148"/>
      <c r="T29" s="149"/>
    </row>
    <row r="30" spans="1:26" ht="18" customHeight="1">
      <c r="A30" s="147"/>
      <c r="B30" s="148"/>
      <c r="C30" s="148"/>
      <c r="D30" s="148"/>
      <c r="E30" s="148"/>
      <c r="F30" s="148"/>
      <c r="G30" s="148"/>
      <c r="H30" s="148"/>
      <c r="I30" s="148"/>
      <c r="J30" s="148"/>
      <c r="K30" s="148"/>
      <c r="L30" s="148"/>
      <c r="M30" s="148"/>
      <c r="N30" s="148"/>
      <c r="O30" s="148"/>
      <c r="P30" s="148"/>
      <c r="Q30" s="148"/>
      <c r="R30" s="148"/>
      <c r="S30" s="148"/>
      <c r="T30" s="149"/>
    </row>
    <row r="31" spans="1:26" ht="18" customHeight="1">
      <c r="A31" s="147"/>
      <c r="B31" s="148"/>
      <c r="C31" s="148"/>
      <c r="D31" s="148"/>
      <c r="E31" s="148"/>
      <c r="F31" s="148"/>
      <c r="G31" s="148"/>
      <c r="H31" s="148"/>
      <c r="I31" s="148"/>
      <c r="J31" s="148"/>
      <c r="K31" s="148"/>
      <c r="L31" s="148"/>
      <c r="M31" s="148"/>
      <c r="N31" s="148"/>
      <c r="O31" s="148"/>
      <c r="P31" s="148"/>
      <c r="Q31" s="148"/>
      <c r="R31" s="148"/>
      <c r="S31" s="148"/>
      <c r="T31" s="149"/>
    </row>
    <row r="32" spans="1:26" ht="18" customHeight="1">
      <c r="A32" s="147"/>
      <c r="B32" s="148"/>
      <c r="C32" s="148"/>
      <c r="D32" s="148"/>
      <c r="E32" s="148"/>
      <c r="F32" s="148"/>
      <c r="G32" s="148"/>
      <c r="H32" s="148"/>
      <c r="I32" s="148"/>
      <c r="J32" s="148"/>
      <c r="K32" s="148"/>
      <c r="L32" s="148"/>
      <c r="M32" s="148"/>
      <c r="N32" s="148"/>
      <c r="O32" s="148"/>
      <c r="P32" s="148"/>
      <c r="Q32" s="148"/>
      <c r="R32" s="148"/>
      <c r="S32" s="148"/>
      <c r="T32" s="149"/>
    </row>
    <row r="33" spans="1:20" ht="18" customHeight="1">
      <c r="A33" s="147"/>
      <c r="B33" s="148"/>
      <c r="C33" s="148"/>
      <c r="D33" s="148"/>
      <c r="E33" s="148"/>
      <c r="F33" s="148"/>
      <c r="G33" s="148"/>
      <c r="H33" s="148"/>
      <c r="I33" s="148"/>
      <c r="J33" s="148"/>
      <c r="K33" s="148"/>
      <c r="L33" s="148"/>
      <c r="M33" s="148"/>
      <c r="N33" s="148"/>
      <c r="O33" s="148"/>
      <c r="P33" s="148"/>
      <c r="Q33" s="148"/>
      <c r="R33" s="148"/>
      <c r="S33" s="148"/>
      <c r="T33" s="149"/>
    </row>
    <row r="34" spans="1:20" ht="18" customHeight="1">
      <c r="A34" s="147"/>
      <c r="B34" s="148"/>
      <c r="C34" s="148"/>
      <c r="D34" s="148"/>
      <c r="E34" s="148"/>
      <c r="F34" s="148"/>
      <c r="G34" s="148"/>
      <c r="H34" s="148"/>
      <c r="I34" s="148"/>
      <c r="J34" s="148"/>
      <c r="K34" s="148"/>
      <c r="L34" s="148"/>
      <c r="M34" s="148"/>
      <c r="N34" s="148"/>
      <c r="O34" s="148"/>
      <c r="P34" s="148"/>
      <c r="Q34" s="148"/>
      <c r="R34" s="148"/>
      <c r="S34" s="148"/>
      <c r="T34" s="149"/>
    </row>
    <row r="35" spans="1:20" ht="18" customHeight="1">
      <c r="A35" s="147"/>
      <c r="B35" s="148"/>
      <c r="C35" s="148"/>
      <c r="D35" s="148"/>
      <c r="E35" s="148"/>
      <c r="F35" s="148"/>
      <c r="G35" s="148"/>
      <c r="H35" s="148"/>
      <c r="I35" s="148"/>
      <c r="J35" s="148"/>
      <c r="K35" s="148"/>
      <c r="L35" s="148"/>
      <c r="M35" s="148"/>
      <c r="N35" s="148"/>
      <c r="O35" s="148"/>
      <c r="P35" s="148"/>
      <c r="Q35" s="148"/>
      <c r="R35" s="148"/>
      <c r="S35" s="148"/>
      <c r="T35" s="149"/>
    </row>
    <row r="36" spans="1:20" ht="18" customHeight="1">
      <c r="A36" s="147"/>
      <c r="B36" s="148"/>
      <c r="C36" s="148"/>
      <c r="D36" s="148"/>
      <c r="E36" s="148"/>
      <c r="F36" s="148"/>
      <c r="G36" s="148"/>
      <c r="H36" s="148"/>
      <c r="I36" s="148"/>
      <c r="J36" s="148"/>
      <c r="K36" s="148"/>
      <c r="L36" s="148"/>
      <c r="M36" s="148"/>
      <c r="N36" s="148"/>
      <c r="O36" s="148"/>
      <c r="P36" s="148"/>
      <c r="Q36" s="148"/>
      <c r="R36" s="148"/>
      <c r="S36" s="148"/>
      <c r="T36" s="149"/>
    </row>
    <row r="37" spans="1:20" ht="18" customHeight="1">
      <c r="A37" s="147"/>
      <c r="B37" s="148"/>
      <c r="C37" s="148"/>
      <c r="D37" s="148"/>
      <c r="E37" s="148"/>
      <c r="F37" s="148"/>
      <c r="G37" s="148"/>
      <c r="H37" s="148"/>
      <c r="I37" s="148"/>
      <c r="J37" s="148"/>
      <c r="K37" s="148"/>
      <c r="L37" s="148"/>
      <c r="M37" s="148"/>
      <c r="N37" s="148"/>
      <c r="O37" s="148"/>
      <c r="P37" s="148"/>
      <c r="Q37" s="148"/>
      <c r="R37" s="148"/>
      <c r="S37" s="148"/>
      <c r="T37" s="149"/>
    </row>
    <row r="38" spans="1:20" ht="18" customHeight="1">
      <c r="A38" s="147"/>
      <c r="B38" s="148"/>
      <c r="C38" s="148"/>
      <c r="D38" s="148"/>
      <c r="E38" s="148"/>
      <c r="F38" s="148"/>
      <c r="G38" s="148"/>
      <c r="H38" s="148"/>
      <c r="I38" s="148"/>
      <c r="J38" s="148"/>
      <c r="K38" s="148"/>
      <c r="L38" s="148"/>
      <c r="M38" s="148"/>
      <c r="N38" s="148"/>
      <c r="O38" s="148"/>
      <c r="P38" s="148"/>
      <c r="Q38" s="148"/>
      <c r="R38" s="148"/>
      <c r="S38" s="148"/>
      <c r="T38" s="149"/>
    </row>
    <row r="39" spans="1:20" ht="18" customHeight="1">
      <c r="A39" s="147"/>
      <c r="B39" s="148"/>
      <c r="C39" s="148"/>
      <c r="D39" s="148"/>
      <c r="E39" s="148"/>
      <c r="F39" s="148"/>
      <c r="G39" s="148"/>
      <c r="H39" s="148"/>
      <c r="I39" s="148"/>
      <c r="J39" s="148"/>
      <c r="K39" s="148"/>
      <c r="L39" s="148"/>
      <c r="M39" s="148"/>
      <c r="N39" s="148"/>
      <c r="O39" s="148"/>
      <c r="P39" s="148"/>
      <c r="Q39" s="148"/>
      <c r="R39" s="148"/>
      <c r="S39" s="148"/>
      <c r="T39" s="149"/>
    </row>
    <row r="40" spans="1:20" ht="18" customHeight="1">
      <c r="A40" s="147"/>
      <c r="B40" s="148"/>
      <c r="C40" s="148"/>
      <c r="D40" s="148"/>
      <c r="E40" s="148"/>
      <c r="F40" s="148"/>
      <c r="G40" s="148"/>
      <c r="H40" s="148"/>
      <c r="I40" s="148"/>
      <c r="J40" s="148"/>
      <c r="K40" s="148"/>
      <c r="L40" s="148"/>
      <c r="M40" s="148"/>
      <c r="N40" s="148"/>
      <c r="O40" s="148"/>
      <c r="P40" s="148"/>
      <c r="Q40" s="148"/>
      <c r="R40" s="148"/>
      <c r="S40" s="148"/>
      <c r="T40" s="149"/>
    </row>
    <row r="41" spans="1:20" ht="18" customHeight="1">
      <c r="A41" s="147"/>
      <c r="B41" s="148"/>
      <c r="C41" s="148"/>
      <c r="D41" s="148"/>
      <c r="E41" s="148"/>
      <c r="F41" s="148"/>
      <c r="G41" s="148"/>
      <c r="H41" s="148"/>
      <c r="I41" s="148"/>
      <c r="J41" s="148"/>
      <c r="K41" s="148"/>
      <c r="L41" s="148"/>
      <c r="M41" s="148"/>
      <c r="N41" s="148"/>
      <c r="O41" s="148"/>
      <c r="P41" s="148"/>
      <c r="Q41" s="148"/>
      <c r="R41" s="148"/>
      <c r="S41" s="148"/>
      <c r="T41" s="149"/>
    </row>
    <row r="42" spans="1:20" ht="18" customHeight="1">
      <c r="A42" s="147"/>
      <c r="B42" s="148"/>
      <c r="C42" s="148"/>
      <c r="D42" s="148"/>
      <c r="E42" s="148"/>
      <c r="F42" s="148"/>
      <c r="G42" s="148"/>
      <c r="H42" s="148"/>
      <c r="I42" s="148"/>
      <c r="J42" s="148"/>
      <c r="K42" s="148"/>
      <c r="L42" s="148"/>
      <c r="M42" s="148"/>
      <c r="N42" s="148"/>
      <c r="O42" s="148"/>
      <c r="P42" s="148"/>
      <c r="Q42" s="148"/>
      <c r="R42" s="148"/>
      <c r="S42" s="148"/>
      <c r="T42" s="149"/>
    </row>
    <row r="43" spans="1:20" ht="18" customHeight="1">
      <c r="A43" s="147"/>
      <c r="B43" s="148"/>
      <c r="C43" s="148"/>
      <c r="D43" s="148"/>
      <c r="E43" s="148"/>
      <c r="F43" s="148"/>
      <c r="G43" s="148"/>
      <c r="H43" s="148"/>
      <c r="I43" s="148"/>
      <c r="J43" s="148"/>
      <c r="K43" s="148"/>
      <c r="L43" s="148"/>
      <c r="M43" s="148"/>
      <c r="N43" s="148"/>
      <c r="O43" s="148"/>
      <c r="P43" s="148"/>
      <c r="Q43" s="148"/>
      <c r="R43" s="148"/>
      <c r="S43" s="148"/>
      <c r="T43" s="149"/>
    </row>
    <row r="44" spans="1:20" ht="18" customHeight="1">
      <c r="A44" s="147"/>
      <c r="B44" s="148"/>
      <c r="C44" s="148"/>
      <c r="D44" s="148"/>
      <c r="E44" s="148"/>
      <c r="F44" s="148"/>
      <c r="G44" s="148"/>
      <c r="H44" s="148"/>
      <c r="I44" s="148"/>
      <c r="J44" s="148"/>
      <c r="K44" s="148"/>
      <c r="L44" s="148"/>
      <c r="M44" s="148"/>
      <c r="N44" s="148"/>
      <c r="O44" s="148"/>
      <c r="P44" s="148"/>
      <c r="Q44" s="148"/>
      <c r="R44" s="148"/>
      <c r="S44" s="148"/>
      <c r="T44" s="149"/>
    </row>
    <row r="45" spans="1:20" ht="18" customHeight="1">
      <c r="A45" s="147"/>
      <c r="B45" s="148"/>
      <c r="C45" s="148"/>
      <c r="D45" s="148"/>
      <c r="E45" s="148"/>
      <c r="F45" s="148"/>
      <c r="G45" s="148"/>
      <c r="H45" s="148"/>
      <c r="I45" s="148"/>
      <c r="J45" s="148"/>
      <c r="K45" s="148"/>
      <c r="L45" s="148"/>
      <c r="M45" s="148"/>
      <c r="N45" s="148"/>
      <c r="O45" s="148"/>
      <c r="P45" s="148"/>
      <c r="Q45" s="148"/>
      <c r="R45" s="148"/>
      <c r="S45" s="148"/>
      <c r="T45" s="149"/>
    </row>
    <row r="46" spans="1:20" ht="18" customHeight="1">
      <c r="A46" s="147"/>
      <c r="B46" s="148"/>
      <c r="C46" s="148"/>
      <c r="D46" s="148"/>
      <c r="E46" s="148"/>
      <c r="F46" s="148"/>
      <c r="G46" s="148"/>
      <c r="H46" s="148"/>
      <c r="I46" s="148"/>
      <c r="J46" s="148"/>
      <c r="K46" s="148"/>
      <c r="L46" s="148"/>
      <c r="M46" s="148"/>
      <c r="N46" s="148"/>
      <c r="O46" s="148"/>
      <c r="P46" s="148"/>
      <c r="Q46" s="148"/>
      <c r="R46" s="148"/>
      <c r="S46" s="148"/>
      <c r="T46" s="149"/>
    </row>
    <row r="47" spans="1:20" ht="18" customHeight="1">
      <c r="A47" s="147"/>
      <c r="B47" s="148"/>
      <c r="C47" s="148"/>
      <c r="D47" s="148"/>
      <c r="E47" s="148"/>
      <c r="F47" s="148"/>
      <c r="G47" s="148"/>
      <c r="H47" s="148"/>
      <c r="I47" s="148"/>
      <c r="J47" s="148"/>
      <c r="K47" s="148"/>
      <c r="L47" s="148"/>
      <c r="M47" s="148"/>
      <c r="N47" s="148"/>
      <c r="O47" s="148"/>
      <c r="P47" s="148"/>
      <c r="Q47" s="148"/>
      <c r="R47" s="148"/>
      <c r="S47" s="148"/>
      <c r="T47" s="149"/>
    </row>
    <row r="48" spans="1:20" ht="18" customHeight="1">
      <c r="A48" s="147"/>
      <c r="B48" s="148"/>
      <c r="C48" s="148"/>
      <c r="D48" s="148"/>
      <c r="E48" s="148"/>
      <c r="F48" s="148"/>
      <c r="G48" s="148"/>
      <c r="H48" s="148"/>
      <c r="I48" s="148"/>
      <c r="J48" s="148"/>
      <c r="K48" s="148"/>
      <c r="L48" s="148"/>
      <c r="M48" s="148"/>
      <c r="N48" s="148"/>
      <c r="O48" s="148"/>
      <c r="P48" s="148"/>
      <c r="Q48" s="148"/>
      <c r="R48" s="148"/>
      <c r="S48" s="148"/>
      <c r="T48" s="149"/>
    </row>
    <row r="49" spans="1:20" ht="18" customHeight="1">
      <c r="A49" s="147"/>
      <c r="B49" s="148"/>
      <c r="C49" s="148"/>
      <c r="D49" s="148"/>
      <c r="E49" s="148"/>
      <c r="F49" s="148"/>
      <c r="G49" s="148"/>
      <c r="H49" s="148"/>
      <c r="I49" s="148"/>
      <c r="J49" s="148"/>
      <c r="K49" s="148"/>
      <c r="L49" s="148"/>
      <c r="M49" s="148"/>
      <c r="N49" s="148"/>
      <c r="O49" s="148"/>
      <c r="P49" s="148"/>
      <c r="Q49" s="148"/>
      <c r="R49" s="148"/>
      <c r="S49" s="148"/>
      <c r="T49" s="149"/>
    </row>
    <row r="50" spans="1:20" ht="18" customHeight="1">
      <c r="A50" s="147"/>
      <c r="B50" s="148"/>
      <c r="C50" s="148"/>
      <c r="D50" s="148"/>
      <c r="E50" s="148"/>
      <c r="F50" s="148"/>
      <c r="G50" s="148"/>
      <c r="H50" s="148"/>
      <c r="I50" s="148"/>
      <c r="J50" s="148"/>
      <c r="K50" s="148"/>
      <c r="L50" s="148"/>
      <c r="M50" s="148"/>
      <c r="N50" s="148"/>
      <c r="O50" s="148"/>
      <c r="P50" s="148"/>
      <c r="Q50" s="148"/>
      <c r="R50" s="148"/>
      <c r="S50" s="148"/>
      <c r="T50" s="149"/>
    </row>
    <row r="51" spans="1:20" ht="18" customHeight="1">
      <c r="A51" s="147"/>
      <c r="B51" s="148"/>
      <c r="C51" s="148"/>
      <c r="D51" s="148"/>
      <c r="E51" s="148"/>
      <c r="F51" s="148"/>
      <c r="G51" s="148"/>
      <c r="H51" s="148"/>
      <c r="I51" s="148"/>
      <c r="J51" s="148"/>
      <c r="K51" s="148"/>
      <c r="L51" s="148"/>
      <c r="M51" s="148"/>
      <c r="N51" s="148"/>
      <c r="O51" s="148"/>
      <c r="P51" s="148"/>
      <c r="Q51" s="148"/>
      <c r="R51" s="148"/>
      <c r="S51" s="148"/>
      <c r="T51" s="149"/>
    </row>
    <row r="52" spans="1:20" ht="18" customHeight="1">
      <c r="A52" s="147"/>
      <c r="B52" s="148"/>
      <c r="C52" s="148"/>
      <c r="D52" s="148"/>
      <c r="E52" s="148"/>
      <c r="F52" s="148"/>
      <c r="G52" s="148"/>
      <c r="H52" s="148"/>
      <c r="I52" s="148"/>
      <c r="J52" s="148"/>
      <c r="K52" s="148"/>
      <c r="L52" s="148"/>
      <c r="M52" s="148"/>
      <c r="N52" s="148"/>
      <c r="O52" s="148"/>
      <c r="P52" s="148"/>
      <c r="Q52" s="148"/>
      <c r="R52" s="148"/>
      <c r="S52" s="148"/>
      <c r="T52" s="149"/>
    </row>
    <row r="53" spans="1:20" ht="18" customHeight="1">
      <c r="A53" s="147"/>
      <c r="B53" s="148"/>
      <c r="C53" s="148"/>
      <c r="D53" s="148"/>
      <c r="E53" s="148"/>
      <c r="F53" s="148"/>
      <c r="G53" s="148"/>
      <c r="H53" s="148"/>
      <c r="I53" s="148"/>
      <c r="J53" s="148"/>
      <c r="K53" s="148"/>
      <c r="L53" s="148"/>
      <c r="M53" s="148"/>
      <c r="N53" s="148"/>
      <c r="O53" s="148"/>
      <c r="P53" s="148"/>
      <c r="Q53" s="148"/>
      <c r="R53" s="148"/>
      <c r="S53" s="148"/>
      <c r="T53" s="149"/>
    </row>
    <row r="54" spans="1:20" ht="18" customHeight="1">
      <c r="A54" s="147"/>
      <c r="B54" s="148"/>
      <c r="C54" s="148"/>
      <c r="D54" s="148"/>
      <c r="E54" s="148"/>
      <c r="F54" s="148"/>
      <c r="G54" s="148"/>
      <c r="H54" s="148"/>
      <c r="I54" s="148"/>
      <c r="J54" s="148"/>
      <c r="K54" s="148"/>
      <c r="L54" s="148"/>
      <c r="M54" s="148"/>
      <c r="N54" s="148"/>
      <c r="O54" s="148"/>
      <c r="P54" s="148"/>
      <c r="Q54" s="148"/>
      <c r="R54" s="148"/>
      <c r="S54" s="148"/>
      <c r="T54" s="149"/>
    </row>
    <row r="55" spans="1:20" ht="18" customHeight="1">
      <c r="A55" s="147"/>
      <c r="B55" s="148"/>
      <c r="C55" s="148"/>
      <c r="D55" s="148"/>
      <c r="E55" s="148"/>
      <c r="F55" s="148"/>
      <c r="G55" s="148"/>
      <c r="H55" s="148"/>
      <c r="I55" s="148"/>
      <c r="J55" s="148"/>
      <c r="K55" s="148"/>
      <c r="L55" s="148"/>
      <c r="M55" s="148"/>
      <c r="N55" s="148"/>
      <c r="O55" s="148"/>
      <c r="P55" s="148"/>
      <c r="Q55" s="148"/>
      <c r="R55" s="148"/>
      <c r="S55" s="148"/>
      <c r="T55" s="149"/>
    </row>
    <row r="56" spans="1:20" ht="18" customHeight="1">
      <c r="A56" s="147"/>
      <c r="B56" s="148"/>
      <c r="C56" s="148"/>
      <c r="D56" s="148"/>
      <c r="E56" s="148"/>
      <c r="F56" s="148"/>
      <c r="G56" s="148"/>
      <c r="H56" s="148"/>
      <c r="I56" s="148"/>
      <c r="J56" s="148"/>
      <c r="K56" s="148"/>
      <c r="L56" s="148"/>
      <c r="M56" s="148"/>
      <c r="N56" s="148"/>
      <c r="O56" s="148"/>
      <c r="P56" s="148"/>
      <c r="Q56" s="148"/>
      <c r="R56" s="148"/>
      <c r="S56" s="148"/>
      <c r="T56" s="149"/>
    </row>
    <row r="57" spans="1:20" ht="18" customHeight="1">
      <c r="A57" s="147"/>
      <c r="B57" s="148"/>
      <c r="C57" s="148"/>
      <c r="D57" s="148"/>
      <c r="E57" s="148"/>
      <c r="F57" s="148"/>
      <c r="G57" s="148"/>
      <c r="H57" s="148"/>
      <c r="I57" s="148"/>
      <c r="J57" s="148"/>
      <c r="K57" s="148"/>
      <c r="L57" s="148"/>
      <c r="M57" s="148"/>
      <c r="N57" s="148"/>
      <c r="O57" s="148"/>
      <c r="P57" s="148"/>
      <c r="Q57" s="148"/>
      <c r="R57" s="148"/>
      <c r="S57" s="148"/>
      <c r="T57" s="149"/>
    </row>
    <row r="58" spans="1:20" ht="18" customHeight="1">
      <c r="A58" s="147"/>
      <c r="B58" s="148"/>
      <c r="C58" s="148"/>
      <c r="D58" s="148"/>
      <c r="E58" s="148"/>
      <c r="F58" s="148"/>
      <c r="G58" s="148"/>
      <c r="H58" s="148"/>
      <c r="I58" s="148"/>
      <c r="J58" s="148"/>
      <c r="K58" s="148"/>
      <c r="L58" s="148"/>
      <c r="M58" s="148"/>
      <c r="N58" s="148"/>
      <c r="O58" s="148"/>
      <c r="P58" s="148"/>
      <c r="Q58" s="148"/>
      <c r="R58" s="148"/>
      <c r="S58" s="148"/>
      <c r="T58" s="149"/>
    </row>
    <row r="59" spans="1:20" ht="18" customHeight="1">
      <c r="A59" s="147"/>
      <c r="B59" s="148"/>
      <c r="C59" s="148"/>
      <c r="D59" s="148"/>
      <c r="E59" s="148"/>
      <c r="F59" s="148"/>
      <c r="G59" s="148"/>
      <c r="H59" s="148"/>
      <c r="I59" s="148"/>
      <c r="J59" s="148"/>
      <c r="K59" s="148"/>
      <c r="L59" s="148"/>
      <c r="M59" s="148"/>
      <c r="N59" s="148"/>
      <c r="O59" s="148"/>
      <c r="P59" s="148"/>
      <c r="Q59" s="148"/>
      <c r="R59" s="148"/>
      <c r="S59" s="148"/>
      <c r="T59" s="149"/>
    </row>
    <row r="60" spans="1:20" ht="18" customHeight="1">
      <c r="A60" s="147"/>
      <c r="B60" s="148"/>
      <c r="C60" s="148"/>
      <c r="D60" s="148"/>
      <c r="E60" s="148"/>
      <c r="F60" s="148"/>
      <c r="G60" s="148"/>
      <c r="H60" s="148"/>
      <c r="I60" s="148"/>
      <c r="J60" s="148"/>
      <c r="K60" s="148"/>
      <c r="L60" s="148"/>
      <c r="M60" s="148"/>
      <c r="N60" s="148"/>
      <c r="O60" s="148"/>
      <c r="P60" s="148"/>
      <c r="Q60" s="148"/>
      <c r="R60" s="148"/>
      <c r="S60" s="148"/>
      <c r="T60" s="149"/>
    </row>
    <row r="61" spans="1:20" ht="18" customHeight="1">
      <c r="A61" s="147"/>
      <c r="B61" s="148"/>
      <c r="C61" s="148"/>
      <c r="D61" s="148"/>
      <c r="E61" s="148"/>
      <c r="F61" s="148"/>
      <c r="G61" s="148"/>
      <c r="H61" s="148"/>
      <c r="I61" s="148"/>
      <c r="J61" s="148"/>
      <c r="K61" s="148"/>
      <c r="L61" s="148"/>
      <c r="M61" s="148"/>
      <c r="N61" s="148"/>
      <c r="O61" s="148"/>
      <c r="P61" s="148"/>
      <c r="Q61" s="148"/>
      <c r="R61" s="148"/>
      <c r="S61" s="148"/>
      <c r="T61" s="149"/>
    </row>
    <row r="62" spans="1:20" ht="18" customHeight="1">
      <c r="A62" s="147"/>
      <c r="B62" s="148"/>
      <c r="C62" s="148"/>
      <c r="D62" s="148"/>
      <c r="E62" s="148"/>
      <c r="F62" s="148"/>
      <c r="G62" s="148"/>
      <c r="H62" s="148"/>
      <c r="I62" s="148"/>
      <c r="J62" s="148"/>
      <c r="K62" s="148"/>
      <c r="L62" s="148"/>
      <c r="M62" s="148"/>
      <c r="N62" s="148"/>
      <c r="O62" s="148"/>
      <c r="P62" s="148"/>
      <c r="Q62" s="148"/>
      <c r="R62" s="148"/>
      <c r="S62" s="148"/>
      <c r="T62" s="149"/>
    </row>
    <row r="63" spans="1:20" ht="18" customHeight="1">
      <c r="A63" s="147"/>
      <c r="B63" s="148"/>
      <c r="C63" s="148"/>
      <c r="D63" s="148"/>
      <c r="E63" s="148"/>
      <c r="F63" s="148"/>
      <c r="G63" s="148"/>
      <c r="H63" s="148"/>
      <c r="I63" s="148"/>
      <c r="J63" s="148"/>
      <c r="K63" s="148"/>
      <c r="L63" s="148"/>
      <c r="M63" s="148"/>
      <c r="N63" s="148"/>
      <c r="O63" s="148"/>
      <c r="P63" s="148"/>
      <c r="Q63" s="148"/>
      <c r="R63" s="148"/>
      <c r="S63" s="148"/>
      <c r="T63" s="149"/>
    </row>
    <row r="64" spans="1:20" ht="18" customHeight="1">
      <c r="A64" s="147"/>
      <c r="B64" s="148"/>
      <c r="C64" s="148"/>
      <c r="D64" s="148"/>
      <c r="E64" s="148"/>
      <c r="F64" s="148"/>
      <c r="G64" s="148"/>
      <c r="H64" s="148"/>
      <c r="I64" s="148"/>
      <c r="J64" s="148"/>
      <c r="K64" s="148"/>
      <c r="L64" s="148"/>
      <c r="M64" s="148"/>
      <c r="N64" s="148"/>
      <c r="O64" s="148"/>
      <c r="P64" s="148"/>
      <c r="Q64" s="148"/>
      <c r="R64" s="148"/>
      <c r="S64" s="148"/>
      <c r="T64" s="149"/>
    </row>
    <row r="65" spans="1:20" ht="18" customHeight="1">
      <c r="A65" s="147"/>
      <c r="B65" s="148"/>
      <c r="C65" s="148"/>
      <c r="D65" s="148"/>
      <c r="E65" s="148"/>
      <c r="F65" s="148"/>
      <c r="G65" s="148"/>
      <c r="H65" s="148"/>
      <c r="I65" s="148"/>
      <c r="J65" s="148"/>
      <c r="K65" s="148"/>
      <c r="L65" s="148"/>
      <c r="M65" s="148"/>
      <c r="N65" s="148"/>
      <c r="O65" s="148"/>
      <c r="P65" s="148"/>
      <c r="Q65" s="148"/>
      <c r="R65" s="148"/>
      <c r="S65" s="148"/>
      <c r="T65" s="149"/>
    </row>
    <row r="66" spans="1:20" ht="18" customHeight="1">
      <c r="A66" s="147"/>
      <c r="B66" s="148"/>
      <c r="C66" s="148"/>
      <c r="D66" s="148"/>
      <c r="E66" s="148"/>
      <c r="F66" s="148"/>
      <c r="G66" s="148"/>
      <c r="H66" s="148"/>
      <c r="I66" s="148"/>
      <c r="J66" s="148"/>
      <c r="K66" s="148"/>
      <c r="L66" s="148"/>
      <c r="M66" s="148"/>
      <c r="N66" s="148"/>
      <c r="O66" s="148"/>
      <c r="P66" s="148"/>
      <c r="Q66" s="148"/>
      <c r="R66" s="148"/>
      <c r="S66" s="148"/>
      <c r="T66" s="149"/>
    </row>
    <row r="67" spans="1:20" ht="18" customHeight="1">
      <c r="A67" s="147"/>
      <c r="B67" s="148"/>
      <c r="C67" s="148"/>
      <c r="D67" s="148"/>
      <c r="E67" s="148"/>
      <c r="F67" s="148"/>
      <c r="G67" s="148"/>
      <c r="H67" s="148"/>
      <c r="I67" s="148"/>
      <c r="J67" s="148"/>
      <c r="K67" s="148"/>
      <c r="L67" s="148"/>
      <c r="M67" s="148"/>
      <c r="N67" s="148"/>
      <c r="O67" s="148"/>
      <c r="P67" s="148"/>
      <c r="Q67" s="148"/>
      <c r="R67" s="148"/>
      <c r="S67" s="148"/>
      <c r="T67" s="149"/>
    </row>
    <row r="68" spans="1:20" ht="18" customHeight="1">
      <c r="A68" s="147"/>
      <c r="B68" s="148"/>
      <c r="C68" s="148"/>
      <c r="D68" s="148"/>
      <c r="E68" s="148"/>
      <c r="F68" s="148"/>
      <c r="G68" s="148"/>
      <c r="H68" s="148"/>
      <c r="I68" s="148"/>
      <c r="J68" s="148"/>
      <c r="K68" s="148"/>
      <c r="L68" s="148"/>
      <c r="M68" s="148"/>
      <c r="N68" s="148"/>
      <c r="O68" s="148"/>
      <c r="P68" s="148"/>
      <c r="Q68" s="148"/>
      <c r="R68" s="148"/>
      <c r="S68" s="148"/>
      <c r="T68" s="149"/>
    </row>
    <row r="69" spans="1:20" ht="18" customHeight="1">
      <c r="A69" s="147"/>
      <c r="B69" s="148"/>
      <c r="C69" s="148"/>
      <c r="D69" s="148"/>
      <c r="E69" s="148"/>
      <c r="F69" s="148"/>
      <c r="G69" s="148"/>
      <c r="H69" s="148"/>
      <c r="I69" s="148"/>
      <c r="J69" s="148"/>
      <c r="K69" s="148"/>
      <c r="L69" s="148"/>
      <c r="M69" s="148"/>
      <c r="N69" s="148"/>
      <c r="O69" s="148"/>
      <c r="P69" s="148"/>
      <c r="Q69" s="148"/>
      <c r="R69" s="148"/>
      <c r="S69" s="148"/>
      <c r="T69" s="149"/>
    </row>
    <row r="70" spans="1:20" ht="18" customHeight="1">
      <c r="A70" s="147"/>
      <c r="B70" s="148"/>
      <c r="C70" s="148"/>
      <c r="D70" s="148"/>
      <c r="E70" s="148"/>
      <c r="F70" s="148"/>
      <c r="G70" s="148"/>
      <c r="H70" s="148"/>
      <c r="I70" s="148"/>
      <c r="J70" s="148"/>
      <c r="K70" s="148"/>
      <c r="L70" s="148"/>
      <c r="M70" s="148"/>
      <c r="N70" s="148"/>
      <c r="O70" s="148"/>
      <c r="P70" s="148"/>
      <c r="Q70" s="148"/>
      <c r="R70" s="148"/>
      <c r="S70" s="148"/>
      <c r="T70" s="149"/>
    </row>
    <row r="71" spans="1:20" ht="18" customHeight="1">
      <c r="A71" s="147"/>
      <c r="B71" s="148"/>
      <c r="C71" s="148"/>
      <c r="D71" s="148"/>
      <c r="E71" s="148"/>
      <c r="F71" s="148"/>
      <c r="G71" s="148"/>
      <c r="H71" s="148"/>
      <c r="I71" s="148"/>
      <c r="J71" s="148"/>
      <c r="K71" s="148"/>
      <c r="L71" s="148"/>
      <c r="M71" s="148"/>
      <c r="N71" s="148"/>
      <c r="O71" s="148"/>
      <c r="P71" s="148"/>
      <c r="Q71" s="148"/>
      <c r="R71" s="148"/>
      <c r="S71" s="148"/>
      <c r="T71" s="149"/>
    </row>
    <row r="72" spans="1:20" ht="18" customHeight="1">
      <c r="A72" s="147"/>
      <c r="B72" s="148"/>
      <c r="C72" s="148"/>
      <c r="D72" s="148"/>
      <c r="E72" s="148"/>
      <c r="F72" s="148"/>
      <c r="G72" s="148"/>
      <c r="H72" s="148"/>
      <c r="I72" s="148"/>
      <c r="J72" s="148"/>
      <c r="K72" s="148"/>
      <c r="L72" s="148"/>
      <c r="M72" s="148"/>
      <c r="N72" s="148"/>
      <c r="O72" s="148"/>
      <c r="P72" s="148"/>
      <c r="Q72" s="148"/>
      <c r="R72" s="148"/>
      <c r="S72" s="148"/>
      <c r="T72" s="149"/>
    </row>
    <row r="73" spans="1:20" ht="18" customHeight="1">
      <c r="A73" s="147"/>
      <c r="B73" s="148"/>
      <c r="C73" s="148"/>
      <c r="D73" s="148"/>
      <c r="E73" s="148"/>
      <c r="F73" s="148"/>
      <c r="G73" s="148"/>
      <c r="H73" s="148"/>
      <c r="I73" s="148"/>
      <c r="J73" s="148"/>
      <c r="K73" s="148"/>
      <c r="L73" s="148"/>
      <c r="M73" s="148"/>
      <c r="N73" s="148"/>
      <c r="O73" s="148"/>
      <c r="P73" s="148"/>
      <c r="Q73" s="148"/>
      <c r="R73" s="148"/>
      <c r="S73" s="148"/>
      <c r="T73" s="149"/>
    </row>
    <row r="74" spans="1:20" ht="18" customHeight="1">
      <c r="A74" s="147"/>
      <c r="B74" s="148"/>
      <c r="C74" s="148"/>
      <c r="D74" s="148"/>
      <c r="E74" s="148"/>
      <c r="F74" s="148"/>
      <c r="G74" s="148"/>
      <c r="H74" s="148"/>
      <c r="I74" s="148"/>
      <c r="J74" s="148"/>
      <c r="K74" s="148"/>
      <c r="L74" s="148"/>
      <c r="M74" s="148"/>
      <c r="N74" s="148"/>
      <c r="O74" s="148"/>
      <c r="P74" s="148"/>
      <c r="Q74" s="148"/>
      <c r="R74" s="148"/>
      <c r="S74" s="148"/>
      <c r="T74" s="149"/>
    </row>
    <row r="75" spans="1:20" ht="18" customHeight="1">
      <c r="A75" s="147"/>
      <c r="B75" s="148"/>
      <c r="C75" s="148"/>
      <c r="D75" s="148"/>
      <c r="E75" s="148"/>
      <c r="F75" s="148"/>
      <c r="G75" s="148"/>
      <c r="H75" s="148"/>
      <c r="I75" s="148"/>
      <c r="J75" s="148"/>
      <c r="K75" s="148"/>
      <c r="L75" s="148"/>
      <c r="M75" s="148"/>
      <c r="N75" s="148"/>
      <c r="O75" s="148"/>
      <c r="P75" s="148"/>
      <c r="Q75" s="148"/>
      <c r="R75" s="148"/>
      <c r="S75" s="148"/>
      <c r="T75" s="149"/>
    </row>
    <row r="76" spans="1:20" ht="18" customHeight="1">
      <c r="A76" s="147"/>
      <c r="B76" s="148"/>
      <c r="C76" s="148"/>
      <c r="D76" s="148"/>
      <c r="E76" s="148"/>
      <c r="F76" s="148"/>
      <c r="G76" s="148"/>
      <c r="H76" s="148"/>
      <c r="I76" s="148"/>
      <c r="J76" s="148"/>
      <c r="K76" s="148"/>
      <c r="L76" s="148"/>
      <c r="M76" s="148"/>
      <c r="N76" s="148"/>
      <c r="O76" s="148"/>
      <c r="P76" s="148"/>
      <c r="Q76" s="148"/>
      <c r="R76" s="148"/>
      <c r="S76" s="148"/>
      <c r="T76" s="149"/>
    </row>
    <row r="77" spans="1:20" ht="18" customHeight="1">
      <c r="A77" s="147"/>
      <c r="B77" s="148"/>
      <c r="C77" s="148"/>
      <c r="D77" s="148"/>
      <c r="E77" s="148"/>
      <c r="F77" s="148"/>
      <c r="G77" s="148"/>
      <c r="H77" s="148"/>
      <c r="I77" s="148"/>
      <c r="J77" s="148"/>
      <c r="K77" s="148"/>
      <c r="L77" s="148"/>
      <c r="M77" s="148"/>
      <c r="N77" s="148"/>
      <c r="O77" s="148"/>
      <c r="P77" s="148"/>
      <c r="Q77" s="148"/>
      <c r="R77" s="148"/>
      <c r="S77" s="148"/>
      <c r="T77" s="149"/>
    </row>
    <row r="78" spans="1:20" ht="18" customHeight="1">
      <c r="A78" s="147"/>
      <c r="B78" s="148"/>
      <c r="C78" s="148"/>
      <c r="D78" s="148"/>
      <c r="E78" s="148"/>
      <c r="F78" s="148"/>
      <c r="G78" s="148"/>
      <c r="H78" s="148"/>
      <c r="I78" s="148"/>
      <c r="J78" s="148"/>
      <c r="K78" s="148"/>
      <c r="L78" s="148"/>
      <c r="M78" s="148"/>
      <c r="N78" s="148"/>
      <c r="O78" s="148"/>
      <c r="P78" s="148"/>
      <c r="Q78" s="148"/>
      <c r="R78" s="148"/>
      <c r="S78" s="148"/>
      <c r="T78" s="149"/>
    </row>
    <row r="79" spans="1:20" ht="18" customHeight="1">
      <c r="A79" s="147"/>
      <c r="B79" s="148"/>
      <c r="C79" s="148"/>
      <c r="D79" s="148"/>
      <c r="E79" s="148"/>
      <c r="F79" s="148"/>
      <c r="G79" s="148"/>
      <c r="H79" s="148"/>
      <c r="I79" s="148"/>
      <c r="J79" s="148"/>
      <c r="K79" s="148"/>
      <c r="L79" s="148"/>
      <c r="M79" s="148"/>
      <c r="N79" s="148"/>
      <c r="O79" s="148"/>
      <c r="P79" s="148"/>
      <c r="Q79" s="148"/>
      <c r="R79" s="148"/>
      <c r="S79" s="148"/>
      <c r="T79" s="149"/>
    </row>
    <row r="80" spans="1:20" ht="18" customHeight="1">
      <c r="A80" s="147"/>
      <c r="B80" s="148"/>
      <c r="C80" s="148"/>
      <c r="D80" s="148"/>
      <c r="E80" s="148"/>
      <c r="F80" s="148"/>
      <c r="G80" s="148"/>
      <c r="H80" s="148"/>
      <c r="I80" s="148"/>
      <c r="J80" s="148"/>
      <c r="K80" s="148"/>
      <c r="L80" s="148"/>
      <c r="M80" s="148"/>
      <c r="N80" s="148"/>
      <c r="O80" s="148"/>
      <c r="P80" s="148"/>
      <c r="Q80" s="148"/>
      <c r="R80" s="148"/>
      <c r="S80" s="148"/>
      <c r="T80" s="149"/>
    </row>
    <row r="81" spans="1:20" ht="18" customHeight="1">
      <c r="A81" s="147"/>
      <c r="B81" s="148"/>
      <c r="C81" s="148"/>
      <c r="D81" s="148"/>
      <c r="E81" s="148"/>
      <c r="F81" s="148"/>
      <c r="G81" s="148"/>
      <c r="H81" s="148"/>
      <c r="I81" s="148"/>
      <c r="J81" s="148"/>
      <c r="K81" s="148"/>
      <c r="L81" s="148"/>
      <c r="M81" s="148"/>
      <c r="N81" s="148"/>
      <c r="O81" s="148"/>
      <c r="P81" s="148"/>
      <c r="Q81" s="148"/>
      <c r="R81" s="148"/>
      <c r="S81" s="148"/>
      <c r="T81" s="149"/>
    </row>
    <row r="82" spans="1:20" ht="18" customHeight="1">
      <c r="A82" s="147"/>
      <c r="B82" s="148"/>
      <c r="C82" s="148"/>
      <c r="D82" s="148"/>
      <c r="E82" s="148"/>
      <c r="F82" s="148"/>
      <c r="G82" s="148"/>
      <c r="H82" s="148"/>
      <c r="I82" s="148"/>
      <c r="J82" s="148"/>
      <c r="K82" s="148"/>
      <c r="L82" s="148"/>
      <c r="M82" s="148"/>
      <c r="N82" s="148"/>
      <c r="O82" s="148"/>
      <c r="P82" s="148"/>
      <c r="Q82" s="148"/>
      <c r="R82" s="148"/>
      <c r="S82" s="148"/>
      <c r="T82" s="149"/>
    </row>
    <row r="83" spans="1:20" ht="18" customHeight="1">
      <c r="A83" s="147"/>
      <c r="B83" s="148"/>
      <c r="C83" s="148"/>
      <c r="D83" s="148"/>
      <c r="E83" s="148"/>
      <c r="F83" s="148"/>
      <c r="G83" s="148"/>
      <c r="H83" s="148"/>
      <c r="I83" s="148"/>
      <c r="J83" s="148"/>
      <c r="K83" s="148"/>
      <c r="L83" s="148"/>
      <c r="M83" s="148"/>
      <c r="N83" s="148"/>
      <c r="O83" s="148"/>
      <c r="P83" s="148"/>
      <c r="Q83" s="148"/>
      <c r="R83" s="148"/>
      <c r="S83" s="148"/>
      <c r="T83" s="149"/>
    </row>
    <row r="84" spans="1:20" ht="18" customHeight="1">
      <c r="A84" s="147"/>
      <c r="B84" s="148"/>
      <c r="C84" s="148"/>
      <c r="D84" s="148"/>
      <c r="E84" s="148"/>
      <c r="F84" s="148"/>
      <c r="G84" s="148"/>
      <c r="H84" s="148"/>
      <c r="I84" s="148"/>
      <c r="J84" s="148"/>
      <c r="K84" s="148"/>
      <c r="L84" s="148"/>
      <c r="M84" s="148"/>
      <c r="N84" s="148"/>
      <c r="O84" s="148"/>
      <c r="P84" s="148"/>
      <c r="Q84" s="148"/>
      <c r="R84" s="148"/>
      <c r="S84" s="148"/>
      <c r="T84" s="149"/>
    </row>
    <row r="85" spans="1:20" ht="18" customHeight="1">
      <c r="A85" s="147"/>
      <c r="B85" s="148"/>
      <c r="C85" s="148"/>
      <c r="D85" s="148"/>
      <c r="E85" s="148"/>
      <c r="F85" s="148"/>
      <c r="G85" s="148"/>
      <c r="H85" s="148"/>
      <c r="I85" s="148"/>
      <c r="J85" s="148"/>
      <c r="K85" s="148"/>
      <c r="L85" s="148"/>
      <c r="M85" s="148"/>
      <c r="N85" s="148"/>
      <c r="O85" s="148"/>
      <c r="P85" s="148"/>
      <c r="Q85" s="148"/>
      <c r="R85" s="148"/>
      <c r="S85" s="148"/>
      <c r="T85" s="149"/>
    </row>
    <row r="86" spans="1:20" ht="18" customHeight="1">
      <c r="A86" s="147"/>
      <c r="B86" s="148"/>
      <c r="C86" s="148"/>
      <c r="D86" s="148"/>
      <c r="E86" s="148"/>
      <c r="F86" s="148"/>
      <c r="G86" s="148"/>
      <c r="H86" s="148"/>
      <c r="I86" s="148"/>
      <c r="J86" s="148"/>
      <c r="K86" s="148"/>
      <c r="L86" s="148"/>
      <c r="M86" s="148"/>
      <c r="N86" s="148"/>
      <c r="O86" s="148"/>
      <c r="P86" s="148"/>
      <c r="Q86" s="148"/>
      <c r="R86" s="148"/>
      <c r="S86" s="148"/>
      <c r="T86" s="149"/>
    </row>
    <row r="87" spans="1:20" ht="18" customHeight="1">
      <c r="A87" s="147"/>
      <c r="B87" s="148"/>
      <c r="C87" s="148"/>
      <c r="D87" s="148"/>
      <c r="E87" s="148"/>
      <c r="F87" s="148"/>
      <c r="G87" s="148"/>
      <c r="H87" s="148"/>
      <c r="I87" s="148"/>
      <c r="J87" s="148"/>
      <c r="K87" s="148"/>
      <c r="L87" s="148"/>
      <c r="M87" s="148"/>
      <c r="N87" s="148"/>
      <c r="O87" s="148"/>
      <c r="P87" s="148"/>
      <c r="Q87" s="148"/>
      <c r="R87" s="148"/>
      <c r="S87" s="148"/>
      <c r="T87" s="149"/>
    </row>
    <row r="88" spans="1:20" ht="18" customHeight="1">
      <c r="A88" s="147"/>
      <c r="B88" s="148"/>
      <c r="C88" s="148"/>
      <c r="D88" s="148"/>
      <c r="E88" s="148"/>
      <c r="F88" s="148"/>
      <c r="G88" s="148"/>
      <c r="H88" s="148"/>
      <c r="I88" s="148"/>
      <c r="J88" s="148"/>
      <c r="K88" s="148"/>
      <c r="L88" s="148"/>
      <c r="M88" s="148"/>
      <c r="N88" s="148"/>
      <c r="O88" s="148"/>
      <c r="P88" s="148"/>
      <c r="Q88" s="148"/>
      <c r="R88" s="148"/>
      <c r="S88" s="148"/>
      <c r="T88" s="149"/>
    </row>
    <row r="89" spans="1:20" ht="18" customHeight="1">
      <c r="A89" s="147"/>
      <c r="B89" s="148"/>
      <c r="C89" s="148"/>
      <c r="D89" s="148"/>
      <c r="E89" s="148"/>
      <c r="F89" s="148"/>
      <c r="G89" s="148"/>
      <c r="H89" s="148"/>
      <c r="I89" s="148"/>
      <c r="J89" s="148"/>
      <c r="K89" s="148"/>
      <c r="L89" s="148"/>
      <c r="M89" s="148"/>
      <c r="N89" s="148"/>
      <c r="O89" s="148"/>
      <c r="P89" s="148"/>
      <c r="Q89" s="148"/>
      <c r="R89" s="148"/>
      <c r="S89" s="148"/>
      <c r="T89" s="149"/>
    </row>
    <row r="90" spans="1:20" ht="18" customHeight="1">
      <c r="A90" s="147"/>
      <c r="B90" s="148"/>
      <c r="C90" s="148"/>
      <c r="D90" s="148"/>
      <c r="E90" s="148"/>
      <c r="F90" s="148"/>
      <c r="G90" s="148"/>
      <c r="H90" s="148"/>
      <c r="I90" s="148"/>
      <c r="J90" s="148"/>
      <c r="K90" s="148"/>
      <c r="L90" s="148"/>
      <c r="M90" s="148"/>
      <c r="N90" s="148"/>
      <c r="O90" s="148"/>
      <c r="P90" s="148"/>
      <c r="Q90" s="148"/>
      <c r="R90" s="148"/>
      <c r="S90" s="148"/>
      <c r="T90" s="149"/>
    </row>
    <row r="91" spans="1:20" ht="18" customHeight="1">
      <c r="A91" s="147"/>
      <c r="B91" s="148"/>
      <c r="C91" s="148"/>
      <c r="D91" s="148"/>
      <c r="E91" s="148"/>
      <c r="F91" s="148"/>
      <c r="G91" s="148"/>
      <c r="H91" s="148"/>
      <c r="I91" s="148"/>
      <c r="J91" s="148"/>
      <c r="K91" s="148"/>
      <c r="L91" s="148"/>
      <c r="M91" s="148"/>
      <c r="N91" s="148"/>
      <c r="O91" s="148"/>
      <c r="P91" s="148"/>
      <c r="Q91" s="148"/>
      <c r="R91" s="148"/>
      <c r="S91" s="148"/>
      <c r="T91" s="149"/>
    </row>
    <row r="92" spans="1:20" ht="18" customHeight="1">
      <c r="A92" s="147"/>
      <c r="B92" s="148"/>
      <c r="C92" s="148"/>
      <c r="D92" s="148"/>
      <c r="E92" s="148"/>
      <c r="F92" s="148"/>
      <c r="G92" s="148"/>
      <c r="H92" s="148"/>
      <c r="I92" s="148"/>
      <c r="J92" s="148"/>
      <c r="K92" s="148"/>
      <c r="L92" s="148"/>
      <c r="M92" s="148"/>
      <c r="N92" s="148"/>
      <c r="O92" s="148"/>
      <c r="P92" s="148"/>
      <c r="Q92" s="148"/>
      <c r="R92" s="148"/>
      <c r="S92" s="148"/>
      <c r="T92" s="149"/>
    </row>
    <row r="93" spans="1:20" ht="18" customHeight="1">
      <c r="A93" s="147"/>
      <c r="B93" s="148"/>
      <c r="C93" s="148"/>
      <c r="D93" s="148"/>
      <c r="E93" s="148"/>
      <c r="F93" s="148"/>
      <c r="G93" s="148"/>
      <c r="H93" s="148"/>
      <c r="I93" s="148"/>
      <c r="J93" s="148"/>
      <c r="K93" s="148"/>
      <c r="L93" s="148"/>
      <c r="M93" s="148"/>
      <c r="N93" s="148"/>
      <c r="O93" s="148"/>
      <c r="P93" s="148"/>
      <c r="Q93" s="148"/>
      <c r="R93" s="148"/>
      <c r="S93" s="148"/>
      <c r="T93" s="149"/>
    </row>
    <row r="94" spans="1:20" ht="18" customHeight="1">
      <c r="A94" s="147"/>
      <c r="B94" s="148"/>
      <c r="C94" s="148"/>
      <c r="D94" s="148"/>
      <c r="E94" s="148"/>
      <c r="F94" s="148"/>
      <c r="G94" s="148"/>
      <c r="H94" s="148"/>
      <c r="I94" s="148"/>
      <c r="J94" s="148"/>
      <c r="K94" s="148"/>
      <c r="L94" s="148"/>
      <c r="M94" s="148"/>
      <c r="N94" s="148"/>
      <c r="O94" s="148"/>
      <c r="P94" s="148"/>
      <c r="Q94" s="148"/>
      <c r="R94" s="148"/>
      <c r="S94" s="148"/>
      <c r="T94" s="149"/>
    </row>
    <row r="95" spans="1:20" ht="18" customHeight="1" thickBot="1">
      <c r="A95" s="150"/>
      <c r="B95" s="151"/>
      <c r="C95" s="151"/>
      <c r="D95" s="151"/>
      <c r="E95" s="151"/>
      <c r="F95" s="151"/>
      <c r="G95" s="151"/>
      <c r="H95" s="151"/>
      <c r="I95" s="151"/>
      <c r="J95" s="151"/>
      <c r="K95" s="151"/>
      <c r="L95" s="151"/>
      <c r="M95" s="151"/>
      <c r="N95" s="151"/>
      <c r="O95" s="151"/>
      <c r="P95" s="151"/>
      <c r="Q95" s="151"/>
      <c r="R95" s="151"/>
      <c r="S95" s="151"/>
      <c r="T95" s="152"/>
    </row>
    <row r="96" spans="1:20" ht="18" customHeight="1" thickTop="1"/>
  </sheetData>
  <sheetProtection formatCells="0" formatColumns="0" formatRows="0"/>
  <mergeCells count="4">
    <mergeCell ref="B2:I2"/>
    <mergeCell ref="K2:T2"/>
    <mergeCell ref="U10:Z17"/>
    <mergeCell ref="U3:AB8"/>
  </mergeCells>
  <phoneticPr fontId="16"/>
  <pageMargins left="0.70866141732283472" right="0.70866141732283472" top="0.74803149606299213" bottom="0.74803149606299213" header="0.31496062992125984" footer="0.31496062992125984"/>
  <pageSetup paperSize="9" scale="43" orientation="portrait" r:id="rId1"/>
  <headerFooter>
    <oddFooter>&amp;R整理番号：（事務局記入欄）</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pageSetUpPr fitToPage="1"/>
  </sheetPr>
  <dimension ref="A1:N90"/>
  <sheetViews>
    <sheetView view="pageBreakPreview" zoomScale="80" zoomScaleNormal="80" zoomScaleSheetLayoutView="80" workbookViewId="0">
      <pane ySplit="18" topLeftCell="A19" activePane="bottomLeft" state="frozen"/>
      <selection activeCell="M15" sqref="M15"/>
      <selection pane="bottomLeft" activeCell="E87" sqref="E87:G87"/>
    </sheetView>
  </sheetViews>
  <sheetFormatPr defaultColWidth="9" defaultRowHeight="17.25"/>
  <cols>
    <col min="1" max="2" width="6.875" style="275" customWidth="1"/>
    <col min="3" max="3" width="7.125" style="275" customWidth="1"/>
    <col min="4" max="4" width="39.5" style="10" customWidth="1"/>
    <col min="5" max="5" width="12" style="10" customWidth="1"/>
    <col min="6" max="6" width="3.5" style="10" bestFit="1" customWidth="1"/>
    <col min="7" max="7" width="11" style="10" customWidth="1"/>
    <col min="8" max="8" width="21.375" style="256" bestFit="1" customWidth="1"/>
    <col min="9" max="9" width="17.625" style="256" customWidth="1"/>
    <col min="10" max="10" width="67.875" style="257" customWidth="1"/>
    <col min="11" max="16384" width="9" style="10"/>
  </cols>
  <sheetData>
    <row r="1" spans="1:10" ht="29.25" customHeight="1">
      <c r="A1" s="255" t="s">
        <v>163</v>
      </c>
      <c r="C1" s="10"/>
      <c r="J1" s="792" t="s">
        <v>457</v>
      </c>
    </row>
    <row r="2" spans="1:10" ht="9.75" customHeight="1">
      <c r="A2" s="254"/>
      <c r="C2" s="10"/>
      <c r="J2" s="793"/>
    </row>
    <row r="3" spans="1:10" ht="35.1" customHeight="1" thickBot="1">
      <c r="A3" s="10"/>
      <c r="B3" s="869" t="s">
        <v>256</v>
      </c>
      <c r="C3" s="869"/>
      <c r="D3" s="276" t="str">
        <f>IF(総表!C15="","",総表!C15)</f>
        <v/>
      </c>
      <c r="E3" s="252" t="s">
        <v>257</v>
      </c>
      <c r="F3" s="867" t="str">
        <f>IF(総表!C23="","",総表!C23)</f>
        <v/>
      </c>
      <c r="G3" s="868"/>
      <c r="H3" s="868"/>
      <c r="I3" s="868"/>
      <c r="J3" s="793"/>
    </row>
    <row r="4" spans="1:10" ht="14.25" customHeight="1" thickBot="1"/>
    <row r="5" spans="1:10" s="249" customFormat="1" ht="24.75" customHeight="1" thickBot="1">
      <c r="A5" s="277" t="s">
        <v>106</v>
      </c>
      <c r="B5" s="278"/>
      <c r="C5" s="278"/>
      <c r="D5" s="278"/>
      <c r="E5" s="880">
        <f>SUM(E6:G8)</f>
        <v>0</v>
      </c>
      <c r="F5" s="880"/>
      <c r="G5" s="881"/>
      <c r="H5" s="82"/>
      <c r="I5" s="82"/>
      <c r="J5" s="279"/>
    </row>
    <row r="6" spans="1:10" s="249" customFormat="1" ht="20.100000000000001" hidden="1" customHeight="1">
      <c r="A6" s="280"/>
      <c r="B6" s="281" t="s">
        <v>22</v>
      </c>
      <c r="C6" s="282"/>
      <c r="D6" s="282"/>
      <c r="E6" s="882">
        <f>I32</f>
        <v>0</v>
      </c>
      <c r="F6" s="882"/>
      <c r="G6" s="883"/>
      <c r="H6" s="83"/>
      <c r="I6" s="83"/>
      <c r="J6" s="279" t="s">
        <v>178</v>
      </c>
    </row>
    <row r="7" spans="1:10" s="249" customFormat="1" ht="19.5" hidden="1" customHeight="1">
      <c r="A7" s="280"/>
      <c r="B7" s="283" t="s">
        <v>170</v>
      </c>
      <c r="C7" s="284"/>
      <c r="D7" s="284"/>
      <c r="E7" s="890">
        <f>I51</f>
        <v>0</v>
      </c>
      <c r="F7" s="890"/>
      <c r="G7" s="891"/>
      <c r="H7" s="83"/>
      <c r="I7" s="83"/>
      <c r="J7" s="279" t="s">
        <v>178</v>
      </c>
    </row>
    <row r="8" spans="1:10" s="249" customFormat="1" ht="20.100000000000001" hidden="1" customHeight="1">
      <c r="A8" s="280"/>
      <c r="B8" s="283" t="s">
        <v>26</v>
      </c>
      <c r="C8" s="284"/>
      <c r="D8" s="284"/>
      <c r="E8" s="884">
        <f>SUM(E9:G14)</f>
        <v>0</v>
      </c>
      <c r="F8" s="884"/>
      <c r="G8" s="885"/>
      <c r="H8" s="83"/>
      <c r="I8" s="83"/>
      <c r="J8" s="279" t="s">
        <v>178</v>
      </c>
    </row>
    <row r="9" spans="1:10" s="249" customFormat="1" ht="20.100000000000001" hidden="1" customHeight="1">
      <c r="A9" s="280"/>
      <c r="B9" s="285"/>
      <c r="C9" s="874" t="s">
        <v>64</v>
      </c>
      <c r="D9" s="875"/>
      <c r="E9" s="888">
        <f>I59</f>
        <v>0</v>
      </c>
      <c r="F9" s="888"/>
      <c r="G9" s="889"/>
      <c r="H9" s="83"/>
      <c r="I9" s="83"/>
      <c r="J9" s="279" t="s">
        <v>178</v>
      </c>
    </row>
    <row r="10" spans="1:10" s="249" customFormat="1" ht="20.100000000000001" hidden="1" customHeight="1">
      <c r="A10" s="280"/>
      <c r="B10" s="285"/>
      <c r="C10" s="286" t="s">
        <v>34</v>
      </c>
      <c r="D10" s="287"/>
      <c r="E10" s="886">
        <f>I64</f>
        <v>0</v>
      </c>
      <c r="F10" s="886"/>
      <c r="G10" s="887"/>
      <c r="H10" s="83"/>
      <c r="I10" s="83"/>
      <c r="J10" s="279" t="s">
        <v>178</v>
      </c>
    </row>
    <row r="11" spans="1:10" s="249" customFormat="1" ht="20.100000000000001" hidden="1" customHeight="1">
      <c r="A11" s="280"/>
      <c r="B11" s="285"/>
      <c r="C11" s="288" t="s">
        <v>132</v>
      </c>
      <c r="D11" s="287"/>
      <c r="E11" s="870">
        <f>I69</f>
        <v>0</v>
      </c>
      <c r="F11" s="870"/>
      <c r="G11" s="871"/>
      <c r="H11" s="83"/>
      <c r="I11" s="83"/>
      <c r="J11" s="279" t="s">
        <v>178</v>
      </c>
    </row>
    <row r="12" spans="1:10" s="249" customFormat="1" ht="20.100000000000001" hidden="1" customHeight="1">
      <c r="A12" s="280"/>
      <c r="B12" s="285"/>
      <c r="C12" s="288" t="s">
        <v>35</v>
      </c>
      <c r="D12" s="287"/>
      <c r="E12" s="872">
        <f>I75</f>
        <v>0</v>
      </c>
      <c r="F12" s="872"/>
      <c r="G12" s="873"/>
      <c r="H12" s="83"/>
      <c r="I12" s="83"/>
      <c r="J12" s="279" t="s">
        <v>178</v>
      </c>
    </row>
    <row r="13" spans="1:10" s="249" customFormat="1" ht="20.100000000000001" hidden="1" customHeight="1">
      <c r="A13" s="280"/>
      <c r="B13" s="285"/>
      <c r="C13" s="289" t="s">
        <v>86</v>
      </c>
      <c r="D13" s="287"/>
      <c r="E13" s="872">
        <f>I81</f>
        <v>0</v>
      </c>
      <c r="F13" s="872"/>
      <c r="G13" s="873"/>
      <c r="H13" s="83"/>
      <c r="I13" s="83"/>
      <c r="J13" s="279" t="s">
        <v>178</v>
      </c>
    </row>
    <row r="14" spans="1:10" s="249" customFormat="1" ht="20.100000000000001" hidden="1" customHeight="1" thickBot="1">
      <c r="A14" s="290"/>
      <c r="B14" s="291"/>
      <c r="C14" s="292" t="s">
        <v>29</v>
      </c>
      <c r="D14" s="293"/>
      <c r="E14" s="878">
        <f>I86</f>
        <v>0</v>
      </c>
      <c r="F14" s="878"/>
      <c r="G14" s="879"/>
      <c r="H14" s="83"/>
      <c r="I14" s="83"/>
      <c r="J14" s="279" t="s">
        <v>178</v>
      </c>
    </row>
    <row r="15" spans="1:10" s="249" customFormat="1" ht="20.100000000000001" hidden="1" customHeight="1">
      <c r="A15" s="10"/>
      <c r="B15" s="10"/>
      <c r="C15" s="294"/>
      <c r="D15" s="10"/>
      <c r="E15" s="84"/>
      <c r="F15" s="84"/>
      <c r="G15" s="84"/>
      <c r="H15" s="85"/>
      <c r="I15" s="85"/>
      <c r="J15" s="295"/>
    </row>
    <row r="16" spans="1:10" s="249" customFormat="1" ht="27" customHeight="1">
      <c r="A16" s="10"/>
      <c r="B16" s="10"/>
      <c r="C16" s="294"/>
      <c r="D16" s="10"/>
      <c r="E16" s="84"/>
      <c r="F16" s="84"/>
      <c r="G16" s="84"/>
      <c r="H16" s="85"/>
      <c r="I16" s="85"/>
      <c r="J16" s="295"/>
    </row>
    <row r="17" spans="1:10" ht="9.9499999999999993" customHeight="1" thickBot="1"/>
    <row r="18" spans="1:10" s="300" customFormat="1" ht="18" thickBot="1">
      <c r="A18" s="296" t="s">
        <v>15</v>
      </c>
      <c r="B18" s="297" t="s">
        <v>16</v>
      </c>
      <c r="C18" s="297" t="s">
        <v>17</v>
      </c>
      <c r="D18" s="297" t="s">
        <v>18</v>
      </c>
      <c r="E18" s="807" t="s">
        <v>19</v>
      </c>
      <c r="F18" s="807"/>
      <c r="G18" s="807"/>
      <c r="H18" s="298" t="s">
        <v>20</v>
      </c>
      <c r="I18" s="299" t="s">
        <v>21</v>
      </c>
      <c r="J18" s="294"/>
    </row>
    <row r="19" spans="1:10" ht="20.100000000000001" customHeight="1">
      <c r="A19" s="876" t="s">
        <v>107</v>
      </c>
      <c r="B19" s="877"/>
      <c r="C19" s="877"/>
      <c r="D19" s="877"/>
      <c r="E19" s="301"/>
      <c r="F19" s="301"/>
      <c r="G19" s="301"/>
      <c r="H19" s="302"/>
      <c r="I19" s="303"/>
      <c r="J19" s="294"/>
    </row>
    <row r="20" spans="1:10" ht="20.100000000000001" customHeight="1">
      <c r="A20" s="304"/>
      <c r="B20" s="305" t="s">
        <v>22</v>
      </c>
      <c r="C20" s="306"/>
      <c r="D20" s="307"/>
      <c r="E20" s="307"/>
      <c r="F20" s="307"/>
      <c r="G20" s="307"/>
      <c r="H20" s="308"/>
      <c r="I20" s="309"/>
      <c r="J20" s="294"/>
    </row>
    <row r="21" spans="1:10" ht="20.100000000000001" customHeight="1">
      <c r="A21" s="304"/>
      <c r="B21" s="310"/>
      <c r="C21" s="311" t="s">
        <v>87</v>
      </c>
      <c r="D21" s="312"/>
      <c r="E21" s="312"/>
      <c r="F21" s="312"/>
      <c r="G21" s="312"/>
      <c r="H21" s="798" t="str">
        <f>IF($E$22="","","会場毎の情報は別紙参照。")</f>
        <v/>
      </c>
      <c r="I21" s="799"/>
      <c r="J21" s="294"/>
    </row>
    <row r="22" spans="1:10" ht="20.100000000000001" customHeight="1">
      <c r="A22" s="304"/>
      <c r="B22" s="310"/>
      <c r="C22" s="313"/>
      <c r="D22" s="314" t="s">
        <v>339</v>
      </c>
      <c r="E22" s="820"/>
      <c r="F22" s="820"/>
      <c r="G22" s="821"/>
      <c r="H22" s="818"/>
      <c r="I22" s="819"/>
      <c r="J22" s="315" t="s">
        <v>158</v>
      </c>
    </row>
    <row r="23" spans="1:10" ht="20.100000000000001" customHeight="1">
      <c r="A23" s="304"/>
      <c r="B23" s="316"/>
      <c r="C23" s="317"/>
      <c r="D23" s="318" t="s">
        <v>88</v>
      </c>
      <c r="E23" s="814" t="str">
        <f>IF($E$22="",IF(総表!I26="","",(総表!I26&amp;"（"&amp;総表!K26&amp;総表!L26&amp;"）")),"")</f>
        <v/>
      </c>
      <c r="F23" s="815"/>
      <c r="G23" s="815"/>
      <c r="H23" s="816"/>
      <c r="I23" s="817"/>
      <c r="J23" s="86" t="s">
        <v>89</v>
      </c>
    </row>
    <row r="24" spans="1:10" ht="20.100000000000001" customHeight="1">
      <c r="A24" s="304"/>
      <c r="B24" s="316"/>
      <c r="C24" s="317"/>
      <c r="D24" s="319" t="s">
        <v>109</v>
      </c>
      <c r="E24" s="811"/>
      <c r="F24" s="812"/>
      <c r="G24" s="813"/>
      <c r="H24" s="800"/>
      <c r="I24" s="801"/>
      <c r="J24" s="87" t="s">
        <v>291</v>
      </c>
    </row>
    <row r="25" spans="1:10" ht="20.100000000000001" customHeight="1">
      <c r="A25" s="304"/>
      <c r="B25" s="316"/>
      <c r="C25" s="317"/>
      <c r="D25" s="320" t="s">
        <v>110</v>
      </c>
      <c r="E25" s="808"/>
      <c r="F25" s="809"/>
      <c r="G25" s="810"/>
      <c r="H25" s="321"/>
      <c r="I25" s="322"/>
      <c r="J25" s="87" t="s">
        <v>336</v>
      </c>
    </row>
    <row r="26" spans="1:10" ht="20.100000000000001" customHeight="1">
      <c r="A26" s="304"/>
      <c r="B26" s="316"/>
      <c r="C26" s="317"/>
      <c r="D26" s="318" t="s">
        <v>104</v>
      </c>
      <c r="E26" s="836">
        <f>E24-E25</f>
        <v>0</v>
      </c>
      <c r="F26" s="836"/>
      <c r="G26" s="836"/>
      <c r="H26" s="839" t="s">
        <v>134</v>
      </c>
      <c r="I26" s="805" t="str">
        <f>IF(E26*E27=0,"",E26*E27)</f>
        <v/>
      </c>
      <c r="J26" s="323"/>
    </row>
    <row r="27" spans="1:10" ht="20.100000000000001" customHeight="1">
      <c r="A27" s="304"/>
      <c r="B27" s="316"/>
      <c r="C27" s="317"/>
      <c r="D27" s="324" t="s">
        <v>93</v>
      </c>
      <c r="E27" s="838">
        <f>IF($E$22="○",0,IF(個表!K18="",0,個表!K18))</f>
        <v>0</v>
      </c>
      <c r="F27" s="838"/>
      <c r="G27" s="838"/>
      <c r="H27" s="840"/>
      <c r="I27" s="806"/>
      <c r="J27" s="794" t="s">
        <v>458</v>
      </c>
    </row>
    <row r="28" spans="1:10" ht="20.100000000000001" customHeight="1">
      <c r="A28" s="304"/>
      <c r="B28" s="316"/>
      <c r="C28" s="317"/>
      <c r="D28" s="326" t="s">
        <v>94</v>
      </c>
      <c r="E28" s="837" t="str">
        <f>IF(I26="","",SUM(G32:G45))</f>
        <v/>
      </c>
      <c r="F28" s="837"/>
      <c r="G28" s="837"/>
      <c r="H28" s="88" t="s">
        <v>108</v>
      </c>
      <c r="I28" s="327" t="str">
        <f>IF(I26="","",E28/I26)</f>
        <v/>
      </c>
      <c r="J28" s="794"/>
    </row>
    <row r="29" spans="1:10" ht="20.100000000000001" customHeight="1">
      <c r="A29" s="304"/>
      <c r="B29" s="316"/>
      <c r="C29" s="317"/>
      <c r="D29" s="328" t="s">
        <v>105</v>
      </c>
      <c r="E29" s="841" t="str">
        <f>IF(I26="","",SUM(G32:G46))</f>
        <v/>
      </c>
      <c r="F29" s="841"/>
      <c r="G29" s="841"/>
      <c r="H29" s="325" t="s">
        <v>406</v>
      </c>
      <c r="I29" s="329" t="str">
        <f>IF(I26="","",E29/I26)</f>
        <v/>
      </c>
      <c r="J29" s="794"/>
    </row>
    <row r="30" spans="1:10" ht="20.100000000000001" customHeight="1">
      <c r="A30" s="304"/>
      <c r="B30" s="316"/>
      <c r="C30" s="842" t="s">
        <v>196</v>
      </c>
      <c r="D30" s="843"/>
      <c r="E30" s="844"/>
      <c r="F30" s="844"/>
      <c r="G30" s="844"/>
      <c r="H30" s="803" t="str">
        <f>IF($E$22="","","会場毎の入場券内訳は別紙参照。")</f>
        <v/>
      </c>
      <c r="I30" s="804"/>
      <c r="J30" s="90"/>
    </row>
    <row r="31" spans="1:10" ht="20.100000000000001" customHeight="1">
      <c r="A31" s="304"/>
      <c r="B31" s="316"/>
      <c r="C31" s="330"/>
      <c r="D31" s="331" t="s">
        <v>46</v>
      </c>
      <c r="E31" s="332" t="s">
        <v>296</v>
      </c>
      <c r="F31" s="333" t="s">
        <v>23</v>
      </c>
      <c r="G31" s="333" t="s">
        <v>24</v>
      </c>
      <c r="H31" s="334" t="s">
        <v>25</v>
      </c>
      <c r="I31" s="335" t="s">
        <v>21</v>
      </c>
      <c r="J31" s="87"/>
    </row>
    <row r="32" spans="1:10">
      <c r="A32" s="304"/>
      <c r="B32" s="316"/>
      <c r="C32" s="330"/>
      <c r="D32" s="136"/>
      <c r="E32" s="11"/>
      <c r="F32" s="336" t="str">
        <f>IF(E32="","","×")</f>
        <v/>
      </c>
      <c r="G32" s="11"/>
      <c r="H32" s="337">
        <f>E32*G32</f>
        <v>0</v>
      </c>
      <c r="I32" s="338">
        <f>IF($E$22="",ROUNDDOWN(H49,-3)/1000,I33)</f>
        <v>0</v>
      </c>
      <c r="J32" s="802" t="s">
        <v>41</v>
      </c>
    </row>
    <row r="33" spans="1:14">
      <c r="A33" s="304"/>
      <c r="B33" s="316"/>
      <c r="C33" s="330"/>
      <c r="D33" s="137"/>
      <c r="E33" s="12"/>
      <c r="F33" s="339" t="str">
        <f t="shared" ref="F33:F46" si="0">IF(E33="","","×")</f>
        <v/>
      </c>
      <c r="G33" s="12"/>
      <c r="H33" s="340">
        <f t="shared" ref="H33:H43" si="1">E33*G33</f>
        <v>0</v>
      </c>
      <c r="I33" s="341">
        <f ca="1">ROUNDDOWN('別紙　入場料詳細'!E3,-3)/1000</f>
        <v>0</v>
      </c>
      <c r="J33" s="802"/>
    </row>
    <row r="34" spans="1:14">
      <c r="A34" s="304"/>
      <c r="B34" s="316"/>
      <c r="C34" s="330"/>
      <c r="D34" s="137"/>
      <c r="E34" s="12"/>
      <c r="F34" s="339" t="str">
        <f t="shared" si="0"/>
        <v/>
      </c>
      <c r="G34" s="12"/>
      <c r="H34" s="340">
        <f t="shared" si="1"/>
        <v>0</v>
      </c>
      <c r="I34" s="342"/>
      <c r="J34" s="802"/>
    </row>
    <row r="35" spans="1:14">
      <c r="A35" s="304"/>
      <c r="B35" s="316"/>
      <c r="C35" s="330"/>
      <c r="D35" s="137"/>
      <c r="E35" s="12"/>
      <c r="F35" s="339" t="str">
        <f t="shared" si="0"/>
        <v/>
      </c>
      <c r="G35" s="12"/>
      <c r="H35" s="340">
        <f t="shared" si="1"/>
        <v>0</v>
      </c>
      <c r="I35" s="342"/>
      <c r="J35" s="802"/>
    </row>
    <row r="36" spans="1:14">
      <c r="A36" s="304"/>
      <c r="B36" s="316"/>
      <c r="C36" s="330"/>
      <c r="D36" s="137"/>
      <c r="E36" s="12"/>
      <c r="F36" s="339" t="str">
        <f t="shared" si="0"/>
        <v/>
      </c>
      <c r="G36" s="12"/>
      <c r="H36" s="340">
        <f t="shared" si="1"/>
        <v>0</v>
      </c>
      <c r="I36" s="342"/>
      <c r="J36" s="87" t="s">
        <v>42</v>
      </c>
    </row>
    <row r="37" spans="1:14">
      <c r="A37" s="304"/>
      <c r="B37" s="316"/>
      <c r="C37" s="330"/>
      <c r="D37" s="137"/>
      <c r="E37" s="12"/>
      <c r="F37" s="339" t="str">
        <f t="shared" si="0"/>
        <v/>
      </c>
      <c r="G37" s="12"/>
      <c r="H37" s="340">
        <f t="shared" si="1"/>
        <v>0</v>
      </c>
      <c r="I37" s="342"/>
      <c r="J37" s="87" t="s">
        <v>43</v>
      </c>
    </row>
    <row r="38" spans="1:14">
      <c r="A38" s="304"/>
      <c r="B38" s="316"/>
      <c r="C38" s="330"/>
      <c r="D38" s="137"/>
      <c r="E38" s="12"/>
      <c r="F38" s="339" t="str">
        <f t="shared" si="0"/>
        <v/>
      </c>
      <c r="G38" s="12"/>
      <c r="H38" s="340">
        <f t="shared" si="1"/>
        <v>0</v>
      </c>
      <c r="I38" s="342"/>
      <c r="J38" s="87" t="s">
        <v>44</v>
      </c>
    </row>
    <row r="39" spans="1:14">
      <c r="A39" s="304"/>
      <c r="B39" s="316"/>
      <c r="C39" s="330"/>
      <c r="D39" s="137"/>
      <c r="E39" s="12"/>
      <c r="F39" s="339" t="str">
        <f t="shared" si="0"/>
        <v/>
      </c>
      <c r="G39" s="12"/>
      <c r="H39" s="340">
        <f t="shared" si="1"/>
        <v>0</v>
      </c>
      <c r="I39" s="342"/>
      <c r="J39" s="86"/>
    </row>
    <row r="40" spans="1:14">
      <c r="A40" s="304"/>
      <c r="B40" s="316"/>
      <c r="C40" s="330"/>
      <c r="D40" s="137"/>
      <c r="E40" s="12"/>
      <c r="F40" s="339" t="str">
        <f t="shared" si="0"/>
        <v/>
      </c>
      <c r="G40" s="12"/>
      <c r="H40" s="340">
        <f t="shared" si="1"/>
        <v>0</v>
      </c>
      <c r="I40" s="342"/>
      <c r="J40" s="86"/>
    </row>
    <row r="41" spans="1:14">
      <c r="A41" s="304"/>
      <c r="B41" s="316"/>
      <c r="C41" s="330"/>
      <c r="D41" s="137"/>
      <c r="E41" s="12"/>
      <c r="F41" s="339"/>
      <c r="G41" s="12"/>
      <c r="H41" s="340">
        <f t="shared" si="1"/>
        <v>0</v>
      </c>
      <c r="I41" s="342"/>
      <c r="J41" s="795" t="s">
        <v>459</v>
      </c>
      <c r="K41" s="796"/>
      <c r="L41" s="796"/>
      <c r="M41" s="796"/>
    </row>
    <row r="42" spans="1:14">
      <c r="A42" s="304"/>
      <c r="B42" s="316"/>
      <c r="C42" s="330"/>
      <c r="D42" s="137"/>
      <c r="E42" s="12"/>
      <c r="F42" s="339" t="str">
        <f t="shared" si="0"/>
        <v/>
      </c>
      <c r="G42" s="12"/>
      <c r="H42" s="340">
        <f t="shared" si="1"/>
        <v>0</v>
      </c>
      <c r="I42" s="342"/>
      <c r="J42" s="795"/>
      <c r="K42" s="796"/>
      <c r="L42" s="796"/>
      <c r="M42" s="796"/>
    </row>
    <row r="43" spans="1:14">
      <c r="A43" s="304"/>
      <c r="B43" s="316"/>
      <c r="C43" s="330"/>
      <c r="D43" s="137"/>
      <c r="E43" s="12"/>
      <c r="F43" s="339" t="str">
        <f t="shared" si="0"/>
        <v/>
      </c>
      <c r="G43" s="12"/>
      <c r="H43" s="340">
        <f t="shared" si="1"/>
        <v>0</v>
      </c>
      <c r="I43" s="342"/>
      <c r="J43" s="795"/>
      <c r="K43" s="796"/>
      <c r="L43" s="796"/>
      <c r="M43" s="796"/>
    </row>
    <row r="44" spans="1:14" ht="20.100000000000001" customHeight="1">
      <c r="A44" s="304"/>
      <c r="B44" s="316"/>
      <c r="C44" s="330"/>
      <c r="D44" s="830" t="s">
        <v>378</v>
      </c>
      <c r="E44" s="343" t="s">
        <v>342</v>
      </c>
      <c r="F44" s="832" t="s">
        <v>343</v>
      </c>
      <c r="G44" s="833"/>
      <c r="H44" s="344" t="s">
        <v>344</v>
      </c>
      <c r="I44" s="342"/>
      <c r="J44" s="795"/>
      <c r="K44" s="796"/>
      <c r="L44" s="796"/>
      <c r="M44" s="796"/>
      <c r="N44" s="87"/>
    </row>
    <row r="45" spans="1:14" ht="20.100000000000001" customHeight="1">
      <c r="A45" s="304"/>
      <c r="B45" s="316"/>
      <c r="C45" s="330"/>
      <c r="D45" s="831"/>
      <c r="E45" s="185"/>
      <c r="F45" s="834"/>
      <c r="G45" s="835"/>
      <c r="H45" s="186"/>
      <c r="I45" s="342"/>
      <c r="J45" s="795"/>
      <c r="K45" s="796"/>
      <c r="L45" s="796"/>
      <c r="M45" s="796"/>
      <c r="N45" s="87"/>
    </row>
    <row r="46" spans="1:14" ht="20.100000000000001" customHeight="1">
      <c r="A46" s="304"/>
      <c r="B46" s="316"/>
      <c r="C46" s="330"/>
      <c r="D46" s="345" t="s">
        <v>90</v>
      </c>
      <c r="E46" s="346">
        <v>0</v>
      </c>
      <c r="F46" s="347" t="str">
        <f t="shared" si="0"/>
        <v>×</v>
      </c>
      <c r="G46" s="828"/>
      <c r="H46" s="829"/>
      <c r="I46" s="342"/>
      <c r="J46" s="795"/>
      <c r="K46" s="796"/>
      <c r="L46" s="796"/>
      <c r="M46" s="796"/>
    </row>
    <row r="47" spans="1:14" ht="20.100000000000001" customHeight="1">
      <c r="A47" s="304"/>
      <c r="B47" s="316"/>
      <c r="C47" s="348"/>
      <c r="D47" s="822" t="s">
        <v>91</v>
      </c>
      <c r="E47" s="823"/>
      <c r="F47" s="823"/>
      <c r="G47" s="823"/>
      <c r="H47" s="349">
        <f>SUM(H32:H43)</f>
        <v>0</v>
      </c>
      <c r="I47" s="350"/>
      <c r="J47" s="86"/>
    </row>
    <row r="48" spans="1:14" ht="20.100000000000001" customHeight="1">
      <c r="A48" s="304"/>
      <c r="B48" s="316"/>
      <c r="C48" s="348"/>
      <c r="D48" s="824" t="s">
        <v>165</v>
      </c>
      <c r="E48" s="825"/>
      <c r="F48" s="825"/>
      <c r="G48" s="825"/>
      <c r="H48" s="13"/>
      <c r="I48" s="350"/>
      <c r="J48" s="797" t="s">
        <v>410</v>
      </c>
    </row>
    <row r="49" spans="1:10" ht="20.100000000000001" customHeight="1">
      <c r="A49" s="304"/>
      <c r="B49" s="316"/>
      <c r="C49" s="348"/>
      <c r="D49" s="826" t="s">
        <v>92</v>
      </c>
      <c r="E49" s="827"/>
      <c r="F49" s="827"/>
      <c r="G49" s="827"/>
      <c r="H49" s="351">
        <f>H47+H48</f>
        <v>0</v>
      </c>
      <c r="I49" s="350"/>
      <c r="J49" s="797"/>
    </row>
    <row r="50" spans="1:10" ht="20.100000000000001" customHeight="1">
      <c r="A50" s="304"/>
      <c r="B50" s="283" t="s">
        <v>337</v>
      </c>
      <c r="C50" s="352"/>
      <c r="D50" s="352"/>
      <c r="E50" s="352"/>
      <c r="F50" s="352"/>
      <c r="G50" s="352"/>
      <c r="H50" s="352"/>
      <c r="I50" s="353"/>
      <c r="J50" s="797"/>
    </row>
    <row r="51" spans="1:10">
      <c r="A51" s="304"/>
      <c r="B51" s="354"/>
      <c r="C51" s="860"/>
      <c r="D51" s="192"/>
      <c r="E51" s="857"/>
      <c r="F51" s="858"/>
      <c r="G51" s="859"/>
      <c r="H51" s="14"/>
      <c r="I51" s="845">
        <f>ROUNDDOWN((SUM(H51:H56)),-3)/1000</f>
        <v>0</v>
      </c>
      <c r="J51" s="86"/>
    </row>
    <row r="52" spans="1:10">
      <c r="A52" s="304"/>
      <c r="B52" s="354"/>
      <c r="C52" s="861"/>
      <c r="D52" s="193"/>
      <c r="E52" s="851"/>
      <c r="F52" s="852"/>
      <c r="G52" s="853"/>
      <c r="H52" s="15"/>
      <c r="I52" s="846"/>
      <c r="J52" s="86"/>
    </row>
    <row r="53" spans="1:10">
      <c r="A53" s="304"/>
      <c r="B53" s="354"/>
      <c r="C53" s="861"/>
      <c r="D53" s="193"/>
      <c r="E53" s="851"/>
      <c r="F53" s="852"/>
      <c r="G53" s="853"/>
      <c r="H53" s="15"/>
      <c r="I53" s="846"/>
      <c r="J53" s="86"/>
    </row>
    <row r="54" spans="1:10">
      <c r="A54" s="304"/>
      <c r="B54" s="354"/>
      <c r="C54" s="861"/>
      <c r="D54" s="193"/>
      <c r="E54" s="851"/>
      <c r="F54" s="852"/>
      <c r="G54" s="853"/>
      <c r="H54" s="15"/>
      <c r="I54" s="846"/>
      <c r="J54" s="86"/>
    </row>
    <row r="55" spans="1:10">
      <c r="A55" s="304"/>
      <c r="B55" s="354"/>
      <c r="C55" s="861"/>
      <c r="D55" s="193"/>
      <c r="E55" s="851"/>
      <c r="F55" s="852"/>
      <c r="G55" s="853"/>
      <c r="H55" s="34"/>
      <c r="I55" s="846"/>
      <c r="J55" s="86"/>
    </row>
    <row r="56" spans="1:10">
      <c r="A56" s="304"/>
      <c r="B56" s="355"/>
      <c r="C56" s="862"/>
      <c r="D56" s="194"/>
      <c r="E56" s="854"/>
      <c r="F56" s="855"/>
      <c r="G56" s="856"/>
      <c r="H56" s="15"/>
      <c r="I56" s="847"/>
      <c r="J56" s="86"/>
    </row>
    <row r="57" spans="1:10" ht="20.100000000000001" customHeight="1">
      <c r="A57" s="304"/>
      <c r="B57" s="285" t="s">
        <v>26</v>
      </c>
      <c r="C57" s="356"/>
      <c r="D57" s="356"/>
      <c r="E57" s="356"/>
      <c r="F57" s="356"/>
      <c r="G57" s="356"/>
      <c r="H57" s="357"/>
      <c r="I57" s="358"/>
      <c r="J57" s="359"/>
    </row>
    <row r="58" spans="1:10" ht="20.100000000000001" customHeight="1">
      <c r="A58" s="304"/>
      <c r="B58" s="360"/>
      <c r="C58" s="311" t="s">
        <v>64</v>
      </c>
      <c r="D58" s="361"/>
      <c r="E58" s="361"/>
      <c r="F58" s="361"/>
      <c r="G58" s="361"/>
      <c r="H58" s="362"/>
      <c r="I58" s="363"/>
      <c r="J58" s="359"/>
    </row>
    <row r="59" spans="1:10">
      <c r="A59" s="304"/>
      <c r="B59" s="316"/>
      <c r="C59" s="330"/>
      <c r="D59" s="496"/>
      <c r="E59" s="857"/>
      <c r="F59" s="858"/>
      <c r="G59" s="859"/>
      <c r="H59" s="14"/>
      <c r="I59" s="845">
        <f>ROUNDDOWN((SUM(H59:H62)),-3)/1000</f>
        <v>0</v>
      </c>
      <c r="J59" s="792"/>
    </row>
    <row r="60" spans="1:10">
      <c r="A60" s="304"/>
      <c r="B60" s="316"/>
      <c r="C60" s="330"/>
      <c r="D60" s="497"/>
      <c r="E60" s="851"/>
      <c r="F60" s="852"/>
      <c r="G60" s="853"/>
      <c r="H60" s="15"/>
      <c r="I60" s="846"/>
      <c r="J60" s="793"/>
    </row>
    <row r="61" spans="1:10">
      <c r="A61" s="304"/>
      <c r="B61" s="316"/>
      <c r="C61" s="330"/>
      <c r="D61" s="497"/>
      <c r="E61" s="851"/>
      <c r="F61" s="852"/>
      <c r="G61" s="853"/>
      <c r="H61" s="15"/>
      <c r="I61" s="846"/>
      <c r="J61" s="793"/>
    </row>
    <row r="62" spans="1:10">
      <c r="A62" s="304"/>
      <c r="B62" s="316"/>
      <c r="C62" s="364"/>
      <c r="D62" s="498"/>
      <c r="E62" s="854"/>
      <c r="F62" s="855"/>
      <c r="G62" s="856"/>
      <c r="H62" s="16"/>
      <c r="I62" s="847"/>
      <c r="J62" s="793"/>
    </row>
    <row r="63" spans="1:10" ht="20.100000000000001" customHeight="1">
      <c r="A63" s="304"/>
      <c r="B63" s="285"/>
      <c r="C63" s="311" t="s">
        <v>27</v>
      </c>
      <c r="D63" s="361"/>
      <c r="E63" s="361"/>
      <c r="F63" s="361"/>
      <c r="G63" s="361"/>
      <c r="H63" s="362"/>
      <c r="I63" s="363"/>
      <c r="J63" s="359"/>
    </row>
    <row r="64" spans="1:10">
      <c r="A64" s="304"/>
      <c r="B64" s="316"/>
      <c r="C64" s="330"/>
      <c r="D64" s="496"/>
      <c r="E64" s="850"/>
      <c r="F64" s="850"/>
      <c r="G64" s="850"/>
      <c r="H64" s="14"/>
      <c r="I64" s="845">
        <f>ROUNDDOWN((SUM(H64:H67)),-3)/1000</f>
        <v>0</v>
      </c>
      <c r="J64" s="792"/>
    </row>
    <row r="65" spans="1:10">
      <c r="A65" s="304"/>
      <c r="B65" s="316"/>
      <c r="C65" s="330"/>
      <c r="D65" s="497"/>
      <c r="E65" s="848"/>
      <c r="F65" s="848"/>
      <c r="G65" s="848"/>
      <c r="H65" s="15"/>
      <c r="I65" s="846"/>
      <c r="J65" s="793"/>
    </row>
    <row r="66" spans="1:10">
      <c r="A66" s="304"/>
      <c r="B66" s="316"/>
      <c r="C66" s="330"/>
      <c r="D66" s="497"/>
      <c r="E66" s="848"/>
      <c r="F66" s="848"/>
      <c r="G66" s="848"/>
      <c r="H66" s="15"/>
      <c r="I66" s="846"/>
      <c r="J66" s="793"/>
    </row>
    <row r="67" spans="1:10">
      <c r="A67" s="304"/>
      <c r="B67" s="316"/>
      <c r="C67" s="364"/>
      <c r="D67" s="498"/>
      <c r="E67" s="849"/>
      <c r="F67" s="849"/>
      <c r="G67" s="849"/>
      <c r="H67" s="16"/>
      <c r="I67" s="847"/>
      <c r="J67" s="793"/>
    </row>
    <row r="68" spans="1:10" ht="20.100000000000001" customHeight="1">
      <c r="A68" s="304"/>
      <c r="B68" s="863"/>
      <c r="C68" s="365" t="s">
        <v>133</v>
      </c>
      <c r="D68" s="366"/>
      <c r="E68" s="312"/>
      <c r="F68" s="312"/>
      <c r="G68" s="312"/>
      <c r="H68" s="367"/>
      <c r="I68" s="368"/>
    </row>
    <row r="69" spans="1:10">
      <c r="A69" s="304"/>
      <c r="B69" s="863"/>
      <c r="C69" s="317"/>
      <c r="D69" s="496"/>
      <c r="E69" s="850"/>
      <c r="F69" s="850"/>
      <c r="G69" s="850"/>
      <c r="H69" s="17"/>
      <c r="I69" s="845">
        <f>ROUNDDOWN((SUM(H69:H73)),-3)/1000</f>
        <v>0</v>
      </c>
      <c r="J69" s="793"/>
    </row>
    <row r="70" spans="1:10">
      <c r="A70" s="304"/>
      <c r="B70" s="863"/>
      <c r="C70" s="317"/>
      <c r="D70" s="497"/>
      <c r="E70" s="848"/>
      <c r="F70" s="848"/>
      <c r="G70" s="848"/>
      <c r="H70" s="18"/>
      <c r="I70" s="846"/>
      <c r="J70" s="793"/>
    </row>
    <row r="71" spans="1:10">
      <c r="A71" s="304"/>
      <c r="B71" s="863"/>
      <c r="C71" s="317"/>
      <c r="D71" s="497"/>
      <c r="E71" s="848"/>
      <c r="F71" s="848"/>
      <c r="G71" s="848"/>
      <c r="H71" s="18"/>
      <c r="I71" s="846"/>
      <c r="J71" s="793"/>
    </row>
    <row r="72" spans="1:10">
      <c r="A72" s="304"/>
      <c r="B72" s="863"/>
      <c r="C72" s="317"/>
      <c r="D72" s="497"/>
      <c r="E72" s="848"/>
      <c r="F72" s="848"/>
      <c r="G72" s="848"/>
      <c r="H72" s="18"/>
      <c r="I72" s="846"/>
      <c r="J72" s="793"/>
    </row>
    <row r="73" spans="1:10">
      <c r="A73" s="304"/>
      <c r="B73" s="863"/>
      <c r="C73" s="369"/>
      <c r="D73" s="498"/>
      <c r="E73" s="849"/>
      <c r="F73" s="849"/>
      <c r="G73" s="849"/>
      <c r="H73" s="19"/>
      <c r="I73" s="847"/>
      <c r="J73" s="793"/>
    </row>
    <row r="74" spans="1:10" ht="20.100000000000001" customHeight="1">
      <c r="A74" s="304"/>
      <c r="B74" s="316"/>
      <c r="C74" s="365" t="s">
        <v>28</v>
      </c>
      <c r="D74" s="366"/>
      <c r="E74" s="312"/>
      <c r="F74" s="312"/>
      <c r="G74" s="312"/>
      <c r="H74" s="367"/>
      <c r="I74" s="363"/>
    </row>
    <row r="75" spans="1:10">
      <c r="A75" s="304"/>
      <c r="B75" s="316"/>
      <c r="C75" s="330"/>
      <c r="D75" s="496"/>
      <c r="E75" s="850"/>
      <c r="F75" s="850"/>
      <c r="G75" s="850"/>
      <c r="H75" s="17"/>
      <c r="I75" s="845">
        <f>ROUNDDOWN((SUM(H75:H79)),-3)/1000</f>
        <v>0</v>
      </c>
      <c r="J75" s="793"/>
    </row>
    <row r="76" spans="1:10">
      <c r="A76" s="304"/>
      <c r="B76" s="316"/>
      <c r="C76" s="330"/>
      <c r="D76" s="497"/>
      <c r="E76" s="848"/>
      <c r="F76" s="848"/>
      <c r="G76" s="848"/>
      <c r="H76" s="18"/>
      <c r="I76" s="846"/>
      <c r="J76" s="793"/>
    </row>
    <row r="77" spans="1:10">
      <c r="A77" s="304"/>
      <c r="B77" s="316"/>
      <c r="C77" s="330"/>
      <c r="D77" s="497"/>
      <c r="E77" s="848"/>
      <c r="F77" s="848"/>
      <c r="G77" s="848"/>
      <c r="H77" s="18"/>
      <c r="I77" s="846"/>
      <c r="J77" s="793"/>
    </row>
    <row r="78" spans="1:10">
      <c r="A78" s="304"/>
      <c r="B78" s="316"/>
      <c r="C78" s="330"/>
      <c r="D78" s="497"/>
      <c r="E78" s="848"/>
      <c r="F78" s="848"/>
      <c r="G78" s="848"/>
      <c r="H78" s="18"/>
      <c r="I78" s="846"/>
      <c r="J78" s="793"/>
    </row>
    <row r="79" spans="1:10">
      <c r="A79" s="304"/>
      <c r="B79" s="316"/>
      <c r="C79" s="364"/>
      <c r="D79" s="498"/>
      <c r="E79" s="849"/>
      <c r="F79" s="849"/>
      <c r="G79" s="849"/>
      <c r="H79" s="19"/>
      <c r="I79" s="847"/>
      <c r="J79" s="793"/>
    </row>
    <row r="80" spans="1:10" ht="20.100000000000001" customHeight="1">
      <c r="A80" s="304"/>
      <c r="B80" s="316"/>
      <c r="C80" s="370" t="s">
        <v>271</v>
      </c>
      <c r="D80" s="366"/>
      <c r="E80" s="864"/>
      <c r="F80" s="864"/>
      <c r="G80" s="864"/>
      <c r="H80" s="367"/>
      <c r="I80" s="371"/>
      <c r="J80" s="793"/>
    </row>
    <row r="81" spans="1:10">
      <c r="A81" s="304"/>
      <c r="B81" s="316"/>
      <c r="C81" s="317"/>
      <c r="D81" s="496"/>
      <c r="E81" s="850"/>
      <c r="F81" s="850"/>
      <c r="G81" s="850"/>
      <c r="H81" s="17"/>
      <c r="I81" s="845">
        <f>ROUNDDOWN((SUM(H81:H84)),-3)/1000</f>
        <v>0</v>
      </c>
      <c r="J81" s="792"/>
    </row>
    <row r="82" spans="1:10">
      <c r="A82" s="304"/>
      <c r="B82" s="316"/>
      <c r="C82" s="317"/>
      <c r="D82" s="497"/>
      <c r="E82" s="848"/>
      <c r="F82" s="848"/>
      <c r="G82" s="848"/>
      <c r="H82" s="18"/>
      <c r="I82" s="846"/>
      <c r="J82" s="793"/>
    </row>
    <row r="83" spans="1:10">
      <c r="A83" s="304"/>
      <c r="B83" s="316"/>
      <c r="C83" s="317"/>
      <c r="D83" s="497"/>
      <c r="E83" s="848"/>
      <c r="F83" s="848"/>
      <c r="G83" s="848"/>
      <c r="H83" s="18"/>
      <c r="I83" s="846"/>
      <c r="J83" s="793"/>
    </row>
    <row r="84" spans="1:10">
      <c r="A84" s="304"/>
      <c r="B84" s="316"/>
      <c r="C84" s="369"/>
      <c r="D84" s="498"/>
      <c r="E84" s="849"/>
      <c r="F84" s="849"/>
      <c r="G84" s="849"/>
      <c r="H84" s="19"/>
      <c r="I84" s="847"/>
      <c r="J84" s="793"/>
    </row>
    <row r="85" spans="1:10" ht="20.100000000000001" customHeight="1">
      <c r="A85" s="304"/>
      <c r="B85" s="316"/>
      <c r="C85" s="311" t="s">
        <v>29</v>
      </c>
      <c r="D85" s="366"/>
      <c r="E85" s="312"/>
      <c r="F85" s="312"/>
      <c r="G85" s="312"/>
      <c r="H85" s="367"/>
      <c r="I85" s="363"/>
    </row>
    <row r="86" spans="1:10">
      <c r="A86" s="304"/>
      <c r="B86" s="316"/>
      <c r="C86" s="317"/>
      <c r="D86" s="496"/>
      <c r="E86" s="850"/>
      <c r="F86" s="850"/>
      <c r="G86" s="850"/>
      <c r="H86" s="17"/>
      <c r="I86" s="845">
        <f>ROUNDDOWN((SUM(H86:H90)),-3)/1000</f>
        <v>0</v>
      </c>
      <c r="J86" s="792"/>
    </row>
    <row r="87" spans="1:10">
      <c r="A87" s="304"/>
      <c r="B87" s="316"/>
      <c r="C87" s="317"/>
      <c r="D87" s="497"/>
      <c r="E87" s="848"/>
      <c r="F87" s="848"/>
      <c r="G87" s="848"/>
      <c r="H87" s="18"/>
      <c r="I87" s="846"/>
      <c r="J87" s="793"/>
    </row>
    <row r="88" spans="1:10">
      <c r="A88" s="304"/>
      <c r="B88" s="316"/>
      <c r="C88" s="317"/>
      <c r="D88" s="497"/>
      <c r="E88" s="848"/>
      <c r="F88" s="848"/>
      <c r="G88" s="848"/>
      <c r="H88" s="18"/>
      <c r="I88" s="846"/>
      <c r="J88" s="793"/>
    </row>
    <row r="89" spans="1:10">
      <c r="A89" s="304"/>
      <c r="B89" s="316"/>
      <c r="C89" s="317"/>
      <c r="D89" s="497"/>
      <c r="E89" s="848"/>
      <c r="F89" s="848"/>
      <c r="G89" s="848"/>
      <c r="H89" s="18"/>
      <c r="I89" s="846"/>
      <c r="J89" s="793"/>
    </row>
    <row r="90" spans="1:10" ht="18" thickBot="1">
      <c r="A90" s="372"/>
      <c r="B90" s="373"/>
      <c r="C90" s="374"/>
      <c r="D90" s="499"/>
      <c r="E90" s="865"/>
      <c r="F90" s="865"/>
      <c r="G90" s="865"/>
      <c r="H90" s="20"/>
      <c r="I90" s="866"/>
      <c r="J90" s="793"/>
    </row>
  </sheetData>
  <customSheetViews>
    <customSheetView guid="{1931C2DD-0477-40D3-ABFA-7C96E25F8814}" scale="80" fitToPage="1">
      <pane ySplit="11" topLeftCell="A12" activePane="bottomLeft" state="frozen"/>
      <selection pane="bottomLeft"/>
      <rowBreaks count="1" manualBreakCount="1">
        <brk id="58" max="8" man="1"/>
      </rowBreaks>
      <pageMargins left="0.70866141732283472" right="0.70866141732283472" top="0.59055118110236227" bottom="0.59055118110236227" header="0.19685039370078741" footer="0"/>
      <pageSetup paperSize="9" scale="48" orientation="portrait" r:id="rId1"/>
      <headerFooter>
        <oddHeader>&amp;L&amp;22【収入予算】</oddHeader>
      </headerFooter>
    </customSheetView>
  </customSheetViews>
  <mergeCells count="93">
    <mergeCell ref="E51:G51"/>
    <mergeCell ref="A19:D19"/>
    <mergeCell ref="E14:G14"/>
    <mergeCell ref="E5:G5"/>
    <mergeCell ref="E6:G6"/>
    <mergeCell ref="E8:G8"/>
    <mergeCell ref="E10:G10"/>
    <mergeCell ref="E9:G9"/>
    <mergeCell ref="E7:G7"/>
    <mergeCell ref="B3:C3"/>
    <mergeCell ref="E11:G11"/>
    <mergeCell ref="E12:G12"/>
    <mergeCell ref="E13:G13"/>
    <mergeCell ref="C9:D9"/>
    <mergeCell ref="E52:G52"/>
    <mergeCell ref="E53:G53"/>
    <mergeCell ref="E54:G54"/>
    <mergeCell ref="E55:G55"/>
    <mergeCell ref="I86:I90"/>
    <mergeCell ref="I81:I84"/>
    <mergeCell ref="I75:I79"/>
    <mergeCell ref="E56:G56"/>
    <mergeCell ref="J86:J90"/>
    <mergeCell ref="E87:G87"/>
    <mergeCell ref="E88:G88"/>
    <mergeCell ref="E90:G90"/>
    <mergeCell ref="E86:G86"/>
    <mergeCell ref="E89:G89"/>
    <mergeCell ref="J81:J84"/>
    <mergeCell ref="E82:G82"/>
    <mergeCell ref="E83:G83"/>
    <mergeCell ref="E84:G84"/>
    <mergeCell ref="E81:G81"/>
    <mergeCell ref="J75:J80"/>
    <mergeCell ref="E76:G76"/>
    <mergeCell ref="E77:G77"/>
    <mergeCell ref="E78:G78"/>
    <mergeCell ref="E79:G79"/>
    <mergeCell ref="E80:G80"/>
    <mergeCell ref="E75:G75"/>
    <mergeCell ref="B68:B73"/>
    <mergeCell ref="E69:G69"/>
    <mergeCell ref="I69:I73"/>
    <mergeCell ref="J69:J73"/>
    <mergeCell ref="E70:G70"/>
    <mergeCell ref="E71:G71"/>
    <mergeCell ref="E72:G72"/>
    <mergeCell ref="E73:G73"/>
    <mergeCell ref="C30:D30"/>
    <mergeCell ref="E30:G30"/>
    <mergeCell ref="I64:I67"/>
    <mergeCell ref="J64:J67"/>
    <mergeCell ref="E65:G65"/>
    <mergeCell ref="E66:G66"/>
    <mergeCell ref="E67:G67"/>
    <mergeCell ref="E64:G64"/>
    <mergeCell ref="I59:I62"/>
    <mergeCell ref="J59:J62"/>
    <mergeCell ref="E60:G60"/>
    <mergeCell ref="E61:G61"/>
    <mergeCell ref="E62:G62"/>
    <mergeCell ref="E59:G59"/>
    <mergeCell ref="I51:I56"/>
    <mergeCell ref="C51:C56"/>
    <mergeCell ref="E26:G26"/>
    <mergeCell ref="E28:G28"/>
    <mergeCell ref="E27:G27"/>
    <mergeCell ref="H26:H27"/>
    <mergeCell ref="E29:G29"/>
    <mergeCell ref="D47:G47"/>
    <mergeCell ref="D48:G48"/>
    <mergeCell ref="D49:G49"/>
    <mergeCell ref="J34:J35"/>
    <mergeCell ref="G46:H46"/>
    <mergeCell ref="D44:D45"/>
    <mergeCell ref="F44:G44"/>
    <mergeCell ref="F45:G45"/>
    <mergeCell ref="E18:G18"/>
    <mergeCell ref="E25:G25"/>
    <mergeCell ref="E24:G24"/>
    <mergeCell ref="E23:I23"/>
    <mergeCell ref="H22:I22"/>
    <mergeCell ref="E22:G22"/>
    <mergeCell ref="J1:J3"/>
    <mergeCell ref="J27:J29"/>
    <mergeCell ref="J41:M46"/>
    <mergeCell ref="J48:J50"/>
    <mergeCell ref="H21:I21"/>
    <mergeCell ref="H24:I24"/>
    <mergeCell ref="J32:J33"/>
    <mergeCell ref="H30:I30"/>
    <mergeCell ref="I26:I27"/>
    <mergeCell ref="F3:I3"/>
  </mergeCells>
  <phoneticPr fontId="13"/>
  <conditionalFormatting sqref="D44">
    <cfRule type="expression" dxfId="73" priority="1" stopIfTrue="1">
      <formula>$H$5=TRUE</formula>
    </cfRule>
  </conditionalFormatting>
  <conditionalFormatting sqref="D44:F44 H44:H45 E45:F45">
    <cfRule type="expression" dxfId="72" priority="2" stopIfTrue="1">
      <formula>$E$22="○"</formula>
    </cfRule>
  </conditionalFormatting>
  <conditionalFormatting sqref="E22:I23 E24:H24 E25:I29 D32:G43 D46:F46 H48">
    <cfRule type="expression" dxfId="71" priority="6" stopIfTrue="1">
      <formula>$E$22="○"</formula>
    </cfRule>
  </conditionalFormatting>
  <dataValidations count="11">
    <dataValidation imeMode="halfAlpha" allowBlank="1" showInputMessage="1" showErrorMessage="1" sqref="I91:I65523 I18:I20" xr:uid="{00000000-0002-0000-0900-000000000000}"/>
    <dataValidation type="custom" allowBlank="1" showInputMessage="1" showErrorMessage="1" errorTitle="複数会場" error="複数会場の場合は別紙にご記入ください。" sqref="F32:F43 F46" xr:uid="{00000000-0002-0000-0900-000001000000}">
      <formula1>#REF!="一会場"</formula1>
    </dataValidation>
    <dataValidation type="whole" operator="greaterThanOrEqual" allowBlank="1" showInputMessage="1" showErrorMessage="1" sqref="H64:H90 H59:H62" xr:uid="{00000000-0002-0000-0900-000002000000}">
      <formula1>0</formula1>
    </dataValidation>
    <dataValidation type="list" allowBlank="1" showInputMessage="1" showErrorMessage="1" sqref="E22:G22" xr:uid="{00000000-0002-0000-0900-000003000000}">
      <formula1>"○"</formula1>
    </dataValidation>
    <dataValidation type="custom" allowBlank="1" showInputMessage="1" showErrorMessage="1" errorTitle="複数会場" error="複数会場の場合は別紙にご記入ください。" sqref="E27" xr:uid="{00000000-0002-0000-0900-000004000000}">
      <formula1>$E$21="一会場"</formula1>
    </dataValidation>
    <dataValidation type="whole" operator="lessThanOrEqual" allowBlank="1" showInputMessage="1" showErrorMessage="1" errorTitle="割引額について" error="割引額はマイナスで御記入ください。" sqref="H48" xr:uid="{00000000-0002-0000-0900-000005000000}">
      <formula1>0</formula1>
    </dataValidation>
    <dataValidation type="custom" allowBlank="1" showInputMessage="1" showErrorMessage="1" errorTitle="入場料収入は別紙に記載" error="入場料収入を別紙に記載する際はこちらへの入力をお控えください。" sqref="D32:E43 G32:G43 E44:F45 H45 D44" xr:uid="{00000000-0002-0000-0900-000006000000}">
      <formula1>$E$22=""</formula1>
    </dataValidation>
    <dataValidation allowBlank="1" showInputMessage="1" showErrorMessage="1" prompt="会場の席数に関する備考欄" sqref="H24:I24" xr:uid="{00000000-0002-0000-0900-000007000000}"/>
    <dataValidation imeMode="hiragana" allowBlank="1" showInputMessage="1" showErrorMessage="1" sqref="D44 H44" xr:uid="{97260377-BEA6-4CDB-9BD0-5643A2084954}"/>
    <dataValidation imeMode="off" allowBlank="1" showInputMessage="1" showErrorMessage="1" sqref="H44" xr:uid="{0CBDBCD8-46D0-4E2D-8B17-5B99237DF913}"/>
    <dataValidation allowBlank="1" showInputMessage="1" errorTitle="複数会場" error="複数会場の場合は別紙にご記入ください。" sqref="E46" xr:uid="{381E0260-E59A-4474-A7D2-606BFB229874}"/>
  </dataValidations>
  <printOptions horizontalCentered="1"/>
  <pageMargins left="0.78740157480314965" right="0.78740157480314965" top="0.59055118110236227" bottom="0.59055118110236227" header="0" footer="0"/>
  <pageSetup paperSize="9" scale="51" orientation="portrait" cellComments="asDisplayed" r:id="rId2"/>
  <headerFooter scaleWithDoc="0">
    <oddFooter>&amp;R整理番号：（事務局記入欄）</oddFooter>
  </headerFooter>
  <rowBreaks count="1" manualBreakCount="1">
    <brk id="73" max="8" man="1"/>
  </rowBreaks>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77623-D1E4-49B5-B4F8-81C3D2DAC413}">
  <sheetPr codeName="Sheet13">
    <pageSetUpPr fitToPage="1"/>
  </sheetPr>
  <dimension ref="A1:S441"/>
  <sheetViews>
    <sheetView view="pageBreakPreview" zoomScale="60" zoomScaleNormal="80" workbookViewId="0"/>
  </sheetViews>
  <sheetFormatPr defaultColWidth="9" defaultRowHeight="20.100000000000001" customHeight="1"/>
  <cols>
    <col min="1" max="1" width="10.625" style="22" customWidth="1"/>
    <col min="2" max="2" width="7.625" style="22" customWidth="1"/>
    <col min="3" max="3" width="6.625" style="22" customWidth="1"/>
    <col min="4" max="4" width="10.625" style="122" customWidth="1"/>
    <col min="5" max="5" width="4.625" style="22" customWidth="1"/>
    <col min="6" max="6" width="10.625" style="22" customWidth="1"/>
    <col min="7" max="7" width="14.625" style="22" customWidth="1"/>
    <col min="8" max="8" width="3.625" style="22" customWidth="1"/>
    <col min="9" max="9" width="10.625" style="22" customWidth="1"/>
    <col min="10" max="10" width="7.625" style="22" customWidth="1"/>
    <col min="11" max="11" width="6.625" style="22" customWidth="1"/>
    <col min="12" max="12" width="10.625" style="122" customWidth="1"/>
    <col min="13" max="13" width="4.625" style="22" customWidth="1"/>
    <col min="14" max="14" width="10.625" style="22" customWidth="1"/>
    <col min="15" max="15" width="12.625" style="22" customWidth="1"/>
    <col min="16" max="16" width="63.75" style="22" customWidth="1"/>
    <col min="17" max="16384" width="9" style="23"/>
  </cols>
  <sheetData>
    <row r="1" spans="1:19" ht="40.15" customHeight="1">
      <c r="A1" s="80" t="s">
        <v>14</v>
      </c>
      <c r="B1" s="21"/>
      <c r="C1" s="21"/>
      <c r="D1" s="117"/>
      <c r="E1" s="21"/>
      <c r="F1" s="21"/>
      <c r="G1" s="21"/>
      <c r="J1" s="915"/>
      <c r="K1" s="915"/>
      <c r="L1" s="915"/>
      <c r="M1" s="915"/>
      <c r="N1" s="915"/>
      <c r="O1" s="915"/>
      <c r="P1" s="907" t="s">
        <v>345</v>
      </c>
    </row>
    <row r="2" spans="1:19" s="52" customFormat="1" ht="20.100000000000001" customHeight="1">
      <c r="A2" s="51"/>
      <c r="B2" s="51"/>
      <c r="C2" s="51"/>
      <c r="D2" s="118"/>
      <c r="E2" s="51"/>
      <c r="F2" s="51"/>
      <c r="G2" s="51"/>
      <c r="H2" s="51"/>
      <c r="I2" s="51"/>
      <c r="J2" s="51"/>
      <c r="K2" s="51"/>
      <c r="L2" s="118"/>
      <c r="M2" s="51"/>
      <c r="N2" s="51"/>
      <c r="O2" s="51"/>
      <c r="P2" s="907"/>
    </row>
    <row r="3" spans="1:19" s="57" customFormat="1" ht="20.100000000000001" customHeight="1">
      <c r="A3" s="985" t="s">
        <v>121</v>
      </c>
      <c r="B3" s="986"/>
      <c r="C3" s="986"/>
      <c r="D3" s="986"/>
      <c r="E3" s="995">
        <f ca="1">SUMIF($A$10:$O$1054,"合計",OFFSET($A$10:$O$1054,0,6))</f>
        <v>0</v>
      </c>
      <c r="F3" s="995"/>
      <c r="G3" s="996"/>
      <c r="H3" s="53"/>
      <c r="I3" s="51"/>
      <c r="J3" s="51"/>
      <c r="K3" s="51"/>
      <c r="L3" s="118"/>
      <c r="M3" s="51"/>
      <c r="N3" s="54"/>
      <c r="O3" s="55"/>
      <c r="P3" s="56"/>
    </row>
    <row r="4" spans="1:19" s="57" customFormat="1" ht="20.100000000000001" customHeight="1">
      <c r="A4" s="987" t="s">
        <v>113</v>
      </c>
      <c r="B4" s="988"/>
      <c r="C4" s="989">
        <f ca="1">SUMIF($A$10:$O$1054,"公演回数",OFFSET($A$10:$O$1054,0,2))</f>
        <v>0</v>
      </c>
      <c r="D4" s="990"/>
      <c r="E4" s="991" t="s">
        <v>119</v>
      </c>
      <c r="F4" s="992"/>
      <c r="G4" s="210">
        <f ca="1">SUMIF($A$10:$O$1054,"使用席数×公演回数(a)",OFFSET($A$10:$O$1054,0,4))</f>
        <v>0</v>
      </c>
      <c r="H4" s="58"/>
      <c r="I4" s="51"/>
      <c r="J4" s="51"/>
      <c r="K4" s="51"/>
      <c r="L4" s="118"/>
      <c r="M4" s="51"/>
      <c r="N4" s="54"/>
      <c r="O4" s="55"/>
      <c r="P4" s="916" t="s">
        <v>346</v>
      </c>
    </row>
    <row r="5" spans="1:19" s="57" customFormat="1" ht="20.100000000000001" customHeight="1">
      <c r="A5" s="985" t="s">
        <v>118</v>
      </c>
      <c r="B5" s="986"/>
      <c r="C5" s="993">
        <f ca="1">SUMIF($A$10:$O$1054,"販売枚数(b)",OFFSET($A$10:$O$1054,0,2))</f>
        <v>0</v>
      </c>
      <c r="D5" s="994"/>
      <c r="E5" s="936" t="s">
        <v>120</v>
      </c>
      <c r="F5" s="986"/>
      <c r="G5" s="211" t="str">
        <f ca="1">IFERROR(C5/G4,"")</f>
        <v/>
      </c>
      <c r="H5" s="59"/>
      <c r="I5" s="51"/>
      <c r="J5" s="51"/>
      <c r="K5" s="51"/>
      <c r="L5" s="118"/>
      <c r="M5" s="51"/>
      <c r="N5" s="54"/>
      <c r="O5" s="55"/>
      <c r="P5" s="916"/>
    </row>
    <row r="6" spans="1:19" s="57" customFormat="1" ht="20.100000000000001" customHeight="1">
      <c r="A6" s="956" t="s">
        <v>401</v>
      </c>
      <c r="B6" s="957"/>
      <c r="C6" s="997">
        <f ca="1">SUMIF($A$10:$O$1054,"入場者数(c)",OFFSET($A$10:$O$1054,0,2))</f>
        <v>0</v>
      </c>
      <c r="D6" s="998"/>
      <c r="E6" s="999" t="s">
        <v>403</v>
      </c>
      <c r="F6" s="1000"/>
      <c r="G6" s="212" t="str">
        <f ca="1">IFERROR(C6/G4,"")</f>
        <v/>
      </c>
      <c r="H6" s="59"/>
      <c r="I6" s="51"/>
      <c r="J6" s="51"/>
      <c r="K6" s="51"/>
      <c r="L6" s="118"/>
      <c r="M6" s="51"/>
      <c r="N6" s="51"/>
      <c r="O6" s="51"/>
      <c r="P6" s="89" t="s">
        <v>347</v>
      </c>
    </row>
    <row r="7" spans="1:19" s="57" customFormat="1" ht="19.899999999999999" customHeight="1">
      <c r="A7" s="56"/>
      <c r="B7" s="56"/>
      <c r="C7" s="56"/>
      <c r="D7" s="119"/>
      <c r="E7" s="56"/>
      <c r="F7" s="56"/>
      <c r="G7" s="56">
        <v>1</v>
      </c>
      <c r="H7" s="60"/>
      <c r="I7" s="51"/>
      <c r="J7" s="51"/>
      <c r="K7" s="51"/>
      <c r="L7" s="118"/>
      <c r="M7" s="51"/>
      <c r="N7" s="54"/>
      <c r="O7" s="55">
        <v>2</v>
      </c>
      <c r="P7" s="56"/>
    </row>
    <row r="8" spans="1:19" s="57" customFormat="1" ht="20.100000000000001" customHeight="1">
      <c r="A8" s="911" t="s">
        <v>111</v>
      </c>
      <c r="B8" s="912"/>
      <c r="C8" s="894" t="str">
        <f>IF(総表!$D26="","",TEXT(総表!$D26,"yyyy/mm/dd")&amp;総表!$F26&amp;TEXT(総表!$G26,"yyyy/mm/dd"))</f>
        <v/>
      </c>
      <c r="D8" s="895"/>
      <c r="E8" s="895"/>
      <c r="F8" s="895"/>
      <c r="G8" s="896"/>
      <c r="H8" s="60"/>
      <c r="I8" s="911" t="s">
        <v>111</v>
      </c>
      <c r="J8" s="912"/>
      <c r="K8" s="894" t="str">
        <f>IF(総表!$D27="","",TEXT(総表!$D27,"yyyy/mm/dd")&amp;総表!$F26&amp;TEXT(総表!$G27,"yyyy/mm/dd"))</f>
        <v/>
      </c>
      <c r="L8" s="895"/>
      <c r="M8" s="895"/>
      <c r="N8" s="895"/>
      <c r="O8" s="896"/>
      <c r="P8" s="140"/>
      <c r="Q8" s="10"/>
      <c r="R8" s="140"/>
      <c r="S8" s="10"/>
    </row>
    <row r="9" spans="1:19" s="57" customFormat="1" ht="20.100000000000001" customHeight="1">
      <c r="A9" s="899" t="s">
        <v>30</v>
      </c>
      <c r="B9" s="900"/>
      <c r="C9" s="908" t="str">
        <f>IF(総表!$I26="","",総表!$I26)</f>
        <v/>
      </c>
      <c r="D9" s="909"/>
      <c r="E9" s="909"/>
      <c r="F9" s="909"/>
      <c r="G9" s="910"/>
      <c r="H9" s="60"/>
      <c r="I9" s="899" t="s">
        <v>30</v>
      </c>
      <c r="J9" s="900"/>
      <c r="K9" s="908" t="str">
        <f>IF(総表!$I27="","",総表!$I27)</f>
        <v/>
      </c>
      <c r="L9" s="909"/>
      <c r="M9" s="909"/>
      <c r="N9" s="909"/>
      <c r="O9" s="910"/>
      <c r="P9" s="86" t="s">
        <v>89</v>
      </c>
      <c r="Q9" s="10"/>
      <c r="R9" s="86"/>
      <c r="S9" s="10"/>
    </row>
    <row r="10" spans="1:19" s="57" customFormat="1" ht="20.100000000000001" customHeight="1">
      <c r="A10" s="897" t="s">
        <v>348</v>
      </c>
      <c r="B10" s="898"/>
      <c r="C10" s="892"/>
      <c r="D10" s="893"/>
      <c r="E10" s="1003" t="s">
        <v>350</v>
      </c>
      <c r="F10" s="898" t="s">
        <v>351</v>
      </c>
      <c r="G10" s="206"/>
      <c r="H10" s="60"/>
      <c r="I10" s="897" t="s">
        <v>348</v>
      </c>
      <c r="J10" s="898"/>
      <c r="K10" s="892"/>
      <c r="L10" s="893"/>
      <c r="M10" s="1003" t="s">
        <v>350</v>
      </c>
      <c r="N10" s="898" t="s">
        <v>351</v>
      </c>
      <c r="O10" s="206"/>
      <c r="P10" s="87" t="s">
        <v>349</v>
      </c>
      <c r="Q10" s="10"/>
      <c r="R10" s="87"/>
      <c r="S10" s="10"/>
    </row>
    <row r="11" spans="1:19" s="57" customFormat="1" ht="20.100000000000001" customHeight="1">
      <c r="A11" s="911" t="s">
        <v>122</v>
      </c>
      <c r="B11" s="912"/>
      <c r="C11" s="913">
        <f>C10-G10</f>
        <v>0</v>
      </c>
      <c r="D11" s="914"/>
      <c r="E11" s="948" t="s">
        <v>112</v>
      </c>
      <c r="F11" s="949"/>
      <c r="G11" s="432">
        <f>個表!K18</f>
        <v>0</v>
      </c>
      <c r="H11" s="56"/>
      <c r="I11" s="911" t="s">
        <v>122</v>
      </c>
      <c r="J11" s="912"/>
      <c r="K11" s="913">
        <f>K10-O10</f>
        <v>0</v>
      </c>
      <c r="L11" s="914"/>
      <c r="M11" s="948" t="s">
        <v>112</v>
      </c>
      <c r="N11" s="949"/>
      <c r="O11" s="432">
        <f>個表!K19</f>
        <v>0</v>
      </c>
      <c r="P11" s="87" t="s">
        <v>352</v>
      </c>
      <c r="Q11" s="10"/>
      <c r="R11" s="87"/>
      <c r="S11" s="10"/>
    </row>
    <row r="12" spans="1:19" s="57" customFormat="1" ht="20.100000000000001" customHeight="1">
      <c r="A12" s="1004" t="s">
        <v>123</v>
      </c>
      <c r="B12" s="1005"/>
      <c r="C12" s="1006"/>
      <c r="D12" s="1006"/>
      <c r="E12" s="1007" t="str">
        <f>IF(C11*G11=0,"",C11*G11)</f>
        <v/>
      </c>
      <c r="F12" s="1008"/>
      <c r="G12" s="1009"/>
      <c r="H12" s="60"/>
      <c r="I12" s="1004" t="s">
        <v>123</v>
      </c>
      <c r="J12" s="1005"/>
      <c r="K12" s="1006"/>
      <c r="L12" s="1006"/>
      <c r="M12" s="1007" t="str">
        <f>IF(K11*O11=0,"",K11*O11)</f>
        <v/>
      </c>
      <c r="N12" s="1008"/>
      <c r="O12" s="1009"/>
      <c r="P12" s="87" t="s">
        <v>353</v>
      </c>
      <c r="Q12" s="10"/>
      <c r="R12" s="87"/>
      <c r="S12" s="10"/>
    </row>
    <row r="13" spans="1:19" s="57" customFormat="1" ht="20.100000000000001" customHeight="1">
      <c r="A13" s="929" t="s">
        <v>116</v>
      </c>
      <c r="B13" s="933"/>
      <c r="C13" s="966">
        <f>IF(G11="","",SUM(F17:F26))</f>
        <v>0</v>
      </c>
      <c r="D13" s="967"/>
      <c r="E13" s="1001" t="s">
        <v>117</v>
      </c>
      <c r="F13" s="1002"/>
      <c r="G13" s="204" t="str">
        <f>IF(E12="","",C13/E12)</f>
        <v/>
      </c>
      <c r="H13" s="60"/>
      <c r="I13" s="929" t="s">
        <v>116</v>
      </c>
      <c r="J13" s="933"/>
      <c r="K13" s="966">
        <f>IF(O11="","",SUM(N17:N26))</f>
        <v>0</v>
      </c>
      <c r="L13" s="967"/>
      <c r="M13" s="925" t="s">
        <v>117</v>
      </c>
      <c r="N13" s="926"/>
      <c r="O13" s="204" t="str">
        <f>IF(M12="","",K13/M12)</f>
        <v/>
      </c>
      <c r="P13" s="87" t="s">
        <v>354</v>
      </c>
      <c r="Q13" s="10"/>
      <c r="R13" s="87"/>
      <c r="S13" s="10"/>
    </row>
    <row r="14" spans="1:19" s="57" customFormat="1" ht="20.100000000000001" customHeight="1">
      <c r="A14" s="956" t="s">
        <v>402</v>
      </c>
      <c r="B14" s="957"/>
      <c r="C14" s="966">
        <f>IF(G11="","",SUM(F17:F26,F29))</f>
        <v>0</v>
      </c>
      <c r="D14" s="967"/>
      <c r="E14" s="940" t="s">
        <v>404</v>
      </c>
      <c r="F14" s="941"/>
      <c r="G14" s="205" t="str">
        <f>IF(E12="","",C14/E12)</f>
        <v/>
      </c>
      <c r="H14" s="60"/>
      <c r="I14" s="956" t="s">
        <v>402</v>
      </c>
      <c r="J14" s="957"/>
      <c r="K14" s="966">
        <f>IF(O11="","",SUM(N17:N26,N29))</f>
        <v>0</v>
      </c>
      <c r="L14" s="967"/>
      <c r="M14" s="940" t="s">
        <v>404</v>
      </c>
      <c r="N14" s="941"/>
      <c r="O14" s="205" t="str">
        <f>IF(M12="","",K14/M12)</f>
        <v/>
      </c>
      <c r="P14" s="89"/>
      <c r="Q14" s="10"/>
      <c r="R14" s="89"/>
      <c r="S14" s="10"/>
    </row>
    <row r="15" spans="1:19" s="57" customFormat="1" ht="20.100000000000001" customHeight="1">
      <c r="A15" s="929" t="s">
        <v>195</v>
      </c>
      <c r="B15" s="930"/>
      <c r="C15" s="930"/>
      <c r="D15" s="930"/>
      <c r="E15" s="930"/>
      <c r="F15" s="930"/>
      <c r="G15" s="931"/>
      <c r="H15" s="60"/>
      <c r="I15" s="929" t="s">
        <v>195</v>
      </c>
      <c r="J15" s="930"/>
      <c r="K15" s="930"/>
      <c r="L15" s="930"/>
      <c r="M15" s="930"/>
      <c r="N15" s="930"/>
      <c r="O15" s="931"/>
      <c r="P15" s="89"/>
      <c r="Q15" s="10"/>
      <c r="R15" s="89"/>
      <c r="S15" s="10"/>
    </row>
    <row r="16" spans="1:19" s="57" customFormat="1" ht="20.100000000000001" customHeight="1">
      <c r="A16" s="904" t="s">
        <v>45</v>
      </c>
      <c r="B16" s="905"/>
      <c r="C16" s="906"/>
      <c r="D16" s="169" t="s">
        <v>305</v>
      </c>
      <c r="E16" s="170" t="s">
        <v>31</v>
      </c>
      <c r="F16" s="170" t="s">
        <v>32</v>
      </c>
      <c r="G16" s="171" t="s">
        <v>33</v>
      </c>
      <c r="H16" s="159"/>
      <c r="I16" s="904" t="s">
        <v>45</v>
      </c>
      <c r="J16" s="905"/>
      <c r="K16" s="906"/>
      <c r="L16" s="169" t="s">
        <v>305</v>
      </c>
      <c r="M16" s="170" t="s">
        <v>31</v>
      </c>
      <c r="N16" s="170" t="s">
        <v>32</v>
      </c>
      <c r="O16" s="171" t="s">
        <v>33</v>
      </c>
      <c r="P16" s="932" t="s">
        <v>341</v>
      </c>
      <c r="Q16" s="10"/>
      <c r="R16" s="90"/>
      <c r="S16" s="10"/>
    </row>
    <row r="17" spans="1:19" s="162" customFormat="1" ht="20.100000000000001" customHeight="1">
      <c r="A17" s="953"/>
      <c r="B17" s="954"/>
      <c r="C17" s="955"/>
      <c r="D17" s="207"/>
      <c r="E17" s="172" t="s">
        <v>31</v>
      </c>
      <c r="F17" s="173"/>
      <c r="G17" s="174">
        <f t="shared" ref="G17:G26" si="0">D17*F17</f>
        <v>0</v>
      </c>
      <c r="H17" s="159"/>
      <c r="I17" s="953"/>
      <c r="J17" s="954"/>
      <c r="K17" s="955"/>
      <c r="L17" s="207"/>
      <c r="M17" s="172" t="s">
        <v>31</v>
      </c>
      <c r="N17" s="173"/>
      <c r="O17" s="174">
        <f t="shared" ref="O17:O26" si="1">L17*N17</f>
        <v>0</v>
      </c>
      <c r="P17" s="932"/>
      <c r="Q17" s="161"/>
      <c r="R17" s="160"/>
      <c r="S17" s="161"/>
    </row>
    <row r="18" spans="1:19" s="162" customFormat="1" ht="20.100000000000001" customHeight="1">
      <c r="A18" s="901"/>
      <c r="B18" s="902"/>
      <c r="C18" s="903"/>
      <c r="D18" s="208"/>
      <c r="E18" s="175" t="s">
        <v>31</v>
      </c>
      <c r="F18" s="176"/>
      <c r="G18" s="177">
        <f t="shared" si="0"/>
        <v>0</v>
      </c>
      <c r="H18" s="159"/>
      <c r="I18" s="901"/>
      <c r="J18" s="902"/>
      <c r="K18" s="903"/>
      <c r="L18" s="208"/>
      <c r="M18" s="175" t="s">
        <v>31</v>
      </c>
      <c r="N18" s="176"/>
      <c r="O18" s="177">
        <f t="shared" si="1"/>
        <v>0</v>
      </c>
      <c r="P18" s="160" t="s">
        <v>355</v>
      </c>
      <c r="Q18" s="161"/>
      <c r="R18" s="1012"/>
      <c r="S18" s="161"/>
    </row>
    <row r="19" spans="1:19" s="162" customFormat="1" ht="20.100000000000001" customHeight="1">
      <c r="A19" s="901"/>
      <c r="B19" s="902"/>
      <c r="C19" s="903"/>
      <c r="D19" s="208"/>
      <c r="E19" s="175" t="s">
        <v>31</v>
      </c>
      <c r="F19" s="176"/>
      <c r="G19" s="177">
        <f t="shared" si="0"/>
        <v>0</v>
      </c>
      <c r="H19" s="159"/>
      <c r="I19" s="901"/>
      <c r="J19" s="902"/>
      <c r="K19" s="903"/>
      <c r="L19" s="208"/>
      <c r="M19" s="175" t="s">
        <v>31</v>
      </c>
      <c r="N19" s="176"/>
      <c r="O19" s="177">
        <f t="shared" si="1"/>
        <v>0</v>
      </c>
      <c r="P19" s="160" t="s">
        <v>356</v>
      </c>
      <c r="Q19" s="161"/>
      <c r="R19" s="1012"/>
      <c r="S19" s="161"/>
    </row>
    <row r="20" spans="1:19" s="162" customFormat="1" ht="20.100000000000001" customHeight="1">
      <c r="A20" s="901"/>
      <c r="B20" s="902"/>
      <c r="C20" s="903"/>
      <c r="D20" s="208"/>
      <c r="E20" s="175" t="s">
        <v>31</v>
      </c>
      <c r="F20" s="176"/>
      <c r="G20" s="177">
        <f t="shared" si="0"/>
        <v>0</v>
      </c>
      <c r="H20" s="159"/>
      <c r="I20" s="901"/>
      <c r="J20" s="902"/>
      <c r="K20" s="903"/>
      <c r="L20" s="208"/>
      <c r="M20" s="175" t="s">
        <v>31</v>
      </c>
      <c r="N20" s="176"/>
      <c r="O20" s="177">
        <f t="shared" si="1"/>
        <v>0</v>
      </c>
      <c r="P20" s="160" t="s">
        <v>44</v>
      </c>
      <c r="Q20" s="161"/>
      <c r="R20" s="160"/>
      <c r="S20" s="161"/>
    </row>
    <row r="21" spans="1:19" s="162" customFormat="1" ht="20.100000000000001" customHeight="1">
      <c r="A21" s="901"/>
      <c r="B21" s="902"/>
      <c r="C21" s="903"/>
      <c r="D21" s="208"/>
      <c r="E21" s="175" t="s">
        <v>31</v>
      </c>
      <c r="F21" s="176"/>
      <c r="G21" s="177">
        <f t="shared" si="0"/>
        <v>0</v>
      </c>
      <c r="H21" s="159"/>
      <c r="I21" s="901"/>
      <c r="J21" s="902"/>
      <c r="K21" s="903"/>
      <c r="L21" s="208"/>
      <c r="M21" s="175" t="s">
        <v>31</v>
      </c>
      <c r="N21" s="176"/>
      <c r="O21" s="177">
        <f t="shared" si="1"/>
        <v>0</v>
      </c>
      <c r="P21" s="178"/>
      <c r="Q21" s="161"/>
      <c r="R21" s="160"/>
      <c r="S21" s="161"/>
    </row>
    <row r="22" spans="1:19" s="162" customFormat="1" ht="20.100000000000001" customHeight="1">
      <c r="A22" s="901"/>
      <c r="B22" s="902"/>
      <c r="C22" s="903"/>
      <c r="D22" s="208"/>
      <c r="E22" s="175" t="s">
        <v>31</v>
      </c>
      <c r="F22" s="176"/>
      <c r="G22" s="177">
        <f t="shared" si="0"/>
        <v>0</v>
      </c>
      <c r="H22" s="159"/>
      <c r="I22" s="901"/>
      <c r="J22" s="902"/>
      <c r="K22" s="903"/>
      <c r="L22" s="208"/>
      <c r="M22" s="175" t="s">
        <v>31</v>
      </c>
      <c r="N22" s="176"/>
      <c r="O22" s="177">
        <f t="shared" si="1"/>
        <v>0</v>
      </c>
      <c r="P22" s="179" t="s">
        <v>357</v>
      </c>
      <c r="Q22" s="161"/>
      <c r="R22" s="160"/>
      <c r="S22" s="161"/>
    </row>
    <row r="23" spans="1:19" s="162" customFormat="1" ht="20.100000000000001" customHeight="1">
      <c r="A23" s="901"/>
      <c r="B23" s="902"/>
      <c r="C23" s="903"/>
      <c r="D23" s="208"/>
      <c r="E23" s="175" t="s">
        <v>31</v>
      </c>
      <c r="F23" s="176"/>
      <c r="G23" s="177">
        <f t="shared" si="0"/>
        <v>0</v>
      </c>
      <c r="H23" s="159"/>
      <c r="I23" s="901"/>
      <c r="J23" s="902"/>
      <c r="K23" s="903"/>
      <c r="L23" s="208"/>
      <c r="M23" s="175" t="s">
        <v>31</v>
      </c>
      <c r="N23" s="176"/>
      <c r="O23" s="177">
        <f t="shared" si="1"/>
        <v>0</v>
      </c>
      <c r="P23" s="180" t="s">
        <v>358</v>
      </c>
      <c r="Q23" s="161"/>
      <c r="R23" s="178"/>
      <c r="S23" s="161"/>
    </row>
    <row r="24" spans="1:19" s="162" customFormat="1" ht="20.100000000000001" customHeight="1">
      <c r="A24" s="901"/>
      <c r="B24" s="902"/>
      <c r="C24" s="903"/>
      <c r="D24" s="208"/>
      <c r="E24" s="175" t="s">
        <v>31</v>
      </c>
      <c r="F24" s="176"/>
      <c r="G24" s="177">
        <f t="shared" si="0"/>
        <v>0</v>
      </c>
      <c r="H24" s="159"/>
      <c r="I24" s="901"/>
      <c r="J24" s="902"/>
      <c r="K24" s="903"/>
      <c r="L24" s="208"/>
      <c r="M24" s="175" t="s">
        <v>31</v>
      </c>
      <c r="N24" s="176"/>
      <c r="O24" s="177">
        <f t="shared" si="1"/>
        <v>0</v>
      </c>
      <c r="P24" s="180" t="s">
        <v>359</v>
      </c>
      <c r="Q24" s="161"/>
      <c r="R24" s="179"/>
      <c r="S24" s="161"/>
    </row>
    <row r="25" spans="1:19" s="162" customFormat="1" ht="20.100000000000001" customHeight="1">
      <c r="A25" s="901"/>
      <c r="B25" s="902"/>
      <c r="C25" s="903"/>
      <c r="D25" s="208"/>
      <c r="E25" s="175" t="s">
        <v>31</v>
      </c>
      <c r="F25" s="176"/>
      <c r="G25" s="177">
        <f t="shared" si="0"/>
        <v>0</v>
      </c>
      <c r="H25" s="159"/>
      <c r="I25" s="901"/>
      <c r="J25" s="902"/>
      <c r="K25" s="903"/>
      <c r="L25" s="208"/>
      <c r="M25" s="175" t="s">
        <v>31</v>
      </c>
      <c r="N25" s="176"/>
      <c r="O25" s="177">
        <f t="shared" si="1"/>
        <v>0</v>
      </c>
      <c r="P25" s="180" t="s">
        <v>360</v>
      </c>
      <c r="Q25" s="161"/>
      <c r="R25" s="180"/>
      <c r="S25" s="161"/>
    </row>
    <row r="26" spans="1:19" s="162" customFormat="1" ht="20.100000000000001" customHeight="1">
      <c r="A26" s="901"/>
      <c r="B26" s="902"/>
      <c r="C26" s="903"/>
      <c r="D26" s="208"/>
      <c r="E26" s="175" t="s">
        <v>31</v>
      </c>
      <c r="F26" s="176"/>
      <c r="G26" s="177">
        <f t="shared" si="0"/>
        <v>0</v>
      </c>
      <c r="H26" s="159"/>
      <c r="I26" s="901"/>
      <c r="J26" s="902"/>
      <c r="K26" s="903"/>
      <c r="L26" s="208"/>
      <c r="M26" s="175" t="s">
        <v>31</v>
      </c>
      <c r="N26" s="176"/>
      <c r="O26" s="177">
        <f t="shared" si="1"/>
        <v>0</v>
      </c>
      <c r="P26" s="180"/>
      <c r="Q26" s="161"/>
      <c r="R26" s="180"/>
      <c r="S26" s="161"/>
    </row>
    <row r="27" spans="1:19" s="162" customFormat="1" ht="20.100000000000001" customHeight="1">
      <c r="A27" s="973" t="s">
        <v>378</v>
      </c>
      <c r="B27" s="974"/>
      <c r="C27" s="975"/>
      <c r="D27" s="375" t="s">
        <v>342</v>
      </c>
      <c r="E27" s="923" t="s">
        <v>364</v>
      </c>
      <c r="F27" s="924"/>
      <c r="G27" s="376" t="s">
        <v>362</v>
      </c>
      <c r="H27" s="159"/>
      <c r="I27" s="973" t="s">
        <v>379</v>
      </c>
      <c r="J27" s="974"/>
      <c r="K27" s="975"/>
      <c r="L27" s="375" t="s">
        <v>342</v>
      </c>
      <c r="M27" s="923" t="s">
        <v>364</v>
      </c>
      <c r="N27" s="924"/>
      <c r="O27" s="376" t="s">
        <v>362</v>
      </c>
      <c r="P27" s="180"/>
      <c r="Q27" s="161"/>
      <c r="R27" s="180"/>
      <c r="S27" s="161"/>
    </row>
    <row r="28" spans="1:19" s="162" customFormat="1" ht="19.899999999999999" customHeight="1">
      <c r="A28" s="976"/>
      <c r="B28" s="977"/>
      <c r="C28" s="978"/>
      <c r="D28" s="163"/>
      <c r="E28" s="962"/>
      <c r="F28" s="963"/>
      <c r="G28" s="377"/>
      <c r="H28" s="164"/>
      <c r="I28" s="976"/>
      <c r="J28" s="977"/>
      <c r="K28" s="978"/>
      <c r="L28" s="163"/>
      <c r="M28" s="962"/>
      <c r="N28" s="963"/>
      <c r="O28" s="377"/>
      <c r="P28" s="932" t="s">
        <v>363</v>
      </c>
      <c r="Q28" s="932"/>
      <c r="R28" s="160"/>
      <c r="S28" s="161"/>
    </row>
    <row r="29" spans="1:19" s="167" customFormat="1" ht="20.100000000000001" customHeight="1">
      <c r="A29" s="960" t="s">
        <v>361</v>
      </c>
      <c r="B29" s="961"/>
      <c r="C29" s="961"/>
      <c r="D29" s="465">
        <v>0</v>
      </c>
      <c r="E29" s="196" t="s">
        <v>31</v>
      </c>
      <c r="F29" s="983"/>
      <c r="G29" s="1013"/>
      <c r="H29" s="159"/>
      <c r="I29" s="960" t="s">
        <v>361</v>
      </c>
      <c r="J29" s="961"/>
      <c r="K29" s="961"/>
      <c r="L29" s="465">
        <v>0</v>
      </c>
      <c r="M29" s="196" t="s">
        <v>31</v>
      </c>
      <c r="N29" s="983"/>
      <c r="O29" s="1013"/>
      <c r="P29" s="932"/>
      <c r="Q29" s="932"/>
      <c r="R29" s="165"/>
      <c r="S29" s="166"/>
    </row>
    <row r="30" spans="1:19" s="162" customFormat="1" ht="20.100000000000001" customHeight="1">
      <c r="A30" s="929" t="s">
        <v>114</v>
      </c>
      <c r="B30" s="930"/>
      <c r="C30" s="930"/>
      <c r="D30" s="930"/>
      <c r="E30" s="930"/>
      <c r="F30" s="933"/>
      <c r="G30" s="184">
        <f>SUM(G17:G26)</f>
        <v>0</v>
      </c>
      <c r="H30" s="60"/>
      <c r="I30" s="929" t="s">
        <v>114</v>
      </c>
      <c r="J30" s="930"/>
      <c r="K30" s="930"/>
      <c r="L30" s="930"/>
      <c r="M30" s="930"/>
      <c r="N30" s="933"/>
      <c r="O30" s="184">
        <f>SUM(O17:O26)</f>
        <v>0</v>
      </c>
      <c r="P30" s="932"/>
      <c r="Q30" s="932"/>
      <c r="R30" s="932"/>
      <c r="S30" s="932"/>
    </row>
    <row r="31" spans="1:19" s="57" customFormat="1" ht="20.100000000000001" customHeight="1">
      <c r="A31" s="934" t="s">
        <v>198</v>
      </c>
      <c r="B31" s="935"/>
      <c r="C31" s="935"/>
      <c r="D31" s="935"/>
      <c r="E31" s="935"/>
      <c r="F31" s="936"/>
      <c r="G31" s="190"/>
      <c r="H31" s="60"/>
      <c r="I31" s="934" t="s">
        <v>198</v>
      </c>
      <c r="J31" s="935"/>
      <c r="K31" s="935"/>
      <c r="L31" s="935"/>
      <c r="M31" s="935"/>
      <c r="N31" s="936"/>
      <c r="O31" s="190"/>
      <c r="P31" s="932"/>
      <c r="Q31" s="932"/>
      <c r="R31" s="932"/>
      <c r="S31" s="932"/>
    </row>
    <row r="32" spans="1:19" s="57" customFormat="1" ht="20.100000000000001" customHeight="1">
      <c r="A32" s="929" t="s">
        <v>115</v>
      </c>
      <c r="B32" s="930"/>
      <c r="C32" s="930"/>
      <c r="D32" s="930"/>
      <c r="E32" s="930"/>
      <c r="F32" s="933"/>
      <c r="G32" s="184">
        <f>G30+G31</f>
        <v>0</v>
      </c>
      <c r="H32" s="60"/>
      <c r="I32" s="929" t="s">
        <v>115</v>
      </c>
      <c r="J32" s="930"/>
      <c r="K32" s="930"/>
      <c r="L32" s="930"/>
      <c r="M32" s="930"/>
      <c r="N32" s="933"/>
      <c r="O32" s="184">
        <f>O30+O31</f>
        <v>0</v>
      </c>
      <c r="P32" s="87"/>
      <c r="Q32" s="87"/>
      <c r="R32" s="932"/>
      <c r="S32" s="932"/>
    </row>
    <row r="33" spans="1:19" s="57" customFormat="1" ht="20.100000000000001" customHeight="1">
      <c r="A33" s="51"/>
      <c r="B33" s="51"/>
      <c r="C33" s="51"/>
      <c r="D33" s="118"/>
      <c r="E33" s="51"/>
      <c r="F33" s="54"/>
      <c r="G33" s="55">
        <v>3</v>
      </c>
      <c r="H33" s="55"/>
      <c r="I33" s="51"/>
      <c r="J33" s="51"/>
      <c r="K33" s="51"/>
      <c r="L33" s="118"/>
      <c r="M33" s="51"/>
      <c r="N33" s="54"/>
      <c r="O33" s="55">
        <v>4</v>
      </c>
      <c r="P33" s="87"/>
      <c r="Q33" s="87"/>
      <c r="R33" s="932"/>
      <c r="S33" s="932"/>
    </row>
    <row r="34" spans="1:19" s="57" customFormat="1" ht="20.100000000000001" customHeight="1">
      <c r="A34" s="911" t="s">
        <v>111</v>
      </c>
      <c r="B34" s="912"/>
      <c r="C34" s="894" t="str">
        <f>IF(総表!$D28="","",TEXT(総表!$D28,"yyyy/mm/dd")&amp;総表!$F28&amp;TEXT(総表!$G28,"yyyy/mm/dd"))</f>
        <v/>
      </c>
      <c r="D34" s="895"/>
      <c r="E34" s="895"/>
      <c r="F34" s="895"/>
      <c r="G34" s="896"/>
      <c r="H34" s="60"/>
      <c r="I34" s="911" t="s">
        <v>111</v>
      </c>
      <c r="J34" s="912"/>
      <c r="K34" s="894" t="str">
        <f>IF(総表!$D29="","",TEXT(総表!$D29,"yyyy/mm/dd")&amp;総表!$F29&amp;TEXT(総表!$G29,"yyyy/mm/dd"))</f>
        <v/>
      </c>
      <c r="L34" s="895"/>
      <c r="M34" s="895"/>
      <c r="N34" s="895"/>
      <c r="O34" s="896"/>
      <c r="P34" s="24"/>
    </row>
    <row r="35" spans="1:19" s="57" customFormat="1" ht="20.100000000000001" customHeight="1">
      <c r="A35" s="899" t="s">
        <v>30</v>
      </c>
      <c r="B35" s="900"/>
      <c r="C35" s="908" t="str">
        <f>IF(総表!$I28="","",総表!$I28)</f>
        <v/>
      </c>
      <c r="D35" s="909"/>
      <c r="E35" s="909"/>
      <c r="F35" s="909"/>
      <c r="G35" s="910"/>
      <c r="H35" s="60"/>
      <c r="I35" s="899" t="s">
        <v>30</v>
      </c>
      <c r="J35" s="900"/>
      <c r="K35" s="908" t="str">
        <f>IF(総表!$I29="","",総表!$I29)</f>
        <v/>
      </c>
      <c r="L35" s="909"/>
      <c r="M35" s="909"/>
      <c r="N35" s="909"/>
      <c r="O35" s="910"/>
      <c r="P35" s="140"/>
      <c r="Q35" s="10"/>
      <c r="R35" s="140"/>
      <c r="S35" s="10"/>
    </row>
    <row r="36" spans="1:19" s="57" customFormat="1" ht="20.100000000000001" customHeight="1">
      <c r="A36" s="897" t="s">
        <v>348</v>
      </c>
      <c r="B36" s="898"/>
      <c r="C36" s="892"/>
      <c r="D36" s="950"/>
      <c r="E36" s="1003" t="s">
        <v>350</v>
      </c>
      <c r="F36" s="898"/>
      <c r="G36" s="206"/>
      <c r="H36" s="60"/>
      <c r="I36" s="897" t="s">
        <v>348</v>
      </c>
      <c r="J36" s="898"/>
      <c r="K36" s="892"/>
      <c r="L36" s="893"/>
      <c r="M36" s="1003" t="s">
        <v>350</v>
      </c>
      <c r="N36" s="898" t="s">
        <v>351</v>
      </c>
      <c r="O36" s="206"/>
      <c r="P36" s="86" t="s">
        <v>89</v>
      </c>
      <c r="Q36" s="10"/>
      <c r="R36" s="86"/>
      <c r="S36" s="10"/>
    </row>
    <row r="37" spans="1:19" s="57" customFormat="1" ht="20.100000000000001" customHeight="1">
      <c r="A37" s="911" t="s">
        <v>122</v>
      </c>
      <c r="B37" s="912"/>
      <c r="C37" s="913">
        <f>C36-G36</f>
        <v>0</v>
      </c>
      <c r="D37" s="914"/>
      <c r="E37" s="911" t="s">
        <v>112</v>
      </c>
      <c r="F37" s="912"/>
      <c r="G37" s="432">
        <f>個表!K20</f>
        <v>0</v>
      </c>
      <c r="H37" s="56"/>
      <c r="I37" s="911" t="s">
        <v>122</v>
      </c>
      <c r="J37" s="912"/>
      <c r="K37" s="913">
        <f>K36-O36</f>
        <v>0</v>
      </c>
      <c r="L37" s="914"/>
      <c r="M37" s="948" t="s">
        <v>112</v>
      </c>
      <c r="N37" s="949"/>
      <c r="O37" s="432">
        <f>個表!K21</f>
        <v>0</v>
      </c>
      <c r="P37" s="56"/>
    </row>
    <row r="38" spans="1:19" s="57" customFormat="1" ht="20.100000000000001" customHeight="1">
      <c r="A38" s="1004" t="s">
        <v>123</v>
      </c>
      <c r="B38" s="1005"/>
      <c r="C38" s="1005"/>
      <c r="D38" s="1016"/>
      <c r="E38" s="1007" t="str">
        <f>IF(C37*G37=0,"",C37*G37)</f>
        <v/>
      </c>
      <c r="F38" s="1017"/>
      <c r="G38" s="1018"/>
      <c r="H38" s="60"/>
      <c r="I38" s="1004" t="s">
        <v>123</v>
      </c>
      <c r="J38" s="1005"/>
      <c r="K38" s="1006"/>
      <c r="L38" s="1006"/>
      <c r="M38" s="1007" t="str">
        <f>IF(K37*O37=0,"",K37*O37)</f>
        <v/>
      </c>
      <c r="N38" s="1008"/>
      <c r="O38" s="1009"/>
      <c r="P38" s="56"/>
    </row>
    <row r="39" spans="1:19" s="57" customFormat="1" ht="20.100000000000001" customHeight="1">
      <c r="A39" s="929" t="s">
        <v>116</v>
      </c>
      <c r="B39" s="933"/>
      <c r="C39" s="966">
        <f>IF(G37="","",SUM(F43:F52))</f>
        <v>0</v>
      </c>
      <c r="D39" s="967"/>
      <c r="E39" s="925" t="s">
        <v>117</v>
      </c>
      <c r="F39" s="926"/>
      <c r="G39" s="204" t="str">
        <f>IF(E38="","",C39/E38)</f>
        <v/>
      </c>
      <c r="H39" s="51"/>
      <c r="I39" s="929" t="s">
        <v>116</v>
      </c>
      <c r="J39" s="933"/>
      <c r="K39" s="951">
        <f>IF(O37="","",SUM(N43:N52))</f>
        <v>0</v>
      </c>
      <c r="L39" s="951"/>
      <c r="M39" s="925" t="s">
        <v>117</v>
      </c>
      <c r="N39" s="926"/>
      <c r="O39" s="204" t="str">
        <f>IF(M38="","",K39/M38)</f>
        <v/>
      </c>
      <c r="P39" s="56"/>
    </row>
    <row r="40" spans="1:19" s="57" customFormat="1" ht="20.100000000000001" customHeight="1">
      <c r="A40" s="927" t="s">
        <v>402</v>
      </c>
      <c r="B40" s="928"/>
      <c r="C40" s="966">
        <f>IF(G37="","",SUM(F43:F52,F55))</f>
        <v>0</v>
      </c>
      <c r="D40" s="967"/>
      <c r="E40" s="940" t="s">
        <v>404</v>
      </c>
      <c r="F40" s="941"/>
      <c r="G40" s="205" t="str">
        <f>IF(E38="","",C40/E38)</f>
        <v/>
      </c>
      <c r="H40" s="51"/>
      <c r="I40" s="956" t="s">
        <v>402</v>
      </c>
      <c r="J40" s="957"/>
      <c r="K40" s="952">
        <f>IF(O37="","",SUM(N43:N52,N55))</f>
        <v>0</v>
      </c>
      <c r="L40" s="952"/>
      <c r="M40" s="940" t="s">
        <v>404</v>
      </c>
      <c r="N40" s="941"/>
      <c r="O40" s="205" t="str">
        <f>IF(M38="","",K40/M38)</f>
        <v/>
      </c>
      <c r="P40" s="56"/>
    </row>
    <row r="41" spans="1:19" s="57" customFormat="1" ht="20.100000000000001" customHeight="1">
      <c r="A41" s="929" t="s">
        <v>195</v>
      </c>
      <c r="B41" s="930"/>
      <c r="C41" s="930"/>
      <c r="D41" s="930"/>
      <c r="E41" s="930"/>
      <c r="F41" s="930"/>
      <c r="G41" s="931"/>
      <c r="H41" s="51"/>
      <c r="I41" s="929" t="s">
        <v>195</v>
      </c>
      <c r="J41" s="930"/>
      <c r="K41" s="930"/>
      <c r="L41" s="930"/>
      <c r="M41" s="930"/>
      <c r="N41" s="930"/>
      <c r="O41" s="931"/>
      <c r="P41" s="56"/>
    </row>
    <row r="42" spans="1:19" s="57" customFormat="1" ht="20.100000000000001" customHeight="1">
      <c r="A42" s="904" t="s">
        <v>45</v>
      </c>
      <c r="B42" s="905"/>
      <c r="C42" s="906"/>
      <c r="D42" s="169" t="s">
        <v>305</v>
      </c>
      <c r="E42" s="170" t="s">
        <v>31</v>
      </c>
      <c r="F42" s="170" t="s">
        <v>32</v>
      </c>
      <c r="G42" s="171" t="s">
        <v>33</v>
      </c>
      <c r="H42" s="181"/>
      <c r="I42" s="904" t="s">
        <v>45</v>
      </c>
      <c r="J42" s="905"/>
      <c r="K42" s="906"/>
      <c r="L42" s="169" t="s">
        <v>305</v>
      </c>
      <c r="M42" s="170" t="s">
        <v>31</v>
      </c>
      <c r="N42" s="170" t="s">
        <v>32</v>
      </c>
      <c r="O42" s="171" t="s">
        <v>33</v>
      </c>
      <c r="P42" s="56"/>
    </row>
    <row r="43" spans="1:19" s="162" customFormat="1" ht="20.100000000000001" customHeight="1">
      <c r="A43" s="953"/>
      <c r="B43" s="954"/>
      <c r="C43" s="955"/>
      <c r="D43" s="187"/>
      <c r="E43" s="172" t="s">
        <v>31</v>
      </c>
      <c r="F43" s="173"/>
      <c r="G43" s="174">
        <f t="shared" ref="G43:G52" si="2">D43*F43</f>
        <v>0</v>
      </c>
      <c r="H43" s="181"/>
      <c r="I43" s="953"/>
      <c r="J43" s="954"/>
      <c r="K43" s="955"/>
      <c r="L43" s="187"/>
      <c r="M43" s="172" t="s">
        <v>31</v>
      </c>
      <c r="N43" s="173"/>
      <c r="O43" s="174">
        <f t="shared" ref="O43:O52" si="3">L43*N43</f>
        <v>0</v>
      </c>
      <c r="P43" s="182"/>
    </row>
    <row r="44" spans="1:19" s="162" customFormat="1" ht="20.100000000000001" customHeight="1">
      <c r="A44" s="901"/>
      <c r="B44" s="902"/>
      <c r="C44" s="903"/>
      <c r="D44" s="188"/>
      <c r="E44" s="175" t="s">
        <v>31</v>
      </c>
      <c r="F44" s="176"/>
      <c r="G44" s="177">
        <f t="shared" si="2"/>
        <v>0</v>
      </c>
      <c r="H44" s="181"/>
      <c r="I44" s="901"/>
      <c r="J44" s="902"/>
      <c r="K44" s="903"/>
      <c r="L44" s="188"/>
      <c r="M44" s="175" t="s">
        <v>31</v>
      </c>
      <c r="N44" s="176"/>
      <c r="O44" s="177">
        <f t="shared" si="3"/>
        <v>0</v>
      </c>
      <c r="P44" s="182"/>
    </row>
    <row r="45" spans="1:19" s="162" customFormat="1" ht="20.100000000000001" customHeight="1">
      <c r="A45" s="901"/>
      <c r="B45" s="902"/>
      <c r="C45" s="903"/>
      <c r="D45" s="188"/>
      <c r="E45" s="175" t="s">
        <v>31</v>
      </c>
      <c r="F45" s="176"/>
      <c r="G45" s="177">
        <f t="shared" si="2"/>
        <v>0</v>
      </c>
      <c r="H45" s="181"/>
      <c r="I45" s="901"/>
      <c r="J45" s="902"/>
      <c r="K45" s="903"/>
      <c r="L45" s="188"/>
      <c r="M45" s="175" t="s">
        <v>31</v>
      </c>
      <c r="N45" s="176"/>
      <c r="O45" s="177">
        <f t="shared" si="3"/>
        <v>0</v>
      </c>
      <c r="P45" s="182"/>
    </row>
    <row r="46" spans="1:19" s="162" customFormat="1" ht="20.100000000000001" customHeight="1">
      <c r="A46" s="901"/>
      <c r="B46" s="902"/>
      <c r="C46" s="903"/>
      <c r="D46" s="188"/>
      <c r="E46" s="175" t="s">
        <v>31</v>
      </c>
      <c r="F46" s="176"/>
      <c r="G46" s="177">
        <f t="shared" si="2"/>
        <v>0</v>
      </c>
      <c r="H46" s="181"/>
      <c r="I46" s="901"/>
      <c r="J46" s="902"/>
      <c r="K46" s="903"/>
      <c r="L46" s="188"/>
      <c r="M46" s="175" t="s">
        <v>31</v>
      </c>
      <c r="N46" s="176"/>
      <c r="O46" s="177">
        <f t="shared" si="3"/>
        <v>0</v>
      </c>
      <c r="P46" s="182"/>
    </row>
    <row r="47" spans="1:19" s="162" customFormat="1" ht="20.100000000000001" customHeight="1">
      <c r="A47" s="901"/>
      <c r="B47" s="902"/>
      <c r="C47" s="903"/>
      <c r="D47" s="188"/>
      <c r="E47" s="175" t="s">
        <v>31</v>
      </c>
      <c r="F47" s="176"/>
      <c r="G47" s="177">
        <f t="shared" si="2"/>
        <v>0</v>
      </c>
      <c r="H47" s="181"/>
      <c r="I47" s="901"/>
      <c r="J47" s="902"/>
      <c r="K47" s="903"/>
      <c r="L47" s="188"/>
      <c r="M47" s="175" t="s">
        <v>31</v>
      </c>
      <c r="N47" s="176"/>
      <c r="O47" s="177">
        <f t="shared" si="3"/>
        <v>0</v>
      </c>
      <c r="P47" s="182"/>
    </row>
    <row r="48" spans="1:19" s="162" customFormat="1" ht="20.100000000000001" customHeight="1">
      <c r="A48" s="901"/>
      <c r="B48" s="902"/>
      <c r="C48" s="903"/>
      <c r="D48" s="188"/>
      <c r="E48" s="175" t="s">
        <v>31</v>
      </c>
      <c r="F48" s="176"/>
      <c r="G48" s="177">
        <f t="shared" si="2"/>
        <v>0</v>
      </c>
      <c r="H48" s="181"/>
      <c r="I48" s="901"/>
      <c r="J48" s="902"/>
      <c r="K48" s="903"/>
      <c r="L48" s="188"/>
      <c r="M48" s="175" t="s">
        <v>31</v>
      </c>
      <c r="N48" s="176"/>
      <c r="O48" s="177">
        <f t="shared" si="3"/>
        <v>0</v>
      </c>
      <c r="P48" s="182"/>
    </row>
    <row r="49" spans="1:19" s="162" customFormat="1" ht="20.100000000000001" customHeight="1">
      <c r="A49" s="901"/>
      <c r="B49" s="902"/>
      <c r="C49" s="903"/>
      <c r="D49" s="188"/>
      <c r="E49" s="175" t="s">
        <v>31</v>
      </c>
      <c r="F49" s="176"/>
      <c r="G49" s="177">
        <f t="shared" si="2"/>
        <v>0</v>
      </c>
      <c r="H49" s="181"/>
      <c r="I49" s="901"/>
      <c r="J49" s="902"/>
      <c r="K49" s="903"/>
      <c r="L49" s="188"/>
      <c r="M49" s="175" t="s">
        <v>31</v>
      </c>
      <c r="N49" s="176"/>
      <c r="O49" s="177">
        <f t="shared" si="3"/>
        <v>0</v>
      </c>
      <c r="P49" s="182"/>
    </row>
    <row r="50" spans="1:19" s="162" customFormat="1" ht="20.100000000000001" customHeight="1">
      <c r="A50" s="901"/>
      <c r="B50" s="902"/>
      <c r="C50" s="903"/>
      <c r="D50" s="188"/>
      <c r="E50" s="175" t="s">
        <v>31</v>
      </c>
      <c r="F50" s="176"/>
      <c r="G50" s="177">
        <f t="shared" si="2"/>
        <v>0</v>
      </c>
      <c r="H50" s="181"/>
      <c r="I50" s="901"/>
      <c r="J50" s="902"/>
      <c r="K50" s="903"/>
      <c r="L50" s="188"/>
      <c r="M50" s="175" t="s">
        <v>31</v>
      </c>
      <c r="N50" s="176"/>
      <c r="O50" s="177">
        <f t="shared" si="3"/>
        <v>0</v>
      </c>
      <c r="P50" s="182"/>
    </row>
    <row r="51" spans="1:19" s="162" customFormat="1" ht="20.100000000000001" customHeight="1">
      <c r="A51" s="901"/>
      <c r="B51" s="902"/>
      <c r="C51" s="903"/>
      <c r="D51" s="188"/>
      <c r="E51" s="175" t="s">
        <v>31</v>
      </c>
      <c r="F51" s="176"/>
      <c r="G51" s="177">
        <f t="shared" si="2"/>
        <v>0</v>
      </c>
      <c r="H51" s="181"/>
      <c r="I51" s="901"/>
      <c r="J51" s="902"/>
      <c r="K51" s="903"/>
      <c r="L51" s="188"/>
      <c r="M51" s="175" t="s">
        <v>31</v>
      </c>
      <c r="N51" s="176"/>
      <c r="O51" s="177">
        <f t="shared" si="3"/>
        <v>0</v>
      </c>
      <c r="P51" s="182"/>
    </row>
    <row r="52" spans="1:19" s="162" customFormat="1" ht="20.100000000000001" customHeight="1">
      <c r="A52" s="937"/>
      <c r="B52" s="938"/>
      <c r="C52" s="939"/>
      <c r="D52" s="188"/>
      <c r="E52" s="175" t="s">
        <v>31</v>
      </c>
      <c r="F52" s="176"/>
      <c r="G52" s="177">
        <f t="shared" si="2"/>
        <v>0</v>
      </c>
      <c r="H52" s="181"/>
      <c r="I52" s="901"/>
      <c r="J52" s="902"/>
      <c r="K52" s="903"/>
      <c r="L52" s="188"/>
      <c r="M52" s="175" t="s">
        <v>31</v>
      </c>
      <c r="N52" s="176"/>
      <c r="O52" s="177">
        <f t="shared" si="3"/>
        <v>0</v>
      </c>
      <c r="P52" s="182"/>
    </row>
    <row r="53" spans="1:19" s="162" customFormat="1" ht="20.100000000000001" customHeight="1">
      <c r="A53" s="973" t="s">
        <v>379</v>
      </c>
      <c r="B53" s="974"/>
      <c r="C53" s="975"/>
      <c r="D53" s="375" t="s">
        <v>342</v>
      </c>
      <c r="E53" s="923" t="s">
        <v>364</v>
      </c>
      <c r="F53" s="924"/>
      <c r="G53" s="376" t="s">
        <v>362</v>
      </c>
      <c r="H53" s="159"/>
      <c r="I53" s="973" t="s">
        <v>379</v>
      </c>
      <c r="J53" s="974"/>
      <c r="K53" s="975"/>
      <c r="L53" s="375" t="s">
        <v>342</v>
      </c>
      <c r="M53" s="923" t="s">
        <v>364</v>
      </c>
      <c r="N53" s="924"/>
      <c r="O53" s="376" t="s">
        <v>362</v>
      </c>
      <c r="P53" s="182"/>
    </row>
    <row r="54" spans="1:19" s="162" customFormat="1" ht="19.899999999999999" customHeight="1">
      <c r="A54" s="976"/>
      <c r="B54" s="977"/>
      <c r="C54" s="978"/>
      <c r="D54" s="163"/>
      <c r="E54" s="962"/>
      <c r="F54" s="963"/>
      <c r="G54" s="377"/>
      <c r="H54" s="164"/>
      <c r="I54" s="976"/>
      <c r="J54" s="977"/>
      <c r="K54" s="978"/>
      <c r="L54" s="168"/>
      <c r="M54" s="834"/>
      <c r="N54" s="835"/>
      <c r="O54" s="378"/>
      <c r="P54" s="182"/>
    </row>
    <row r="55" spans="1:19" s="167" customFormat="1" ht="20.100000000000001" customHeight="1">
      <c r="A55" s="904" t="s">
        <v>361</v>
      </c>
      <c r="B55" s="905"/>
      <c r="C55" s="905"/>
      <c r="D55" s="465">
        <v>0</v>
      </c>
      <c r="E55" s="196" t="s">
        <v>31</v>
      </c>
      <c r="F55" s="983"/>
      <c r="G55" s="984"/>
      <c r="H55" s="159"/>
      <c r="I55" s="960" t="s">
        <v>361</v>
      </c>
      <c r="J55" s="961"/>
      <c r="K55" s="961"/>
      <c r="L55" s="465">
        <v>0</v>
      </c>
      <c r="M55" s="196" t="s">
        <v>31</v>
      </c>
      <c r="N55" s="1014"/>
      <c r="O55" s="1015"/>
      <c r="P55" s="183"/>
      <c r="R55" s="165"/>
      <c r="S55" s="166"/>
    </row>
    <row r="56" spans="1:19" s="162" customFormat="1" ht="20.100000000000001" customHeight="1">
      <c r="A56" s="929" t="s">
        <v>114</v>
      </c>
      <c r="B56" s="930"/>
      <c r="C56" s="930"/>
      <c r="D56" s="930"/>
      <c r="E56" s="930"/>
      <c r="F56" s="933"/>
      <c r="G56" s="184">
        <f>SUM(G43:G52)</f>
        <v>0</v>
      </c>
      <c r="H56" s="51"/>
      <c r="I56" s="929" t="s">
        <v>114</v>
      </c>
      <c r="J56" s="930"/>
      <c r="K56" s="930"/>
      <c r="L56" s="930"/>
      <c r="M56" s="930"/>
      <c r="N56" s="933"/>
      <c r="O56" s="63">
        <f>SUM(O43:O52)</f>
        <v>0</v>
      </c>
      <c r="P56" s="182"/>
    </row>
    <row r="57" spans="1:19" s="57" customFormat="1" ht="20.100000000000001" customHeight="1">
      <c r="A57" s="934" t="s">
        <v>198</v>
      </c>
      <c r="B57" s="935"/>
      <c r="C57" s="935"/>
      <c r="D57" s="935"/>
      <c r="E57" s="935"/>
      <c r="F57" s="936"/>
      <c r="G57" s="190"/>
      <c r="H57" s="60"/>
      <c r="I57" s="934" t="s">
        <v>198</v>
      </c>
      <c r="J57" s="935"/>
      <c r="K57" s="935"/>
      <c r="L57" s="935"/>
      <c r="M57" s="935"/>
      <c r="N57" s="936"/>
      <c r="O57" s="191"/>
      <c r="P57" s="56"/>
    </row>
    <row r="58" spans="1:19" s="57" customFormat="1" ht="20.100000000000001" customHeight="1">
      <c r="A58" s="929" t="s">
        <v>115</v>
      </c>
      <c r="B58" s="930"/>
      <c r="C58" s="930"/>
      <c r="D58" s="930"/>
      <c r="E58" s="930"/>
      <c r="F58" s="933"/>
      <c r="G58" s="184">
        <f>G56+G57</f>
        <v>0</v>
      </c>
      <c r="H58" s="51"/>
      <c r="I58" s="929" t="s">
        <v>115</v>
      </c>
      <c r="J58" s="930"/>
      <c r="K58" s="930"/>
      <c r="L58" s="930"/>
      <c r="M58" s="930"/>
      <c r="N58" s="933"/>
      <c r="O58" s="63">
        <f>O56+O57</f>
        <v>0</v>
      </c>
      <c r="P58" s="56"/>
    </row>
    <row r="59" spans="1:19" s="57" customFormat="1" ht="20.100000000000001" customHeight="1">
      <c r="A59" s="64"/>
      <c r="B59" s="64"/>
      <c r="C59" s="64"/>
      <c r="D59" s="120"/>
      <c r="E59" s="64"/>
      <c r="F59" s="64"/>
      <c r="G59" s="81">
        <v>5</v>
      </c>
      <c r="H59" s="64"/>
      <c r="I59" s="64"/>
      <c r="J59" s="64"/>
      <c r="K59" s="64"/>
      <c r="L59" s="120"/>
      <c r="M59" s="64"/>
      <c r="N59" s="64"/>
      <c r="O59" s="81">
        <v>6</v>
      </c>
      <c r="P59" s="56"/>
    </row>
    <row r="60" spans="1:19" s="57" customFormat="1" ht="19.899999999999999" customHeight="1">
      <c r="A60" s="911" t="s">
        <v>111</v>
      </c>
      <c r="B60" s="912"/>
      <c r="C60" s="894" t="str">
        <f>IF(総表!$D30="","",TEXT(総表!$D30,"yyyy/mm/dd")&amp;総表!$F30&amp;TEXT(総表!$G30,"yyyy/mm/dd"))</f>
        <v/>
      </c>
      <c r="D60" s="895"/>
      <c r="E60" s="895"/>
      <c r="F60" s="895"/>
      <c r="G60" s="896"/>
      <c r="H60" s="51"/>
      <c r="I60" s="911" t="s">
        <v>111</v>
      </c>
      <c r="J60" s="912"/>
      <c r="K60" s="894" t="str">
        <f>IF(総表!$D31="","",TEXT(総表!$D31,"yyyy/mm/dd")&amp;総表!$F31&amp;TEXT(総表!$G31,"yyyy/mm/dd"))</f>
        <v/>
      </c>
      <c r="L60" s="895"/>
      <c r="M60" s="895"/>
      <c r="N60" s="895"/>
      <c r="O60" s="896"/>
      <c r="P60" s="56"/>
    </row>
    <row r="61" spans="1:19" s="57" customFormat="1" ht="20.100000000000001" customHeight="1">
      <c r="A61" s="899" t="s">
        <v>30</v>
      </c>
      <c r="B61" s="900"/>
      <c r="C61" s="908" t="str">
        <f>IF(総表!$I30="","",総表!$I30)</f>
        <v/>
      </c>
      <c r="D61" s="909"/>
      <c r="E61" s="909"/>
      <c r="F61" s="909"/>
      <c r="G61" s="910"/>
      <c r="H61" s="51"/>
      <c r="I61" s="899" t="s">
        <v>30</v>
      </c>
      <c r="J61" s="900"/>
      <c r="K61" s="908" t="str">
        <f>IF(総表!$I31="","",総表!$I31)</f>
        <v/>
      </c>
      <c r="L61" s="909"/>
      <c r="M61" s="909"/>
      <c r="N61" s="909"/>
      <c r="O61" s="910"/>
      <c r="P61" s="56"/>
    </row>
    <row r="62" spans="1:19" s="57" customFormat="1" ht="20.100000000000001" customHeight="1">
      <c r="A62" s="897" t="s">
        <v>348</v>
      </c>
      <c r="B62" s="898"/>
      <c r="C62" s="892"/>
      <c r="D62" s="950"/>
      <c r="E62" s="1003" t="s">
        <v>350</v>
      </c>
      <c r="F62" s="898" t="s">
        <v>351</v>
      </c>
      <c r="G62" s="206"/>
      <c r="H62" s="60"/>
      <c r="I62" s="897" t="s">
        <v>348</v>
      </c>
      <c r="J62" s="898"/>
      <c r="K62" s="892"/>
      <c r="L62" s="950"/>
      <c r="M62" s="1003" t="s">
        <v>350</v>
      </c>
      <c r="N62" s="898" t="s">
        <v>351</v>
      </c>
      <c r="O62" s="206"/>
      <c r="P62" s="86" t="s">
        <v>89</v>
      </c>
      <c r="Q62" s="10"/>
      <c r="R62" s="86"/>
      <c r="S62" s="10"/>
    </row>
    <row r="63" spans="1:19" s="57" customFormat="1" ht="20.100000000000001" customHeight="1">
      <c r="A63" s="911" t="s">
        <v>122</v>
      </c>
      <c r="B63" s="912"/>
      <c r="C63" s="913">
        <f>C62-G62</f>
        <v>0</v>
      </c>
      <c r="D63" s="914"/>
      <c r="E63" s="911" t="s">
        <v>112</v>
      </c>
      <c r="F63" s="912"/>
      <c r="G63" s="432">
        <f>個表!K22</f>
        <v>0</v>
      </c>
      <c r="H63" s="56"/>
      <c r="I63" s="911" t="s">
        <v>122</v>
      </c>
      <c r="J63" s="912"/>
      <c r="K63" s="913">
        <f>K62-O62</f>
        <v>0</v>
      </c>
      <c r="L63" s="914"/>
      <c r="M63" s="911" t="s">
        <v>112</v>
      </c>
      <c r="N63" s="912"/>
      <c r="O63" s="432">
        <f>個表!K23</f>
        <v>0</v>
      </c>
      <c r="P63" s="56"/>
    </row>
    <row r="64" spans="1:19" s="57" customFormat="1" ht="20.100000000000001" customHeight="1">
      <c r="A64" s="1004" t="s">
        <v>123</v>
      </c>
      <c r="B64" s="1005"/>
      <c r="C64" s="1005"/>
      <c r="D64" s="1016"/>
      <c r="E64" s="1019" t="str">
        <f>IF(C63*G63=0,"",C63*G63)</f>
        <v/>
      </c>
      <c r="F64" s="1020"/>
      <c r="G64" s="1021"/>
      <c r="H64" s="60"/>
      <c r="I64" s="1004" t="s">
        <v>123</v>
      </c>
      <c r="J64" s="1005"/>
      <c r="K64" s="1005"/>
      <c r="L64" s="1016"/>
      <c r="M64" s="1007" t="str">
        <f>IF(K63*O63=0,"",K63*O63)</f>
        <v/>
      </c>
      <c r="N64" s="1017"/>
      <c r="O64" s="1018"/>
      <c r="P64" s="56"/>
    </row>
    <row r="65" spans="1:16" s="57" customFormat="1" ht="20.100000000000001" customHeight="1">
      <c r="A65" s="929" t="s">
        <v>116</v>
      </c>
      <c r="B65" s="933"/>
      <c r="C65" s="981">
        <f>IF(G63="","",SUM(F69:F78))</f>
        <v>0</v>
      </c>
      <c r="D65" s="982"/>
      <c r="E65" s="925" t="s">
        <v>117</v>
      </c>
      <c r="F65" s="926"/>
      <c r="G65" s="61" t="str">
        <f>IF(E64="","",C65/E64)</f>
        <v/>
      </c>
      <c r="H65" s="51"/>
      <c r="I65" s="929" t="s">
        <v>116</v>
      </c>
      <c r="J65" s="933"/>
      <c r="K65" s="966">
        <f>IF(O63="","",SUM(N69:N78))</f>
        <v>0</v>
      </c>
      <c r="L65" s="967"/>
      <c r="M65" s="925" t="s">
        <v>117</v>
      </c>
      <c r="N65" s="926"/>
      <c r="O65" s="204" t="str">
        <f>IF(M64="","",K65/M64)</f>
        <v/>
      </c>
      <c r="P65" s="56"/>
    </row>
    <row r="66" spans="1:16" s="57" customFormat="1" ht="20.100000000000001" customHeight="1">
      <c r="A66" s="927" t="s">
        <v>402</v>
      </c>
      <c r="B66" s="928"/>
      <c r="C66" s="981">
        <f>IF(G63="","",SUM(F69:F78,F81))</f>
        <v>0</v>
      </c>
      <c r="D66" s="982"/>
      <c r="E66" s="940" t="s">
        <v>404</v>
      </c>
      <c r="F66" s="941"/>
      <c r="G66" s="62" t="str">
        <f>IF(E64="","",C66/E64)</f>
        <v/>
      </c>
      <c r="H66" s="51"/>
      <c r="I66" s="927" t="s">
        <v>402</v>
      </c>
      <c r="J66" s="928"/>
      <c r="K66" s="966">
        <f>IF(O63="","",SUM(N69:N78,N81))</f>
        <v>0</v>
      </c>
      <c r="L66" s="967"/>
      <c r="M66" s="940" t="s">
        <v>404</v>
      </c>
      <c r="N66" s="941"/>
      <c r="O66" s="205" t="str">
        <f>IF(M64="","",K66/M64)</f>
        <v/>
      </c>
      <c r="P66" s="56"/>
    </row>
    <row r="67" spans="1:16" s="57" customFormat="1" ht="20.100000000000001" customHeight="1">
      <c r="A67" s="929" t="s">
        <v>195</v>
      </c>
      <c r="B67" s="930"/>
      <c r="C67" s="930"/>
      <c r="D67" s="930"/>
      <c r="E67" s="930"/>
      <c r="F67" s="930"/>
      <c r="G67" s="931"/>
      <c r="H67" s="51"/>
      <c r="I67" s="929" t="s">
        <v>195</v>
      </c>
      <c r="J67" s="930"/>
      <c r="K67" s="930"/>
      <c r="L67" s="930"/>
      <c r="M67" s="930"/>
      <c r="N67" s="930"/>
      <c r="O67" s="931"/>
      <c r="P67" s="56"/>
    </row>
    <row r="68" spans="1:16" s="57" customFormat="1" ht="20.100000000000001" customHeight="1">
      <c r="A68" s="904" t="s">
        <v>45</v>
      </c>
      <c r="B68" s="905"/>
      <c r="C68" s="906"/>
      <c r="D68" s="169" t="s">
        <v>305</v>
      </c>
      <c r="E68" s="170" t="s">
        <v>31</v>
      </c>
      <c r="F68" s="170" t="s">
        <v>32</v>
      </c>
      <c r="G68" s="171" t="s">
        <v>33</v>
      </c>
      <c r="H68" s="181"/>
      <c r="I68" s="904" t="s">
        <v>45</v>
      </c>
      <c r="J68" s="905"/>
      <c r="K68" s="906"/>
      <c r="L68" s="169" t="s">
        <v>305</v>
      </c>
      <c r="M68" s="170" t="s">
        <v>31</v>
      </c>
      <c r="N68" s="170" t="s">
        <v>32</v>
      </c>
      <c r="O68" s="171" t="s">
        <v>33</v>
      </c>
      <c r="P68" s="56"/>
    </row>
    <row r="69" spans="1:16" s="162" customFormat="1" ht="20.100000000000001" customHeight="1">
      <c r="A69" s="953"/>
      <c r="B69" s="954"/>
      <c r="C69" s="955"/>
      <c r="D69" s="207"/>
      <c r="E69" s="172" t="s">
        <v>31</v>
      </c>
      <c r="F69" s="173"/>
      <c r="G69" s="174">
        <f t="shared" ref="G69:G78" si="4">D69*F69</f>
        <v>0</v>
      </c>
      <c r="H69" s="181"/>
      <c r="I69" s="953"/>
      <c r="J69" s="954"/>
      <c r="K69" s="955"/>
      <c r="L69" s="207"/>
      <c r="M69" s="172" t="s">
        <v>31</v>
      </c>
      <c r="N69" s="173"/>
      <c r="O69" s="174">
        <f t="shared" ref="O69:O78" si="5">L69*N69</f>
        <v>0</v>
      </c>
      <c r="P69" s="182"/>
    </row>
    <row r="70" spans="1:16" s="162" customFormat="1" ht="20.100000000000001" customHeight="1">
      <c r="A70" s="901"/>
      <c r="B70" s="902"/>
      <c r="C70" s="903"/>
      <c r="D70" s="208"/>
      <c r="E70" s="175" t="s">
        <v>31</v>
      </c>
      <c r="F70" s="176"/>
      <c r="G70" s="177">
        <f t="shared" si="4"/>
        <v>0</v>
      </c>
      <c r="H70" s="181"/>
      <c r="I70" s="901"/>
      <c r="J70" s="902"/>
      <c r="K70" s="903"/>
      <c r="L70" s="208"/>
      <c r="M70" s="175" t="s">
        <v>31</v>
      </c>
      <c r="N70" s="176"/>
      <c r="O70" s="177">
        <f t="shared" si="5"/>
        <v>0</v>
      </c>
      <c r="P70" s="182"/>
    </row>
    <row r="71" spans="1:16" s="162" customFormat="1" ht="20.100000000000001" customHeight="1">
      <c r="A71" s="901"/>
      <c r="B71" s="902"/>
      <c r="C71" s="903"/>
      <c r="D71" s="208"/>
      <c r="E71" s="175" t="s">
        <v>31</v>
      </c>
      <c r="F71" s="176"/>
      <c r="G71" s="177">
        <f t="shared" si="4"/>
        <v>0</v>
      </c>
      <c r="H71" s="181"/>
      <c r="I71" s="901"/>
      <c r="J71" s="902"/>
      <c r="K71" s="903"/>
      <c r="L71" s="208"/>
      <c r="M71" s="175" t="s">
        <v>31</v>
      </c>
      <c r="N71" s="176"/>
      <c r="O71" s="177">
        <f t="shared" si="5"/>
        <v>0</v>
      </c>
      <c r="P71" s="182"/>
    </row>
    <row r="72" spans="1:16" s="162" customFormat="1" ht="20.100000000000001" customHeight="1">
      <c r="A72" s="901"/>
      <c r="B72" s="902"/>
      <c r="C72" s="903"/>
      <c r="D72" s="208"/>
      <c r="E72" s="175" t="s">
        <v>31</v>
      </c>
      <c r="F72" s="176"/>
      <c r="G72" s="177">
        <f t="shared" si="4"/>
        <v>0</v>
      </c>
      <c r="H72" s="181"/>
      <c r="I72" s="901"/>
      <c r="J72" s="902"/>
      <c r="K72" s="903"/>
      <c r="L72" s="208"/>
      <c r="M72" s="175" t="s">
        <v>31</v>
      </c>
      <c r="N72" s="176"/>
      <c r="O72" s="177">
        <f t="shared" si="5"/>
        <v>0</v>
      </c>
      <c r="P72" s="182"/>
    </row>
    <row r="73" spans="1:16" s="162" customFormat="1" ht="20.100000000000001" customHeight="1">
      <c r="A73" s="901"/>
      <c r="B73" s="902"/>
      <c r="C73" s="903"/>
      <c r="D73" s="208"/>
      <c r="E73" s="175" t="s">
        <v>31</v>
      </c>
      <c r="F73" s="176"/>
      <c r="G73" s="177">
        <f t="shared" si="4"/>
        <v>0</v>
      </c>
      <c r="H73" s="181"/>
      <c r="I73" s="901"/>
      <c r="J73" s="902"/>
      <c r="K73" s="903"/>
      <c r="L73" s="208"/>
      <c r="M73" s="175" t="s">
        <v>31</v>
      </c>
      <c r="N73" s="176"/>
      <c r="O73" s="177">
        <f t="shared" si="5"/>
        <v>0</v>
      </c>
      <c r="P73" s="182"/>
    </row>
    <row r="74" spans="1:16" s="162" customFormat="1" ht="20.100000000000001" customHeight="1">
      <c r="A74" s="901"/>
      <c r="B74" s="902"/>
      <c r="C74" s="903"/>
      <c r="D74" s="208"/>
      <c r="E74" s="175" t="s">
        <v>31</v>
      </c>
      <c r="F74" s="176"/>
      <c r="G74" s="177">
        <f t="shared" si="4"/>
        <v>0</v>
      </c>
      <c r="H74" s="181"/>
      <c r="I74" s="901"/>
      <c r="J74" s="902"/>
      <c r="K74" s="903"/>
      <c r="L74" s="208"/>
      <c r="M74" s="175" t="s">
        <v>31</v>
      </c>
      <c r="N74" s="176"/>
      <c r="O74" s="177">
        <f t="shared" si="5"/>
        <v>0</v>
      </c>
      <c r="P74" s="182"/>
    </row>
    <row r="75" spans="1:16" s="162" customFormat="1" ht="20.100000000000001" customHeight="1">
      <c r="A75" s="901"/>
      <c r="B75" s="902"/>
      <c r="C75" s="903"/>
      <c r="D75" s="208"/>
      <c r="E75" s="175" t="s">
        <v>31</v>
      </c>
      <c r="F75" s="176"/>
      <c r="G75" s="177">
        <f t="shared" si="4"/>
        <v>0</v>
      </c>
      <c r="H75" s="181"/>
      <c r="I75" s="901"/>
      <c r="J75" s="902"/>
      <c r="K75" s="903"/>
      <c r="L75" s="208"/>
      <c r="M75" s="175" t="s">
        <v>31</v>
      </c>
      <c r="N75" s="176"/>
      <c r="O75" s="177">
        <f t="shared" si="5"/>
        <v>0</v>
      </c>
      <c r="P75" s="182"/>
    </row>
    <row r="76" spans="1:16" s="162" customFormat="1" ht="20.100000000000001" customHeight="1">
      <c r="A76" s="901"/>
      <c r="B76" s="902"/>
      <c r="C76" s="903"/>
      <c r="D76" s="208"/>
      <c r="E76" s="175" t="s">
        <v>31</v>
      </c>
      <c r="F76" s="176"/>
      <c r="G76" s="177">
        <f t="shared" si="4"/>
        <v>0</v>
      </c>
      <c r="H76" s="181"/>
      <c r="I76" s="901"/>
      <c r="J76" s="902"/>
      <c r="K76" s="903"/>
      <c r="L76" s="208"/>
      <c r="M76" s="175" t="s">
        <v>31</v>
      </c>
      <c r="N76" s="176"/>
      <c r="O76" s="177">
        <f t="shared" si="5"/>
        <v>0</v>
      </c>
      <c r="P76" s="182"/>
    </row>
    <row r="77" spans="1:16" s="162" customFormat="1" ht="20.100000000000001" customHeight="1">
      <c r="A77" s="901"/>
      <c r="B77" s="902"/>
      <c r="C77" s="903"/>
      <c r="D77" s="208"/>
      <c r="E77" s="175" t="s">
        <v>31</v>
      </c>
      <c r="F77" s="176"/>
      <c r="G77" s="177">
        <f t="shared" si="4"/>
        <v>0</v>
      </c>
      <c r="H77" s="181"/>
      <c r="I77" s="901"/>
      <c r="J77" s="902"/>
      <c r="K77" s="903"/>
      <c r="L77" s="208"/>
      <c r="M77" s="175" t="s">
        <v>31</v>
      </c>
      <c r="N77" s="176"/>
      <c r="O77" s="177">
        <f t="shared" si="5"/>
        <v>0</v>
      </c>
      <c r="P77" s="182"/>
    </row>
    <row r="78" spans="1:16" s="162" customFormat="1" ht="20.100000000000001" customHeight="1">
      <c r="A78" s="937"/>
      <c r="B78" s="938"/>
      <c r="C78" s="939"/>
      <c r="D78" s="208"/>
      <c r="E78" s="175" t="s">
        <v>31</v>
      </c>
      <c r="F78" s="176"/>
      <c r="G78" s="177">
        <f t="shared" si="4"/>
        <v>0</v>
      </c>
      <c r="H78" s="181"/>
      <c r="I78" s="937"/>
      <c r="J78" s="938"/>
      <c r="K78" s="939"/>
      <c r="L78" s="208"/>
      <c r="M78" s="175" t="s">
        <v>31</v>
      </c>
      <c r="N78" s="176"/>
      <c r="O78" s="177">
        <f t="shared" si="5"/>
        <v>0</v>
      </c>
      <c r="P78" s="182"/>
    </row>
    <row r="79" spans="1:16" s="162" customFormat="1" ht="20.100000000000001" customHeight="1">
      <c r="A79" s="973" t="s">
        <v>379</v>
      </c>
      <c r="B79" s="974"/>
      <c r="C79" s="975"/>
      <c r="D79" s="375" t="s">
        <v>342</v>
      </c>
      <c r="E79" s="923" t="s">
        <v>364</v>
      </c>
      <c r="F79" s="924"/>
      <c r="G79" s="376" t="s">
        <v>362</v>
      </c>
      <c r="H79" s="159"/>
      <c r="I79" s="973" t="s">
        <v>379</v>
      </c>
      <c r="J79" s="974"/>
      <c r="K79" s="975"/>
      <c r="L79" s="375" t="s">
        <v>342</v>
      </c>
      <c r="M79" s="923" t="s">
        <v>364</v>
      </c>
      <c r="N79" s="924"/>
      <c r="O79" s="376" t="s">
        <v>362</v>
      </c>
      <c r="P79" s="182"/>
    </row>
    <row r="80" spans="1:16" s="162" customFormat="1" ht="19.899999999999999" customHeight="1">
      <c r="A80" s="976"/>
      <c r="B80" s="977"/>
      <c r="C80" s="978"/>
      <c r="D80" s="163"/>
      <c r="E80" s="962"/>
      <c r="F80" s="963"/>
      <c r="G80" s="377"/>
      <c r="H80" s="164"/>
      <c r="I80" s="976"/>
      <c r="J80" s="977"/>
      <c r="K80" s="978"/>
      <c r="L80" s="163"/>
      <c r="M80" s="962"/>
      <c r="N80" s="963"/>
      <c r="O80" s="377"/>
      <c r="P80" s="182"/>
    </row>
    <row r="81" spans="1:19" s="167" customFormat="1" ht="20.100000000000001" customHeight="1">
      <c r="A81" s="904" t="s">
        <v>361</v>
      </c>
      <c r="B81" s="905"/>
      <c r="C81" s="905"/>
      <c r="D81" s="465">
        <v>0</v>
      </c>
      <c r="E81" s="196" t="s">
        <v>31</v>
      </c>
      <c r="F81" s="983"/>
      <c r="G81" s="984"/>
      <c r="H81" s="159"/>
      <c r="I81" s="904" t="s">
        <v>361</v>
      </c>
      <c r="J81" s="905"/>
      <c r="K81" s="905"/>
      <c r="L81" s="465">
        <v>0</v>
      </c>
      <c r="M81" s="196" t="s">
        <v>31</v>
      </c>
      <c r="N81" s="983"/>
      <c r="O81" s="984"/>
      <c r="P81" s="183"/>
      <c r="R81" s="165"/>
      <c r="S81" s="166"/>
    </row>
    <row r="82" spans="1:19" s="162" customFormat="1" ht="20.100000000000001" customHeight="1">
      <c r="A82" s="929" t="s">
        <v>114</v>
      </c>
      <c r="B82" s="930"/>
      <c r="C82" s="930"/>
      <c r="D82" s="930"/>
      <c r="E82" s="930"/>
      <c r="F82" s="933"/>
      <c r="G82" s="184">
        <f>SUM(G69:G78)</f>
        <v>0</v>
      </c>
      <c r="H82" s="51"/>
      <c r="I82" s="929" t="s">
        <v>114</v>
      </c>
      <c r="J82" s="930"/>
      <c r="K82" s="930"/>
      <c r="L82" s="930"/>
      <c r="M82" s="930"/>
      <c r="N82" s="933"/>
      <c r="O82" s="184">
        <f>SUM(O69:O78)</f>
        <v>0</v>
      </c>
      <c r="P82" s="182"/>
    </row>
    <row r="83" spans="1:19" s="57" customFormat="1" ht="20.100000000000001" customHeight="1">
      <c r="A83" s="934" t="s">
        <v>198</v>
      </c>
      <c r="B83" s="935"/>
      <c r="C83" s="935"/>
      <c r="D83" s="935"/>
      <c r="E83" s="935"/>
      <c r="F83" s="936"/>
      <c r="G83" s="190"/>
      <c r="H83" s="60"/>
      <c r="I83" s="934" t="s">
        <v>198</v>
      </c>
      <c r="J83" s="935"/>
      <c r="K83" s="935"/>
      <c r="L83" s="935"/>
      <c r="M83" s="935"/>
      <c r="N83" s="936"/>
      <c r="O83" s="190"/>
      <c r="P83" s="56"/>
    </row>
    <row r="84" spans="1:19" s="57" customFormat="1" ht="20.100000000000001" customHeight="1">
      <c r="A84" s="929" t="s">
        <v>115</v>
      </c>
      <c r="B84" s="930"/>
      <c r="C84" s="930"/>
      <c r="D84" s="930"/>
      <c r="E84" s="930"/>
      <c r="F84" s="933"/>
      <c r="G84" s="184">
        <f>G82+G83</f>
        <v>0</v>
      </c>
      <c r="H84" s="51"/>
      <c r="I84" s="929" t="s">
        <v>115</v>
      </c>
      <c r="J84" s="930"/>
      <c r="K84" s="930"/>
      <c r="L84" s="930"/>
      <c r="M84" s="930"/>
      <c r="N84" s="933"/>
      <c r="O84" s="184">
        <f>O82+O83</f>
        <v>0</v>
      </c>
      <c r="P84" s="56"/>
    </row>
    <row r="85" spans="1:19" s="57" customFormat="1" ht="20.100000000000001" customHeight="1">
      <c r="A85" s="64"/>
      <c r="B85" s="64"/>
      <c r="C85" s="64"/>
      <c r="D85" s="120"/>
      <c r="E85" s="64"/>
      <c r="F85" s="64"/>
      <c r="G85" s="81">
        <v>7</v>
      </c>
      <c r="H85" s="64"/>
      <c r="I85" s="64"/>
      <c r="J85" s="64"/>
      <c r="K85" s="64"/>
      <c r="L85" s="120"/>
      <c r="M85" s="64"/>
      <c r="N85" s="64"/>
      <c r="O85" s="81">
        <v>8</v>
      </c>
      <c r="P85" s="56"/>
    </row>
    <row r="86" spans="1:19" s="57" customFormat="1" ht="20.100000000000001" customHeight="1">
      <c r="A86" s="911" t="s">
        <v>111</v>
      </c>
      <c r="B86" s="912"/>
      <c r="C86" s="894" t="str">
        <f>IF(総表!$D32="","",TEXT(総表!$D32,"yyyy/mm/dd")&amp;総表!$F32&amp;TEXT(総表!$G32,"yyyy/mm/dd"))</f>
        <v/>
      </c>
      <c r="D86" s="895"/>
      <c r="E86" s="895"/>
      <c r="F86" s="895"/>
      <c r="G86" s="896"/>
      <c r="H86" s="51"/>
      <c r="I86" s="911" t="s">
        <v>111</v>
      </c>
      <c r="J86" s="912"/>
      <c r="K86" s="894" t="str">
        <f>IF(総表!$D33="","",TEXT(総表!$D33,"yyyy/mm/dd")&amp;総表!$F33&amp;TEXT(総表!$G33,"yyyy/mm/dd"))</f>
        <v/>
      </c>
      <c r="L86" s="895"/>
      <c r="M86" s="895"/>
      <c r="N86" s="895"/>
      <c r="O86" s="896"/>
      <c r="P86" s="56"/>
    </row>
    <row r="87" spans="1:19" s="57" customFormat="1" ht="20.100000000000001" customHeight="1">
      <c r="A87" s="899" t="s">
        <v>30</v>
      </c>
      <c r="B87" s="900"/>
      <c r="C87" s="908" t="str">
        <f>IF(総表!$I32="","",総表!$I32)</f>
        <v/>
      </c>
      <c r="D87" s="909"/>
      <c r="E87" s="909"/>
      <c r="F87" s="909"/>
      <c r="G87" s="910"/>
      <c r="H87" s="51"/>
      <c r="I87" s="899" t="s">
        <v>30</v>
      </c>
      <c r="J87" s="900"/>
      <c r="K87" s="908" t="str">
        <f>IF(総表!$I33="","",総表!$I33)</f>
        <v/>
      </c>
      <c r="L87" s="909"/>
      <c r="M87" s="909"/>
      <c r="N87" s="909"/>
      <c r="O87" s="910"/>
      <c r="P87" s="56"/>
    </row>
    <row r="88" spans="1:19" s="57" customFormat="1" ht="20.100000000000001" customHeight="1">
      <c r="A88" s="897" t="s">
        <v>348</v>
      </c>
      <c r="B88" s="898"/>
      <c r="C88" s="892"/>
      <c r="D88" s="893"/>
      <c r="E88" s="1003" t="s">
        <v>350</v>
      </c>
      <c r="F88" s="898" t="s">
        <v>351</v>
      </c>
      <c r="G88" s="206"/>
      <c r="H88" s="60"/>
      <c r="I88" s="897" t="s">
        <v>348</v>
      </c>
      <c r="J88" s="898"/>
      <c r="K88" s="892"/>
      <c r="L88" s="893"/>
      <c r="M88" s="1003" t="s">
        <v>350</v>
      </c>
      <c r="N88" s="898" t="s">
        <v>351</v>
      </c>
      <c r="O88" s="206"/>
      <c r="P88" s="86" t="s">
        <v>89</v>
      </c>
      <c r="Q88" s="10"/>
      <c r="R88" s="86"/>
      <c r="S88" s="10"/>
    </row>
    <row r="89" spans="1:19" s="57" customFormat="1" ht="20.100000000000001" customHeight="1">
      <c r="A89" s="911" t="s">
        <v>122</v>
      </c>
      <c r="B89" s="912"/>
      <c r="C89" s="913">
        <f>C88-G88</f>
        <v>0</v>
      </c>
      <c r="D89" s="914"/>
      <c r="E89" s="948" t="s">
        <v>112</v>
      </c>
      <c r="F89" s="949"/>
      <c r="G89" s="432">
        <f>個表!K24</f>
        <v>0</v>
      </c>
      <c r="H89" s="56"/>
      <c r="I89" s="911" t="s">
        <v>122</v>
      </c>
      <c r="J89" s="912"/>
      <c r="K89" s="913">
        <f>K88-O88</f>
        <v>0</v>
      </c>
      <c r="L89" s="914"/>
      <c r="M89" s="948" t="s">
        <v>112</v>
      </c>
      <c r="N89" s="949"/>
      <c r="O89" s="432">
        <f>個表!K25</f>
        <v>0</v>
      </c>
      <c r="P89" s="56"/>
    </row>
    <row r="90" spans="1:19" s="57" customFormat="1" ht="20.100000000000001" customHeight="1">
      <c r="A90" s="1004" t="s">
        <v>123</v>
      </c>
      <c r="B90" s="1005"/>
      <c r="C90" s="1006"/>
      <c r="D90" s="1006"/>
      <c r="E90" s="1007" t="str">
        <f>IF(C89*G89=0,"",C89*G89)</f>
        <v/>
      </c>
      <c r="F90" s="1008"/>
      <c r="G90" s="1009"/>
      <c r="H90" s="60"/>
      <c r="I90" s="1004" t="s">
        <v>123</v>
      </c>
      <c r="J90" s="1005"/>
      <c r="K90" s="1006"/>
      <c r="L90" s="1006"/>
      <c r="M90" s="1007" t="str">
        <f>IF(K89*O89=0,"",K89*O89)</f>
        <v/>
      </c>
      <c r="N90" s="1008"/>
      <c r="O90" s="1009"/>
      <c r="P90" s="56"/>
    </row>
    <row r="91" spans="1:19" s="57" customFormat="1" ht="20.100000000000001" customHeight="1">
      <c r="A91" s="929" t="s">
        <v>116</v>
      </c>
      <c r="B91" s="933"/>
      <c r="C91" s="966">
        <f>IF(G89="","",SUM(F95:F104))</f>
        <v>0</v>
      </c>
      <c r="D91" s="967"/>
      <c r="E91" s="925" t="s">
        <v>117</v>
      </c>
      <c r="F91" s="926"/>
      <c r="G91" s="204" t="str">
        <f>IF(E90="","",C91/E90)</f>
        <v/>
      </c>
      <c r="H91" s="51"/>
      <c r="I91" s="929" t="s">
        <v>116</v>
      </c>
      <c r="J91" s="933"/>
      <c r="K91" s="951">
        <f>IF(O89="","",SUM(N95:N104))</f>
        <v>0</v>
      </c>
      <c r="L91" s="951"/>
      <c r="M91" s="925" t="s">
        <v>117</v>
      </c>
      <c r="N91" s="926"/>
      <c r="O91" s="204" t="str">
        <f>IF(M90="","",K91/M90)</f>
        <v/>
      </c>
      <c r="P91" s="56"/>
    </row>
    <row r="92" spans="1:19" s="57" customFormat="1" ht="20.100000000000001" customHeight="1">
      <c r="A92" s="956" t="s">
        <v>402</v>
      </c>
      <c r="B92" s="957"/>
      <c r="C92" s="966">
        <f>IF(G89="","",SUM(F95:F104,F107))</f>
        <v>0</v>
      </c>
      <c r="D92" s="967"/>
      <c r="E92" s="940" t="s">
        <v>404</v>
      </c>
      <c r="F92" s="941"/>
      <c r="G92" s="205" t="str">
        <f>IF(E90="","",C92/E90)</f>
        <v/>
      </c>
      <c r="H92" s="51"/>
      <c r="I92" s="956" t="s">
        <v>402</v>
      </c>
      <c r="J92" s="957"/>
      <c r="K92" s="952">
        <f>IF(O89="","",SUM(N95:N104,N107))</f>
        <v>0</v>
      </c>
      <c r="L92" s="952"/>
      <c r="M92" s="940" t="s">
        <v>404</v>
      </c>
      <c r="N92" s="941"/>
      <c r="O92" s="205" t="str">
        <f>IF(M90="","",K92/M90)</f>
        <v/>
      </c>
      <c r="P92" s="56"/>
    </row>
    <row r="93" spans="1:19" s="57" customFormat="1" ht="20.100000000000001" customHeight="1">
      <c r="A93" s="929" t="s">
        <v>195</v>
      </c>
      <c r="B93" s="930"/>
      <c r="C93" s="930"/>
      <c r="D93" s="930"/>
      <c r="E93" s="930"/>
      <c r="F93" s="930"/>
      <c r="G93" s="931"/>
      <c r="H93" s="51"/>
      <c r="I93" s="929" t="s">
        <v>195</v>
      </c>
      <c r="J93" s="930"/>
      <c r="K93" s="930"/>
      <c r="L93" s="930"/>
      <c r="M93" s="930"/>
      <c r="N93" s="930"/>
      <c r="O93" s="931"/>
      <c r="P93" s="56"/>
    </row>
    <row r="94" spans="1:19" s="57" customFormat="1" ht="20.100000000000001" customHeight="1">
      <c r="A94" s="904" t="s">
        <v>45</v>
      </c>
      <c r="B94" s="905"/>
      <c r="C94" s="906"/>
      <c r="D94" s="169" t="s">
        <v>305</v>
      </c>
      <c r="E94" s="170" t="s">
        <v>31</v>
      </c>
      <c r="F94" s="170" t="s">
        <v>32</v>
      </c>
      <c r="G94" s="171" t="s">
        <v>33</v>
      </c>
      <c r="H94" s="181"/>
      <c r="I94" s="904" t="s">
        <v>45</v>
      </c>
      <c r="J94" s="905"/>
      <c r="K94" s="906"/>
      <c r="L94" s="169" t="s">
        <v>305</v>
      </c>
      <c r="M94" s="170" t="s">
        <v>31</v>
      </c>
      <c r="N94" s="170" t="s">
        <v>32</v>
      </c>
      <c r="O94" s="171" t="s">
        <v>33</v>
      </c>
      <c r="P94" s="56"/>
    </row>
    <row r="95" spans="1:19" s="162" customFormat="1" ht="20.100000000000001" customHeight="1">
      <c r="A95" s="953"/>
      <c r="B95" s="954"/>
      <c r="C95" s="955"/>
      <c r="D95" s="207"/>
      <c r="E95" s="172" t="s">
        <v>31</v>
      </c>
      <c r="F95" s="173"/>
      <c r="G95" s="174">
        <f t="shared" ref="G95:G104" si="6">D95*F95</f>
        <v>0</v>
      </c>
      <c r="H95" s="181"/>
      <c r="I95" s="953"/>
      <c r="J95" s="954"/>
      <c r="K95" s="955"/>
      <c r="L95" s="207"/>
      <c r="M95" s="172" t="s">
        <v>31</v>
      </c>
      <c r="N95" s="173"/>
      <c r="O95" s="174">
        <f t="shared" ref="O95:O104" si="7">L95*N95</f>
        <v>0</v>
      </c>
      <c r="P95" s="182"/>
    </row>
    <row r="96" spans="1:19" s="162" customFormat="1" ht="20.100000000000001" customHeight="1">
      <c r="A96" s="901"/>
      <c r="B96" s="902"/>
      <c r="C96" s="903"/>
      <c r="D96" s="208"/>
      <c r="E96" s="175" t="s">
        <v>31</v>
      </c>
      <c r="F96" s="176"/>
      <c r="G96" s="177">
        <f t="shared" si="6"/>
        <v>0</v>
      </c>
      <c r="H96" s="181"/>
      <c r="I96" s="901"/>
      <c r="J96" s="902"/>
      <c r="K96" s="903"/>
      <c r="L96" s="208"/>
      <c r="M96" s="175" t="s">
        <v>31</v>
      </c>
      <c r="N96" s="176"/>
      <c r="O96" s="177">
        <f t="shared" si="7"/>
        <v>0</v>
      </c>
      <c r="P96" s="182"/>
    </row>
    <row r="97" spans="1:19" s="162" customFormat="1" ht="20.100000000000001" customHeight="1">
      <c r="A97" s="901"/>
      <c r="B97" s="902"/>
      <c r="C97" s="903"/>
      <c r="D97" s="208"/>
      <c r="E97" s="175" t="s">
        <v>31</v>
      </c>
      <c r="F97" s="176"/>
      <c r="G97" s="177">
        <f t="shared" si="6"/>
        <v>0</v>
      </c>
      <c r="H97" s="181"/>
      <c r="I97" s="901"/>
      <c r="J97" s="902"/>
      <c r="K97" s="903"/>
      <c r="L97" s="208"/>
      <c r="M97" s="175" t="s">
        <v>31</v>
      </c>
      <c r="N97" s="176"/>
      <c r="O97" s="177">
        <f t="shared" si="7"/>
        <v>0</v>
      </c>
      <c r="P97" s="182"/>
    </row>
    <row r="98" spans="1:19" s="162" customFormat="1" ht="20.100000000000001" customHeight="1">
      <c r="A98" s="901"/>
      <c r="B98" s="902"/>
      <c r="C98" s="903"/>
      <c r="D98" s="208"/>
      <c r="E98" s="175" t="s">
        <v>31</v>
      </c>
      <c r="F98" s="176"/>
      <c r="G98" s="177">
        <f t="shared" si="6"/>
        <v>0</v>
      </c>
      <c r="H98" s="181"/>
      <c r="I98" s="901"/>
      <c r="J98" s="902"/>
      <c r="K98" s="903"/>
      <c r="L98" s="208"/>
      <c r="M98" s="175" t="s">
        <v>31</v>
      </c>
      <c r="N98" s="176"/>
      <c r="O98" s="177">
        <f t="shared" si="7"/>
        <v>0</v>
      </c>
      <c r="P98" s="182"/>
    </row>
    <row r="99" spans="1:19" s="162" customFormat="1" ht="20.100000000000001" customHeight="1">
      <c r="A99" s="901"/>
      <c r="B99" s="902"/>
      <c r="C99" s="903"/>
      <c r="D99" s="208"/>
      <c r="E99" s="175" t="s">
        <v>31</v>
      </c>
      <c r="F99" s="176"/>
      <c r="G99" s="177">
        <f t="shared" si="6"/>
        <v>0</v>
      </c>
      <c r="H99" s="181"/>
      <c r="I99" s="901"/>
      <c r="J99" s="902"/>
      <c r="K99" s="903"/>
      <c r="L99" s="208"/>
      <c r="M99" s="175" t="s">
        <v>31</v>
      </c>
      <c r="N99" s="176"/>
      <c r="O99" s="177">
        <f t="shared" si="7"/>
        <v>0</v>
      </c>
      <c r="P99" s="182"/>
    </row>
    <row r="100" spans="1:19" s="162" customFormat="1" ht="20.100000000000001" customHeight="1">
      <c r="A100" s="901"/>
      <c r="B100" s="902"/>
      <c r="C100" s="903"/>
      <c r="D100" s="208"/>
      <c r="E100" s="175" t="s">
        <v>31</v>
      </c>
      <c r="F100" s="176"/>
      <c r="G100" s="177">
        <f t="shared" si="6"/>
        <v>0</v>
      </c>
      <c r="H100" s="181"/>
      <c r="I100" s="901"/>
      <c r="J100" s="902"/>
      <c r="K100" s="903"/>
      <c r="L100" s="208"/>
      <c r="M100" s="175" t="s">
        <v>31</v>
      </c>
      <c r="N100" s="176"/>
      <c r="O100" s="177">
        <f t="shared" si="7"/>
        <v>0</v>
      </c>
      <c r="P100" s="182"/>
    </row>
    <row r="101" spans="1:19" s="162" customFormat="1" ht="20.100000000000001" customHeight="1">
      <c r="A101" s="901"/>
      <c r="B101" s="902"/>
      <c r="C101" s="903"/>
      <c r="D101" s="208"/>
      <c r="E101" s="175" t="s">
        <v>31</v>
      </c>
      <c r="F101" s="176"/>
      <c r="G101" s="177">
        <f t="shared" si="6"/>
        <v>0</v>
      </c>
      <c r="H101" s="181"/>
      <c r="I101" s="901"/>
      <c r="J101" s="902"/>
      <c r="K101" s="903"/>
      <c r="L101" s="208"/>
      <c r="M101" s="175" t="s">
        <v>31</v>
      </c>
      <c r="N101" s="176"/>
      <c r="O101" s="177">
        <f t="shared" si="7"/>
        <v>0</v>
      </c>
      <c r="P101" s="182"/>
    </row>
    <row r="102" spans="1:19" s="162" customFormat="1" ht="20.100000000000001" customHeight="1">
      <c r="A102" s="901"/>
      <c r="B102" s="902"/>
      <c r="C102" s="903"/>
      <c r="D102" s="208"/>
      <c r="E102" s="175" t="s">
        <v>31</v>
      </c>
      <c r="F102" s="176"/>
      <c r="G102" s="177">
        <f t="shared" si="6"/>
        <v>0</v>
      </c>
      <c r="H102" s="181"/>
      <c r="I102" s="901"/>
      <c r="J102" s="902"/>
      <c r="K102" s="903"/>
      <c r="L102" s="208"/>
      <c r="M102" s="175" t="s">
        <v>31</v>
      </c>
      <c r="N102" s="176"/>
      <c r="O102" s="177">
        <f t="shared" si="7"/>
        <v>0</v>
      </c>
      <c r="P102" s="182"/>
    </row>
    <row r="103" spans="1:19" s="162" customFormat="1" ht="20.100000000000001" customHeight="1">
      <c r="A103" s="901"/>
      <c r="B103" s="902"/>
      <c r="C103" s="903"/>
      <c r="D103" s="208"/>
      <c r="E103" s="175" t="s">
        <v>31</v>
      </c>
      <c r="F103" s="176"/>
      <c r="G103" s="177">
        <f t="shared" si="6"/>
        <v>0</v>
      </c>
      <c r="H103" s="181"/>
      <c r="I103" s="901"/>
      <c r="J103" s="902"/>
      <c r="K103" s="903"/>
      <c r="L103" s="208"/>
      <c r="M103" s="175" t="s">
        <v>31</v>
      </c>
      <c r="N103" s="176"/>
      <c r="O103" s="177">
        <f t="shared" si="7"/>
        <v>0</v>
      </c>
      <c r="P103" s="182"/>
    </row>
    <row r="104" spans="1:19" s="162" customFormat="1" ht="20.100000000000001" customHeight="1">
      <c r="A104" s="901"/>
      <c r="B104" s="902"/>
      <c r="C104" s="903"/>
      <c r="D104" s="208"/>
      <c r="E104" s="175" t="s">
        <v>31</v>
      </c>
      <c r="F104" s="176"/>
      <c r="G104" s="177">
        <f t="shared" si="6"/>
        <v>0</v>
      </c>
      <c r="H104" s="181"/>
      <c r="I104" s="901"/>
      <c r="J104" s="902"/>
      <c r="K104" s="903"/>
      <c r="L104" s="208"/>
      <c r="M104" s="175" t="s">
        <v>31</v>
      </c>
      <c r="N104" s="176"/>
      <c r="O104" s="177">
        <f t="shared" si="7"/>
        <v>0</v>
      </c>
      <c r="P104" s="182"/>
    </row>
    <row r="105" spans="1:19" s="162" customFormat="1" ht="20.100000000000001" customHeight="1">
      <c r="A105" s="917" t="s">
        <v>379</v>
      </c>
      <c r="B105" s="918"/>
      <c r="C105" s="919"/>
      <c r="D105" s="375" t="s">
        <v>342</v>
      </c>
      <c r="E105" s="923" t="s">
        <v>364</v>
      </c>
      <c r="F105" s="924"/>
      <c r="G105" s="376" t="s">
        <v>362</v>
      </c>
      <c r="H105" s="159"/>
      <c r="I105" s="917" t="s">
        <v>379</v>
      </c>
      <c r="J105" s="918"/>
      <c r="K105" s="919"/>
      <c r="L105" s="375" t="s">
        <v>342</v>
      </c>
      <c r="M105" s="923" t="s">
        <v>364</v>
      </c>
      <c r="N105" s="924"/>
      <c r="O105" s="376" t="s">
        <v>362</v>
      </c>
      <c r="P105" s="182"/>
    </row>
    <row r="106" spans="1:19" s="162" customFormat="1" ht="19.899999999999999" customHeight="1">
      <c r="A106" s="920"/>
      <c r="B106" s="921"/>
      <c r="C106" s="922"/>
      <c r="D106" s="163"/>
      <c r="E106" s="962"/>
      <c r="F106" s="963"/>
      <c r="G106" s="377"/>
      <c r="H106" s="164"/>
      <c r="I106" s="920"/>
      <c r="J106" s="921"/>
      <c r="K106" s="922"/>
      <c r="L106" s="163"/>
      <c r="M106" s="962"/>
      <c r="N106" s="963"/>
      <c r="O106" s="377"/>
      <c r="P106" s="182"/>
    </row>
    <row r="107" spans="1:19" s="167" customFormat="1" ht="20.100000000000001" customHeight="1">
      <c r="A107" s="960" t="s">
        <v>361</v>
      </c>
      <c r="B107" s="961"/>
      <c r="C107" s="961"/>
      <c r="D107" s="465">
        <v>0</v>
      </c>
      <c r="E107" s="196" t="s">
        <v>31</v>
      </c>
      <c r="F107" s="983"/>
      <c r="G107" s="1013"/>
      <c r="H107" s="159"/>
      <c r="I107" s="960" t="s">
        <v>361</v>
      </c>
      <c r="J107" s="961"/>
      <c r="K107" s="961"/>
      <c r="L107" s="465">
        <v>0</v>
      </c>
      <c r="M107" s="196" t="s">
        <v>31</v>
      </c>
      <c r="N107" s="983"/>
      <c r="O107" s="1013"/>
      <c r="P107" s="183"/>
      <c r="R107" s="165"/>
      <c r="S107" s="166"/>
    </row>
    <row r="108" spans="1:19" s="162" customFormat="1" ht="20.100000000000001" customHeight="1">
      <c r="A108" s="929" t="s">
        <v>114</v>
      </c>
      <c r="B108" s="930"/>
      <c r="C108" s="930"/>
      <c r="D108" s="930"/>
      <c r="E108" s="930"/>
      <c r="F108" s="933"/>
      <c r="G108" s="184">
        <f>SUM(G95:G104)</f>
        <v>0</v>
      </c>
      <c r="H108" s="51"/>
      <c r="I108" s="929" t="s">
        <v>114</v>
      </c>
      <c r="J108" s="930"/>
      <c r="K108" s="930"/>
      <c r="L108" s="930"/>
      <c r="M108" s="930"/>
      <c r="N108" s="933"/>
      <c r="O108" s="184">
        <f>SUM(O95:O104)</f>
        <v>0</v>
      </c>
      <c r="P108" s="182"/>
    </row>
    <row r="109" spans="1:19" s="57" customFormat="1" ht="20.100000000000001" customHeight="1">
      <c r="A109" s="934" t="s">
        <v>198</v>
      </c>
      <c r="B109" s="935"/>
      <c r="C109" s="935"/>
      <c r="D109" s="935"/>
      <c r="E109" s="935"/>
      <c r="F109" s="936"/>
      <c r="G109" s="190"/>
      <c r="H109" s="60"/>
      <c r="I109" s="934" t="s">
        <v>198</v>
      </c>
      <c r="J109" s="935"/>
      <c r="K109" s="935"/>
      <c r="L109" s="935"/>
      <c r="M109" s="935"/>
      <c r="N109" s="936"/>
      <c r="O109" s="190"/>
      <c r="P109" s="56"/>
    </row>
    <row r="110" spans="1:19" s="57" customFormat="1" ht="20.100000000000001" customHeight="1">
      <c r="A110" s="929" t="s">
        <v>115</v>
      </c>
      <c r="B110" s="930"/>
      <c r="C110" s="930"/>
      <c r="D110" s="930"/>
      <c r="E110" s="930"/>
      <c r="F110" s="933"/>
      <c r="G110" s="184">
        <f>G108+G109</f>
        <v>0</v>
      </c>
      <c r="H110" s="51"/>
      <c r="I110" s="929" t="s">
        <v>115</v>
      </c>
      <c r="J110" s="930"/>
      <c r="K110" s="930"/>
      <c r="L110" s="930"/>
      <c r="M110" s="930"/>
      <c r="N110" s="933"/>
      <c r="O110" s="184">
        <f>O108+O109</f>
        <v>0</v>
      </c>
      <c r="P110" s="56"/>
    </row>
    <row r="111" spans="1:19" s="57" customFormat="1" ht="20.100000000000001" customHeight="1">
      <c r="A111" s="64"/>
      <c r="B111" s="64"/>
      <c r="C111" s="64"/>
      <c r="D111" s="120"/>
      <c r="E111" s="64"/>
      <c r="F111" s="64"/>
      <c r="G111" s="81">
        <v>9</v>
      </c>
      <c r="H111" s="64"/>
      <c r="I111" s="64"/>
      <c r="J111" s="64"/>
      <c r="K111" s="64"/>
      <c r="L111" s="120"/>
      <c r="M111" s="64"/>
      <c r="N111" s="64"/>
      <c r="O111" s="81">
        <v>10</v>
      </c>
      <c r="P111" s="56"/>
    </row>
    <row r="112" spans="1:19" s="57" customFormat="1" ht="20.100000000000001" customHeight="1">
      <c r="A112" s="911" t="s">
        <v>111</v>
      </c>
      <c r="B112" s="912"/>
      <c r="C112" s="894" t="str">
        <f>IF(総表!$D34="","",TEXT(総表!$D34,"yyyy/mm/dd")&amp;総表!$F34&amp;TEXT(総表!$G34,"yyyy/mm/dd"))</f>
        <v/>
      </c>
      <c r="D112" s="895"/>
      <c r="E112" s="895"/>
      <c r="F112" s="895"/>
      <c r="G112" s="896"/>
      <c r="H112" s="51"/>
      <c r="I112" s="911" t="s">
        <v>111</v>
      </c>
      <c r="J112" s="912"/>
      <c r="K112" s="894" t="str">
        <f>IF(総表!$D35="","",TEXT(総表!$D35,"yyyy/mm/dd")&amp;総表!$F35&amp;TEXT(総表!$G35,"yyyy/mm/dd"))</f>
        <v/>
      </c>
      <c r="L112" s="895"/>
      <c r="M112" s="895"/>
      <c r="N112" s="895"/>
      <c r="O112" s="896"/>
      <c r="P112" s="56"/>
    </row>
    <row r="113" spans="1:16" s="57" customFormat="1" ht="20.100000000000001" customHeight="1">
      <c r="A113" s="899" t="s">
        <v>30</v>
      </c>
      <c r="B113" s="900"/>
      <c r="C113" s="908" t="str">
        <f>IF(総表!$I34="","",総表!$I34)</f>
        <v/>
      </c>
      <c r="D113" s="909"/>
      <c r="E113" s="909"/>
      <c r="F113" s="909"/>
      <c r="G113" s="910"/>
      <c r="H113" s="51"/>
      <c r="I113" s="899" t="s">
        <v>30</v>
      </c>
      <c r="J113" s="900"/>
      <c r="K113" s="908" t="str">
        <f>IF(総表!$I35="","",総表!$I35)</f>
        <v/>
      </c>
      <c r="L113" s="909"/>
      <c r="M113" s="909"/>
      <c r="N113" s="909"/>
      <c r="O113" s="910"/>
      <c r="P113" s="56"/>
    </row>
    <row r="114" spans="1:16" s="57" customFormat="1" ht="20.100000000000001" customHeight="1">
      <c r="A114" s="897" t="s">
        <v>348</v>
      </c>
      <c r="B114" s="898"/>
      <c r="C114" s="892"/>
      <c r="D114" s="893"/>
      <c r="E114" s="1003" t="s">
        <v>350</v>
      </c>
      <c r="F114" s="898" t="s">
        <v>351</v>
      </c>
      <c r="G114" s="206"/>
      <c r="H114" s="60"/>
      <c r="I114" s="897" t="s">
        <v>348</v>
      </c>
      <c r="J114" s="898"/>
      <c r="K114" s="892"/>
      <c r="L114" s="893"/>
      <c r="M114" s="1003" t="s">
        <v>350</v>
      </c>
      <c r="N114" s="898" t="s">
        <v>351</v>
      </c>
      <c r="O114" s="206"/>
      <c r="P114" s="56"/>
    </row>
    <row r="115" spans="1:16" s="57" customFormat="1" ht="20.100000000000001" customHeight="1">
      <c r="A115" s="911" t="s">
        <v>122</v>
      </c>
      <c r="B115" s="912"/>
      <c r="C115" s="913">
        <f>C114-G114</f>
        <v>0</v>
      </c>
      <c r="D115" s="914"/>
      <c r="E115" s="948" t="s">
        <v>112</v>
      </c>
      <c r="F115" s="949"/>
      <c r="G115" s="432">
        <f>個表!K26</f>
        <v>0</v>
      </c>
      <c r="H115" s="56"/>
      <c r="I115" s="911" t="s">
        <v>122</v>
      </c>
      <c r="J115" s="912"/>
      <c r="K115" s="913">
        <f>K114-O114</f>
        <v>0</v>
      </c>
      <c r="L115" s="914"/>
      <c r="M115" s="948" t="s">
        <v>112</v>
      </c>
      <c r="N115" s="949"/>
      <c r="O115" s="432">
        <f>個表!K27</f>
        <v>0</v>
      </c>
      <c r="P115" s="56"/>
    </row>
    <row r="116" spans="1:16" s="57" customFormat="1" ht="20.100000000000001" customHeight="1">
      <c r="A116" s="1004" t="s">
        <v>123</v>
      </c>
      <c r="B116" s="1005"/>
      <c r="C116" s="1006"/>
      <c r="D116" s="1006"/>
      <c r="E116" s="1007" t="str">
        <f>IF(C115*G115=0,"",C115*G115)</f>
        <v/>
      </c>
      <c r="F116" s="1008"/>
      <c r="G116" s="1009"/>
      <c r="H116" s="60"/>
      <c r="I116" s="1004" t="s">
        <v>123</v>
      </c>
      <c r="J116" s="1005"/>
      <c r="K116" s="1006"/>
      <c r="L116" s="1006"/>
      <c r="M116" s="1007" t="str">
        <f>IF(K115*O115=0,"",K115*O115)</f>
        <v/>
      </c>
      <c r="N116" s="1008"/>
      <c r="O116" s="1009"/>
      <c r="P116" s="56"/>
    </row>
    <row r="117" spans="1:16" s="57" customFormat="1" ht="20.100000000000001" customHeight="1">
      <c r="A117" s="929" t="s">
        <v>116</v>
      </c>
      <c r="B117" s="933"/>
      <c r="C117" s="966">
        <f>IF(G115="","",SUM(F121:F130))</f>
        <v>0</v>
      </c>
      <c r="D117" s="967"/>
      <c r="E117" s="925" t="s">
        <v>117</v>
      </c>
      <c r="F117" s="926"/>
      <c r="G117" s="204" t="str">
        <f>IF(E116="","",C117/E116)</f>
        <v/>
      </c>
      <c r="H117" s="51"/>
      <c r="I117" s="929" t="s">
        <v>116</v>
      </c>
      <c r="J117" s="933"/>
      <c r="K117" s="951">
        <f>IF(O115="","",SUM(N121:N130))</f>
        <v>0</v>
      </c>
      <c r="L117" s="951"/>
      <c r="M117" s="925" t="s">
        <v>117</v>
      </c>
      <c r="N117" s="926"/>
      <c r="O117" s="204" t="str">
        <f>IF(M116="","",K117/M116)</f>
        <v/>
      </c>
      <c r="P117" s="56"/>
    </row>
    <row r="118" spans="1:16" s="57" customFormat="1" ht="20.100000000000001" customHeight="1">
      <c r="A118" s="956" t="s">
        <v>402</v>
      </c>
      <c r="B118" s="957"/>
      <c r="C118" s="966">
        <f>IF(G115="","",SUM(F121:F130,F133))</f>
        <v>0</v>
      </c>
      <c r="D118" s="967"/>
      <c r="E118" s="940" t="s">
        <v>404</v>
      </c>
      <c r="F118" s="941"/>
      <c r="G118" s="205" t="str">
        <f>IF(E116="","",C118/E116)</f>
        <v/>
      </c>
      <c r="H118" s="51"/>
      <c r="I118" s="956" t="s">
        <v>402</v>
      </c>
      <c r="J118" s="957"/>
      <c r="K118" s="952">
        <f>IF(O115="","",SUM(N121:N130,N133))</f>
        <v>0</v>
      </c>
      <c r="L118" s="952"/>
      <c r="M118" s="940" t="s">
        <v>404</v>
      </c>
      <c r="N118" s="941"/>
      <c r="O118" s="205" t="str">
        <f>IF(M116="","",K118/M116)</f>
        <v/>
      </c>
      <c r="P118" s="56"/>
    </row>
    <row r="119" spans="1:16" s="57" customFormat="1" ht="20.100000000000001" customHeight="1">
      <c r="A119" s="929" t="s">
        <v>195</v>
      </c>
      <c r="B119" s="930"/>
      <c r="C119" s="930"/>
      <c r="D119" s="930"/>
      <c r="E119" s="930"/>
      <c r="F119" s="930"/>
      <c r="G119" s="931"/>
      <c r="H119" s="51"/>
      <c r="I119" s="929" t="s">
        <v>195</v>
      </c>
      <c r="J119" s="930"/>
      <c r="K119" s="930"/>
      <c r="L119" s="930"/>
      <c r="M119" s="930"/>
      <c r="N119" s="930"/>
      <c r="O119" s="931"/>
      <c r="P119" s="56"/>
    </row>
    <row r="120" spans="1:16" s="57" customFormat="1" ht="20.100000000000001" customHeight="1">
      <c r="A120" s="904" t="s">
        <v>45</v>
      </c>
      <c r="B120" s="905"/>
      <c r="C120" s="906"/>
      <c r="D120" s="169" t="s">
        <v>305</v>
      </c>
      <c r="E120" s="170" t="s">
        <v>31</v>
      </c>
      <c r="F120" s="170" t="s">
        <v>32</v>
      </c>
      <c r="G120" s="171" t="s">
        <v>33</v>
      </c>
      <c r="H120" s="181"/>
      <c r="I120" s="904" t="s">
        <v>45</v>
      </c>
      <c r="J120" s="905"/>
      <c r="K120" s="906"/>
      <c r="L120" s="169" t="s">
        <v>305</v>
      </c>
      <c r="M120" s="170" t="s">
        <v>31</v>
      </c>
      <c r="N120" s="170" t="s">
        <v>32</v>
      </c>
      <c r="O120" s="171" t="s">
        <v>33</v>
      </c>
      <c r="P120" s="56"/>
    </row>
    <row r="121" spans="1:16" s="162" customFormat="1" ht="20.100000000000001" customHeight="1">
      <c r="A121" s="953"/>
      <c r="B121" s="954"/>
      <c r="C121" s="955"/>
      <c r="D121" s="207"/>
      <c r="E121" s="172" t="s">
        <v>31</v>
      </c>
      <c r="F121" s="173"/>
      <c r="G121" s="174">
        <f t="shared" ref="G121:G130" si="8">D121*F121</f>
        <v>0</v>
      </c>
      <c r="H121" s="181"/>
      <c r="I121" s="953"/>
      <c r="J121" s="954"/>
      <c r="K121" s="955"/>
      <c r="L121" s="207"/>
      <c r="M121" s="172" t="s">
        <v>31</v>
      </c>
      <c r="N121" s="173"/>
      <c r="O121" s="174">
        <f t="shared" ref="O121:O130" si="9">L121*N121</f>
        <v>0</v>
      </c>
      <c r="P121" s="182"/>
    </row>
    <row r="122" spans="1:16" s="162" customFormat="1" ht="20.100000000000001" customHeight="1">
      <c r="A122" s="901"/>
      <c r="B122" s="902"/>
      <c r="C122" s="903"/>
      <c r="D122" s="208"/>
      <c r="E122" s="175" t="s">
        <v>31</v>
      </c>
      <c r="F122" s="176"/>
      <c r="G122" s="177">
        <f t="shared" si="8"/>
        <v>0</v>
      </c>
      <c r="H122" s="181"/>
      <c r="I122" s="901"/>
      <c r="J122" s="902"/>
      <c r="K122" s="903"/>
      <c r="L122" s="208"/>
      <c r="M122" s="175" t="s">
        <v>31</v>
      </c>
      <c r="N122" s="176"/>
      <c r="O122" s="177">
        <f t="shared" si="9"/>
        <v>0</v>
      </c>
      <c r="P122" s="182"/>
    </row>
    <row r="123" spans="1:16" s="162" customFormat="1" ht="20.100000000000001" customHeight="1">
      <c r="A123" s="901"/>
      <c r="B123" s="902"/>
      <c r="C123" s="903"/>
      <c r="D123" s="208"/>
      <c r="E123" s="175" t="s">
        <v>31</v>
      </c>
      <c r="F123" s="176"/>
      <c r="G123" s="177">
        <f t="shared" si="8"/>
        <v>0</v>
      </c>
      <c r="H123" s="181"/>
      <c r="I123" s="901"/>
      <c r="J123" s="902"/>
      <c r="K123" s="903"/>
      <c r="L123" s="208"/>
      <c r="M123" s="175" t="s">
        <v>31</v>
      </c>
      <c r="N123" s="176"/>
      <c r="O123" s="177">
        <f t="shared" si="9"/>
        <v>0</v>
      </c>
      <c r="P123" s="182"/>
    </row>
    <row r="124" spans="1:16" s="162" customFormat="1" ht="20.100000000000001" customHeight="1">
      <c r="A124" s="901"/>
      <c r="B124" s="902"/>
      <c r="C124" s="903"/>
      <c r="D124" s="208"/>
      <c r="E124" s="175" t="s">
        <v>31</v>
      </c>
      <c r="F124" s="176"/>
      <c r="G124" s="177">
        <f t="shared" si="8"/>
        <v>0</v>
      </c>
      <c r="H124" s="181"/>
      <c r="I124" s="901"/>
      <c r="J124" s="902"/>
      <c r="K124" s="903"/>
      <c r="L124" s="208"/>
      <c r="M124" s="175" t="s">
        <v>31</v>
      </c>
      <c r="N124" s="176"/>
      <c r="O124" s="177">
        <f t="shared" si="9"/>
        <v>0</v>
      </c>
      <c r="P124" s="182"/>
    </row>
    <row r="125" spans="1:16" s="162" customFormat="1" ht="20.100000000000001" customHeight="1">
      <c r="A125" s="901"/>
      <c r="B125" s="902"/>
      <c r="C125" s="903"/>
      <c r="D125" s="208"/>
      <c r="E125" s="175" t="s">
        <v>31</v>
      </c>
      <c r="F125" s="176"/>
      <c r="G125" s="177">
        <f t="shared" si="8"/>
        <v>0</v>
      </c>
      <c r="H125" s="181"/>
      <c r="I125" s="901"/>
      <c r="J125" s="902"/>
      <c r="K125" s="903"/>
      <c r="L125" s="208"/>
      <c r="M125" s="175" t="s">
        <v>31</v>
      </c>
      <c r="N125" s="176"/>
      <c r="O125" s="177">
        <f t="shared" si="9"/>
        <v>0</v>
      </c>
      <c r="P125" s="182"/>
    </row>
    <row r="126" spans="1:16" s="162" customFormat="1" ht="20.100000000000001" customHeight="1">
      <c r="A126" s="901"/>
      <c r="B126" s="902"/>
      <c r="C126" s="903"/>
      <c r="D126" s="208"/>
      <c r="E126" s="175" t="s">
        <v>31</v>
      </c>
      <c r="F126" s="176"/>
      <c r="G126" s="177">
        <f t="shared" si="8"/>
        <v>0</v>
      </c>
      <c r="H126" s="181"/>
      <c r="I126" s="901"/>
      <c r="J126" s="902"/>
      <c r="K126" s="903"/>
      <c r="L126" s="208"/>
      <c r="M126" s="175" t="s">
        <v>31</v>
      </c>
      <c r="N126" s="176"/>
      <c r="O126" s="177">
        <f t="shared" si="9"/>
        <v>0</v>
      </c>
      <c r="P126" s="182"/>
    </row>
    <row r="127" spans="1:16" s="162" customFormat="1" ht="20.100000000000001" customHeight="1">
      <c r="A127" s="901"/>
      <c r="B127" s="902"/>
      <c r="C127" s="903"/>
      <c r="D127" s="208"/>
      <c r="E127" s="175" t="s">
        <v>31</v>
      </c>
      <c r="F127" s="176"/>
      <c r="G127" s="177">
        <f t="shared" si="8"/>
        <v>0</v>
      </c>
      <c r="H127" s="181"/>
      <c r="I127" s="901"/>
      <c r="J127" s="902"/>
      <c r="K127" s="903"/>
      <c r="L127" s="208"/>
      <c r="M127" s="175" t="s">
        <v>31</v>
      </c>
      <c r="N127" s="176"/>
      <c r="O127" s="177">
        <f t="shared" si="9"/>
        <v>0</v>
      </c>
      <c r="P127" s="182"/>
    </row>
    <row r="128" spans="1:16" s="162" customFormat="1" ht="20.100000000000001" customHeight="1">
      <c r="A128" s="901"/>
      <c r="B128" s="902"/>
      <c r="C128" s="903"/>
      <c r="D128" s="208"/>
      <c r="E128" s="175" t="s">
        <v>31</v>
      </c>
      <c r="F128" s="176"/>
      <c r="G128" s="177">
        <f t="shared" si="8"/>
        <v>0</v>
      </c>
      <c r="H128" s="181"/>
      <c r="I128" s="901"/>
      <c r="J128" s="902"/>
      <c r="K128" s="903"/>
      <c r="L128" s="208"/>
      <c r="M128" s="175" t="s">
        <v>31</v>
      </c>
      <c r="N128" s="176"/>
      <c r="O128" s="177">
        <f t="shared" si="9"/>
        <v>0</v>
      </c>
      <c r="P128" s="182"/>
    </row>
    <row r="129" spans="1:19" s="162" customFormat="1" ht="20.100000000000001" customHeight="1">
      <c r="A129" s="901"/>
      <c r="B129" s="902"/>
      <c r="C129" s="903"/>
      <c r="D129" s="208"/>
      <c r="E129" s="175" t="s">
        <v>31</v>
      </c>
      <c r="F129" s="176"/>
      <c r="G129" s="177">
        <f t="shared" si="8"/>
        <v>0</v>
      </c>
      <c r="H129" s="181"/>
      <c r="I129" s="901"/>
      <c r="J129" s="902"/>
      <c r="K129" s="903"/>
      <c r="L129" s="208"/>
      <c r="M129" s="175" t="s">
        <v>31</v>
      </c>
      <c r="N129" s="176"/>
      <c r="O129" s="177">
        <f t="shared" si="9"/>
        <v>0</v>
      </c>
      <c r="P129" s="182"/>
    </row>
    <row r="130" spans="1:19" s="162" customFormat="1" ht="20.100000000000001" customHeight="1">
      <c r="A130" s="901"/>
      <c r="B130" s="902"/>
      <c r="C130" s="903"/>
      <c r="D130" s="208"/>
      <c r="E130" s="175" t="s">
        <v>31</v>
      </c>
      <c r="F130" s="176"/>
      <c r="G130" s="177">
        <f t="shared" si="8"/>
        <v>0</v>
      </c>
      <c r="H130" s="181"/>
      <c r="I130" s="901"/>
      <c r="J130" s="902"/>
      <c r="K130" s="903"/>
      <c r="L130" s="208"/>
      <c r="M130" s="175" t="s">
        <v>31</v>
      </c>
      <c r="N130" s="176"/>
      <c r="O130" s="177">
        <f t="shared" si="9"/>
        <v>0</v>
      </c>
      <c r="P130" s="182"/>
    </row>
    <row r="131" spans="1:19" s="162" customFormat="1" ht="20.100000000000001" customHeight="1">
      <c r="A131" s="973" t="s">
        <v>379</v>
      </c>
      <c r="B131" s="974"/>
      <c r="C131" s="975"/>
      <c r="D131" s="375" t="s">
        <v>342</v>
      </c>
      <c r="E131" s="923" t="s">
        <v>364</v>
      </c>
      <c r="F131" s="924"/>
      <c r="G131" s="376" t="s">
        <v>362</v>
      </c>
      <c r="H131" s="159"/>
      <c r="I131" s="973" t="s">
        <v>379</v>
      </c>
      <c r="J131" s="974"/>
      <c r="K131" s="975"/>
      <c r="L131" s="375" t="s">
        <v>342</v>
      </c>
      <c r="M131" s="923" t="s">
        <v>364</v>
      </c>
      <c r="N131" s="924"/>
      <c r="O131" s="376" t="s">
        <v>362</v>
      </c>
      <c r="P131" s="182"/>
    </row>
    <row r="132" spans="1:19" s="162" customFormat="1" ht="19.899999999999999" customHeight="1">
      <c r="A132" s="976"/>
      <c r="B132" s="977"/>
      <c r="C132" s="978"/>
      <c r="D132" s="163"/>
      <c r="E132" s="962"/>
      <c r="F132" s="963"/>
      <c r="G132" s="377"/>
      <c r="H132" s="164"/>
      <c r="I132" s="976"/>
      <c r="J132" s="977"/>
      <c r="K132" s="978"/>
      <c r="L132" s="163"/>
      <c r="M132" s="962"/>
      <c r="N132" s="963"/>
      <c r="O132" s="377"/>
      <c r="P132" s="182"/>
    </row>
    <row r="133" spans="1:19" s="167" customFormat="1" ht="20.100000000000001" customHeight="1">
      <c r="A133" s="960" t="s">
        <v>361</v>
      </c>
      <c r="B133" s="961"/>
      <c r="C133" s="961"/>
      <c r="D133" s="465">
        <v>0</v>
      </c>
      <c r="E133" s="196" t="s">
        <v>31</v>
      </c>
      <c r="F133" s="983"/>
      <c r="G133" s="1013"/>
      <c r="H133" s="159"/>
      <c r="I133" s="960" t="s">
        <v>361</v>
      </c>
      <c r="J133" s="961"/>
      <c r="K133" s="961"/>
      <c r="L133" s="465">
        <v>0</v>
      </c>
      <c r="M133" s="196" t="s">
        <v>31</v>
      </c>
      <c r="N133" s="983"/>
      <c r="O133" s="1013"/>
      <c r="P133" s="183"/>
      <c r="R133" s="165"/>
      <c r="S133" s="166"/>
    </row>
    <row r="134" spans="1:19" s="162" customFormat="1" ht="20.100000000000001" customHeight="1">
      <c r="A134" s="929" t="s">
        <v>114</v>
      </c>
      <c r="B134" s="930"/>
      <c r="C134" s="930"/>
      <c r="D134" s="930"/>
      <c r="E134" s="930"/>
      <c r="F134" s="933"/>
      <c r="G134" s="184">
        <f>SUM(G121:G130)</f>
        <v>0</v>
      </c>
      <c r="H134" s="51"/>
      <c r="I134" s="929" t="s">
        <v>114</v>
      </c>
      <c r="J134" s="930"/>
      <c r="K134" s="930"/>
      <c r="L134" s="930"/>
      <c r="M134" s="930"/>
      <c r="N134" s="933"/>
      <c r="O134" s="184">
        <f>SUM(O121:O130)</f>
        <v>0</v>
      </c>
      <c r="P134" s="182"/>
    </row>
    <row r="135" spans="1:19" s="57" customFormat="1" ht="20.100000000000001" customHeight="1">
      <c r="A135" s="934" t="s">
        <v>198</v>
      </c>
      <c r="B135" s="935"/>
      <c r="C135" s="935"/>
      <c r="D135" s="935"/>
      <c r="E135" s="935"/>
      <c r="F135" s="936"/>
      <c r="G135" s="190"/>
      <c r="H135" s="60"/>
      <c r="I135" s="934" t="s">
        <v>198</v>
      </c>
      <c r="J135" s="935"/>
      <c r="K135" s="935"/>
      <c r="L135" s="935"/>
      <c r="M135" s="935"/>
      <c r="N135" s="936"/>
      <c r="O135" s="190"/>
      <c r="P135" s="56"/>
    </row>
    <row r="136" spans="1:19" s="57" customFormat="1" ht="20.100000000000001" customHeight="1">
      <c r="A136" s="929" t="s">
        <v>115</v>
      </c>
      <c r="B136" s="930"/>
      <c r="C136" s="930"/>
      <c r="D136" s="930"/>
      <c r="E136" s="930"/>
      <c r="F136" s="933"/>
      <c r="G136" s="184">
        <f>G134+G135</f>
        <v>0</v>
      </c>
      <c r="H136" s="51"/>
      <c r="I136" s="929" t="s">
        <v>115</v>
      </c>
      <c r="J136" s="930"/>
      <c r="K136" s="930"/>
      <c r="L136" s="930"/>
      <c r="M136" s="930"/>
      <c r="N136" s="933"/>
      <c r="O136" s="184">
        <f>O134+O135</f>
        <v>0</v>
      </c>
      <c r="P136" s="56"/>
    </row>
    <row r="137" spans="1:19" s="57" customFormat="1" ht="20.100000000000001" customHeight="1">
      <c r="A137" s="64"/>
      <c r="B137" s="64"/>
      <c r="C137" s="64"/>
      <c r="D137" s="120"/>
      <c r="E137" s="64"/>
      <c r="F137" s="64"/>
      <c r="G137" s="81">
        <v>11</v>
      </c>
      <c r="H137" s="64"/>
      <c r="I137" s="64"/>
      <c r="J137" s="64"/>
      <c r="K137" s="64"/>
      <c r="L137" s="120"/>
      <c r="M137" s="64"/>
      <c r="N137" s="64"/>
      <c r="O137" s="81">
        <v>12</v>
      </c>
      <c r="P137" s="56"/>
    </row>
    <row r="138" spans="1:19" s="57" customFormat="1" ht="20.100000000000001" customHeight="1">
      <c r="A138" s="911" t="s">
        <v>111</v>
      </c>
      <c r="B138" s="912"/>
      <c r="C138" s="894" t="str">
        <f>IF(総表!$D36="","",TEXT(総表!$D36,"yyyy/mm/dd")&amp;総表!$F36&amp;TEXT(総表!$G36,"yyyy/mm/dd"))</f>
        <v/>
      </c>
      <c r="D138" s="895"/>
      <c r="E138" s="895"/>
      <c r="F138" s="895"/>
      <c r="G138" s="896"/>
      <c r="H138" s="51"/>
      <c r="I138" s="911" t="s">
        <v>111</v>
      </c>
      <c r="J138" s="912"/>
      <c r="K138" s="894" t="str">
        <f>IF(総表!$D37="","",TEXT(総表!$D37,"yyyy/mm/dd")&amp;総表!$F37&amp;TEXT(総表!$G37,"yyyy/mm/dd"))</f>
        <v/>
      </c>
      <c r="L138" s="895"/>
      <c r="M138" s="895"/>
      <c r="N138" s="895"/>
      <c r="O138" s="896"/>
      <c r="P138" s="56"/>
    </row>
    <row r="139" spans="1:19" s="57" customFormat="1" ht="20.100000000000001" customHeight="1">
      <c r="A139" s="899" t="s">
        <v>30</v>
      </c>
      <c r="B139" s="900"/>
      <c r="C139" s="908" t="str">
        <f>IF(総表!$I36="","",総表!$I36)</f>
        <v/>
      </c>
      <c r="D139" s="909"/>
      <c r="E139" s="909"/>
      <c r="F139" s="909"/>
      <c r="G139" s="910"/>
      <c r="H139" s="51"/>
      <c r="I139" s="899" t="s">
        <v>30</v>
      </c>
      <c r="J139" s="900"/>
      <c r="K139" s="908" t="str">
        <f>IF(総表!$I37="","",総表!$I37)</f>
        <v/>
      </c>
      <c r="L139" s="909"/>
      <c r="M139" s="909"/>
      <c r="N139" s="909"/>
      <c r="O139" s="910"/>
      <c r="P139" s="56"/>
    </row>
    <row r="140" spans="1:19" s="57" customFormat="1" ht="20.100000000000001" customHeight="1">
      <c r="A140" s="897" t="s">
        <v>348</v>
      </c>
      <c r="B140" s="898"/>
      <c r="C140" s="892"/>
      <c r="D140" s="893"/>
      <c r="E140" s="1003" t="s">
        <v>350</v>
      </c>
      <c r="F140" s="898" t="s">
        <v>351</v>
      </c>
      <c r="G140" s="206"/>
      <c r="H140" s="60"/>
      <c r="I140" s="897" t="s">
        <v>348</v>
      </c>
      <c r="J140" s="898"/>
      <c r="K140" s="892"/>
      <c r="L140" s="893"/>
      <c r="M140" s="1003" t="s">
        <v>350</v>
      </c>
      <c r="N140" s="898" t="s">
        <v>351</v>
      </c>
      <c r="O140" s="206"/>
      <c r="P140" s="56"/>
    </row>
    <row r="141" spans="1:19" s="57" customFormat="1" ht="20.100000000000001" customHeight="1">
      <c r="A141" s="911" t="s">
        <v>122</v>
      </c>
      <c r="B141" s="912"/>
      <c r="C141" s="913">
        <f>C140-G140</f>
        <v>0</v>
      </c>
      <c r="D141" s="914"/>
      <c r="E141" s="948" t="s">
        <v>112</v>
      </c>
      <c r="F141" s="949"/>
      <c r="G141" s="432">
        <f>個表!K28</f>
        <v>0</v>
      </c>
      <c r="H141" s="56"/>
      <c r="I141" s="911" t="s">
        <v>122</v>
      </c>
      <c r="J141" s="912"/>
      <c r="K141" s="913">
        <f>K140-O140</f>
        <v>0</v>
      </c>
      <c r="L141" s="914"/>
      <c r="M141" s="948" t="s">
        <v>112</v>
      </c>
      <c r="N141" s="949"/>
      <c r="O141" s="433">
        <f>個表!K29</f>
        <v>0</v>
      </c>
      <c r="P141" s="56"/>
    </row>
    <row r="142" spans="1:19" s="57" customFormat="1" ht="20.100000000000001" customHeight="1">
      <c r="A142" s="1004" t="s">
        <v>123</v>
      </c>
      <c r="B142" s="1005"/>
      <c r="C142" s="1006"/>
      <c r="D142" s="1006"/>
      <c r="E142" s="1007" t="str">
        <f>IF(C141*G141=0,"",C141*G141)</f>
        <v/>
      </c>
      <c r="F142" s="1008"/>
      <c r="G142" s="1009"/>
      <c r="H142" s="60"/>
      <c r="I142" s="1004" t="s">
        <v>123</v>
      </c>
      <c r="J142" s="1005"/>
      <c r="K142" s="1006"/>
      <c r="L142" s="1006"/>
      <c r="M142" s="1007" t="str">
        <f>IF(K141*O141=0,"",K141*O141)</f>
        <v/>
      </c>
      <c r="N142" s="1008"/>
      <c r="O142" s="1009"/>
      <c r="P142" s="56"/>
    </row>
    <row r="143" spans="1:19" s="57" customFormat="1" ht="20.100000000000001" customHeight="1">
      <c r="A143" s="929" t="s">
        <v>116</v>
      </c>
      <c r="B143" s="933"/>
      <c r="C143" s="951">
        <f>IF(G141="","",SUM(F147:F156))</f>
        <v>0</v>
      </c>
      <c r="D143" s="951"/>
      <c r="E143" s="925" t="s">
        <v>117</v>
      </c>
      <c r="F143" s="926"/>
      <c r="G143" s="204" t="str">
        <f>IF(E142="","",C143/E142)</f>
        <v/>
      </c>
      <c r="H143" s="51"/>
      <c r="I143" s="929" t="s">
        <v>116</v>
      </c>
      <c r="J143" s="933"/>
      <c r="K143" s="951">
        <f>IF(O141="","",SUM(N147:N156))</f>
        <v>0</v>
      </c>
      <c r="L143" s="951"/>
      <c r="M143" s="925" t="s">
        <v>117</v>
      </c>
      <c r="N143" s="926"/>
      <c r="O143" s="204" t="str">
        <f>IF(M142="","",K143/M142)</f>
        <v/>
      </c>
      <c r="P143" s="56"/>
    </row>
    <row r="144" spans="1:19" s="57" customFormat="1" ht="20.100000000000001" customHeight="1">
      <c r="A144" s="956" t="s">
        <v>402</v>
      </c>
      <c r="B144" s="957"/>
      <c r="C144" s="952">
        <f>IF(G141="","",SUM(F147:F156,F159))</f>
        <v>0</v>
      </c>
      <c r="D144" s="952"/>
      <c r="E144" s="940" t="s">
        <v>404</v>
      </c>
      <c r="F144" s="941"/>
      <c r="G144" s="205" t="str">
        <f>IF(E142="","",C144/E142)</f>
        <v/>
      </c>
      <c r="H144" s="51"/>
      <c r="I144" s="956" t="s">
        <v>402</v>
      </c>
      <c r="J144" s="957"/>
      <c r="K144" s="952">
        <f>IF(O141="","",SUM(N147:N156,N159))</f>
        <v>0</v>
      </c>
      <c r="L144" s="952"/>
      <c r="M144" s="940" t="s">
        <v>404</v>
      </c>
      <c r="N144" s="941"/>
      <c r="O144" s="205" t="str">
        <f>IF(M142="","",K144/M142)</f>
        <v/>
      </c>
      <c r="P144" s="56"/>
    </row>
    <row r="145" spans="1:19" s="57" customFormat="1" ht="20.100000000000001" customHeight="1">
      <c r="A145" s="929" t="s">
        <v>195</v>
      </c>
      <c r="B145" s="930"/>
      <c r="C145" s="930"/>
      <c r="D145" s="930"/>
      <c r="E145" s="930"/>
      <c r="F145" s="930"/>
      <c r="G145" s="931"/>
      <c r="H145" s="51"/>
      <c r="I145" s="929" t="s">
        <v>195</v>
      </c>
      <c r="J145" s="930"/>
      <c r="K145" s="930"/>
      <c r="L145" s="930"/>
      <c r="M145" s="930"/>
      <c r="N145" s="930"/>
      <c r="O145" s="931"/>
      <c r="P145" s="56"/>
    </row>
    <row r="146" spans="1:19" s="57" customFormat="1" ht="20.100000000000001" customHeight="1">
      <c r="A146" s="904" t="s">
        <v>45</v>
      </c>
      <c r="B146" s="905"/>
      <c r="C146" s="906"/>
      <c r="D146" s="169" t="s">
        <v>305</v>
      </c>
      <c r="E146" s="170" t="s">
        <v>31</v>
      </c>
      <c r="F146" s="170" t="s">
        <v>32</v>
      </c>
      <c r="G146" s="171" t="s">
        <v>33</v>
      </c>
      <c r="H146" s="181"/>
      <c r="I146" s="904" t="s">
        <v>45</v>
      </c>
      <c r="J146" s="905"/>
      <c r="K146" s="906"/>
      <c r="L146" s="169" t="s">
        <v>305</v>
      </c>
      <c r="M146" s="170" t="s">
        <v>31</v>
      </c>
      <c r="N146" s="170" t="s">
        <v>32</v>
      </c>
      <c r="O146" s="171" t="s">
        <v>33</v>
      </c>
      <c r="P146" s="56"/>
    </row>
    <row r="147" spans="1:19" s="162" customFormat="1" ht="20.100000000000001" customHeight="1">
      <c r="A147" s="953"/>
      <c r="B147" s="954"/>
      <c r="C147" s="955"/>
      <c r="D147" s="207"/>
      <c r="E147" s="172" t="s">
        <v>31</v>
      </c>
      <c r="F147" s="173"/>
      <c r="G147" s="174">
        <f t="shared" ref="G147:G156" si="10">D147*F147</f>
        <v>0</v>
      </c>
      <c r="H147" s="181"/>
      <c r="I147" s="953"/>
      <c r="J147" s="954"/>
      <c r="K147" s="955"/>
      <c r="L147" s="207"/>
      <c r="M147" s="172" t="s">
        <v>31</v>
      </c>
      <c r="N147" s="173"/>
      <c r="O147" s="174">
        <f t="shared" ref="O147:O156" si="11">L147*N147</f>
        <v>0</v>
      </c>
      <c r="P147" s="182"/>
    </row>
    <row r="148" spans="1:19" s="162" customFormat="1" ht="20.100000000000001" customHeight="1">
      <c r="A148" s="901"/>
      <c r="B148" s="902"/>
      <c r="C148" s="903"/>
      <c r="D148" s="208"/>
      <c r="E148" s="175" t="s">
        <v>31</v>
      </c>
      <c r="F148" s="176"/>
      <c r="G148" s="177">
        <f t="shared" si="10"/>
        <v>0</v>
      </c>
      <c r="H148" s="181"/>
      <c r="I148" s="901"/>
      <c r="J148" s="902"/>
      <c r="K148" s="903"/>
      <c r="L148" s="208"/>
      <c r="M148" s="175" t="s">
        <v>31</v>
      </c>
      <c r="N148" s="176"/>
      <c r="O148" s="177">
        <f t="shared" si="11"/>
        <v>0</v>
      </c>
      <c r="P148" s="182"/>
    </row>
    <row r="149" spans="1:19" s="162" customFormat="1" ht="20.100000000000001" customHeight="1">
      <c r="A149" s="901"/>
      <c r="B149" s="902"/>
      <c r="C149" s="903"/>
      <c r="D149" s="208"/>
      <c r="E149" s="175" t="s">
        <v>31</v>
      </c>
      <c r="F149" s="176"/>
      <c r="G149" s="177">
        <f t="shared" si="10"/>
        <v>0</v>
      </c>
      <c r="H149" s="181"/>
      <c r="I149" s="901"/>
      <c r="J149" s="902"/>
      <c r="K149" s="903"/>
      <c r="L149" s="208"/>
      <c r="M149" s="175" t="s">
        <v>31</v>
      </c>
      <c r="N149" s="176"/>
      <c r="O149" s="177">
        <f t="shared" si="11"/>
        <v>0</v>
      </c>
      <c r="P149" s="182"/>
    </row>
    <row r="150" spans="1:19" s="162" customFormat="1" ht="20.100000000000001" customHeight="1">
      <c r="A150" s="901"/>
      <c r="B150" s="902"/>
      <c r="C150" s="903"/>
      <c r="D150" s="208"/>
      <c r="E150" s="175" t="s">
        <v>31</v>
      </c>
      <c r="F150" s="176"/>
      <c r="G150" s="177">
        <f t="shared" si="10"/>
        <v>0</v>
      </c>
      <c r="H150" s="181"/>
      <c r="I150" s="901"/>
      <c r="J150" s="902"/>
      <c r="K150" s="903"/>
      <c r="L150" s="208"/>
      <c r="M150" s="175" t="s">
        <v>31</v>
      </c>
      <c r="N150" s="176"/>
      <c r="O150" s="177">
        <f t="shared" si="11"/>
        <v>0</v>
      </c>
      <c r="P150" s="182"/>
    </row>
    <row r="151" spans="1:19" s="162" customFormat="1" ht="20.100000000000001" customHeight="1">
      <c r="A151" s="901"/>
      <c r="B151" s="902"/>
      <c r="C151" s="903"/>
      <c r="D151" s="208"/>
      <c r="E151" s="175" t="s">
        <v>31</v>
      </c>
      <c r="F151" s="176"/>
      <c r="G151" s="177">
        <f t="shared" si="10"/>
        <v>0</v>
      </c>
      <c r="H151" s="181"/>
      <c r="I151" s="901"/>
      <c r="J151" s="902"/>
      <c r="K151" s="903"/>
      <c r="L151" s="208"/>
      <c r="M151" s="175" t="s">
        <v>31</v>
      </c>
      <c r="N151" s="176"/>
      <c r="O151" s="177">
        <f t="shared" si="11"/>
        <v>0</v>
      </c>
      <c r="P151" s="182"/>
    </row>
    <row r="152" spans="1:19" s="162" customFormat="1" ht="20.100000000000001" customHeight="1">
      <c r="A152" s="901"/>
      <c r="B152" s="902"/>
      <c r="C152" s="903"/>
      <c r="D152" s="208"/>
      <c r="E152" s="175" t="s">
        <v>31</v>
      </c>
      <c r="F152" s="176"/>
      <c r="G152" s="177">
        <f t="shared" si="10"/>
        <v>0</v>
      </c>
      <c r="H152" s="181"/>
      <c r="I152" s="901"/>
      <c r="J152" s="902"/>
      <c r="K152" s="903"/>
      <c r="L152" s="208"/>
      <c r="M152" s="175" t="s">
        <v>31</v>
      </c>
      <c r="N152" s="176"/>
      <c r="O152" s="177">
        <f t="shared" si="11"/>
        <v>0</v>
      </c>
      <c r="P152" s="182"/>
    </row>
    <row r="153" spans="1:19" s="162" customFormat="1" ht="20.100000000000001" customHeight="1">
      <c r="A153" s="901"/>
      <c r="B153" s="902"/>
      <c r="C153" s="903"/>
      <c r="D153" s="208"/>
      <c r="E153" s="175" t="s">
        <v>31</v>
      </c>
      <c r="F153" s="176"/>
      <c r="G153" s="177">
        <f t="shared" si="10"/>
        <v>0</v>
      </c>
      <c r="H153" s="181"/>
      <c r="I153" s="901"/>
      <c r="J153" s="902"/>
      <c r="K153" s="903"/>
      <c r="L153" s="208"/>
      <c r="M153" s="175" t="s">
        <v>31</v>
      </c>
      <c r="N153" s="176"/>
      <c r="O153" s="177">
        <f t="shared" si="11"/>
        <v>0</v>
      </c>
      <c r="P153" s="182"/>
    </row>
    <row r="154" spans="1:19" s="162" customFormat="1" ht="20.100000000000001" customHeight="1">
      <c r="A154" s="901"/>
      <c r="B154" s="902"/>
      <c r="C154" s="903"/>
      <c r="D154" s="208"/>
      <c r="E154" s="175" t="s">
        <v>31</v>
      </c>
      <c r="F154" s="176"/>
      <c r="G154" s="177">
        <f t="shared" si="10"/>
        <v>0</v>
      </c>
      <c r="H154" s="181"/>
      <c r="I154" s="901"/>
      <c r="J154" s="902"/>
      <c r="K154" s="903"/>
      <c r="L154" s="208"/>
      <c r="M154" s="175" t="s">
        <v>31</v>
      </c>
      <c r="N154" s="176"/>
      <c r="O154" s="177">
        <f t="shared" si="11"/>
        <v>0</v>
      </c>
      <c r="P154" s="182"/>
    </row>
    <row r="155" spans="1:19" s="162" customFormat="1" ht="20.100000000000001" customHeight="1">
      <c r="A155" s="901"/>
      <c r="B155" s="902"/>
      <c r="C155" s="903"/>
      <c r="D155" s="208"/>
      <c r="E155" s="175" t="s">
        <v>31</v>
      </c>
      <c r="F155" s="176"/>
      <c r="G155" s="177">
        <f t="shared" si="10"/>
        <v>0</v>
      </c>
      <c r="H155" s="181"/>
      <c r="I155" s="901"/>
      <c r="J155" s="902"/>
      <c r="K155" s="903"/>
      <c r="L155" s="208"/>
      <c r="M155" s="175" t="s">
        <v>31</v>
      </c>
      <c r="N155" s="176"/>
      <c r="O155" s="177">
        <f t="shared" si="11"/>
        <v>0</v>
      </c>
      <c r="P155" s="182"/>
    </row>
    <row r="156" spans="1:19" s="162" customFormat="1" ht="20.100000000000001" customHeight="1">
      <c r="A156" s="901"/>
      <c r="B156" s="902"/>
      <c r="C156" s="903"/>
      <c r="D156" s="208"/>
      <c r="E156" s="175" t="s">
        <v>31</v>
      </c>
      <c r="F156" s="176"/>
      <c r="G156" s="177">
        <f t="shared" si="10"/>
        <v>0</v>
      </c>
      <c r="H156" s="181"/>
      <c r="I156" s="901"/>
      <c r="J156" s="902"/>
      <c r="K156" s="903"/>
      <c r="L156" s="208"/>
      <c r="M156" s="175" t="s">
        <v>31</v>
      </c>
      <c r="N156" s="176"/>
      <c r="O156" s="177">
        <f t="shared" si="11"/>
        <v>0</v>
      </c>
      <c r="P156" s="182"/>
    </row>
    <row r="157" spans="1:19" s="162" customFormat="1" ht="20.100000000000001" customHeight="1">
      <c r="A157" s="973" t="s">
        <v>379</v>
      </c>
      <c r="B157" s="974"/>
      <c r="C157" s="975"/>
      <c r="D157" s="375" t="s">
        <v>342</v>
      </c>
      <c r="E157" s="923" t="s">
        <v>364</v>
      </c>
      <c r="F157" s="924"/>
      <c r="G157" s="376" t="s">
        <v>362</v>
      </c>
      <c r="H157" s="159"/>
      <c r="I157" s="973" t="s">
        <v>379</v>
      </c>
      <c r="J157" s="974"/>
      <c r="K157" s="975"/>
      <c r="L157" s="375" t="s">
        <v>342</v>
      </c>
      <c r="M157" s="923" t="s">
        <v>364</v>
      </c>
      <c r="N157" s="924"/>
      <c r="O157" s="376" t="s">
        <v>362</v>
      </c>
      <c r="P157" s="182"/>
    </row>
    <row r="158" spans="1:19" s="162" customFormat="1" ht="19.899999999999999" customHeight="1">
      <c r="A158" s="976"/>
      <c r="B158" s="977"/>
      <c r="C158" s="978"/>
      <c r="D158" s="163"/>
      <c r="E158" s="962"/>
      <c r="F158" s="963"/>
      <c r="G158" s="377"/>
      <c r="H158" s="164"/>
      <c r="I158" s="976"/>
      <c r="J158" s="977"/>
      <c r="K158" s="978"/>
      <c r="L158" s="163"/>
      <c r="M158" s="962"/>
      <c r="N158" s="963"/>
      <c r="O158" s="377"/>
      <c r="P158" s="182"/>
    </row>
    <row r="159" spans="1:19" s="167" customFormat="1" ht="20.100000000000001" customHeight="1">
      <c r="A159" s="960" t="s">
        <v>361</v>
      </c>
      <c r="B159" s="961"/>
      <c r="C159" s="961"/>
      <c r="D159" s="465">
        <v>0</v>
      </c>
      <c r="E159" s="196" t="s">
        <v>31</v>
      </c>
      <c r="F159" s="983"/>
      <c r="G159" s="1013"/>
      <c r="H159" s="159"/>
      <c r="I159" s="960" t="s">
        <v>361</v>
      </c>
      <c r="J159" s="961"/>
      <c r="K159" s="961"/>
      <c r="L159" s="465">
        <v>0</v>
      </c>
      <c r="M159" s="196" t="s">
        <v>31</v>
      </c>
      <c r="N159" s="983"/>
      <c r="O159" s="1013"/>
      <c r="P159" s="183"/>
      <c r="R159" s="165"/>
      <c r="S159" s="166"/>
    </row>
    <row r="160" spans="1:19" s="162" customFormat="1" ht="20.100000000000001" customHeight="1">
      <c r="A160" s="929" t="s">
        <v>114</v>
      </c>
      <c r="B160" s="930"/>
      <c r="C160" s="930"/>
      <c r="D160" s="930"/>
      <c r="E160" s="930"/>
      <c r="F160" s="933"/>
      <c r="G160" s="184">
        <f>SUM(G147:G156)</f>
        <v>0</v>
      </c>
      <c r="H160" s="51"/>
      <c r="I160" s="929" t="s">
        <v>114</v>
      </c>
      <c r="J160" s="930"/>
      <c r="K160" s="930"/>
      <c r="L160" s="930"/>
      <c r="M160" s="930"/>
      <c r="N160" s="933"/>
      <c r="O160" s="184">
        <f>SUM(O147:O156)</f>
        <v>0</v>
      </c>
      <c r="P160" s="182"/>
    </row>
    <row r="161" spans="1:16" s="57" customFormat="1" ht="20.100000000000001" customHeight="1">
      <c r="A161" s="934" t="s">
        <v>198</v>
      </c>
      <c r="B161" s="935"/>
      <c r="C161" s="935"/>
      <c r="D161" s="935"/>
      <c r="E161" s="935"/>
      <c r="F161" s="936"/>
      <c r="G161" s="190"/>
      <c r="H161" s="60"/>
      <c r="I161" s="934" t="s">
        <v>198</v>
      </c>
      <c r="J161" s="935"/>
      <c r="K161" s="935"/>
      <c r="L161" s="935"/>
      <c r="M161" s="935"/>
      <c r="N161" s="936"/>
      <c r="O161" s="190"/>
      <c r="P161" s="56"/>
    </row>
    <row r="162" spans="1:16" s="57" customFormat="1" ht="20.100000000000001" customHeight="1">
      <c r="A162" s="929" t="s">
        <v>115</v>
      </c>
      <c r="B162" s="930"/>
      <c r="C162" s="930"/>
      <c r="D162" s="930"/>
      <c r="E162" s="930"/>
      <c r="F162" s="933"/>
      <c r="G162" s="184">
        <f>G160+G161</f>
        <v>0</v>
      </c>
      <c r="H162" s="51"/>
      <c r="I162" s="929" t="s">
        <v>115</v>
      </c>
      <c r="J162" s="930"/>
      <c r="K162" s="930"/>
      <c r="L162" s="930"/>
      <c r="M162" s="930"/>
      <c r="N162" s="933"/>
      <c r="O162" s="184">
        <f>O160+O161</f>
        <v>0</v>
      </c>
      <c r="P162" s="56"/>
    </row>
    <row r="163" spans="1:16" s="57" customFormat="1" ht="20.100000000000001" customHeight="1">
      <c r="A163" s="64"/>
      <c r="B163" s="64"/>
      <c r="C163" s="64"/>
      <c r="D163" s="120"/>
      <c r="E163" s="64"/>
      <c r="F163" s="64"/>
      <c r="G163" s="81">
        <v>13</v>
      </c>
      <c r="H163" s="64"/>
      <c r="I163" s="64"/>
      <c r="J163" s="64"/>
      <c r="K163" s="64"/>
      <c r="L163" s="120"/>
      <c r="M163" s="64"/>
      <c r="N163" s="64"/>
      <c r="O163" s="81">
        <v>14</v>
      </c>
      <c r="P163" s="56"/>
    </row>
    <row r="164" spans="1:16" s="57" customFormat="1" ht="20.100000000000001" customHeight="1">
      <c r="A164" s="911" t="s">
        <v>111</v>
      </c>
      <c r="B164" s="912"/>
      <c r="C164" s="894" t="str">
        <f>IF(総表!$D38="","",TEXT(総表!$D38,"yyyy/mm/dd")&amp;総表!$F38&amp;TEXT(総表!$G38,"yyyy/mm/dd"))</f>
        <v/>
      </c>
      <c r="D164" s="895"/>
      <c r="E164" s="895"/>
      <c r="F164" s="895"/>
      <c r="G164" s="896"/>
      <c r="H164" s="51"/>
      <c r="I164" s="911" t="s">
        <v>111</v>
      </c>
      <c r="J164" s="912"/>
      <c r="K164" s="894" t="str">
        <f>IF(総表!$D39="","",TEXT(総表!$D39,"yyyy/mm/dd")&amp;総表!$F39&amp;TEXT(総表!$G39,"yyyy/mm/dd"))</f>
        <v/>
      </c>
      <c r="L164" s="895"/>
      <c r="M164" s="895"/>
      <c r="N164" s="895"/>
      <c r="O164" s="896"/>
      <c r="P164" s="56"/>
    </row>
    <row r="165" spans="1:16" s="57" customFormat="1" ht="20.100000000000001" customHeight="1">
      <c r="A165" s="899" t="s">
        <v>30</v>
      </c>
      <c r="B165" s="900"/>
      <c r="C165" s="908" t="str">
        <f>IF(総表!$I38="","",総表!$I38)</f>
        <v/>
      </c>
      <c r="D165" s="909"/>
      <c r="E165" s="909"/>
      <c r="F165" s="909"/>
      <c r="G165" s="910"/>
      <c r="H165" s="51"/>
      <c r="I165" s="899" t="s">
        <v>30</v>
      </c>
      <c r="J165" s="900"/>
      <c r="K165" s="908" t="str">
        <f>IF(総表!$I39="","",総表!$I39)</f>
        <v/>
      </c>
      <c r="L165" s="909"/>
      <c r="M165" s="909"/>
      <c r="N165" s="909"/>
      <c r="O165" s="910"/>
      <c r="P165" s="56"/>
    </row>
    <row r="166" spans="1:16" s="57" customFormat="1" ht="20.100000000000001" customHeight="1">
      <c r="A166" s="897" t="s">
        <v>348</v>
      </c>
      <c r="B166" s="898"/>
      <c r="C166" s="892"/>
      <c r="D166" s="950"/>
      <c r="E166" s="1003" t="s">
        <v>350</v>
      </c>
      <c r="F166" s="898" t="s">
        <v>351</v>
      </c>
      <c r="G166" s="206"/>
      <c r="H166" s="51"/>
      <c r="I166" s="897" t="s">
        <v>348</v>
      </c>
      <c r="J166" s="898"/>
      <c r="K166" s="892"/>
      <c r="L166" s="950"/>
      <c r="M166" s="1003" t="s">
        <v>350</v>
      </c>
      <c r="N166" s="898" t="s">
        <v>351</v>
      </c>
      <c r="O166" s="206"/>
      <c r="P166" s="56"/>
    </row>
    <row r="167" spans="1:16" s="57" customFormat="1" ht="20.100000000000001" customHeight="1">
      <c r="A167" s="911" t="s">
        <v>122</v>
      </c>
      <c r="B167" s="912"/>
      <c r="C167" s="913">
        <f>C166-G166</f>
        <v>0</v>
      </c>
      <c r="D167" s="914"/>
      <c r="E167" s="948" t="s">
        <v>112</v>
      </c>
      <c r="F167" s="949"/>
      <c r="G167" s="432">
        <f>個表!K30</f>
        <v>0</v>
      </c>
      <c r="H167" s="56"/>
      <c r="I167" s="911" t="s">
        <v>122</v>
      </c>
      <c r="J167" s="912"/>
      <c r="K167" s="913">
        <f>K166-O166</f>
        <v>0</v>
      </c>
      <c r="L167" s="914"/>
      <c r="M167" s="948" t="s">
        <v>112</v>
      </c>
      <c r="N167" s="949"/>
      <c r="O167" s="432">
        <f>個表!K31</f>
        <v>0</v>
      </c>
      <c r="P167" s="56"/>
    </row>
    <row r="168" spans="1:16" s="57" customFormat="1" ht="20.100000000000001" customHeight="1">
      <c r="A168" s="1004" t="s">
        <v>123</v>
      </c>
      <c r="B168" s="1005"/>
      <c r="C168" s="1006"/>
      <c r="D168" s="1006"/>
      <c r="E168" s="1007" t="str">
        <f>IF(C167*G167=0,"",C167*G167)</f>
        <v/>
      </c>
      <c r="F168" s="1008"/>
      <c r="G168" s="1009"/>
      <c r="H168" s="60"/>
      <c r="I168" s="1004" t="s">
        <v>123</v>
      </c>
      <c r="J168" s="1005"/>
      <c r="K168" s="1006"/>
      <c r="L168" s="1006"/>
      <c r="M168" s="1007" t="str">
        <f>IF(K167*O167=0,"",K167*O167)</f>
        <v/>
      </c>
      <c r="N168" s="1008"/>
      <c r="O168" s="1009"/>
      <c r="P168" s="56"/>
    </row>
    <row r="169" spans="1:16" s="57" customFormat="1" ht="20.100000000000001" customHeight="1">
      <c r="A169" s="929" t="s">
        <v>116</v>
      </c>
      <c r="B169" s="933"/>
      <c r="C169" s="951">
        <f>IF(G167="","",SUM(F173:F182))</f>
        <v>0</v>
      </c>
      <c r="D169" s="951"/>
      <c r="E169" s="925" t="s">
        <v>117</v>
      </c>
      <c r="F169" s="926"/>
      <c r="G169" s="204" t="str">
        <f>IF(E168="","",C169/E168)</f>
        <v/>
      </c>
      <c r="H169" s="51"/>
      <c r="I169" s="929" t="s">
        <v>116</v>
      </c>
      <c r="J169" s="933"/>
      <c r="K169" s="951">
        <f>IF(O167="","",SUM(N173:N182))</f>
        <v>0</v>
      </c>
      <c r="L169" s="951"/>
      <c r="M169" s="925" t="s">
        <v>117</v>
      </c>
      <c r="N169" s="926"/>
      <c r="O169" s="204" t="str">
        <f>IF(M168="","",K169/M168)</f>
        <v/>
      </c>
      <c r="P169" s="56"/>
    </row>
    <row r="170" spans="1:16" s="57" customFormat="1" ht="20.100000000000001" customHeight="1">
      <c r="A170" s="956" t="s">
        <v>402</v>
      </c>
      <c r="B170" s="957"/>
      <c r="C170" s="952">
        <f>IF(G167="","",SUM(F173:F182,F185))</f>
        <v>0</v>
      </c>
      <c r="D170" s="952"/>
      <c r="E170" s="940" t="s">
        <v>404</v>
      </c>
      <c r="F170" s="941"/>
      <c r="G170" s="205" t="str">
        <f>IF(E168="","",C170/E168)</f>
        <v/>
      </c>
      <c r="H170" s="51"/>
      <c r="I170" s="956" t="s">
        <v>402</v>
      </c>
      <c r="J170" s="957"/>
      <c r="K170" s="952">
        <f>IF(O167="","",SUM(N173:N182,N185))</f>
        <v>0</v>
      </c>
      <c r="L170" s="952"/>
      <c r="M170" s="940" t="s">
        <v>404</v>
      </c>
      <c r="N170" s="941"/>
      <c r="O170" s="205" t="str">
        <f>IF(M168="","",K170/M168)</f>
        <v/>
      </c>
      <c r="P170" s="56"/>
    </row>
    <row r="171" spans="1:16" s="57" customFormat="1" ht="20.100000000000001" customHeight="1">
      <c r="A171" s="929" t="s">
        <v>195</v>
      </c>
      <c r="B171" s="930"/>
      <c r="C171" s="930"/>
      <c r="D171" s="930"/>
      <c r="E171" s="930"/>
      <c r="F171" s="930"/>
      <c r="G171" s="931"/>
      <c r="H171" s="51"/>
      <c r="I171" s="929" t="s">
        <v>195</v>
      </c>
      <c r="J171" s="930"/>
      <c r="K171" s="930"/>
      <c r="L171" s="930"/>
      <c r="M171" s="930"/>
      <c r="N171" s="930"/>
      <c r="O171" s="931"/>
      <c r="P171" s="56"/>
    </row>
    <row r="172" spans="1:16" s="57" customFormat="1" ht="20.100000000000001" customHeight="1">
      <c r="A172" s="904" t="s">
        <v>45</v>
      </c>
      <c r="B172" s="905"/>
      <c r="C172" s="906"/>
      <c r="D172" s="169" t="s">
        <v>305</v>
      </c>
      <c r="E172" s="170" t="s">
        <v>31</v>
      </c>
      <c r="F172" s="170" t="s">
        <v>32</v>
      </c>
      <c r="G172" s="171" t="s">
        <v>33</v>
      </c>
      <c r="H172" s="181"/>
      <c r="I172" s="904" t="s">
        <v>45</v>
      </c>
      <c r="J172" s="905"/>
      <c r="K172" s="906"/>
      <c r="L172" s="169" t="s">
        <v>305</v>
      </c>
      <c r="M172" s="170" t="s">
        <v>31</v>
      </c>
      <c r="N172" s="170" t="s">
        <v>32</v>
      </c>
      <c r="O172" s="171" t="s">
        <v>33</v>
      </c>
      <c r="P172" s="56"/>
    </row>
    <row r="173" spans="1:16" s="162" customFormat="1" ht="20.100000000000001" customHeight="1">
      <c r="A173" s="953"/>
      <c r="B173" s="954"/>
      <c r="C173" s="955"/>
      <c r="D173" s="207"/>
      <c r="E173" s="172" t="s">
        <v>31</v>
      </c>
      <c r="F173" s="173"/>
      <c r="G173" s="174">
        <f t="shared" ref="G173:G182" si="12">D173*F173</f>
        <v>0</v>
      </c>
      <c r="H173" s="181"/>
      <c r="I173" s="953"/>
      <c r="J173" s="954"/>
      <c r="K173" s="955"/>
      <c r="L173" s="207"/>
      <c r="M173" s="172" t="s">
        <v>31</v>
      </c>
      <c r="N173" s="173"/>
      <c r="O173" s="174">
        <f t="shared" ref="O173:O182" si="13">L173*N173</f>
        <v>0</v>
      </c>
      <c r="P173" s="182"/>
    </row>
    <row r="174" spans="1:16" s="162" customFormat="1" ht="20.100000000000001" customHeight="1">
      <c r="A174" s="901"/>
      <c r="B174" s="902"/>
      <c r="C174" s="903"/>
      <c r="D174" s="208"/>
      <c r="E174" s="175" t="s">
        <v>31</v>
      </c>
      <c r="F174" s="176"/>
      <c r="G174" s="177">
        <f t="shared" si="12"/>
        <v>0</v>
      </c>
      <c r="H174" s="181"/>
      <c r="I174" s="901"/>
      <c r="J174" s="902"/>
      <c r="K174" s="903"/>
      <c r="L174" s="208"/>
      <c r="M174" s="175" t="s">
        <v>31</v>
      </c>
      <c r="N174" s="176"/>
      <c r="O174" s="177">
        <f t="shared" si="13"/>
        <v>0</v>
      </c>
      <c r="P174" s="182"/>
    </row>
    <row r="175" spans="1:16" s="162" customFormat="1" ht="20.100000000000001" customHeight="1">
      <c r="A175" s="901"/>
      <c r="B175" s="902"/>
      <c r="C175" s="903"/>
      <c r="D175" s="208"/>
      <c r="E175" s="175" t="s">
        <v>31</v>
      </c>
      <c r="F175" s="176"/>
      <c r="G175" s="177">
        <f t="shared" si="12"/>
        <v>0</v>
      </c>
      <c r="H175" s="181"/>
      <c r="I175" s="901"/>
      <c r="J175" s="902"/>
      <c r="K175" s="903"/>
      <c r="L175" s="208"/>
      <c r="M175" s="175" t="s">
        <v>31</v>
      </c>
      <c r="N175" s="176"/>
      <c r="O175" s="177">
        <f t="shared" si="13"/>
        <v>0</v>
      </c>
      <c r="P175" s="182"/>
    </row>
    <row r="176" spans="1:16" s="162" customFormat="1" ht="20.100000000000001" customHeight="1">
      <c r="A176" s="901"/>
      <c r="B176" s="902"/>
      <c r="C176" s="903"/>
      <c r="D176" s="208"/>
      <c r="E176" s="175" t="s">
        <v>31</v>
      </c>
      <c r="F176" s="176"/>
      <c r="G176" s="177">
        <f t="shared" si="12"/>
        <v>0</v>
      </c>
      <c r="H176" s="181"/>
      <c r="I176" s="901"/>
      <c r="J176" s="902"/>
      <c r="K176" s="903"/>
      <c r="L176" s="208"/>
      <c r="M176" s="175" t="s">
        <v>31</v>
      </c>
      <c r="N176" s="176"/>
      <c r="O176" s="177">
        <f t="shared" si="13"/>
        <v>0</v>
      </c>
      <c r="P176" s="182"/>
    </row>
    <row r="177" spans="1:19" s="162" customFormat="1" ht="20.100000000000001" customHeight="1">
      <c r="A177" s="901"/>
      <c r="B177" s="902"/>
      <c r="C177" s="903"/>
      <c r="D177" s="208"/>
      <c r="E177" s="175" t="s">
        <v>31</v>
      </c>
      <c r="F177" s="176"/>
      <c r="G177" s="177">
        <f t="shared" si="12"/>
        <v>0</v>
      </c>
      <c r="H177" s="181"/>
      <c r="I177" s="901"/>
      <c r="J177" s="902"/>
      <c r="K177" s="903"/>
      <c r="L177" s="208"/>
      <c r="M177" s="175" t="s">
        <v>31</v>
      </c>
      <c r="N177" s="176"/>
      <c r="O177" s="177">
        <f t="shared" si="13"/>
        <v>0</v>
      </c>
      <c r="P177" s="182"/>
    </row>
    <row r="178" spans="1:19" s="162" customFormat="1" ht="20.100000000000001" customHeight="1">
      <c r="A178" s="901"/>
      <c r="B178" s="902"/>
      <c r="C178" s="903"/>
      <c r="D178" s="208"/>
      <c r="E178" s="175" t="s">
        <v>31</v>
      </c>
      <c r="F178" s="176"/>
      <c r="G178" s="177">
        <f t="shared" si="12"/>
        <v>0</v>
      </c>
      <c r="H178" s="181"/>
      <c r="I178" s="901"/>
      <c r="J178" s="902"/>
      <c r="K178" s="903"/>
      <c r="L178" s="208"/>
      <c r="M178" s="175" t="s">
        <v>31</v>
      </c>
      <c r="N178" s="176"/>
      <c r="O178" s="177">
        <f t="shared" si="13"/>
        <v>0</v>
      </c>
      <c r="P178" s="182"/>
    </row>
    <row r="179" spans="1:19" s="162" customFormat="1" ht="20.100000000000001" customHeight="1">
      <c r="A179" s="901"/>
      <c r="B179" s="902"/>
      <c r="C179" s="903"/>
      <c r="D179" s="208"/>
      <c r="E179" s="175" t="s">
        <v>31</v>
      </c>
      <c r="F179" s="176"/>
      <c r="G179" s="177">
        <f t="shared" si="12"/>
        <v>0</v>
      </c>
      <c r="H179" s="181"/>
      <c r="I179" s="901"/>
      <c r="J179" s="902"/>
      <c r="K179" s="903"/>
      <c r="L179" s="208"/>
      <c r="M179" s="175" t="s">
        <v>31</v>
      </c>
      <c r="N179" s="176"/>
      <c r="O179" s="177">
        <f t="shared" si="13"/>
        <v>0</v>
      </c>
      <c r="P179" s="182"/>
    </row>
    <row r="180" spans="1:19" s="162" customFormat="1" ht="20.100000000000001" customHeight="1">
      <c r="A180" s="901"/>
      <c r="B180" s="902"/>
      <c r="C180" s="903"/>
      <c r="D180" s="208"/>
      <c r="E180" s="175" t="s">
        <v>31</v>
      </c>
      <c r="F180" s="176"/>
      <c r="G180" s="177">
        <f t="shared" si="12"/>
        <v>0</v>
      </c>
      <c r="H180" s="181"/>
      <c r="I180" s="901"/>
      <c r="J180" s="902"/>
      <c r="K180" s="903"/>
      <c r="L180" s="208"/>
      <c r="M180" s="175" t="s">
        <v>31</v>
      </c>
      <c r="N180" s="176"/>
      <c r="O180" s="177">
        <f t="shared" si="13"/>
        <v>0</v>
      </c>
      <c r="P180" s="182"/>
    </row>
    <row r="181" spans="1:19" s="162" customFormat="1" ht="20.100000000000001" customHeight="1">
      <c r="A181" s="901"/>
      <c r="B181" s="902"/>
      <c r="C181" s="903"/>
      <c r="D181" s="208"/>
      <c r="E181" s="175" t="s">
        <v>31</v>
      </c>
      <c r="F181" s="176"/>
      <c r="G181" s="177">
        <f t="shared" si="12"/>
        <v>0</v>
      </c>
      <c r="H181" s="181"/>
      <c r="I181" s="901"/>
      <c r="J181" s="902"/>
      <c r="K181" s="903"/>
      <c r="L181" s="208"/>
      <c r="M181" s="175" t="s">
        <v>31</v>
      </c>
      <c r="N181" s="176"/>
      <c r="O181" s="177">
        <f t="shared" si="13"/>
        <v>0</v>
      </c>
      <c r="P181" s="182"/>
    </row>
    <row r="182" spans="1:19" s="162" customFormat="1" ht="20.100000000000001" customHeight="1">
      <c r="A182" s="901"/>
      <c r="B182" s="902"/>
      <c r="C182" s="903"/>
      <c r="D182" s="208"/>
      <c r="E182" s="175" t="s">
        <v>31</v>
      </c>
      <c r="F182" s="176"/>
      <c r="G182" s="177">
        <f t="shared" si="12"/>
        <v>0</v>
      </c>
      <c r="H182" s="181"/>
      <c r="I182" s="901"/>
      <c r="J182" s="902"/>
      <c r="K182" s="903"/>
      <c r="L182" s="208"/>
      <c r="M182" s="175" t="s">
        <v>31</v>
      </c>
      <c r="N182" s="176"/>
      <c r="O182" s="177">
        <f t="shared" si="13"/>
        <v>0</v>
      </c>
      <c r="P182" s="182"/>
    </row>
    <row r="183" spans="1:19" s="162" customFormat="1" ht="20.100000000000001" customHeight="1">
      <c r="A183" s="973" t="s">
        <v>379</v>
      </c>
      <c r="B183" s="974"/>
      <c r="C183" s="975"/>
      <c r="D183" s="375" t="s">
        <v>342</v>
      </c>
      <c r="E183" s="923" t="s">
        <v>364</v>
      </c>
      <c r="F183" s="924"/>
      <c r="G183" s="376" t="s">
        <v>362</v>
      </c>
      <c r="H183" s="159"/>
      <c r="I183" s="973" t="s">
        <v>379</v>
      </c>
      <c r="J183" s="974"/>
      <c r="K183" s="975"/>
      <c r="L183" s="375" t="s">
        <v>342</v>
      </c>
      <c r="M183" s="923" t="s">
        <v>364</v>
      </c>
      <c r="N183" s="924"/>
      <c r="O183" s="376" t="s">
        <v>362</v>
      </c>
      <c r="P183" s="182"/>
    </row>
    <row r="184" spans="1:19" s="162" customFormat="1" ht="19.899999999999999" customHeight="1">
      <c r="A184" s="976"/>
      <c r="B184" s="977"/>
      <c r="C184" s="978"/>
      <c r="D184" s="163"/>
      <c r="E184" s="962"/>
      <c r="F184" s="963"/>
      <c r="G184" s="377"/>
      <c r="H184" s="164"/>
      <c r="I184" s="976"/>
      <c r="J184" s="977"/>
      <c r="K184" s="978"/>
      <c r="L184" s="163"/>
      <c r="M184" s="962"/>
      <c r="N184" s="963"/>
      <c r="O184" s="377"/>
      <c r="P184" s="182"/>
    </row>
    <row r="185" spans="1:19" s="167" customFormat="1" ht="20.100000000000001" customHeight="1">
      <c r="A185" s="960" t="s">
        <v>361</v>
      </c>
      <c r="B185" s="961"/>
      <c r="C185" s="961"/>
      <c r="D185" s="465">
        <v>0</v>
      </c>
      <c r="E185" s="196" t="s">
        <v>31</v>
      </c>
      <c r="F185" s="983"/>
      <c r="G185" s="1013"/>
      <c r="H185" s="159"/>
      <c r="I185" s="960" t="s">
        <v>361</v>
      </c>
      <c r="J185" s="961"/>
      <c r="K185" s="961"/>
      <c r="L185" s="465">
        <v>0</v>
      </c>
      <c r="M185" s="196" t="s">
        <v>31</v>
      </c>
      <c r="N185" s="983"/>
      <c r="O185" s="1013"/>
      <c r="P185" s="183"/>
      <c r="R185" s="165"/>
      <c r="S185" s="166"/>
    </row>
    <row r="186" spans="1:19" s="162" customFormat="1" ht="20.100000000000001" customHeight="1">
      <c r="A186" s="929" t="s">
        <v>114</v>
      </c>
      <c r="B186" s="930"/>
      <c r="C186" s="930"/>
      <c r="D186" s="930"/>
      <c r="E186" s="930"/>
      <c r="F186" s="933"/>
      <c r="G186" s="184">
        <f>SUM(G173:G182)</f>
        <v>0</v>
      </c>
      <c r="H186" s="51"/>
      <c r="I186" s="929" t="s">
        <v>114</v>
      </c>
      <c r="J186" s="930"/>
      <c r="K186" s="930"/>
      <c r="L186" s="930"/>
      <c r="M186" s="930"/>
      <c r="N186" s="933"/>
      <c r="O186" s="184">
        <f>SUM(O173:O182)</f>
        <v>0</v>
      </c>
      <c r="P186" s="182"/>
    </row>
    <row r="187" spans="1:19" s="57" customFormat="1" ht="20.100000000000001" customHeight="1">
      <c r="A187" s="934" t="s">
        <v>198</v>
      </c>
      <c r="B187" s="935"/>
      <c r="C187" s="935"/>
      <c r="D187" s="935"/>
      <c r="E187" s="935"/>
      <c r="F187" s="936"/>
      <c r="G187" s="190"/>
      <c r="H187" s="60"/>
      <c r="I187" s="934" t="s">
        <v>198</v>
      </c>
      <c r="J187" s="935"/>
      <c r="K187" s="935"/>
      <c r="L187" s="935"/>
      <c r="M187" s="935"/>
      <c r="N187" s="936"/>
      <c r="O187" s="190"/>
      <c r="P187" s="56"/>
    </row>
    <row r="188" spans="1:19" s="57" customFormat="1" ht="20.100000000000001" customHeight="1">
      <c r="A188" s="929" t="s">
        <v>115</v>
      </c>
      <c r="B188" s="930"/>
      <c r="C188" s="930"/>
      <c r="D188" s="930"/>
      <c r="E188" s="930"/>
      <c r="F188" s="933"/>
      <c r="G188" s="184">
        <f>G186+G187</f>
        <v>0</v>
      </c>
      <c r="H188" s="51"/>
      <c r="I188" s="929" t="s">
        <v>115</v>
      </c>
      <c r="J188" s="930"/>
      <c r="K188" s="930"/>
      <c r="L188" s="930"/>
      <c r="M188" s="930"/>
      <c r="N188" s="933"/>
      <c r="O188" s="184">
        <f>O186+O187</f>
        <v>0</v>
      </c>
      <c r="P188" s="56"/>
    </row>
    <row r="189" spans="1:19" s="57" customFormat="1" ht="20.100000000000001" customHeight="1">
      <c r="A189" s="64"/>
      <c r="B189" s="64"/>
      <c r="C189" s="64"/>
      <c r="D189" s="120"/>
      <c r="E189" s="64"/>
      <c r="F189" s="64"/>
      <c r="G189" s="81">
        <v>15</v>
      </c>
      <c r="H189" s="64"/>
      <c r="I189" s="64"/>
      <c r="J189" s="64"/>
      <c r="K189" s="64"/>
      <c r="L189" s="120"/>
      <c r="M189" s="64"/>
      <c r="N189" s="64"/>
      <c r="O189" s="81">
        <v>16</v>
      </c>
      <c r="P189" s="56"/>
    </row>
    <row r="190" spans="1:19" s="57" customFormat="1" ht="20.100000000000001" customHeight="1">
      <c r="A190" s="911" t="s">
        <v>111</v>
      </c>
      <c r="B190" s="912"/>
      <c r="C190" s="894" t="str">
        <f>IF(総表!$D40="","",TEXT(総表!$D40,"yyyy/mm/dd")&amp;総表!$F40&amp;TEXT(総表!$G40,"yyyy/mm/dd"))</f>
        <v/>
      </c>
      <c r="D190" s="895"/>
      <c r="E190" s="895"/>
      <c r="F190" s="895"/>
      <c r="G190" s="896"/>
      <c r="H190" s="51"/>
      <c r="I190" s="911" t="s">
        <v>111</v>
      </c>
      <c r="J190" s="912"/>
      <c r="K190" s="945"/>
      <c r="L190" s="946"/>
      <c r="M190" s="946"/>
      <c r="N190" s="946"/>
      <c r="O190" s="947"/>
      <c r="P190" s="56"/>
    </row>
    <row r="191" spans="1:19" s="57" customFormat="1" ht="20.100000000000001" customHeight="1">
      <c r="A191" s="899" t="s">
        <v>30</v>
      </c>
      <c r="B191" s="900"/>
      <c r="C191" s="908" t="str">
        <f>IF(総表!$I40="","",総表!$I40)</f>
        <v/>
      </c>
      <c r="D191" s="909"/>
      <c r="E191" s="909"/>
      <c r="F191" s="909"/>
      <c r="G191" s="910"/>
      <c r="H191" s="51"/>
      <c r="I191" s="899" t="s">
        <v>30</v>
      </c>
      <c r="J191" s="900"/>
      <c r="K191" s="942"/>
      <c r="L191" s="943"/>
      <c r="M191" s="943"/>
      <c r="N191" s="943"/>
      <c r="O191" s="944"/>
      <c r="P191" s="56"/>
    </row>
    <row r="192" spans="1:19" s="57" customFormat="1" ht="20.100000000000001" customHeight="1">
      <c r="A192" s="897" t="s">
        <v>348</v>
      </c>
      <c r="B192" s="898"/>
      <c r="C192" s="892"/>
      <c r="D192" s="950"/>
      <c r="E192" s="1003" t="s">
        <v>350</v>
      </c>
      <c r="F192" s="898" t="s">
        <v>351</v>
      </c>
      <c r="G192" s="206"/>
      <c r="H192" s="51"/>
      <c r="I192" s="897" t="s">
        <v>348</v>
      </c>
      <c r="J192" s="898"/>
      <c r="K192" s="892"/>
      <c r="L192" s="950"/>
      <c r="M192" s="1003" t="s">
        <v>350</v>
      </c>
      <c r="N192" s="898" t="s">
        <v>351</v>
      </c>
      <c r="O192" s="206"/>
      <c r="P192" s="56"/>
    </row>
    <row r="193" spans="1:16" s="57" customFormat="1" ht="20.100000000000001" customHeight="1">
      <c r="A193" s="911" t="s">
        <v>122</v>
      </c>
      <c r="B193" s="912"/>
      <c r="C193" s="913">
        <f>C192-G192</f>
        <v>0</v>
      </c>
      <c r="D193" s="914"/>
      <c r="E193" s="948" t="s">
        <v>112</v>
      </c>
      <c r="F193" s="949"/>
      <c r="G193" s="432">
        <f>個表!K32</f>
        <v>0</v>
      </c>
      <c r="H193" s="56"/>
      <c r="I193" s="911" t="s">
        <v>122</v>
      </c>
      <c r="J193" s="912"/>
      <c r="K193" s="913">
        <f>K192-O192</f>
        <v>0</v>
      </c>
      <c r="L193" s="914"/>
      <c r="M193" s="948" t="s">
        <v>112</v>
      </c>
      <c r="N193" s="949"/>
      <c r="O193" s="209"/>
      <c r="P193" s="56"/>
    </row>
    <row r="194" spans="1:16" s="57" customFormat="1" ht="20.100000000000001" customHeight="1">
      <c r="A194" s="1004" t="s">
        <v>123</v>
      </c>
      <c r="B194" s="1005"/>
      <c r="C194" s="1006"/>
      <c r="D194" s="1006"/>
      <c r="E194" s="1007" t="str">
        <f>IF(C193*G193=0,"",C193*G193)</f>
        <v/>
      </c>
      <c r="F194" s="1008"/>
      <c r="G194" s="1009"/>
      <c r="H194" s="60"/>
      <c r="I194" s="1004" t="s">
        <v>123</v>
      </c>
      <c r="J194" s="1005"/>
      <c r="K194" s="1006"/>
      <c r="L194" s="1006"/>
      <c r="M194" s="1007" t="str">
        <f>IF(K193*O193=0,"",K193*O193)</f>
        <v/>
      </c>
      <c r="N194" s="1008"/>
      <c r="O194" s="1009"/>
      <c r="P194" s="56"/>
    </row>
    <row r="195" spans="1:16" s="57" customFormat="1" ht="20.100000000000001" customHeight="1">
      <c r="A195" s="929" t="s">
        <v>116</v>
      </c>
      <c r="B195" s="933"/>
      <c r="C195" s="951">
        <f>IF(G193="","",SUM(F199:F208))</f>
        <v>0</v>
      </c>
      <c r="D195" s="951"/>
      <c r="E195" s="925" t="s">
        <v>117</v>
      </c>
      <c r="F195" s="926"/>
      <c r="G195" s="204" t="str">
        <f>IF(E194="","",C195/E194)</f>
        <v/>
      </c>
      <c r="H195" s="51"/>
      <c r="I195" s="929" t="s">
        <v>116</v>
      </c>
      <c r="J195" s="933"/>
      <c r="K195" s="951" t="str">
        <f>IF(O193="","",SUM(N199:N208))</f>
        <v/>
      </c>
      <c r="L195" s="951"/>
      <c r="M195" s="925" t="s">
        <v>117</v>
      </c>
      <c r="N195" s="926"/>
      <c r="O195" s="204" t="str">
        <f>IF(M194="","",K195/M194)</f>
        <v/>
      </c>
      <c r="P195" s="56"/>
    </row>
    <row r="196" spans="1:16" s="57" customFormat="1" ht="20.100000000000001" customHeight="1">
      <c r="A196" s="956" t="s">
        <v>402</v>
      </c>
      <c r="B196" s="957"/>
      <c r="C196" s="952">
        <f>IF(G193="","",SUM(F199:F208,F211))</f>
        <v>0</v>
      </c>
      <c r="D196" s="952"/>
      <c r="E196" s="940" t="s">
        <v>404</v>
      </c>
      <c r="F196" s="941"/>
      <c r="G196" s="205" t="str">
        <f>IF(E194="","",C196/E194)</f>
        <v/>
      </c>
      <c r="H196" s="51"/>
      <c r="I196" s="956" t="s">
        <v>402</v>
      </c>
      <c r="J196" s="957"/>
      <c r="K196" s="952" t="str">
        <f>IF(O193="","",SUM(N199:N208,N211))</f>
        <v/>
      </c>
      <c r="L196" s="952"/>
      <c r="M196" s="940" t="s">
        <v>404</v>
      </c>
      <c r="N196" s="941"/>
      <c r="O196" s="205" t="str">
        <f>IF(M194="","",K196/M194)</f>
        <v/>
      </c>
      <c r="P196" s="56"/>
    </row>
    <row r="197" spans="1:16" s="57" customFormat="1" ht="20.100000000000001" customHeight="1">
      <c r="A197" s="929" t="s">
        <v>195</v>
      </c>
      <c r="B197" s="930"/>
      <c r="C197" s="930"/>
      <c r="D197" s="930"/>
      <c r="E197" s="930"/>
      <c r="F197" s="930"/>
      <c r="G197" s="931"/>
      <c r="H197" s="51"/>
      <c r="I197" s="929" t="s">
        <v>195</v>
      </c>
      <c r="J197" s="930"/>
      <c r="K197" s="930"/>
      <c r="L197" s="930"/>
      <c r="M197" s="930"/>
      <c r="N197" s="930"/>
      <c r="O197" s="931"/>
      <c r="P197" s="56"/>
    </row>
    <row r="198" spans="1:16" s="57" customFormat="1" ht="20.100000000000001" customHeight="1">
      <c r="A198" s="904" t="s">
        <v>45</v>
      </c>
      <c r="B198" s="905"/>
      <c r="C198" s="906"/>
      <c r="D198" s="169" t="s">
        <v>305</v>
      </c>
      <c r="E198" s="170" t="s">
        <v>31</v>
      </c>
      <c r="F198" s="170" t="s">
        <v>32</v>
      </c>
      <c r="G198" s="171" t="s">
        <v>33</v>
      </c>
      <c r="H198" s="181"/>
      <c r="I198" s="904" t="s">
        <v>45</v>
      </c>
      <c r="J198" s="905"/>
      <c r="K198" s="906"/>
      <c r="L198" s="169" t="s">
        <v>305</v>
      </c>
      <c r="M198" s="170" t="s">
        <v>31</v>
      </c>
      <c r="N198" s="170" t="s">
        <v>32</v>
      </c>
      <c r="O198" s="171" t="s">
        <v>33</v>
      </c>
      <c r="P198" s="56"/>
    </row>
    <row r="199" spans="1:16" s="162" customFormat="1" ht="20.100000000000001" customHeight="1">
      <c r="A199" s="953"/>
      <c r="B199" s="954"/>
      <c r="C199" s="955"/>
      <c r="D199" s="207"/>
      <c r="E199" s="172" t="s">
        <v>31</v>
      </c>
      <c r="F199" s="173"/>
      <c r="G199" s="174">
        <f t="shared" ref="G199:G208" si="14">D199*F199</f>
        <v>0</v>
      </c>
      <c r="H199" s="181"/>
      <c r="I199" s="953"/>
      <c r="J199" s="954"/>
      <c r="K199" s="955"/>
      <c r="L199" s="207"/>
      <c r="M199" s="172" t="s">
        <v>31</v>
      </c>
      <c r="N199" s="173"/>
      <c r="O199" s="174">
        <f t="shared" ref="O199:O208" si="15">L199*N199</f>
        <v>0</v>
      </c>
      <c r="P199" s="182"/>
    </row>
    <row r="200" spans="1:16" s="162" customFormat="1" ht="20.100000000000001" customHeight="1">
      <c r="A200" s="901"/>
      <c r="B200" s="902"/>
      <c r="C200" s="903"/>
      <c r="D200" s="208"/>
      <c r="E200" s="175" t="s">
        <v>31</v>
      </c>
      <c r="F200" s="176"/>
      <c r="G200" s="177">
        <f t="shared" si="14"/>
        <v>0</v>
      </c>
      <c r="H200" s="181"/>
      <c r="I200" s="901"/>
      <c r="J200" s="902"/>
      <c r="K200" s="903"/>
      <c r="L200" s="208"/>
      <c r="M200" s="175" t="s">
        <v>31</v>
      </c>
      <c r="N200" s="176"/>
      <c r="O200" s="177">
        <f t="shared" si="15"/>
        <v>0</v>
      </c>
      <c r="P200" s="182"/>
    </row>
    <row r="201" spans="1:16" s="162" customFormat="1" ht="20.100000000000001" customHeight="1">
      <c r="A201" s="901"/>
      <c r="B201" s="902"/>
      <c r="C201" s="903"/>
      <c r="D201" s="208"/>
      <c r="E201" s="175" t="s">
        <v>31</v>
      </c>
      <c r="F201" s="176"/>
      <c r="G201" s="177">
        <f t="shared" si="14"/>
        <v>0</v>
      </c>
      <c r="H201" s="181"/>
      <c r="I201" s="901"/>
      <c r="J201" s="902"/>
      <c r="K201" s="903"/>
      <c r="L201" s="208"/>
      <c r="M201" s="175" t="s">
        <v>31</v>
      </c>
      <c r="N201" s="176"/>
      <c r="O201" s="177">
        <f t="shared" si="15"/>
        <v>0</v>
      </c>
      <c r="P201" s="182"/>
    </row>
    <row r="202" spans="1:16" s="162" customFormat="1" ht="20.100000000000001" customHeight="1">
      <c r="A202" s="901"/>
      <c r="B202" s="902"/>
      <c r="C202" s="903"/>
      <c r="D202" s="208"/>
      <c r="E202" s="175" t="s">
        <v>31</v>
      </c>
      <c r="F202" s="176"/>
      <c r="G202" s="177">
        <f t="shared" si="14"/>
        <v>0</v>
      </c>
      <c r="H202" s="181"/>
      <c r="I202" s="901"/>
      <c r="J202" s="902"/>
      <c r="K202" s="903"/>
      <c r="L202" s="208"/>
      <c r="M202" s="175" t="s">
        <v>31</v>
      </c>
      <c r="N202" s="176"/>
      <c r="O202" s="177">
        <f t="shared" si="15"/>
        <v>0</v>
      </c>
      <c r="P202" s="182"/>
    </row>
    <row r="203" spans="1:16" s="162" customFormat="1" ht="20.100000000000001" customHeight="1">
      <c r="A203" s="901"/>
      <c r="B203" s="902"/>
      <c r="C203" s="903"/>
      <c r="D203" s="208"/>
      <c r="E203" s="175" t="s">
        <v>31</v>
      </c>
      <c r="F203" s="176"/>
      <c r="G203" s="177">
        <f t="shared" si="14"/>
        <v>0</v>
      </c>
      <c r="H203" s="181"/>
      <c r="I203" s="901"/>
      <c r="J203" s="902"/>
      <c r="K203" s="903"/>
      <c r="L203" s="208"/>
      <c r="M203" s="175" t="s">
        <v>31</v>
      </c>
      <c r="N203" s="176"/>
      <c r="O203" s="177">
        <f t="shared" si="15"/>
        <v>0</v>
      </c>
      <c r="P203" s="182"/>
    </row>
    <row r="204" spans="1:16" s="162" customFormat="1" ht="20.100000000000001" customHeight="1">
      <c r="A204" s="901"/>
      <c r="B204" s="902"/>
      <c r="C204" s="903"/>
      <c r="D204" s="208"/>
      <c r="E204" s="175" t="s">
        <v>31</v>
      </c>
      <c r="F204" s="176"/>
      <c r="G204" s="177">
        <f t="shared" si="14"/>
        <v>0</v>
      </c>
      <c r="H204" s="181"/>
      <c r="I204" s="901"/>
      <c r="J204" s="902"/>
      <c r="K204" s="903"/>
      <c r="L204" s="208"/>
      <c r="M204" s="175" t="s">
        <v>31</v>
      </c>
      <c r="N204" s="176"/>
      <c r="O204" s="177">
        <f t="shared" si="15"/>
        <v>0</v>
      </c>
      <c r="P204" s="182"/>
    </row>
    <row r="205" spans="1:16" s="162" customFormat="1" ht="20.100000000000001" customHeight="1">
      <c r="A205" s="901"/>
      <c r="B205" s="902"/>
      <c r="C205" s="903"/>
      <c r="D205" s="208"/>
      <c r="E205" s="175" t="s">
        <v>31</v>
      </c>
      <c r="F205" s="176"/>
      <c r="G205" s="177">
        <f t="shared" si="14"/>
        <v>0</v>
      </c>
      <c r="H205" s="181"/>
      <c r="I205" s="901"/>
      <c r="J205" s="902"/>
      <c r="K205" s="903"/>
      <c r="L205" s="208"/>
      <c r="M205" s="175" t="s">
        <v>31</v>
      </c>
      <c r="N205" s="176"/>
      <c r="O205" s="177">
        <f t="shared" si="15"/>
        <v>0</v>
      </c>
      <c r="P205" s="182"/>
    </row>
    <row r="206" spans="1:16" s="162" customFormat="1" ht="20.100000000000001" customHeight="1">
      <c r="A206" s="901"/>
      <c r="B206" s="902"/>
      <c r="C206" s="903"/>
      <c r="D206" s="208"/>
      <c r="E206" s="175" t="s">
        <v>31</v>
      </c>
      <c r="F206" s="176"/>
      <c r="G206" s="177">
        <f t="shared" si="14"/>
        <v>0</v>
      </c>
      <c r="H206" s="181"/>
      <c r="I206" s="901"/>
      <c r="J206" s="902"/>
      <c r="K206" s="903"/>
      <c r="L206" s="208"/>
      <c r="M206" s="175" t="s">
        <v>31</v>
      </c>
      <c r="N206" s="176"/>
      <c r="O206" s="177">
        <f t="shared" si="15"/>
        <v>0</v>
      </c>
      <c r="P206" s="182"/>
    </row>
    <row r="207" spans="1:16" s="162" customFormat="1" ht="20.100000000000001" customHeight="1">
      <c r="A207" s="901"/>
      <c r="B207" s="902"/>
      <c r="C207" s="903"/>
      <c r="D207" s="208"/>
      <c r="E207" s="175" t="s">
        <v>31</v>
      </c>
      <c r="F207" s="176"/>
      <c r="G207" s="177">
        <f t="shared" si="14"/>
        <v>0</v>
      </c>
      <c r="H207" s="181"/>
      <c r="I207" s="901"/>
      <c r="J207" s="902"/>
      <c r="K207" s="903"/>
      <c r="L207" s="208"/>
      <c r="M207" s="175" t="s">
        <v>31</v>
      </c>
      <c r="N207" s="176"/>
      <c r="O207" s="177">
        <f t="shared" si="15"/>
        <v>0</v>
      </c>
      <c r="P207" s="182"/>
    </row>
    <row r="208" spans="1:16" s="162" customFormat="1" ht="20.100000000000001" customHeight="1">
      <c r="A208" s="901"/>
      <c r="B208" s="902"/>
      <c r="C208" s="903"/>
      <c r="D208" s="208"/>
      <c r="E208" s="175" t="s">
        <v>31</v>
      </c>
      <c r="F208" s="176"/>
      <c r="G208" s="177">
        <f t="shared" si="14"/>
        <v>0</v>
      </c>
      <c r="H208" s="181"/>
      <c r="I208" s="901"/>
      <c r="J208" s="902"/>
      <c r="K208" s="903"/>
      <c r="L208" s="208"/>
      <c r="M208" s="175" t="s">
        <v>31</v>
      </c>
      <c r="N208" s="176"/>
      <c r="O208" s="177">
        <f t="shared" si="15"/>
        <v>0</v>
      </c>
      <c r="P208" s="182"/>
    </row>
    <row r="209" spans="1:19" s="162" customFormat="1" ht="20.100000000000001" customHeight="1">
      <c r="A209" s="973" t="s">
        <v>379</v>
      </c>
      <c r="B209" s="974"/>
      <c r="C209" s="975"/>
      <c r="D209" s="375" t="s">
        <v>342</v>
      </c>
      <c r="E209" s="923" t="s">
        <v>364</v>
      </c>
      <c r="F209" s="924"/>
      <c r="G209" s="376" t="s">
        <v>362</v>
      </c>
      <c r="H209" s="159"/>
      <c r="I209" s="973" t="s">
        <v>379</v>
      </c>
      <c r="J209" s="974"/>
      <c r="K209" s="975"/>
      <c r="L209" s="375" t="s">
        <v>342</v>
      </c>
      <c r="M209" s="923" t="s">
        <v>364</v>
      </c>
      <c r="N209" s="924"/>
      <c r="O209" s="376" t="s">
        <v>362</v>
      </c>
      <c r="P209" s="182"/>
    </row>
    <row r="210" spans="1:19" s="162" customFormat="1" ht="19.899999999999999" customHeight="1">
      <c r="A210" s="976"/>
      <c r="B210" s="977"/>
      <c r="C210" s="978"/>
      <c r="D210" s="163"/>
      <c r="E210" s="962"/>
      <c r="F210" s="963"/>
      <c r="G210" s="377"/>
      <c r="H210" s="164"/>
      <c r="I210" s="976"/>
      <c r="J210" s="977"/>
      <c r="K210" s="978"/>
      <c r="L210" s="163"/>
      <c r="M210" s="962"/>
      <c r="N210" s="963"/>
      <c r="O210" s="377"/>
      <c r="P210" s="182"/>
    </row>
    <row r="211" spans="1:19" s="167" customFormat="1" ht="20.100000000000001" customHeight="1">
      <c r="A211" s="960" t="s">
        <v>361</v>
      </c>
      <c r="B211" s="961"/>
      <c r="C211" s="961"/>
      <c r="D211" s="465">
        <v>0</v>
      </c>
      <c r="E211" s="196" t="s">
        <v>31</v>
      </c>
      <c r="F211" s="983"/>
      <c r="G211" s="1013"/>
      <c r="H211" s="159"/>
      <c r="I211" s="960" t="s">
        <v>361</v>
      </c>
      <c r="J211" s="961"/>
      <c r="K211" s="961"/>
      <c r="L211" s="465">
        <v>0</v>
      </c>
      <c r="M211" s="196" t="s">
        <v>31</v>
      </c>
      <c r="N211" s="983"/>
      <c r="O211" s="1013"/>
      <c r="P211" s="183"/>
      <c r="R211" s="165"/>
      <c r="S211" s="166"/>
    </row>
    <row r="212" spans="1:19" s="162" customFormat="1" ht="20.100000000000001" customHeight="1">
      <c r="A212" s="929" t="s">
        <v>114</v>
      </c>
      <c r="B212" s="930"/>
      <c r="C212" s="930"/>
      <c r="D212" s="930"/>
      <c r="E212" s="930"/>
      <c r="F212" s="933"/>
      <c r="G212" s="184">
        <f>SUM(G199:G208)</f>
        <v>0</v>
      </c>
      <c r="H212" s="51"/>
      <c r="I212" s="929" t="s">
        <v>114</v>
      </c>
      <c r="J212" s="930"/>
      <c r="K212" s="930"/>
      <c r="L212" s="930"/>
      <c r="M212" s="930"/>
      <c r="N212" s="933"/>
      <c r="O212" s="184">
        <f>SUM(O199:O208)</f>
        <v>0</v>
      </c>
      <c r="P212" s="182"/>
    </row>
    <row r="213" spans="1:19" s="57" customFormat="1" ht="20.100000000000001" customHeight="1">
      <c r="A213" s="934" t="s">
        <v>198</v>
      </c>
      <c r="B213" s="935"/>
      <c r="C213" s="935"/>
      <c r="D213" s="935"/>
      <c r="E213" s="935"/>
      <c r="F213" s="936"/>
      <c r="G213" s="190"/>
      <c r="H213" s="60"/>
      <c r="I213" s="934" t="s">
        <v>198</v>
      </c>
      <c r="J213" s="935"/>
      <c r="K213" s="935"/>
      <c r="L213" s="935"/>
      <c r="M213" s="935"/>
      <c r="N213" s="936"/>
      <c r="O213" s="190"/>
      <c r="P213" s="56"/>
    </row>
    <row r="214" spans="1:19" s="57" customFormat="1" ht="20.100000000000001" customHeight="1">
      <c r="A214" s="929" t="s">
        <v>115</v>
      </c>
      <c r="B214" s="930"/>
      <c r="C214" s="930"/>
      <c r="D214" s="930"/>
      <c r="E214" s="930"/>
      <c r="F214" s="933"/>
      <c r="G214" s="184">
        <f>G212+G213</f>
        <v>0</v>
      </c>
      <c r="H214" s="51"/>
      <c r="I214" s="929" t="s">
        <v>115</v>
      </c>
      <c r="J214" s="930"/>
      <c r="K214" s="930"/>
      <c r="L214" s="930"/>
      <c r="M214" s="930"/>
      <c r="N214" s="933"/>
      <c r="O214" s="184">
        <f>O212+O213</f>
        <v>0</v>
      </c>
      <c r="P214" s="56"/>
    </row>
    <row r="215" spans="1:19" s="57" customFormat="1" ht="20.100000000000001" customHeight="1">
      <c r="A215" s="64"/>
      <c r="B215" s="64"/>
      <c r="C215" s="64"/>
      <c r="D215" s="120"/>
      <c r="E215" s="64"/>
      <c r="F215" s="64"/>
      <c r="G215" s="81">
        <v>17</v>
      </c>
      <c r="H215" s="64"/>
      <c r="I215" s="64"/>
      <c r="J215" s="64"/>
      <c r="K215" s="64"/>
      <c r="L215" s="120"/>
      <c r="M215" s="64"/>
      <c r="N215" s="64"/>
      <c r="O215" s="81">
        <v>18</v>
      </c>
      <c r="P215" s="56"/>
    </row>
    <row r="216" spans="1:19" s="57" customFormat="1" ht="20.100000000000001" customHeight="1">
      <c r="A216" s="911" t="s">
        <v>111</v>
      </c>
      <c r="B216" s="912"/>
      <c r="C216" s="945"/>
      <c r="D216" s="946"/>
      <c r="E216" s="946"/>
      <c r="F216" s="946"/>
      <c r="G216" s="947"/>
      <c r="H216" s="51"/>
      <c r="I216" s="911" t="s">
        <v>111</v>
      </c>
      <c r="J216" s="912"/>
      <c r="K216" s="945"/>
      <c r="L216" s="946"/>
      <c r="M216" s="946"/>
      <c r="N216" s="946"/>
      <c r="O216" s="947"/>
      <c r="P216" s="56"/>
    </row>
    <row r="217" spans="1:19" s="57" customFormat="1" ht="20.100000000000001" customHeight="1">
      <c r="A217" s="899" t="s">
        <v>30</v>
      </c>
      <c r="B217" s="900"/>
      <c r="C217" s="942"/>
      <c r="D217" s="943"/>
      <c r="E217" s="943"/>
      <c r="F217" s="943"/>
      <c r="G217" s="944"/>
      <c r="H217" s="51"/>
      <c r="I217" s="899" t="s">
        <v>30</v>
      </c>
      <c r="J217" s="900"/>
      <c r="K217" s="942"/>
      <c r="L217" s="943"/>
      <c r="M217" s="943"/>
      <c r="N217" s="943"/>
      <c r="O217" s="944"/>
      <c r="P217" s="56"/>
    </row>
    <row r="218" spans="1:19" s="57" customFormat="1" ht="20.100000000000001" customHeight="1">
      <c r="A218" s="897" t="s">
        <v>348</v>
      </c>
      <c r="B218" s="898"/>
      <c r="C218" s="892"/>
      <c r="D218" s="950"/>
      <c r="E218" s="1003" t="s">
        <v>350</v>
      </c>
      <c r="F218" s="898" t="s">
        <v>351</v>
      </c>
      <c r="G218" s="206"/>
      <c r="H218" s="51"/>
      <c r="I218" s="897" t="s">
        <v>348</v>
      </c>
      <c r="J218" s="898"/>
      <c r="K218" s="892"/>
      <c r="L218" s="950"/>
      <c r="M218" s="1003" t="s">
        <v>350</v>
      </c>
      <c r="N218" s="898" t="s">
        <v>351</v>
      </c>
      <c r="O218" s="206"/>
      <c r="P218" s="56"/>
    </row>
    <row r="219" spans="1:19" s="57" customFormat="1" ht="20.100000000000001" customHeight="1">
      <c r="A219" s="911" t="s">
        <v>122</v>
      </c>
      <c r="B219" s="912"/>
      <c r="C219" s="913">
        <f>C218-G218</f>
        <v>0</v>
      </c>
      <c r="D219" s="914"/>
      <c r="E219" s="948" t="s">
        <v>112</v>
      </c>
      <c r="F219" s="949"/>
      <c r="G219" s="209"/>
      <c r="H219" s="56"/>
      <c r="I219" s="911" t="s">
        <v>122</v>
      </c>
      <c r="J219" s="912"/>
      <c r="K219" s="913">
        <f>K218-O218</f>
        <v>0</v>
      </c>
      <c r="L219" s="914"/>
      <c r="M219" s="948" t="s">
        <v>112</v>
      </c>
      <c r="N219" s="949"/>
      <c r="O219" s="209"/>
      <c r="P219" s="56"/>
    </row>
    <row r="220" spans="1:19" s="57" customFormat="1" ht="20.100000000000001" customHeight="1">
      <c r="A220" s="1004" t="s">
        <v>123</v>
      </c>
      <c r="B220" s="1005"/>
      <c r="C220" s="1006"/>
      <c r="D220" s="1006"/>
      <c r="E220" s="1007" t="str">
        <f>IF(C219*G219=0,"",C219*G219)</f>
        <v/>
      </c>
      <c r="F220" s="1008"/>
      <c r="G220" s="1009"/>
      <c r="H220" s="60"/>
      <c r="I220" s="1004" t="s">
        <v>123</v>
      </c>
      <c r="J220" s="1005"/>
      <c r="K220" s="1006"/>
      <c r="L220" s="1006"/>
      <c r="M220" s="1007" t="str">
        <f>IF(K219*O219=0,"",K219*O219)</f>
        <v/>
      </c>
      <c r="N220" s="1008"/>
      <c r="O220" s="1009"/>
      <c r="P220" s="56"/>
    </row>
    <row r="221" spans="1:19" s="57" customFormat="1" ht="20.100000000000001" customHeight="1">
      <c r="A221" s="929" t="s">
        <v>116</v>
      </c>
      <c r="B221" s="933"/>
      <c r="C221" s="951" t="str">
        <f>IF(G219="","",SUM(F225:F234))</f>
        <v/>
      </c>
      <c r="D221" s="951"/>
      <c r="E221" s="925" t="s">
        <v>117</v>
      </c>
      <c r="F221" s="926"/>
      <c r="G221" s="204" t="str">
        <f>IF(E220="","",C221/E220)</f>
        <v/>
      </c>
      <c r="H221" s="51"/>
      <c r="I221" s="929" t="s">
        <v>116</v>
      </c>
      <c r="J221" s="933"/>
      <c r="K221" s="951" t="str">
        <f>IF(O219="","",SUM(N225:N234))</f>
        <v/>
      </c>
      <c r="L221" s="951"/>
      <c r="M221" s="925" t="s">
        <v>117</v>
      </c>
      <c r="N221" s="926"/>
      <c r="O221" s="204" t="str">
        <f>IF(M220="","",K221/M220)</f>
        <v/>
      </c>
      <c r="P221" s="56"/>
    </row>
    <row r="222" spans="1:19" s="57" customFormat="1" ht="20.100000000000001" customHeight="1">
      <c r="A222" s="956" t="s">
        <v>402</v>
      </c>
      <c r="B222" s="957"/>
      <c r="C222" s="952" t="str">
        <f>IF(G219="","",SUM(F225:F234,F237))</f>
        <v/>
      </c>
      <c r="D222" s="952"/>
      <c r="E222" s="940" t="s">
        <v>404</v>
      </c>
      <c r="F222" s="941"/>
      <c r="G222" s="205" t="str">
        <f>IF(E220="","",C222/E220)</f>
        <v/>
      </c>
      <c r="H222" s="51"/>
      <c r="I222" s="956" t="s">
        <v>402</v>
      </c>
      <c r="J222" s="957"/>
      <c r="K222" s="952" t="str">
        <f>IF(O219="","",SUM(N225:N234,N237))</f>
        <v/>
      </c>
      <c r="L222" s="952"/>
      <c r="M222" s="940" t="s">
        <v>404</v>
      </c>
      <c r="N222" s="941"/>
      <c r="O222" s="205" t="str">
        <f>IF(M220="","",K222/M220)</f>
        <v/>
      </c>
      <c r="P222" s="56"/>
    </row>
    <row r="223" spans="1:19" s="57" customFormat="1" ht="20.100000000000001" customHeight="1">
      <c r="A223" s="929" t="s">
        <v>195</v>
      </c>
      <c r="B223" s="930"/>
      <c r="C223" s="930"/>
      <c r="D223" s="930"/>
      <c r="E223" s="930"/>
      <c r="F223" s="930"/>
      <c r="G223" s="931"/>
      <c r="H223" s="51"/>
      <c r="I223" s="929" t="s">
        <v>195</v>
      </c>
      <c r="J223" s="930"/>
      <c r="K223" s="930"/>
      <c r="L223" s="930"/>
      <c r="M223" s="930"/>
      <c r="N223" s="930"/>
      <c r="O223" s="931"/>
      <c r="P223" s="56"/>
    </row>
    <row r="224" spans="1:19" s="57" customFormat="1" ht="20.100000000000001" customHeight="1">
      <c r="A224" s="904" t="s">
        <v>45</v>
      </c>
      <c r="B224" s="905"/>
      <c r="C224" s="906"/>
      <c r="D224" s="169" t="s">
        <v>305</v>
      </c>
      <c r="E224" s="170" t="s">
        <v>31</v>
      </c>
      <c r="F224" s="170" t="s">
        <v>32</v>
      </c>
      <c r="G224" s="171" t="s">
        <v>33</v>
      </c>
      <c r="H224" s="181"/>
      <c r="I224" s="904" t="s">
        <v>45</v>
      </c>
      <c r="J224" s="905"/>
      <c r="K224" s="906"/>
      <c r="L224" s="169" t="s">
        <v>305</v>
      </c>
      <c r="M224" s="170" t="s">
        <v>31</v>
      </c>
      <c r="N224" s="170" t="s">
        <v>32</v>
      </c>
      <c r="O224" s="171" t="s">
        <v>33</v>
      </c>
      <c r="P224" s="56"/>
    </row>
    <row r="225" spans="1:19" s="162" customFormat="1" ht="20.100000000000001" customHeight="1">
      <c r="A225" s="953"/>
      <c r="B225" s="954"/>
      <c r="C225" s="955"/>
      <c r="D225" s="207"/>
      <c r="E225" s="172" t="s">
        <v>31</v>
      </c>
      <c r="F225" s="173"/>
      <c r="G225" s="174">
        <f t="shared" ref="G225:G234" si="16">D225*F225</f>
        <v>0</v>
      </c>
      <c r="H225" s="181"/>
      <c r="I225" s="953"/>
      <c r="J225" s="954"/>
      <c r="K225" s="955"/>
      <c r="L225" s="207"/>
      <c r="M225" s="172" t="s">
        <v>31</v>
      </c>
      <c r="N225" s="173"/>
      <c r="O225" s="174">
        <f t="shared" ref="O225:O234" si="17">L225*N225</f>
        <v>0</v>
      </c>
      <c r="P225" s="182"/>
    </row>
    <row r="226" spans="1:19" s="162" customFormat="1" ht="20.100000000000001" customHeight="1">
      <c r="A226" s="901"/>
      <c r="B226" s="902"/>
      <c r="C226" s="903"/>
      <c r="D226" s="208"/>
      <c r="E226" s="175" t="s">
        <v>31</v>
      </c>
      <c r="F226" s="176"/>
      <c r="G226" s="177">
        <f t="shared" si="16"/>
        <v>0</v>
      </c>
      <c r="H226" s="181"/>
      <c r="I226" s="901"/>
      <c r="J226" s="902"/>
      <c r="K226" s="903"/>
      <c r="L226" s="208"/>
      <c r="M226" s="175" t="s">
        <v>31</v>
      </c>
      <c r="N226" s="176"/>
      <c r="O226" s="177">
        <f t="shared" si="17"/>
        <v>0</v>
      </c>
      <c r="P226" s="182"/>
    </row>
    <row r="227" spans="1:19" s="162" customFormat="1" ht="20.100000000000001" customHeight="1">
      <c r="A227" s="901"/>
      <c r="B227" s="902"/>
      <c r="C227" s="903"/>
      <c r="D227" s="208"/>
      <c r="E227" s="175" t="s">
        <v>31</v>
      </c>
      <c r="F227" s="176"/>
      <c r="G227" s="177">
        <f t="shared" si="16"/>
        <v>0</v>
      </c>
      <c r="H227" s="181"/>
      <c r="I227" s="901"/>
      <c r="J227" s="902"/>
      <c r="K227" s="903"/>
      <c r="L227" s="208"/>
      <c r="M227" s="175" t="s">
        <v>31</v>
      </c>
      <c r="N227" s="176"/>
      <c r="O227" s="177">
        <f t="shared" si="17"/>
        <v>0</v>
      </c>
      <c r="P227" s="182"/>
    </row>
    <row r="228" spans="1:19" s="162" customFormat="1" ht="20.100000000000001" customHeight="1">
      <c r="A228" s="901"/>
      <c r="B228" s="902"/>
      <c r="C228" s="903"/>
      <c r="D228" s="208"/>
      <c r="E228" s="175" t="s">
        <v>31</v>
      </c>
      <c r="F228" s="176"/>
      <c r="G228" s="177">
        <f t="shared" si="16"/>
        <v>0</v>
      </c>
      <c r="H228" s="181"/>
      <c r="I228" s="901"/>
      <c r="J228" s="902"/>
      <c r="K228" s="903"/>
      <c r="L228" s="208"/>
      <c r="M228" s="175" t="s">
        <v>31</v>
      </c>
      <c r="N228" s="176"/>
      <c r="O228" s="177">
        <f t="shared" si="17"/>
        <v>0</v>
      </c>
      <c r="P228" s="182"/>
    </row>
    <row r="229" spans="1:19" s="162" customFormat="1" ht="20.100000000000001" customHeight="1">
      <c r="A229" s="901"/>
      <c r="B229" s="902"/>
      <c r="C229" s="903"/>
      <c r="D229" s="208"/>
      <c r="E229" s="175" t="s">
        <v>31</v>
      </c>
      <c r="F229" s="176"/>
      <c r="G229" s="177">
        <f t="shared" si="16"/>
        <v>0</v>
      </c>
      <c r="H229" s="181"/>
      <c r="I229" s="901"/>
      <c r="J229" s="902"/>
      <c r="K229" s="903"/>
      <c r="L229" s="208"/>
      <c r="M229" s="175" t="s">
        <v>31</v>
      </c>
      <c r="N229" s="176"/>
      <c r="O229" s="177">
        <f t="shared" si="17"/>
        <v>0</v>
      </c>
      <c r="P229" s="182"/>
    </row>
    <row r="230" spans="1:19" s="162" customFormat="1" ht="20.100000000000001" customHeight="1">
      <c r="A230" s="901"/>
      <c r="B230" s="902"/>
      <c r="C230" s="903"/>
      <c r="D230" s="208"/>
      <c r="E230" s="175" t="s">
        <v>31</v>
      </c>
      <c r="F230" s="176"/>
      <c r="G230" s="177">
        <f t="shared" si="16"/>
        <v>0</v>
      </c>
      <c r="H230" s="181"/>
      <c r="I230" s="901"/>
      <c r="J230" s="902"/>
      <c r="K230" s="903"/>
      <c r="L230" s="208"/>
      <c r="M230" s="175" t="s">
        <v>31</v>
      </c>
      <c r="N230" s="176"/>
      <c r="O230" s="177">
        <f t="shared" si="17"/>
        <v>0</v>
      </c>
      <c r="P230" s="182"/>
    </row>
    <row r="231" spans="1:19" s="162" customFormat="1" ht="20.100000000000001" customHeight="1">
      <c r="A231" s="901"/>
      <c r="B231" s="902"/>
      <c r="C231" s="903"/>
      <c r="D231" s="208"/>
      <c r="E231" s="175" t="s">
        <v>31</v>
      </c>
      <c r="F231" s="176"/>
      <c r="G231" s="177">
        <f t="shared" si="16"/>
        <v>0</v>
      </c>
      <c r="H231" s="181"/>
      <c r="I231" s="901"/>
      <c r="J231" s="902"/>
      <c r="K231" s="903"/>
      <c r="L231" s="208"/>
      <c r="M231" s="175" t="s">
        <v>31</v>
      </c>
      <c r="N231" s="176"/>
      <c r="O231" s="177">
        <f t="shared" si="17"/>
        <v>0</v>
      </c>
      <c r="P231" s="182"/>
    </row>
    <row r="232" spans="1:19" s="162" customFormat="1" ht="20.100000000000001" customHeight="1">
      <c r="A232" s="901"/>
      <c r="B232" s="902"/>
      <c r="C232" s="903"/>
      <c r="D232" s="208"/>
      <c r="E232" s="175" t="s">
        <v>31</v>
      </c>
      <c r="F232" s="176"/>
      <c r="G232" s="177">
        <f t="shared" si="16"/>
        <v>0</v>
      </c>
      <c r="H232" s="181"/>
      <c r="I232" s="901"/>
      <c r="J232" s="902"/>
      <c r="K232" s="903"/>
      <c r="L232" s="208"/>
      <c r="M232" s="175" t="s">
        <v>31</v>
      </c>
      <c r="N232" s="176"/>
      <c r="O232" s="177">
        <f t="shared" si="17"/>
        <v>0</v>
      </c>
      <c r="P232" s="182"/>
    </row>
    <row r="233" spans="1:19" s="162" customFormat="1" ht="20.100000000000001" customHeight="1">
      <c r="A233" s="901"/>
      <c r="B233" s="902"/>
      <c r="C233" s="903"/>
      <c r="D233" s="208"/>
      <c r="E233" s="175" t="s">
        <v>31</v>
      </c>
      <c r="F233" s="176"/>
      <c r="G233" s="177">
        <f t="shared" si="16"/>
        <v>0</v>
      </c>
      <c r="H233" s="181"/>
      <c r="I233" s="901"/>
      <c r="J233" s="902"/>
      <c r="K233" s="903"/>
      <c r="L233" s="208"/>
      <c r="M233" s="175" t="s">
        <v>31</v>
      </c>
      <c r="N233" s="176"/>
      <c r="O233" s="177">
        <f t="shared" si="17"/>
        <v>0</v>
      </c>
      <c r="P233" s="182"/>
    </row>
    <row r="234" spans="1:19" s="162" customFormat="1" ht="20.100000000000001" customHeight="1">
      <c r="A234" s="901"/>
      <c r="B234" s="902"/>
      <c r="C234" s="903"/>
      <c r="D234" s="208"/>
      <c r="E234" s="175" t="s">
        <v>31</v>
      </c>
      <c r="F234" s="176"/>
      <c r="G234" s="177">
        <f t="shared" si="16"/>
        <v>0</v>
      </c>
      <c r="H234" s="181"/>
      <c r="I234" s="901"/>
      <c r="J234" s="902"/>
      <c r="K234" s="903"/>
      <c r="L234" s="208"/>
      <c r="M234" s="175" t="s">
        <v>31</v>
      </c>
      <c r="N234" s="176"/>
      <c r="O234" s="177">
        <f t="shared" si="17"/>
        <v>0</v>
      </c>
      <c r="P234" s="182"/>
    </row>
    <row r="235" spans="1:19" s="162" customFormat="1" ht="20.100000000000001" customHeight="1">
      <c r="A235" s="973" t="s">
        <v>379</v>
      </c>
      <c r="B235" s="974"/>
      <c r="C235" s="975"/>
      <c r="D235" s="375" t="s">
        <v>342</v>
      </c>
      <c r="E235" s="923" t="s">
        <v>364</v>
      </c>
      <c r="F235" s="924"/>
      <c r="G235" s="376" t="s">
        <v>362</v>
      </c>
      <c r="H235" s="159"/>
      <c r="I235" s="973" t="s">
        <v>379</v>
      </c>
      <c r="J235" s="974"/>
      <c r="K235" s="975"/>
      <c r="L235" s="375" t="s">
        <v>342</v>
      </c>
      <c r="M235" s="923" t="s">
        <v>364</v>
      </c>
      <c r="N235" s="924"/>
      <c r="O235" s="376" t="s">
        <v>362</v>
      </c>
      <c r="P235" s="182"/>
    </row>
    <row r="236" spans="1:19" s="162" customFormat="1" ht="19.899999999999999" customHeight="1">
      <c r="A236" s="976"/>
      <c r="B236" s="977"/>
      <c r="C236" s="978"/>
      <c r="D236" s="163"/>
      <c r="E236" s="962"/>
      <c r="F236" s="963"/>
      <c r="G236" s="377"/>
      <c r="H236" s="164"/>
      <c r="I236" s="976"/>
      <c r="J236" s="977"/>
      <c r="K236" s="978"/>
      <c r="L236" s="163"/>
      <c r="M236" s="962"/>
      <c r="N236" s="963"/>
      <c r="O236" s="377"/>
      <c r="P236" s="182"/>
    </row>
    <row r="237" spans="1:19" s="167" customFormat="1" ht="20.100000000000001" customHeight="1">
      <c r="A237" s="960" t="s">
        <v>361</v>
      </c>
      <c r="B237" s="961"/>
      <c r="C237" s="961"/>
      <c r="D237" s="465">
        <v>0</v>
      </c>
      <c r="E237" s="196" t="s">
        <v>31</v>
      </c>
      <c r="F237" s="983"/>
      <c r="G237" s="1013"/>
      <c r="H237" s="159"/>
      <c r="I237" s="960" t="s">
        <v>361</v>
      </c>
      <c r="J237" s="961"/>
      <c r="K237" s="961"/>
      <c r="L237" s="465">
        <v>0</v>
      </c>
      <c r="M237" s="196" t="s">
        <v>31</v>
      </c>
      <c r="N237" s="983"/>
      <c r="O237" s="1013"/>
      <c r="P237" s="183"/>
      <c r="R237" s="165"/>
      <c r="S237" s="166"/>
    </row>
    <row r="238" spans="1:19" s="162" customFormat="1" ht="20.100000000000001" customHeight="1">
      <c r="A238" s="929" t="s">
        <v>114</v>
      </c>
      <c r="B238" s="930"/>
      <c r="C238" s="930"/>
      <c r="D238" s="930"/>
      <c r="E238" s="930"/>
      <c r="F238" s="933"/>
      <c r="G238" s="184">
        <f>SUM(G225:G234)</f>
        <v>0</v>
      </c>
      <c r="H238" s="51"/>
      <c r="I238" s="929" t="s">
        <v>114</v>
      </c>
      <c r="J238" s="930"/>
      <c r="K238" s="930"/>
      <c r="L238" s="930"/>
      <c r="M238" s="930"/>
      <c r="N238" s="933"/>
      <c r="O238" s="184">
        <f>SUM(O225:O234)</f>
        <v>0</v>
      </c>
      <c r="P238" s="182"/>
    </row>
    <row r="239" spans="1:19" s="57" customFormat="1" ht="20.100000000000001" customHeight="1">
      <c r="A239" s="934" t="s">
        <v>198</v>
      </c>
      <c r="B239" s="935"/>
      <c r="C239" s="935"/>
      <c r="D239" s="935"/>
      <c r="E239" s="935"/>
      <c r="F239" s="936"/>
      <c r="G239" s="190"/>
      <c r="H239" s="60"/>
      <c r="I239" s="934" t="s">
        <v>198</v>
      </c>
      <c r="J239" s="935"/>
      <c r="K239" s="935"/>
      <c r="L239" s="935"/>
      <c r="M239" s="935"/>
      <c r="N239" s="936"/>
      <c r="O239" s="190"/>
      <c r="P239" s="56"/>
    </row>
    <row r="240" spans="1:19" s="57" customFormat="1" ht="20.100000000000001" customHeight="1">
      <c r="A240" s="929" t="s">
        <v>115</v>
      </c>
      <c r="B240" s="930"/>
      <c r="C240" s="930"/>
      <c r="D240" s="930"/>
      <c r="E240" s="930"/>
      <c r="F240" s="933"/>
      <c r="G240" s="184">
        <f>G238+G239</f>
        <v>0</v>
      </c>
      <c r="H240" s="51"/>
      <c r="I240" s="929" t="s">
        <v>115</v>
      </c>
      <c r="J240" s="930"/>
      <c r="K240" s="930"/>
      <c r="L240" s="930"/>
      <c r="M240" s="930"/>
      <c r="N240" s="933"/>
      <c r="O240" s="184">
        <f>O238+O239</f>
        <v>0</v>
      </c>
      <c r="P240" s="56"/>
    </row>
    <row r="241" spans="1:16" s="57" customFormat="1" ht="20.100000000000001" customHeight="1">
      <c r="A241" s="64"/>
      <c r="B241" s="64"/>
      <c r="C241" s="64"/>
      <c r="D241" s="120"/>
      <c r="E241" s="64"/>
      <c r="F241" s="64"/>
      <c r="G241" s="81">
        <v>19</v>
      </c>
      <c r="H241" s="64"/>
      <c r="I241" s="64"/>
      <c r="J241" s="64"/>
      <c r="K241" s="64"/>
      <c r="L241" s="120"/>
      <c r="M241" s="64"/>
      <c r="N241" s="64"/>
      <c r="O241" s="81">
        <v>20</v>
      </c>
      <c r="P241" s="56"/>
    </row>
    <row r="242" spans="1:16" s="57" customFormat="1" ht="20.100000000000001" customHeight="1">
      <c r="A242" s="911" t="s">
        <v>111</v>
      </c>
      <c r="B242" s="912"/>
      <c r="C242" s="945"/>
      <c r="D242" s="946"/>
      <c r="E242" s="946"/>
      <c r="F242" s="946"/>
      <c r="G242" s="947"/>
      <c r="H242" s="51"/>
      <c r="I242" s="911" t="s">
        <v>111</v>
      </c>
      <c r="J242" s="912"/>
      <c r="K242" s="945"/>
      <c r="L242" s="946"/>
      <c r="M242" s="946"/>
      <c r="N242" s="946"/>
      <c r="O242" s="947"/>
      <c r="P242" s="56"/>
    </row>
    <row r="243" spans="1:16" s="57" customFormat="1" ht="20.100000000000001" customHeight="1">
      <c r="A243" s="899" t="s">
        <v>30</v>
      </c>
      <c r="B243" s="900"/>
      <c r="C243" s="942"/>
      <c r="D243" s="943"/>
      <c r="E243" s="943"/>
      <c r="F243" s="943"/>
      <c r="G243" s="944"/>
      <c r="H243" s="51"/>
      <c r="I243" s="899" t="s">
        <v>30</v>
      </c>
      <c r="J243" s="900"/>
      <c r="K243" s="942"/>
      <c r="L243" s="943"/>
      <c r="M243" s="943"/>
      <c r="N243" s="943"/>
      <c r="O243" s="944"/>
      <c r="P243" s="56"/>
    </row>
    <row r="244" spans="1:16" s="57" customFormat="1" ht="20.100000000000001" customHeight="1">
      <c r="A244" s="897" t="s">
        <v>348</v>
      </c>
      <c r="B244" s="898"/>
      <c r="C244" s="892"/>
      <c r="D244" s="950"/>
      <c r="E244" s="1003" t="s">
        <v>350</v>
      </c>
      <c r="F244" s="898" t="s">
        <v>351</v>
      </c>
      <c r="G244" s="206"/>
      <c r="H244" s="51"/>
      <c r="I244" s="897" t="s">
        <v>348</v>
      </c>
      <c r="J244" s="898"/>
      <c r="K244" s="892"/>
      <c r="L244" s="950"/>
      <c r="M244" s="1003" t="s">
        <v>350</v>
      </c>
      <c r="N244" s="898" t="s">
        <v>351</v>
      </c>
      <c r="O244" s="206"/>
      <c r="P244" s="56"/>
    </row>
    <row r="245" spans="1:16" s="57" customFormat="1" ht="20.100000000000001" customHeight="1">
      <c r="A245" s="911" t="s">
        <v>122</v>
      </c>
      <c r="B245" s="912"/>
      <c r="C245" s="913">
        <f>C244-G244</f>
        <v>0</v>
      </c>
      <c r="D245" s="914"/>
      <c r="E245" s="948" t="s">
        <v>112</v>
      </c>
      <c r="F245" s="949"/>
      <c r="G245" s="209"/>
      <c r="H245" s="56"/>
      <c r="I245" s="911" t="s">
        <v>122</v>
      </c>
      <c r="J245" s="912"/>
      <c r="K245" s="913">
        <f>K244-O244</f>
        <v>0</v>
      </c>
      <c r="L245" s="914"/>
      <c r="M245" s="948" t="s">
        <v>112</v>
      </c>
      <c r="N245" s="949"/>
      <c r="O245" s="209"/>
      <c r="P245" s="56"/>
    </row>
    <row r="246" spans="1:16" s="57" customFormat="1" ht="20.100000000000001" customHeight="1">
      <c r="A246" s="1004" t="s">
        <v>123</v>
      </c>
      <c r="B246" s="1005"/>
      <c r="C246" s="1006"/>
      <c r="D246" s="1006"/>
      <c r="E246" s="1007" t="str">
        <f>IF(C245*G245=0,"",C245*G245)</f>
        <v/>
      </c>
      <c r="F246" s="1008"/>
      <c r="G246" s="1009"/>
      <c r="H246" s="60"/>
      <c r="I246" s="1004" t="s">
        <v>123</v>
      </c>
      <c r="J246" s="1005"/>
      <c r="K246" s="1006"/>
      <c r="L246" s="1006"/>
      <c r="M246" s="1007" t="str">
        <f>IF(K245*O245=0,"",K245*O245)</f>
        <v/>
      </c>
      <c r="N246" s="1008"/>
      <c r="O246" s="1009"/>
      <c r="P246" s="56"/>
    </row>
    <row r="247" spans="1:16" s="57" customFormat="1" ht="20.100000000000001" customHeight="1">
      <c r="A247" s="929" t="s">
        <v>116</v>
      </c>
      <c r="B247" s="933"/>
      <c r="C247" s="951" t="str">
        <f>IF(G245="","",SUM(F251:F260))</f>
        <v/>
      </c>
      <c r="D247" s="951"/>
      <c r="E247" s="925" t="s">
        <v>117</v>
      </c>
      <c r="F247" s="926"/>
      <c r="G247" s="204" t="str">
        <f>IF(E246="","",C247/E246)</f>
        <v/>
      </c>
      <c r="H247" s="51"/>
      <c r="I247" s="929" t="s">
        <v>116</v>
      </c>
      <c r="J247" s="933"/>
      <c r="K247" s="951" t="str">
        <f>IF(O245="","",SUM(N251:N260))</f>
        <v/>
      </c>
      <c r="L247" s="951"/>
      <c r="M247" s="925" t="s">
        <v>117</v>
      </c>
      <c r="N247" s="926"/>
      <c r="O247" s="204" t="str">
        <f>IF(M246="","",K247/M246)</f>
        <v/>
      </c>
      <c r="P247" s="56"/>
    </row>
    <row r="248" spans="1:16" s="57" customFormat="1" ht="20.100000000000001" customHeight="1">
      <c r="A248" s="956" t="s">
        <v>402</v>
      </c>
      <c r="B248" s="957"/>
      <c r="C248" s="952" t="str">
        <f>IF(G245="","",SUM(F251:F260,F263))</f>
        <v/>
      </c>
      <c r="D248" s="952"/>
      <c r="E248" s="940" t="s">
        <v>404</v>
      </c>
      <c r="F248" s="941"/>
      <c r="G248" s="205" t="str">
        <f>IF(E246="","",C248/E246)</f>
        <v/>
      </c>
      <c r="H248" s="51"/>
      <c r="I248" s="956" t="s">
        <v>402</v>
      </c>
      <c r="J248" s="957"/>
      <c r="K248" s="952" t="str">
        <f>IF(O245="","",SUM(N251:N260,N263))</f>
        <v/>
      </c>
      <c r="L248" s="952"/>
      <c r="M248" s="940" t="s">
        <v>404</v>
      </c>
      <c r="N248" s="941"/>
      <c r="O248" s="205" t="str">
        <f>IF(M246="","",K248/M246)</f>
        <v/>
      </c>
      <c r="P248" s="56"/>
    </row>
    <row r="249" spans="1:16" s="57" customFormat="1" ht="20.100000000000001" customHeight="1">
      <c r="A249" s="929" t="s">
        <v>195</v>
      </c>
      <c r="B249" s="930"/>
      <c r="C249" s="930"/>
      <c r="D249" s="930"/>
      <c r="E249" s="930"/>
      <c r="F249" s="930"/>
      <c r="G249" s="931"/>
      <c r="H249" s="51"/>
      <c r="I249" s="929" t="s">
        <v>195</v>
      </c>
      <c r="J249" s="930"/>
      <c r="K249" s="930"/>
      <c r="L249" s="930"/>
      <c r="M249" s="930"/>
      <c r="N249" s="930"/>
      <c r="O249" s="931"/>
      <c r="P249" s="56"/>
    </row>
    <row r="250" spans="1:16" s="57" customFormat="1" ht="20.100000000000001" customHeight="1">
      <c r="A250" s="904" t="s">
        <v>45</v>
      </c>
      <c r="B250" s="905"/>
      <c r="C250" s="906"/>
      <c r="D250" s="169" t="s">
        <v>305</v>
      </c>
      <c r="E250" s="170" t="s">
        <v>31</v>
      </c>
      <c r="F250" s="170" t="s">
        <v>32</v>
      </c>
      <c r="G250" s="171" t="s">
        <v>33</v>
      </c>
      <c r="H250" s="181"/>
      <c r="I250" s="904" t="s">
        <v>45</v>
      </c>
      <c r="J250" s="905"/>
      <c r="K250" s="906"/>
      <c r="L250" s="169" t="s">
        <v>305</v>
      </c>
      <c r="M250" s="170" t="s">
        <v>31</v>
      </c>
      <c r="N250" s="170" t="s">
        <v>32</v>
      </c>
      <c r="O250" s="171" t="s">
        <v>33</v>
      </c>
      <c r="P250" s="56"/>
    </row>
    <row r="251" spans="1:16" s="162" customFormat="1" ht="20.100000000000001" customHeight="1">
      <c r="A251" s="953"/>
      <c r="B251" s="954"/>
      <c r="C251" s="955"/>
      <c r="D251" s="207"/>
      <c r="E251" s="172" t="s">
        <v>31</v>
      </c>
      <c r="F251" s="189"/>
      <c r="G251" s="174">
        <f t="shared" ref="G251:G260" si="18">D251*F251</f>
        <v>0</v>
      </c>
      <c r="H251" s="181"/>
      <c r="I251" s="953"/>
      <c r="J251" s="954"/>
      <c r="K251" s="955"/>
      <c r="L251" s="207"/>
      <c r="M251" s="172" t="s">
        <v>31</v>
      </c>
      <c r="N251" s="173"/>
      <c r="O251" s="174">
        <f t="shared" ref="O251:O260" si="19">L251*N251</f>
        <v>0</v>
      </c>
      <c r="P251" s="182"/>
    </row>
    <row r="252" spans="1:16" s="162" customFormat="1" ht="20.100000000000001" customHeight="1">
      <c r="A252" s="901"/>
      <c r="B252" s="902"/>
      <c r="C252" s="903"/>
      <c r="D252" s="208"/>
      <c r="E252" s="175" t="s">
        <v>31</v>
      </c>
      <c r="F252" s="176"/>
      <c r="G252" s="177">
        <f t="shared" si="18"/>
        <v>0</v>
      </c>
      <c r="H252" s="181"/>
      <c r="I252" s="901"/>
      <c r="J252" s="902"/>
      <c r="K252" s="903"/>
      <c r="L252" s="208"/>
      <c r="M252" s="175" t="s">
        <v>31</v>
      </c>
      <c r="N252" s="176"/>
      <c r="O252" s="177">
        <f t="shared" si="19"/>
        <v>0</v>
      </c>
      <c r="P252" s="182"/>
    </row>
    <row r="253" spans="1:16" s="162" customFormat="1" ht="20.100000000000001" customHeight="1">
      <c r="A253" s="901"/>
      <c r="B253" s="902"/>
      <c r="C253" s="903"/>
      <c r="D253" s="208"/>
      <c r="E253" s="175" t="s">
        <v>31</v>
      </c>
      <c r="F253" s="176"/>
      <c r="G253" s="177">
        <f t="shared" si="18"/>
        <v>0</v>
      </c>
      <c r="H253" s="181"/>
      <c r="I253" s="901"/>
      <c r="J253" s="902"/>
      <c r="K253" s="903"/>
      <c r="L253" s="208"/>
      <c r="M253" s="175" t="s">
        <v>31</v>
      </c>
      <c r="N253" s="176"/>
      <c r="O253" s="177">
        <f t="shared" si="19"/>
        <v>0</v>
      </c>
      <c r="P253" s="182"/>
    </row>
    <row r="254" spans="1:16" s="162" customFormat="1" ht="20.100000000000001" customHeight="1">
      <c r="A254" s="901"/>
      <c r="B254" s="902"/>
      <c r="C254" s="903"/>
      <c r="D254" s="208"/>
      <c r="E254" s="175" t="s">
        <v>31</v>
      </c>
      <c r="F254" s="176"/>
      <c r="G254" s="177">
        <f t="shared" si="18"/>
        <v>0</v>
      </c>
      <c r="H254" s="181"/>
      <c r="I254" s="901"/>
      <c r="J254" s="902"/>
      <c r="K254" s="903"/>
      <c r="L254" s="208"/>
      <c r="M254" s="175" t="s">
        <v>31</v>
      </c>
      <c r="N254" s="176"/>
      <c r="O254" s="177">
        <f t="shared" si="19"/>
        <v>0</v>
      </c>
      <c r="P254" s="182"/>
    </row>
    <row r="255" spans="1:16" s="162" customFormat="1" ht="20.100000000000001" customHeight="1">
      <c r="A255" s="901"/>
      <c r="B255" s="902"/>
      <c r="C255" s="903"/>
      <c r="D255" s="208"/>
      <c r="E255" s="175" t="s">
        <v>31</v>
      </c>
      <c r="F255" s="176"/>
      <c r="G255" s="177">
        <f t="shared" si="18"/>
        <v>0</v>
      </c>
      <c r="H255" s="181"/>
      <c r="I255" s="901"/>
      <c r="J255" s="902"/>
      <c r="K255" s="903"/>
      <c r="L255" s="208"/>
      <c r="M255" s="175" t="s">
        <v>31</v>
      </c>
      <c r="N255" s="176"/>
      <c r="O255" s="177">
        <f t="shared" si="19"/>
        <v>0</v>
      </c>
      <c r="P255" s="182"/>
    </row>
    <row r="256" spans="1:16" s="162" customFormat="1" ht="20.100000000000001" customHeight="1">
      <c r="A256" s="901"/>
      <c r="B256" s="902"/>
      <c r="C256" s="903"/>
      <c r="D256" s="208"/>
      <c r="E256" s="175" t="s">
        <v>31</v>
      </c>
      <c r="F256" s="176"/>
      <c r="G256" s="177">
        <f t="shared" si="18"/>
        <v>0</v>
      </c>
      <c r="H256" s="181"/>
      <c r="I256" s="901"/>
      <c r="J256" s="902"/>
      <c r="K256" s="903"/>
      <c r="L256" s="208"/>
      <c r="M256" s="175" t="s">
        <v>31</v>
      </c>
      <c r="N256" s="176"/>
      <c r="O256" s="177">
        <f t="shared" si="19"/>
        <v>0</v>
      </c>
      <c r="P256" s="182"/>
    </row>
    <row r="257" spans="1:19" s="162" customFormat="1" ht="20.100000000000001" customHeight="1">
      <c r="A257" s="901"/>
      <c r="B257" s="902"/>
      <c r="C257" s="903"/>
      <c r="D257" s="208"/>
      <c r="E257" s="175" t="s">
        <v>31</v>
      </c>
      <c r="F257" s="176"/>
      <c r="G257" s="177">
        <f t="shared" si="18"/>
        <v>0</v>
      </c>
      <c r="H257" s="181"/>
      <c r="I257" s="901"/>
      <c r="J257" s="902"/>
      <c r="K257" s="903"/>
      <c r="L257" s="208"/>
      <c r="M257" s="175" t="s">
        <v>31</v>
      </c>
      <c r="N257" s="176"/>
      <c r="O257" s="177">
        <f t="shared" si="19"/>
        <v>0</v>
      </c>
      <c r="P257" s="182"/>
    </row>
    <row r="258" spans="1:19" s="162" customFormat="1" ht="20.100000000000001" customHeight="1">
      <c r="A258" s="901"/>
      <c r="B258" s="902"/>
      <c r="C258" s="903"/>
      <c r="D258" s="208"/>
      <c r="E258" s="175" t="s">
        <v>31</v>
      </c>
      <c r="F258" s="176"/>
      <c r="G258" s="177">
        <f t="shared" si="18"/>
        <v>0</v>
      </c>
      <c r="H258" s="181"/>
      <c r="I258" s="901"/>
      <c r="J258" s="902"/>
      <c r="K258" s="903"/>
      <c r="L258" s="208"/>
      <c r="M258" s="175" t="s">
        <v>31</v>
      </c>
      <c r="N258" s="176"/>
      <c r="O258" s="177">
        <f t="shared" si="19"/>
        <v>0</v>
      </c>
      <c r="P258" s="182"/>
    </row>
    <row r="259" spans="1:19" s="162" customFormat="1" ht="20.100000000000001" customHeight="1">
      <c r="A259" s="901"/>
      <c r="B259" s="902"/>
      <c r="C259" s="903"/>
      <c r="D259" s="208"/>
      <c r="E259" s="175" t="s">
        <v>31</v>
      </c>
      <c r="F259" s="176"/>
      <c r="G259" s="177">
        <f t="shared" si="18"/>
        <v>0</v>
      </c>
      <c r="H259" s="181"/>
      <c r="I259" s="901"/>
      <c r="J259" s="902"/>
      <c r="K259" s="903"/>
      <c r="L259" s="208"/>
      <c r="M259" s="175" t="s">
        <v>31</v>
      </c>
      <c r="N259" s="176"/>
      <c r="O259" s="177">
        <f t="shared" si="19"/>
        <v>0</v>
      </c>
      <c r="P259" s="182"/>
    </row>
    <row r="260" spans="1:19" s="162" customFormat="1" ht="20.100000000000001" customHeight="1">
      <c r="A260" s="901"/>
      <c r="B260" s="902"/>
      <c r="C260" s="903"/>
      <c r="D260" s="208"/>
      <c r="E260" s="175" t="s">
        <v>31</v>
      </c>
      <c r="F260" s="176"/>
      <c r="G260" s="177">
        <f t="shared" si="18"/>
        <v>0</v>
      </c>
      <c r="H260" s="181"/>
      <c r="I260" s="901"/>
      <c r="J260" s="902"/>
      <c r="K260" s="903"/>
      <c r="L260" s="208"/>
      <c r="M260" s="175" t="s">
        <v>31</v>
      </c>
      <c r="N260" s="176"/>
      <c r="O260" s="177">
        <f t="shared" si="19"/>
        <v>0</v>
      </c>
      <c r="P260" s="182"/>
    </row>
    <row r="261" spans="1:19" s="162" customFormat="1" ht="20.100000000000001" customHeight="1">
      <c r="A261" s="973" t="s">
        <v>379</v>
      </c>
      <c r="B261" s="974"/>
      <c r="C261" s="975"/>
      <c r="D261" s="375" t="s">
        <v>342</v>
      </c>
      <c r="E261" s="923" t="s">
        <v>364</v>
      </c>
      <c r="F261" s="924"/>
      <c r="G261" s="376" t="s">
        <v>362</v>
      </c>
      <c r="H261" s="159"/>
      <c r="I261" s="973" t="s">
        <v>379</v>
      </c>
      <c r="J261" s="974"/>
      <c r="K261" s="975"/>
      <c r="L261" s="375" t="s">
        <v>342</v>
      </c>
      <c r="M261" s="923" t="s">
        <v>364</v>
      </c>
      <c r="N261" s="924"/>
      <c r="O261" s="376" t="s">
        <v>362</v>
      </c>
      <c r="P261" s="182"/>
    </row>
    <row r="262" spans="1:19" s="162" customFormat="1" ht="19.899999999999999" customHeight="1">
      <c r="A262" s="976"/>
      <c r="B262" s="977"/>
      <c r="C262" s="978"/>
      <c r="D262" s="163"/>
      <c r="E262" s="962"/>
      <c r="F262" s="963"/>
      <c r="G262" s="377"/>
      <c r="H262" s="164"/>
      <c r="I262" s="976"/>
      <c r="J262" s="977"/>
      <c r="K262" s="978"/>
      <c r="L262" s="163"/>
      <c r="M262" s="962"/>
      <c r="N262" s="963"/>
      <c r="O262" s="377"/>
      <c r="P262" s="182"/>
    </row>
    <row r="263" spans="1:19" s="167" customFormat="1" ht="20.100000000000001" customHeight="1">
      <c r="A263" s="960" t="s">
        <v>361</v>
      </c>
      <c r="B263" s="961"/>
      <c r="C263" s="961"/>
      <c r="D263" s="465">
        <v>0</v>
      </c>
      <c r="E263" s="196" t="s">
        <v>31</v>
      </c>
      <c r="F263" s="983"/>
      <c r="G263" s="1013"/>
      <c r="H263" s="159"/>
      <c r="I263" s="960" t="s">
        <v>361</v>
      </c>
      <c r="J263" s="961"/>
      <c r="K263" s="961"/>
      <c r="L263" s="465">
        <v>0</v>
      </c>
      <c r="M263" s="196" t="s">
        <v>31</v>
      </c>
      <c r="N263" s="983"/>
      <c r="O263" s="1013"/>
      <c r="P263" s="183"/>
      <c r="R263" s="165"/>
      <c r="S263" s="166"/>
    </row>
    <row r="264" spans="1:19" s="162" customFormat="1" ht="20.100000000000001" customHeight="1">
      <c r="A264" s="929" t="s">
        <v>114</v>
      </c>
      <c r="B264" s="930"/>
      <c r="C264" s="930"/>
      <c r="D264" s="930"/>
      <c r="E264" s="930"/>
      <c r="F264" s="933"/>
      <c r="G264" s="184">
        <f>SUM(G251:G260)</f>
        <v>0</v>
      </c>
      <c r="H264" s="51"/>
      <c r="I264" s="929" t="s">
        <v>114</v>
      </c>
      <c r="J264" s="930"/>
      <c r="K264" s="930"/>
      <c r="L264" s="930"/>
      <c r="M264" s="930"/>
      <c r="N264" s="933"/>
      <c r="O264" s="184">
        <f>SUM(O251:O260)</f>
        <v>0</v>
      </c>
      <c r="P264" s="182"/>
    </row>
    <row r="265" spans="1:19" s="57" customFormat="1" ht="20.100000000000001" customHeight="1">
      <c r="A265" s="934" t="s">
        <v>198</v>
      </c>
      <c r="B265" s="935"/>
      <c r="C265" s="935"/>
      <c r="D265" s="935"/>
      <c r="E265" s="935"/>
      <c r="F265" s="936"/>
      <c r="G265" s="190"/>
      <c r="H265" s="60"/>
      <c r="I265" s="934" t="s">
        <v>198</v>
      </c>
      <c r="J265" s="935"/>
      <c r="K265" s="935"/>
      <c r="L265" s="935"/>
      <c r="M265" s="935"/>
      <c r="N265" s="936"/>
      <c r="O265" s="190"/>
      <c r="P265" s="56"/>
    </row>
    <row r="266" spans="1:19" s="57" customFormat="1" ht="20.100000000000001" customHeight="1">
      <c r="A266" s="929" t="s">
        <v>115</v>
      </c>
      <c r="B266" s="930"/>
      <c r="C266" s="930"/>
      <c r="D266" s="930"/>
      <c r="E266" s="930"/>
      <c r="F266" s="933"/>
      <c r="G266" s="184">
        <f>G264+G265</f>
        <v>0</v>
      </c>
      <c r="H266" s="51"/>
      <c r="I266" s="929" t="s">
        <v>115</v>
      </c>
      <c r="J266" s="930"/>
      <c r="K266" s="930"/>
      <c r="L266" s="930"/>
      <c r="M266" s="930"/>
      <c r="N266" s="933"/>
      <c r="O266" s="184">
        <f>O264+O265</f>
        <v>0</v>
      </c>
      <c r="P266" s="56"/>
    </row>
    <row r="267" spans="1:19" s="57" customFormat="1" ht="20.100000000000001" customHeight="1">
      <c r="A267" s="64"/>
      <c r="B267" s="64"/>
      <c r="C267" s="64"/>
      <c r="D267" s="120"/>
      <c r="E267" s="64"/>
      <c r="F267" s="64"/>
      <c r="G267" s="81">
        <v>21</v>
      </c>
      <c r="H267" s="64"/>
      <c r="I267" s="64"/>
      <c r="J267" s="64"/>
      <c r="K267" s="64"/>
      <c r="L267" s="120"/>
      <c r="M267" s="64"/>
      <c r="N267" s="64"/>
      <c r="O267" s="81">
        <v>22</v>
      </c>
      <c r="P267" s="56"/>
    </row>
    <row r="268" spans="1:19" s="57" customFormat="1" ht="20.100000000000001" customHeight="1">
      <c r="A268" s="911" t="s">
        <v>111</v>
      </c>
      <c r="B268" s="912"/>
      <c r="C268" s="945"/>
      <c r="D268" s="946"/>
      <c r="E268" s="946"/>
      <c r="F268" s="946"/>
      <c r="G268" s="947"/>
      <c r="H268" s="51"/>
      <c r="I268" s="911" t="s">
        <v>111</v>
      </c>
      <c r="J268" s="912"/>
      <c r="K268" s="945"/>
      <c r="L268" s="946"/>
      <c r="M268" s="946"/>
      <c r="N268" s="946"/>
      <c r="O268" s="947"/>
      <c r="P268" s="56"/>
    </row>
    <row r="269" spans="1:19" s="57" customFormat="1" ht="20.100000000000001" customHeight="1">
      <c r="A269" s="899" t="s">
        <v>30</v>
      </c>
      <c r="B269" s="900"/>
      <c r="C269" s="942"/>
      <c r="D269" s="943"/>
      <c r="E269" s="943"/>
      <c r="F269" s="943"/>
      <c r="G269" s="944"/>
      <c r="H269" s="51"/>
      <c r="I269" s="899" t="s">
        <v>30</v>
      </c>
      <c r="J269" s="900"/>
      <c r="K269" s="942"/>
      <c r="L269" s="943"/>
      <c r="M269" s="943"/>
      <c r="N269" s="943"/>
      <c r="O269" s="944"/>
      <c r="P269" s="56"/>
    </row>
    <row r="270" spans="1:19" s="57" customFormat="1" ht="20.100000000000001" customHeight="1">
      <c r="A270" s="897" t="s">
        <v>348</v>
      </c>
      <c r="B270" s="898"/>
      <c r="C270" s="892"/>
      <c r="D270" s="950"/>
      <c r="E270" s="1003" t="s">
        <v>350</v>
      </c>
      <c r="F270" s="898" t="s">
        <v>351</v>
      </c>
      <c r="G270" s="206"/>
      <c r="H270" s="51"/>
      <c r="I270" s="897" t="s">
        <v>348</v>
      </c>
      <c r="J270" s="898"/>
      <c r="K270" s="892"/>
      <c r="L270" s="950"/>
      <c r="M270" s="1003" t="s">
        <v>350</v>
      </c>
      <c r="N270" s="898" t="s">
        <v>351</v>
      </c>
      <c r="O270" s="206"/>
      <c r="P270" s="56"/>
    </row>
    <row r="271" spans="1:19" s="57" customFormat="1" ht="20.100000000000001" customHeight="1">
      <c r="A271" s="911" t="s">
        <v>122</v>
      </c>
      <c r="B271" s="912"/>
      <c r="C271" s="913">
        <f>C270-G270</f>
        <v>0</v>
      </c>
      <c r="D271" s="914"/>
      <c r="E271" s="948" t="s">
        <v>112</v>
      </c>
      <c r="F271" s="949"/>
      <c r="G271" s="209"/>
      <c r="H271" s="56"/>
      <c r="I271" s="911" t="s">
        <v>122</v>
      </c>
      <c r="J271" s="912"/>
      <c r="K271" s="1010">
        <f>K270-O270</f>
        <v>0</v>
      </c>
      <c r="L271" s="1011"/>
      <c r="M271" s="948" t="s">
        <v>112</v>
      </c>
      <c r="N271" s="949"/>
      <c r="O271" s="209"/>
      <c r="P271" s="56"/>
    </row>
    <row r="272" spans="1:19" s="57" customFormat="1" ht="20.100000000000001" customHeight="1">
      <c r="A272" s="1004" t="s">
        <v>123</v>
      </c>
      <c r="B272" s="1005"/>
      <c r="C272" s="1006"/>
      <c r="D272" s="1006"/>
      <c r="E272" s="1007" t="str">
        <f>IF(C271*G271=0,"",C271*G271)</f>
        <v/>
      </c>
      <c r="F272" s="1008"/>
      <c r="G272" s="1009"/>
      <c r="H272" s="60"/>
      <c r="I272" s="1004" t="s">
        <v>123</v>
      </c>
      <c r="J272" s="1005"/>
      <c r="K272" s="1006"/>
      <c r="L272" s="1006"/>
      <c r="M272" s="1007" t="str">
        <f>IF(K271*O271=0,"",K271*O271)</f>
        <v/>
      </c>
      <c r="N272" s="1008"/>
      <c r="O272" s="1009"/>
      <c r="P272" s="56"/>
    </row>
    <row r="273" spans="1:16" s="57" customFormat="1" ht="20.100000000000001" customHeight="1">
      <c r="A273" s="929" t="s">
        <v>116</v>
      </c>
      <c r="B273" s="933"/>
      <c r="C273" s="951" t="str">
        <f>IF(G271="","",SUM(F277:F286))</f>
        <v/>
      </c>
      <c r="D273" s="951"/>
      <c r="E273" s="925" t="s">
        <v>117</v>
      </c>
      <c r="F273" s="926"/>
      <c r="G273" s="204" t="str">
        <f>IF(E272="","",C273/E272)</f>
        <v/>
      </c>
      <c r="H273" s="51"/>
      <c r="I273" s="929" t="s">
        <v>116</v>
      </c>
      <c r="J273" s="933"/>
      <c r="K273" s="951" t="str">
        <f>IF(O271="","",SUM(N277:N286))</f>
        <v/>
      </c>
      <c r="L273" s="951"/>
      <c r="M273" s="925" t="s">
        <v>117</v>
      </c>
      <c r="N273" s="926"/>
      <c r="O273" s="204" t="str">
        <f>IF(M272="","",K273/M272)</f>
        <v/>
      </c>
      <c r="P273" s="56"/>
    </row>
    <row r="274" spans="1:16" s="57" customFormat="1" ht="20.100000000000001" customHeight="1">
      <c r="A274" s="956" t="s">
        <v>402</v>
      </c>
      <c r="B274" s="957"/>
      <c r="C274" s="952" t="str">
        <f>IF(G271="","",SUM(F277:F286,F289))</f>
        <v/>
      </c>
      <c r="D274" s="952"/>
      <c r="E274" s="940" t="s">
        <v>404</v>
      </c>
      <c r="F274" s="941"/>
      <c r="G274" s="205" t="str">
        <f>IF(E272="","",C274/E272)</f>
        <v/>
      </c>
      <c r="H274" s="51"/>
      <c r="I274" s="956" t="s">
        <v>402</v>
      </c>
      <c r="J274" s="957"/>
      <c r="K274" s="952" t="str">
        <f>IF(O271="","",SUM(N277:N286,N289))</f>
        <v/>
      </c>
      <c r="L274" s="952"/>
      <c r="M274" s="940" t="s">
        <v>404</v>
      </c>
      <c r="N274" s="941"/>
      <c r="O274" s="205" t="str">
        <f>IF(M272="","",K274/M272)</f>
        <v/>
      </c>
      <c r="P274" s="56"/>
    </row>
    <row r="275" spans="1:16" s="57" customFormat="1" ht="20.100000000000001" customHeight="1">
      <c r="A275" s="929" t="s">
        <v>195</v>
      </c>
      <c r="B275" s="930"/>
      <c r="C275" s="930"/>
      <c r="D275" s="930"/>
      <c r="E275" s="930"/>
      <c r="F275" s="930"/>
      <c r="G275" s="931"/>
      <c r="H275" s="51"/>
      <c r="I275" s="929" t="s">
        <v>195</v>
      </c>
      <c r="J275" s="930"/>
      <c r="K275" s="930"/>
      <c r="L275" s="930"/>
      <c r="M275" s="930"/>
      <c r="N275" s="930"/>
      <c r="O275" s="931"/>
      <c r="P275" s="56"/>
    </row>
    <row r="276" spans="1:16" s="57" customFormat="1" ht="20.100000000000001" customHeight="1">
      <c r="A276" s="904" t="s">
        <v>45</v>
      </c>
      <c r="B276" s="905"/>
      <c r="C276" s="906"/>
      <c r="D276" s="169" t="s">
        <v>305</v>
      </c>
      <c r="E276" s="170" t="s">
        <v>31</v>
      </c>
      <c r="F276" s="170" t="s">
        <v>32</v>
      </c>
      <c r="G276" s="171" t="s">
        <v>33</v>
      </c>
      <c r="H276" s="181"/>
      <c r="I276" s="904" t="s">
        <v>45</v>
      </c>
      <c r="J276" s="905"/>
      <c r="K276" s="906"/>
      <c r="L276" s="169" t="s">
        <v>305</v>
      </c>
      <c r="M276" s="170" t="s">
        <v>31</v>
      </c>
      <c r="N276" s="170" t="s">
        <v>32</v>
      </c>
      <c r="O276" s="171" t="s">
        <v>33</v>
      </c>
      <c r="P276" s="56"/>
    </row>
    <row r="277" spans="1:16" s="162" customFormat="1" ht="20.100000000000001" customHeight="1">
      <c r="A277" s="953"/>
      <c r="B277" s="954"/>
      <c r="C277" s="955"/>
      <c r="D277" s="207"/>
      <c r="E277" s="172" t="s">
        <v>31</v>
      </c>
      <c r="F277" s="173"/>
      <c r="G277" s="174">
        <f t="shared" ref="G277:G286" si="20">D277*F277</f>
        <v>0</v>
      </c>
      <c r="H277" s="181"/>
      <c r="I277" s="953"/>
      <c r="J277" s="954"/>
      <c r="K277" s="955"/>
      <c r="L277" s="207"/>
      <c r="M277" s="172" t="s">
        <v>31</v>
      </c>
      <c r="N277" s="173"/>
      <c r="O277" s="174">
        <f t="shared" ref="O277:O286" si="21">L277*N277</f>
        <v>0</v>
      </c>
      <c r="P277" s="182"/>
    </row>
    <row r="278" spans="1:16" s="162" customFormat="1" ht="20.100000000000001" customHeight="1">
      <c r="A278" s="901"/>
      <c r="B278" s="902"/>
      <c r="C278" s="903"/>
      <c r="D278" s="208"/>
      <c r="E278" s="175" t="s">
        <v>31</v>
      </c>
      <c r="F278" s="176"/>
      <c r="G278" s="177">
        <f t="shared" si="20"/>
        <v>0</v>
      </c>
      <c r="H278" s="181"/>
      <c r="I278" s="901"/>
      <c r="J278" s="902"/>
      <c r="K278" s="903"/>
      <c r="L278" s="208"/>
      <c r="M278" s="175" t="s">
        <v>31</v>
      </c>
      <c r="N278" s="176"/>
      <c r="O278" s="177">
        <f t="shared" si="21"/>
        <v>0</v>
      </c>
      <c r="P278" s="182"/>
    </row>
    <row r="279" spans="1:16" s="162" customFormat="1" ht="20.100000000000001" customHeight="1">
      <c r="A279" s="901"/>
      <c r="B279" s="902"/>
      <c r="C279" s="903"/>
      <c r="D279" s="208"/>
      <c r="E279" s="175" t="s">
        <v>31</v>
      </c>
      <c r="F279" s="176"/>
      <c r="G279" s="177">
        <f t="shared" si="20"/>
        <v>0</v>
      </c>
      <c r="H279" s="181"/>
      <c r="I279" s="901"/>
      <c r="J279" s="902"/>
      <c r="K279" s="903"/>
      <c r="L279" s="208"/>
      <c r="M279" s="175" t="s">
        <v>31</v>
      </c>
      <c r="N279" s="176"/>
      <c r="O279" s="177">
        <f t="shared" si="21"/>
        <v>0</v>
      </c>
      <c r="P279" s="182"/>
    </row>
    <row r="280" spans="1:16" s="162" customFormat="1" ht="20.100000000000001" customHeight="1">
      <c r="A280" s="901"/>
      <c r="B280" s="902"/>
      <c r="C280" s="903"/>
      <c r="D280" s="208"/>
      <c r="E280" s="175" t="s">
        <v>31</v>
      </c>
      <c r="F280" s="176"/>
      <c r="G280" s="177">
        <f t="shared" si="20"/>
        <v>0</v>
      </c>
      <c r="H280" s="181"/>
      <c r="I280" s="901"/>
      <c r="J280" s="902"/>
      <c r="K280" s="903"/>
      <c r="L280" s="208"/>
      <c r="M280" s="175" t="s">
        <v>31</v>
      </c>
      <c r="N280" s="176"/>
      <c r="O280" s="177">
        <f t="shared" si="21"/>
        <v>0</v>
      </c>
      <c r="P280" s="182"/>
    </row>
    <row r="281" spans="1:16" s="162" customFormat="1" ht="20.100000000000001" customHeight="1">
      <c r="A281" s="901"/>
      <c r="B281" s="902"/>
      <c r="C281" s="903"/>
      <c r="D281" s="208"/>
      <c r="E281" s="175" t="s">
        <v>31</v>
      </c>
      <c r="F281" s="176"/>
      <c r="G281" s="177">
        <f t="shared" si="20"/>
        <v>0</v>
      </c>
      <c r="H281" s="181"/>
      <c r="I281" s="901"/>
      <c r="J281" s="902"/>
      <c r="K281" s="903"/>
      <c r="L281" s="208"/>
      <c r="M281" s="175" t="s">
        <v>31</v>
      </c>
      <c r="N281" s="176"/>
      <c r="O281" s="177">
        <f t="shared" si="21"/>
        <v>0</v>
      </c>
      <c r="P281" s="182"/>
    </row>
    <row r="282" spans="1:16" s="162" customFormat="1" ht="20.100000000000001" customHeight="1">
      <c r="A282" s="901"/>
      <c r="B282" s="902"/>
      <c r="C282" s="903"/>
      <c r="D282" s="208"/>
      <c r="E282" s="175" t="s">
        <v>31</v>
      </c>
      <c r="F282" s="176"/>
      <c r="G282" s="177">
        <f t="shared" si="20"/>
        <v>0</v>
      </c>
      <c r="H282" s="181"/>
      <c r="I282" s="901"/>
      <c r="J282" s="902"/>
      <c r="K282" s="903"/>
      <c r="L282" s="208"/>
      <c r="M282" s="175" t="s">
        <v>31</v>
      </c>
      <c r="N282" s="176"/>
      <c r="O282" s="177">
        <f t="shared" si="21"/>
        <v>0</v>
      </c>
      <c r="P282" s="182"/>
    </row>
    <row r="283" spans="1:16" s="162" customFormat="1" ht="20.100000000000001" customHeight="1">
      <c r="A283" s="901"/>
      <c r="B283" s="902"/>
      <c r="C283" s="903"/>
      <c r="D283" s="208"/>
      <c r="E283" s="175" t="s">
        <v>31</v>
      </c>
      <c r="F283" s="176"/>
      <c r="G283" s="177">
        <f t="shared" si="20"/>
        <v>0</v>
      </c>
      <c r="H283" s="181"/>
      <c r="I283" s="901"/>
      <c r="J283" s="902"/>
      <c r="K283" s="903"/>
      <c r="L283" s="208"/>
      <c r="M283" s="175" t="s">
        <v>31</v>
      </c>
      <c r="N283" s="176"/>
      <c r="O283" s="177">
        <f t="shared" si="21"/>
        <v>0</v>
      </c>
      <c r="P283" s="182"/>
    </row>
    <row r="284" spans="1:16" s="162" customFormat="1" ht="20.100000000000001" customHeight="1">
      <c r="A284" s="901"/>
      <c r="B284" s="902"/>
      <c r="C284" s="903"/>
      <c r="D284" s="208"/>
      <c r="E284" s="175" t="s">
        <v>31</v>
      </c>
      <c r="F284" s="176"/>
      <c r="G284" s="177">
        <f t="shared" si="20"/>
        <v>0</v>
      </c>
      <c r="H284" s="181"/>
      <c r="I284" s="901"/>
      <c r="J284" s="902"/>
      <c r="K284" s="903"/>
      <c r="L284" s="208"/>
      <c r="M284" s="175" t="s">
        <v>31</v>
      </c>
      <c r="N284" s="176"/>
      <c r="O284" s="177">
        <f t="shared" si="21"/>
        <v>0</v>
      </c>
      <c r="P284" s="182"/>
    </row>
    <row r="285" spans="1:16" s="162" customFormat="1" ht="20.100000000000001" customHeight="1">
      <c r="A285" s="901"/>
      <c r="B285" s="902"/>
      <c r="C285" s="903"/>
      <c r="D285" s="208"/>
      <c r="E285" s="175" t="s">
        <v>31</v>
      </c>
      <c r="F285" s="176"/>
      <c r="G285" s="177">
        <f t="shared" si="20"/>
        <v>0</v>
      </c>
      <c r="H285" s="181"/>
      <c r="I285" s="901"/>
      <c r="J285" s="902"/>
      <c r="K285" s="903"/>
      <c r="L285" s="208"/>
      <c r="M285" s="175" t="s">
        <v>31</v>
      </c>
      <c r="N285" s="176"/>
      <c r="O285" s="177">
        <f t="shared" si="21"/>
        <v>0</v>
      </c>
      <c r="P285" s="182"/>
    </row>
    <row r="286" spans="1:16" s="162" customFormat="1" ht="20.100000000000001" customHeight="1">
      <c r="A286" s="901"/>
      <c r="B286" s="902"/>
      <c r="C286" s="903"/>
      <c r="D286" s="208"/>
      <c r="E286" s="175" t="s">
        <v>31</v>
      </c>
      <c r="F286" s="176"/>
      <c r="G286" s="177">
        <f t="shared" si="20"/>
        <v>0</v>
      </c>
      <c r="H286" s="181"/>
      <c r="I286" s="901"/>
      <c r="J286" s="902"/>
      <c r="K286" s="903"/>
      <c r="L286" s="208"/>
      <c r="M286" s="175" t="s">
        <v>31</v>
      </c>
      <c r="N286" s="176"/>
      <c r="O286" s="177">
        <f t="shared" si="21"/>
        <v>0</v>
      </c>
      <c r="P286" s="182"/>
    </row>
    <row r="287" spans="1:16" s="162" customFormat="1" ht="20.100000000000001" customHeight="1">
      <c r="A287" s="973" t="s">
        <v>379</v>
      </c>
      <c r="B287" s="974"/>
      <c r="C287" s="975"/>
      <c r="D287" s="375" t="s">
        <v>342</v>
      </c>
      <c r="E287" s="923" t="s">
        <v>364</v>
      </c>
      <c r="F287" s="924"/>
      <c r="G287" s="376" t="s">
        <v>362</v>
      </c>
      <c r="H287" s="159"/>
      <c r="I287" s="973" t="s">
        <v>379</v>
      </c>
      <c r="J287" s="974"/>
      <c r="K287" s="975"/>
      <c r="L287" s="375" t="s">
        <v>342</v>
      </c>
      <c r="M287" s="923" t="s">
        <v>364</v>
      </c>
      <c r="N287" s="924"/>
      <c r="O287" s="376" t="s">
        <v>362</v>
      </c>
      <c r="P287" s="182"/>
    </row>
    <row r="288" spans="1:16" s="162" customFormat="1" ht="19.899999999999999" customHeight="1">
      <c r="A288" s="976"/>
      <c r="B288" s="977"/>
      <c r="C288" s="978"/>
      <c r="D288" s="163"/>
      <c r="E288" s="962"/>
      <c r="F288" s="963"/>
      <c r="G288" s="377"/>
      <c r="H288" s="164"/>
      <c r="I288" s="976"/>
      <c r="J288" s="977"/>
      <c r="K288" s="978"/>
      <c r="L288" s="163"/>
      <c r="M288" s="962"/>
      <c r="N288" s="963"/>
      <c r="O288" s="377"/>
      <c r="P288" s="182"/>
    </row>
    <row r="289" spans="1:19" s="167" customFormat="1" ht="20.100000000000001" customHeight="1">
      <c r="A289" s="960" t="s">
        <v>361</v>
      </c>
      <c r="B289" s="961"/>
      <c r="C289" s="961"/>
      <c r="D289" s="465">
        <v>0</v>
      </c>
      <c r="E289" s="196" t="s">
        <v>31</v>
      </c>
      <c r="F289" s="983"/>
      <c r="G289" s="1013"/>
      <c r="H289" s="159"/>
      <c r="I289" s="960" t="s">
        <v>361</v>
      </c>
      <c r="J289" s="961"/>
      <c r="K289" s="961"/>
      <c r="L289" s="465">
        <v>0</v>
      </c>
      <c r="M289" s="196" t="s">
        <v>31</v>
      </c>
      <c r="N289" s="983"/>
      <c r="O289" s="1013"/>
      <c r="P289" s="183"/>
      <c r="R289" s="165"/>
      <c r="S289" s="166"/>
    </row>
    <row r="290" spans="1:19" s="162" customFormat="1" ht="20.100000000000001" customHeight="1">
      <c r="A290" s="929" t="s">
        <v>114</v>
      </c>
      <c r="B290" s="930"/>
      <c r="C290" s="930"/>
      <c r="D290" s="930"/>
      <c r="E290" s="930"/>
      <c r="F290" s="933"/>
      <c r="G290" s="184">
        <f>SUM(G277:G286)</f>
        <v>0</v>
      </c>
      <c r="H290" s="51"/>
      <c r="I290" s="929" t="s">
        <v>114</v>
      </c>
      <c r="J290" s="930"/>
      <c r="K290" s="930"/>
      <c r="L290" s="930"/>
      <c r="M290" s="930"/>
      <c r="N290" s="933"/>
      <c r="O290" s="184">
        <f>SUM(O277:O286)</f>
        <v>0</v>
      </c>
      <c r="P290" s="182"/>
    </row>
    <row r="291" spans="1:19" s="57" customFormat="1" ht="20.100000000000001" customHeight="1">
      <c r="A291" s="934" t="s">
        <v>198</v>
      </c>
      <c r="B291" s="935"/>
      <c r="C291" s="935"/>
      <c r="D291" s="935"/>
      <c r="E291" s="935"/>
      <c r="F291" s="936"/>
      <c r="G291" s="190"/>
      <c r="H291" s="60"/>
      <c r="I291" s="934" t="s">
        <v>198</v>
      </c>
      <c r="J291" s="935"/>
      <c r="K291" s="935"/>
      <c r="L291" s="935"/>
      <c r="M291" s="935"/>
      <c r="N291" s="936"/>
      <c r="O291" s="190"/>
      <c r="P291" s="56"/>
    </row>
    <row r="292" spans="1:19" s="57" customFormat="1" ht="20.100000000000001" customHeight="1">
      <c r="A292" s="929" t="s">
        <v>115</v>
      </c>
      <c r="B292" s="930"/>
      <c r="C292" s="930"/>
      <c r="D292" s="930"/>
      <c r="E292" s="930"/>
      <c r="F292" s="933"/>
      <c r="G292" s="184">
        <f>G290+G291</f>
        <v>0</v>
      </c>
      <c r="H292" s="51"/>
      <c r="I292" s="929" t="s">
        <v>115</v>
      </c>
      <c r="J292" s="930"/>
      <c r="K292" s="930"/>
      <c r="L292" s="930"/>
      <c r="M292" s="930"/>
      <c r="N292" s="933"/>
      <c r="O292" s="184">
        <f>O290+O291</f>
        <v>0</v>
      </c>
      <c r="P292" s="56"/>
    </row>
    <row r="293" spans="1:19" s="57" customFormat="1" ht="20.100000000000001" customHeight="1">
      <c r="A293" s="64"/>
      <c r="B293" s="64"/>
      <c r="C293" s="64"/>
      <c r="D293" s="120"/>
      <c r="E293" s="64"/>
      <c r="F293" s="64"/>
      <c r="G293" s="81">
        <v>23</v>
      </c>
      <c r="H293" s="64"/>
      <c r="I293" s="64"/>
      <c r="J293" s="64"/>
      <c r="K293" s="64"/>
      <c r="L293" s="120"/>
      <c r="M293" s="64"/>
      <c r="N293" s="64"/>
      <c r="O293" s="81">
        <v>24</v>
      </c>
      <c r="P293" s="56"/>
    </row>
    <row r="294" spans="1:19" s="57" customFormat="1" ht="20.100000000000001" customHeight="1">
      <c r="A294" s="911" t="s">
        <v>111</v>
      </c>
      <c r="B294" s="912"/>
      <c r="C294" s="945"/>
      <c r="D294" s="946"/>
      <c r="E294" s="946"/>
      <c r="F294" s="946"/>
      <c r="G294" s="947"/>
      <c r="H294" s="51"/>
      <c r="I294" s="911" t="s">
        <v>111</v>
      </c>
      <c r="J294" s="912"/>
      <c r="K294" s="945"/>
      <c r="L294" s="946"/>
      <c r="M294" s="946"/>
      <c r="N294" s="946"/>
      <c r="O294" s="947"/>
      <c r="P294" s="56"/>
    </row>
    <row r="295" spans="1:19" s="57" customFormat="1" ht="20.100000000000001" customHeight="1">
      <c r="A295" s="899" t="s">
        <v>30</v>
      </c>
      <c r="B295" s="900"/>
      <c r="C295" s="942"/>
      <c r="D295" s="943"/>
      <c r="E295" s="943"/>
      <c r="F295" s="943"/>
      <c r="G295" s="944"/>
      <c r="H295" s="51"/>
      <c r="I295" s="899" t="s">
        <v>30</v>
      </c>
      <c r="J295" s="900"/>
      <c r="K295" s="942"/>
      <c r="L295" s="943"/>
      <c r="M295" s="943"/>
      <c r="N295" s="943"/>
      <c r="O295" s="944"/>
      <c r="P295" s="56"/>
    </row>
    <row r="296" spans="1:19" s="57" customFormat="1" ht="20.100000000000001" customHeight="1">
      <c r="A296" s="897" t="s">
        <v>348</v>
      </c>
      <c r="B296" s="898"/>
      <c r="C296" s="892"/>
      <c r="D296" s="950"/>
      <c r="E296" s="1003" t="s">
        <v>350</v>
      </c>
      <c r="F296" s="898" t="s">
        <v>351</v>
      </c>
      <c r="G296" s="206"/>
      <c r="H296" s="51"/>
      <c r="I296" s="897" t="s">
        <v>348</v>
      </c>
      <c r="J296" s="898"/>
      <c r="K296" s="892"/>
      <c r="L296" s="950"/>
      <c r="M296" s="1003" t="s">
        <v>350</v>
      </c>
      <c r="N296" s="898" t="s">
        <v>351</v>
      </c>
      <c r="O296" s="206"/>
      <c r="P296" s="56"/>
    </row>
    <row r="297" spans="1:19" s="57" customFormat="1" ht="20.100000000000001" customHeight="1">
      <c r="A297" s="911" t="s">
        <v>122</v>
      </c>
      <c r="B297" s="912"/>
      <c r="C297" s="913">
        <f>C296-G296</f>
        <v>0</v>
      </c>
      <c r="D297" s="914"/>
      <c r="E297" s="948" t="s">
        <v>112</v>
      </c>
      <c r="F297" s="949"/>
      <c r="G297" s="209"/>
      <c r="H297" s="56"/>
      <c r="I297" s="911" t="s">
        <v>122</v>
      </c>
      <c r="J297" s="912"/>
      <c r="K297" s="913">
        <f>K296-O296</f>
        <v>0</v>
      </c>
      <c r="L297" s="914"/>
      <c r="M297" s="948" t="s">
        <v>112</v>
      </c>
      <c r="N297" s="949"/>
      <c r="O297" s="209"/>
      <c r="P297" s="56"/>
    </row>
    <row r="298" spans="1:19" s="57" customFormat="1" ht="20.100000000000001" customHeight="1">
      <c r="A298" s="1004" t="s">
        <v>123</v>
      </c>
      <c r="B298" s="1005"/>
      <c r="C298" s="1006"/>
      <c r="D298" s="1006"/>
      <c r="E298" s="1007" t="str">
        <f>IF(C297*G297=0,"",C297*G297)</f>
        <v/>
      </c>
      <c r="F298" s="1008"/>
      <c r="G298" s="1009"/>
      <c r="H298" s="60"/>
      <c r="I298" s="1004" t="s">
        <v>123</v>
      </c>
      <c r="J298" s="1005"/>
      <c r="K298" s="1006"/>
      <c r="L298" s="1006"/>
      <c r="M298" s="1007" t="str">
        <f>IF(K297*O297=0,"",K297*O297)</f>
        <v/>
      </c>
      <c r="N298" s="1008"/>
      <c r="O298" s="1009"/>
      <c r="P298" s="56"/>
    </row>
    <row r="299" spans="1:19" s="57" customFormat="1" ht="20.100000000000001" customHeight="1">
      <c r="A299" s="929" t="s">
        <v>116</v>
      </c>
      <c r="B299" s="933"/>
      <c r="C299" s="951" t="str">
        <f>IF(G297="","",SUM(F303:F312))</f>
        <v/>
      </c>
      <c r="D299" s="951"/>
      <c r="E299" s="925" t="s">
        <v>117</v>
      </c>
      <c r="F299" s="926"/>
      <c r="G299" s="204" t="str">
        <f>IF(E298="","",C299/E298)</f>
        <v/>
      </c>
      <c r="H299" s="51"/>
      <c r="I299" s="929" t="s">
        <v>116</v>
      </c>
      <c r="J299" s="933"/>
      <c r="K299" s="951" t="str">
        <f>IF(O297="","",SUM(N303:N312))</f>
        <v/>
      </c>
      <c r="L299" s="951"/>
      <c r="M299" s="925" t="s">
        <v>117</v>
      </c>
      <c r="N299" s="926"/>
      <c r="O299" s="204" t="str">
        <f>IF(M298="","",K299/M298)</f>
        <v/>
      </c>
      <c r="P299" s="56"/>
    </row>
    <row r="300" spans="1:19" s="57" customFormat="1" ht="20.100000000000001" customHeight="1">
      <c r="A300" s="956" t="s">
        <v>402</v>
      </c>
      <c r="B300" s="957"/>
      <c r="C300" s="952" t="str">
        <f>IF(G297="","",SUM(F303:F312,F315))</f>
        <v/>
      </c>
      <c r="D300" s="952"/>
      <c r="E300" s="940" t="s">
        <v>404</v>
      </c>
      <c r="F300" s="941"/>
      <c r="G300" s="205" t="str">
        <f>IF(E298="","",C300/E298)</f>
        <v/>
      </c>
      <c r="H300" s="51"/>
      <c r="I300" s="956" t="s">
        <v>402</v>
      </c>
      <c r="J300" s="957"/>
      <c r="K300" s="952" t="str">
        <f>IF(O297="","",SUM(N303:N312,N315))</f>
        <v/>
      </c>
      <c r="L300" s="952"/>
      <c r="M300" s="940" t="s">
        <v>404</v>
      </c>
      <c r="N300" s="941"/>
      <c r="O300" s="205" t="str">
        <f>IF(M298="","",K300/M298)</f>
        <v/>
      </c>
      <c r="P300" s="56"/>
    </row>
    <row r="301" spans="1:19" s="57" customFormat="1" ht="20.100000000000001" customHeight="1">
      <c r="A301" s="929" t="s">
        <v>195</v>
      </c>
      <c r="B301" s="930"/>
      <c r="C301" s="930"/>
      <c r="D301" s="930"/>
      <c r="E301" s="930"/>
      <c r="F301" s="930"/>
      <c r="G301" s="931"/>
      <c r="H301" s="51"/>
      <c r="I301" s="929" t="s">
        <v>195</v>
      </c>
      <c r="J301" s="930"/>
      <c r="K301" s="930"/>
      <c r="L301" s="930"/>
      <c r="M301" s="930"/>
      <c r="N301" s="930"/>
      <c r="O301" s="931"/>
      <c r="P301" s="56"/>
    </row>
    <row r="302" spans="1:19" s="57" customFormat="1" ht="20.100000000000001" customHeight="1">
      <c r="A302" s="904" t="s">
        <v>45</v>
      </c>
      <c r="B302" s="905"/>
      <c r="C302" s="906"/>
      <c r="D302" s="169" t="s">
        <v>305</v>
      </c>
      <c r="E302" s="170" t="s">
        <v>31</v>
      </c>
      <c r="F302" s="170" t="s">
        <v>32</v>
      </c>
      <c r="G302" s="171" t="s">
        <v>33</v>
      </c>
      <c r="H302" s="181"/>
      <c r="I302" s="904" t="s">
        <v>45</v>
      </c>
      <c r="J302" s="905"/>
      <c r="K302" s="906"/>
      <c r="L302" s="169" t="s">
        <v>305</v>
      </c>
      <c r="M302" s="170" t="s">
        <v>31</v>
      </c>
      <c r="N302" s="170" t="s">
        <v>32</v>
      </c>
      <c r="O302" s="171" t="s">
        <v>33</v>
      </c>
      <c r="P302" s="56"/>
    </row>
    <row r="303" spans="1:19" s="162" customFormat="1" ht="20.100000000000001" customHeight="1">
      <c r="A303" s="953"/>
      <c r="B303" s="954"/>
      <c r="C303" s="955"/>
      <c r="D303" s="207"/>
      <c r="E303" s="172" t="s">
        <v>31</v>
      </c>
      <c r="F303" s="173"/>
      <c r="G303" s="174">
        <f t="shared" ref="G303:G312" si="22">D303*F303</f>
        <v>0</v>
      </c>
      <c r="H303" s="181"/>
      <c r="I303" s="953"/>
      <c r="J303" s="954"/>
      <c r="K303" s="955"/>
      <c r="L303" s="207"/>
      <c r="M303" s="172" t="s">
        <v>31</v>
      </c>
      <c r="N303" s="173"/>
      <c r="O303" s="174">
        <f t="shared" ref="O303:O312" si="23">L303*N303</f>
        <v>0</v>
      </c>
      <c r="P303" s="182"/>
    </row>
    <row r="304" spans="1:19" s="162" customFormat="1" ht="20.100000000000001" customHeight="1">
      <c r="A304" s="901"/>
      <c r="B304" s="902"/>
      <c r="C304" s="903"/>
      <c r="D304" s="208"/>
      <c r="E304" s="175" t="s">
        <v>31</v>
      </c>
      <c r="F304" s="176"/>
      <c r="G304" s="177">
        <f t="shared" si="22"/>
        <v>0</v>
      </c>
      <c r="H304" s="181"/>
      <c r="I304" s="901"/>
      <c r="J304" s="902"/>
      <c r="K304" s="903"/>
      <c r="L304" s="208"/>
      <c r="M304" s="175" t="s">
        <v>31</v>
      </c>
      <c r="N304" s="176"/>
      <c r="O304" s="177">
        <f t="shared" si="23"/>
        <v>0</v>
      </c>
      <c r="P304" s="182"/>
    </row>
    <row r="305" spans="1:19" s="162" customFormat="1" ht="20.100000000000001" customHeight="1">
      <c r="A305" s="901"/>
      <c r="B305" s="902"/>
      <c r="C305" s="903"/>
      <c r="D305" s="208"/>
      <c r="E305" s="175" t="s">
        <v>31</v>
      </c>
      <c r="F305" s="176"/>
      <c r="G305" s="177">
        <f t="shared" si="22"/>
        <v>0</v>
      </c>
      <c r="H305" s="181"/>
      <c r="I305" s="901"/>
      <c r="J305" s="902"/>
      <c r="K305" s="903"/>
      <c r="L305" s="208"/>
      <c r="M305" s="175" t="s">
        <v>31</v>
      </c>
      <c r="N305" s="176"/>
      <c r="O305" s="177">
        <f t="shared" si="23"/>
        <v>0</v>
      </c>
      <c r="P305" s="182"/>
    </row>
    <row r="306" spans="1:19" s="162" customFormat="1" ht="20.100000000000001" customHeight="1">
      <c r="A306" s="901"/>
      <c r="B306" s="902"/>
      <c r="C306" s="903"/>
      <c r="D306" s="208"/>
      <c r="E306" s="175" t="s">
        <v>31</v>
      </c>
      <c r="F306" s="176"/>
      <c r="G306" s="177">
        <f t="shared" si="22"/>
        <v>0</v>
      </c>
      <c r="H306" s="181"/>
      <c r="I306" s="901"/>
      <c r="J306" s="902"/>
      <c r="K306" s="903"/>
      <c r="L306" s="208"/>
      <c r="M306" s="175" t="s">
        <v>31</v>
      </c>
      <c r="N306" s="176"/>
      <c r="O306" s="177">
        <f t="shared" si="23"/>
        <v>0</v>
      </c>
      <c r="P306" s="182"/>
    </row>
    <row r="307" spans="1:19" s="162" customFormat="1" ht="20.100000000000001" customHeight="1">
      <c r="A307" s="901"/>
      <c r="B307" s="902"/>
      <c r="C307" s="903"/>
      <c r="D307" s="208"/>
      <c r="E307" s="175" t="s">
        <v>31</v>
      </c>
      <c r="F307" s="176"/>
      <c r="G307" s="177">
        <f t="shared" si="22"/>
        <v>0</v>
      </c>
      <c r="H307" s="181"/>
      <c r="I307" s="901"/>
      <c r="J307" s="902"/>
      <c r="K307" s="903"/>
      <c r="L307" s="208"/>
      <c r="M307" s="175" t="s">
        <v>31</v>
      </c>
      <c r="N307" s="176"/>
      <c r="O307" s="177">
        <f t="shared" si="23"/>
        <v>0</v>
      </c>
      <c r="P307" s="182"/>
    </row>
    <row r="308" spans="1:19" s="162" customFormat="1" ht="20.100000000000001" customHeight="1">
      <c r="A308" s="901"/>
      <c r="B308" s="902"/>
      <c r="C308" s="903"/>
      <c r="D308" s="208"/>
      <c r="E308" s="175" t="s">
        <v>31</v>
      </c>
      <c r="F308" s="176"/>
      <c r="G308" s="177">
        <f t="shared" si="22"/>
        <v>0</v>
      </c>
      <c r="H308" s="181"/>
      <c r="I308" s="901"/>
      <c r="J308" s="902"/>
      <c r="K308" s="903"/>
      <c r="L308" s="208"/>
      <c r="M308" s="175" t="s">
        <v>31</v>
      </c>
      <c r="N308" s="176"/>
      <c r="O308" s="177">
        <f t="shared" si="23"/>
        <v>0</v>
      </c>
      <c r="P308" s="182"/>
    </row>
    <row r="309" spans="1:19" s="162" customFormat="1" ht="20.100000000000001" customHeight="1">
      <c r="A309" s="901"/>
      <c r="B309" s="902"/>
      <c r="C309" s="903"/>
      <c r="D309" s="208"/>
      <c r="E309" s="175" t="s">
        <v>31</v>
      </c>
      <c r="F309" s="176"/>
      <c r="G309" s="177">
        <f t="shared" si="22"/>
        <v>0</v>
      </c>
      <c r="H309" s="181"/>
      <c r="I309" s="901"/>
      <c r="J309" s="902"/>
      <c r="K309" s="903"/>
      <c r="L309" s="208"/>
      <c r="M309" s="175" t="s">
        <v>31</v>
      </c>
      <c r="N309" s="176"/>
      <c r="O309" s="177">
        <f t="shared" si="23"/>
        <v>0</v>
      </c>
      <c r="P309" s="182"/>
    </row>
    <row r="310" spans="1:19" s="162" customFormat="1" ht="20.100000000000001" customHeight="1">
      <c r="A310" s="901"/>
      <c r="B310" s="902"/>
      <c r="C310" s="903"/>
      <c r="D310" s="208"/>
      <c r="E310" s="175" t="s">
        <v>31</v>
      </c>
      <c r="F310" s="176"/>
      <c r="G310" s="177">
        <f t="shared" si="22"/>
        <v>0</v>
      </c>
      <c r="H310" s="181"/>
      <c r="I310" s="901"/>
      <c r="J310" s="902"/>
      <c r="K310" s="903"/>
      <c r="L310" s="208"/>
      <c r="M310" s="175" t="s">
        <v>31</v>
      </c>
      <c r="N310" s="176"/>
      <c r="O310" s="177">
        <f t="shared" si="23"/>
        <v>0</v>
      </c>
      <c r="P310" s="182"/>
    </row>
    <row r="311" spans="1:19" s="162" customFormat="1" ht="20.100000000000001" customHeight="1">
      <c r="A311" s="901"/>
      <c r="B311" s="902"/>
      <c r="C311" s="903"/>
      <c r="D311" s="208"/>
      <c r="E311" s="175" t="s">
        <v>31</v>
      </c>
      <c r="F311" s="176"/>
      <c r="G311" s="177">
        <f t="shared" si="22"/>
        <v>0</v>
      </c>
      <c r="H311" s="181"/>
      <c r="I311" s="901"/>
      <c r="J311" s="902"/>
      <c r="K311" s="903"/>
      <c r="L311" s="208"/>
      <c r="M311" s="175" t="s">
        <v>31</v>
      </c>
      <c r="N311" s="176"/>
      <c r="O311" s="177">
        <f t="shared" si="23"/>
        <v>0</v>
      </c>
      <c r="P311" s="182"/>
    </row>
    <row r="312" spans="1:19" s="162" customFormat="1" ht="20.100000000000001" customHeight="1">
      <c r="A312" s="901"/>
      <c r="B312" s="902"/>
      <c r="C312" s="903"/>
      <c r="D312" s="208"/>
      <c r="E312" s="175" t="s">
        <v>31</v>
      </c>
      <c r="F312" s="176"/>
      <c r="G312" s="177">
        <f t="shared" si="22"/>
        <v>0</v>
      </c>
      <c r="H312" s="181"/>
      <c r="I312" s="901"/>
      <c r="J312" s="902"/>
      <c r="K312" s="903"/>
      <c r="L312" s="208"/>
      <c r="M312" s="175" t="s">
        <v>31</v>
      </c>
      <c r="N312" s="176"/>
      <c r="O312" s="177">
        <f t="shared" si="23"/>
        <v>0</v>
      </c>
      <c r="P312" s="182"/>
    </row>
    <row r="313" spans="1:19" s="162" customFormat="1" ht="20.100000000000001" customHeight="1">
      <c r="A313" s="973" t="s">
        <v>379</v>
      </c>
      <c r="B313" s="974"/>
      <c r="C313" s="975"/>
      <c r="D313" s="375" t="s">
        <v>342</v>
      </c>
      <c r="E313" s="923" t="s">
        <v>364</v>
      </c>
      <c r="F313" s="924"/>
      <c r="G313" s="376" t="s">
        <v>362</v>
      </c>
      <c r="H313" s="159"/>
      <c r="I313" s="973" t="s">
        <v>379</v>
      </c>
      <c r="J313" s="974"/>
      <c r="K313" s="975"/>
      <c r="L313" s="375" t="s">
        <v>342</v>
      </c>
      <c r="M313" s="923" t="s">
        <v>364</v>
      </c>
      <c r="N313" s="924"/>
      <c r="O313" s="376" t="s">
        <v>362</v>
      </c>
      <c r="P313" s="182"/>
    </row>
    <row r="314" spans="1:19" s="162" customFormat="1" ht="19.899999999999999" customHeight="1">
      <c r="A314" s="976"/>
      <c r="B314" s="977"/>
      <c r="C314" s="978"/>
      <c r="D314" s="163"/>
      <c r="E314" s="962"/>
      <c r="F314" s="963"/>
      <c r="G314" s="377"/>
      <c r="H314" s="164"/>
      <c r="I314" s="976"/>
      <c r="J314" s="977"/>
      <c r="K314" s="978"/>
      <c r="L314" s="163"/>
      <c r="M314" s="962"/>
      <c r="N314" s="963"/>
      <c r="O314" s="377"/>
      <c r="P314" s="182"/>
    </row>
    <row r="315" spans="1:19" s="167" customFormat="1" ht="20.100000000000001" customHeight="1">
      <c r="A315" s="960" t="s">
        <v>361</v>
      </c>
      <c r="B315" s="961"/>
      <c r="C315" s="961"/>
      <c r="D315" s="465">
        <v>0</v>
      </c>
      <c r="E315" s="196" t="s">
        <v>31</v>
      </c>
      <c r="F315" s="983"/>
      <c r="G315" s="1013"/>
      <c r="H315" s="159"/>
      <c r="I315" s="960" t="s">
        <v>361</v>
      </c>
      <c r="J315" s="961"/>
      <c r="K315" s="961"/>
      <c r="L315" s="465">
        <v>0</v>
      </c>
      <c r="M315" s="196" t="s">
        <v>31</v>
      </c>
      <c r="N315" s="983"/>
      <c r="O315" s="1013"/>
      <c r="P315" s="183"/>
      <c r="R315" s="165"/>
      <c r="S315" s="166"/>
    </row>
    <row r="316" spans="1:19" s="162" customFormat="1" ht="20.100000000000001" customHeight="1">
      <c r="A316" s="929" t="s">
        <v>114</v>
      </c>
      <c r="B316" s="930"/>
      <c r="C316" s="930"/>
      <c r="D316" s="930"/>
      <c r="E316" s="930"/>
      <c r="F316" s="933"/>
      <c r="G316" s="184">
        <f>SUM(G303:G312)</f>
        <v>0</v>
      </c>
      <c r="H316" s="51"/>
      <c r="I316" s="929" t="s">
        <v>114</v>
      </c>
      <c r="J316" s="930"/>
      <c r="K316" s="930"/>
      <c r="L316" s="930"/>
      <c r="M316" s="930"/>
      <c r="N316" s="933"/>
      <c r="O316" s="184">
        <f>SUM(O303:O312)</f>
        <v>0</v>
      </c>
      <c r="P316" s="182"/>
    </row>
    <row r="317" spans="1:19" s="57" customFormat="1" ht="20.100000000000001" customHeight="1">
      <c r="A317" s="934" t="s">
        <v>198</v>
      </c>
      <c r="B317" s="935"/>
      <c r="C317" s="935"/>
      <c r="D317" s="935"/>
      <c r="E317" s="935"/>
      <c r="F317" s="936"/>
      <c r="G317" s="190"/>
      <c r="H317" s="60"/>
      <c r="I317" s="934" t="s">
        <v>198</v>
      </c>
      <c r="J317" s="935"/>
      <c r="K317" s="935"/>
      <c r="L317" s="935"/>
      <c r="M317" s="935"/>
      <c r="N317" s="936"/>
      <c r="O317" s="190"/>
      <c r="P317" s="56"/>
    </row>
    <row r="318" spans="1:19" s="57" customFormat="1" ht="20.100000000000001" customHeight="1">
      <c r="A318" s="929" t="s">
        <v>115</v>
      </c>
      <c r="B318" s="930"/>
      <c r="C318" s="930"/>
      <c r="D318" s="930"/>
      <c r="E318" s="930"/>
      <c r="F318" s="933"/>
      <c r="G318" s="184">
        <f>G316+G317</f>
        <v>0</v>
      </c>
      <c r="H318" s="51"/>
      <c r="I318" s="929" t="s">
        <v>115</v>
      </c>
      <c r="J318" s="930"/>
      <c r="K318" s="930"/>
      <c r="L318" s="930"/>
      <c r="M318" s="930"/>
      <c r="N318" s="933"/>
      <c r="O318" s="184">
        <f>O316+O317</f>
        <v>0</v>
      </c>
      <c r="P318" s="56"/>
    </row>
    <row r="319" spans="1:19" s="57" customFormat="1" ht="20.100000000000001" customHeight="1">
      <c r="A319" s="64"/>
      <c r="B319" s="64"/>
      <c r="C319" s="64"/>
      <c r="D319" s="120"/>
      <c r="E319" s="64"/>
      <c r="F319" s="64"/>
      <c r="G319" s="81">
        <v>25</v>
      </c>
      <c r="H319" s="64"/>
      <c r="I319" s="64"/>
      <c r="J319" s="64"/>
      <c r="K319" s="64"/>
      <c r="L319" s="120"/>
      <c r="M319" s="64"/>
      <c r="N319" s="64"/>
      <c r="O319" s="81">
        <v>26</v>
      </c>
      <c r="P319" s="56"/>
    </row>
    <row r="320" spans="1:19" s="57" customFormat="1" ht="20.100000000000001" customHeight="1">
      <c r="A320" s="911" t="s">
        <v>111</v>
      </c>
      <c r="B320" s="912"/>
      <c r="C320" s="945"/>
      <c r="D320" s="946"/>
      <c r="E320" s="946"/>
      <c r="F320" s="946"/>
      <c r="G320" s="947"/>
      <c r="H320" s="51"/>
      <c r="I320" s="911" t="s">
        <v>111</v>
      </c>
      <c r="J320" s="912"/>
      <c r="K320" s="945"/>
      <c r="L320" s="946"/>
      <c r="M320" s="946"/>
      <c r="N320" s="946"/>
      <c r="O320" s="947"/>
      <c r="P320" s="56"/>
    </row>
    <row r="321" spans="1:16" s="57" customFormat="1" ht="20.100000000000001" customHeight="1">
      <c r="A321" s="899" t="s">
        <v>30</v>
      </c>
      <c r="B321" s="900"/>
      <c r="C321" s="942"/>
      <c r="D321" s="943"/>
      <c r="E321" s="943"/>
      <c r="F321" s="943"/>
      <c r="G321" s="944"/>
      <c r="H321" s="51"/>
      <c r="I321" s="899" t="s">
        <v>30</v>
      </c>
      <c r="J321" s="900"/>
      <c r="K321" s="942"/>
      <c r="L321" s="943"/>
      <c r="M321" s="943"/>
      <c r="N321" s="943"/>
      <c r="O321" s="944"/>
      <c r="P321" s="56"/>
    </row>
    <row r="322" spans="1:16" s="57" customFormat="1" ht="20.100000000000001" customHeight="1">
      <c r="A322" s="897" t="s">
        <v>348</v>
      </c>
      <c r="B322" s="898"/>
      <c r="C322" s="892"/>
      <c r="D322" s="950"/>
      <c r="E322" s="1003" t="s">
        <v>350</v>
      </c>
      <c r="F322" s="898" t="s">
        <v>351</v>
      </c>
      <c r="G322" s="206"/>
      <c r="H322" s="51"/>
      <c r="I322" s="897" t="s">
        <v>348</v>
      </c>
      <c r="J322" s="898"/>
      <c r="K322" s="892"/>
      <c r="L322" s="950"/>
      <c r="M322" s="1003" t="s">
        <v>350</v>
      </c>
      <c r="N322" s="898" t="s">
        <v>351</v>
      </c>
      <c r="O322" s="206"/>
      <c r="P322" s="56"/>
    </row>
    <row r="323" spans="1:16" s="57" customFormat="1" ht="20.100000000000001" customHeight="1">
      <c r="A323" s="911" t="s">
        <v>122</v>
      </c>
      <c r="B323" s="912"/>
      <c r="C323" s="913">
        <f>C322-G322</f>
        <v>0</v>
      </c>
      <c r="D323" s="914"/>
      <c r="E323" s="948" t="s">
        <v>112</v>
      </c>
      <c r="F323" s="949"/>
      <c r="G323" s="209"/>
      <c r="H323" s="56"/>
      <c r="I323" s="911" t="s">
        <v>122</v>
      </c>
      <c r="J323" s="912"/>
      <c r="K323" s="913">
        <f>K322-O322</f>
        <v>0</v>
      </c>
      <c r="L323" s="914"/>
      <c r="M323" s="948" t="s">
        <v>112</v>
      </c>
      <c r="N323" s="949"/>
      <c r="O323" s="209"/>
      <c r="P323" s="56"/>
    </row>
    <row r="324" spans="1:16" s="57" customFormat="1" ht="20.100000000000001" customHeight="1">
      <c r="A324" s="1004" t="s">
        <v>123</v>
      </c>
      <c r="B324" s="1005"/>
      <c r="C324" s="1006"/>
      <c r="D324" s="1006"/>
      <c r="E324" s="1007" t="str">
        <f>IF(C323*G323=0,"",C323*G323)</f>
        <v/>
      </c>
      <c r="F324" s="1008"/>
      <c r="G324" s="1009"/>
      <c r="H324" s="60"/>
      <c r="I324" s="1004" t="s">
        <v>123</v>
      </c>
      <c r="J324" s="1005"/>
      <c r="K324" s="1006"/>
      <c r="L324" s="1006"/>
      <c r="M324" s="1007" t="str">
        <f>IF(K323*O323=0,"",K323*O323)</f>
        <v/>
      </c>
      <c r="N324" s="1008"/>
      <c r="O324" s="1009"/>
      <c r="P324" s="56"/>
    </row>
    <row r="325" spans="1:16" s="57" customFormat="1" ht="20.100000000000001" customHeight="1">
      <c r="A325" s="929" t="s">
        <v>116</v>
      </c>
      <c r="B325" s="933"/>
      <c r="C325" s="951" t="str">
        <f>IF(G323="","",SUM(F329:F338))</f>
        <v/>
      </c>
      <c r="D325" s="951"/>
      <c r="E325" s="925" t="s">
        <v>117</v>
      </c>
      <c r="F325" s="926"/>
      <c r="G325" s="204" t="str">
        <f>IF(E324="","",C325/E324)</f>
        <v/>
      </c>
      <c r="H325" s="51"/>
      <c r="I325" s="929" t="s">
        <v>116</v>
      </c>
      <c r="J325" s="933"/>
      <c r="K325" s="951" t="str">
        <f>IF(O323="","",SUM(N329:N338))</f>
        <v/>
      </c>
      <c r="L325" s="951"/>
      <c r="M325" s="925" t="s">
        <v>117</v>
      </c>
      <c r="N325" s="926"/>
      <c r="O325" s="204" t="str">
        <f>IF(M324="","",K325/M324)</f>
        <v/>
      </c>
      <c r="P325" s="56"/>
    </row>
    <row r="326" spans="1:16" s="57" customFormat="1" ht="20.100000000000001" customHeight="1">
      <c r="A326" s="956" t="s">
        <v>402</v>
      </c>
      <c r="B326" s="957"/>
      <c r="C326" s="952" t="str">
        <f>IF(G323="","",SUM(F329:F338,F341))</f>
        <v/>
      </c>
      <c r="D326" s="952"/>
      <c r="E326" s="940" t="s">
        <v>404</v>
      </c>
      <c r="F326" s="941"/>
      <c r="G326" s="205" t="str">
        <f>IF(E324="","",C326/E324)</f>
        <v/>
      </c>
      <c r="H326" s="51"/>
      <c r="I326" s="956" t="s">
        <v>402</v>
      </c>
      <c r="J326" s="957"/>
      <c r="K326" s="952" t="str">
        <f>IF(O323="","",SUM(N329:N338,N341))</f>
        <v/>
      </c>
      <c r="L326" s="952"/>
      <c r="M326" s="940" t="s">
        <v>404</v>
      </c>
      <c r="N326" s="941"/>
      <c r="O326" s="205" t="str">
        <f>IF(M324="","",K326/M324)</f>
        <v/>
      </c>
      <c r="P326" s="56"/>
    </row>
    <row r="327" spans="1:16" s="57" customFormat="1" ht="20.100000000000001" customHeight="1">
      <c r="A327" s="929" t="s">
        <v>195</v>
      </c>
      <c r="B327" s="930"/>
      <c r="C327" s="930"/>
      <c r="D327" s="930"/>
      <c r="E327" s="930"/>
      <c r="F327" s="930"/>
      <c r="G327" s="931"/>
      <c r="H327" s="51"/>
      <c r="I327" s="929" t="s">
        <v>195</v>
      </c>
      <c r="J327" s="930"/>
      <c r="K327" s="930"/>
      <c r="L327" s="930"/>
      <c r="M327" s="930"/>
      <c r="N327" s="930"/>
      <c r="O327" s="931"/>
      <c r="P327" s="56"/>
    </row>
    <row r="328" spans="1:16" s="57" customFormat="1" ht="20.100000000000001" customHeight="1">
      <c r="A328" s="904" t="s">
        <v>45</v>
      </c>
      <c r="B328" s="905"/>
      <c r="C328" s="906"/>
      <c r="D328" s="169" t="s">
        <v>305</v>
      </c>
      <c r="E328" s="170" t="s">
        <v>31</v>
      </c>
      <c r="F328" s="170" t="s">
        <v>32</v>
      </c>
      <c r="G328" s="171" t="s">
        <v>33</v>
      </c>
      <c r="H328" s="181"/>
      <c r="I328" s="904" t="s">
        <v>45</v>
      </c>
      <c r="J328" s="905"/>
      <c r="K328" s="906"/>
      <c r="L328" s="169" t="s">
        <v>305</v>
      </c>
      <c r="M328" s="170" t="s">
        <v>31</v>
      </c>
      <c r="N328" s="170" t="s">
        <v>32</v>
      </c>
      <c r="O328" s="171" t="s">
        <v>33</v>
      </c>
      <c r="P328" s="56"/>
    </row>
    <row r="329" spans="1:16" s="162" customFormat="1" ht="20.100000000000001" customHeight="1">
      <c r="A329" s="953"/>
      <c r="B329" s="954"/>
      <c r="C329" s="955"/>
      <c r="D329" s="207"/>
      <c r="E329" s="172" t="s">
        <v>31</v>
      </c>
      <c r="F329" s="173"/>
      <c r="G329" s="174">
        <f t="shared" ref="G329:G338" si="24">D329*F329</f>
        <v>0</v>
      </c>
      <c r="H329" s="181"/>
      <c r="I329" s="953"/>
      <c r="J329" s="954"/>
      <c r="K329" s="955"/>
      <c r="L329" s="207"/>
      <c r="M329" s="172" t="s">
        <v>31</v>
      </c>
      <c r="N329" s="173"/>
      <c r="O329" s="174">
        <f t="shared" ref="O329:O338" si="25">L329*N329</f>
        <v>0</v>
      </c>
      <c r="P329" s="182"/>
    </row>
    <row r="330" spans="1:16" s="162" customFormat="1" ht="20.100000000000001" customHeight="1">
      <c r="A330" s="901"/>
      <c r="B330" s="902"/>
      <c r="C330" s="903"/>
      <c r="D330" s="208"/>
      <c r="E330" s="175" t="s">
        <v>31</v>
      </c>
      <c r="F330" s="176"/>
      <c r="G330" s="177">
        <f t="shared" si="24"/>
        <v>0</v>
      </c>
      <c r="H330" s="181"/>
      <c r="I330" s="901"/>
      <c r="J330" s="902"/>
      <c r="K330" s="903"/>
      <c r="L330" s="208"/>
      <c r="M330" s="175" t="s">
        <v>31</v>
      </c>
      <c r="N330" s="176"/>
      <c r="O330" s="177">
        <f t="shared" si="25"/>
        <v>0</v>
      </c>
      <c r="P330" s="182"/>
    </row>
    <row r="331" spans="1:16" s="162" customFormat="1" ht="20.100000000000001" customHeight="1">
      <c r="A331" s="901"/>
      <c r="B331" s="902"/>
      <c r="C331" s="903"/>
      <c r="D331" s="208"/>
      <c r="E331" s="175" t="s">
        <v>31</v>
      </c>
      <c r="F331" s="176"/>
      <c r="G331" s="177">
        <f t="shared" si="24"/>
        <v>0</v>
      </c>
      <c r="H331" s="181"/>
      <c r="I331" s="901"/>
      <c r="J331" s="902"/>
      <c r="K331" s="903"/>
      <c r="L331" s="208"/>
      <c r="M331" s="175" t="s">
        <v>31</v>
      </c>
      <c r="N331" s="176"/>
      <c r="O331" s="177">
        <f t="shared" si="25"/>
        <v>0</v>
      </c>
      <c r="P331" s="182"/>
    </row>
    <row r="332" spans="1:16" s="162" customFormat="1" ht="20.100000000000001" customHeight="1">
      <c r="A332" s="901"/>
      <c r="B332" s="902"/>
      <c r="C332" s="903"/>
      <c r="D332" s="208"/>
      <c r="E332" s="175" t="s">
        <v>31</v>
      </c>
      <c r="F332" s="176"/>
      <c r="G332" s="177">
        <f t="shared" si="24"/>
        <v>0</v>
      </c>
      <c r="H332" s="181"/>
      <c r="I332" s="901"/>
      <c r="J332" s="902"/>
      <c r="K332" s="903"/>
      <c r="L332" s="208"/>
      <c r="M332" s="175" t="s">
        <v>31</v>
      </c>
      <c r="N332" s="176"/>
      <c r="O332" s="177">
        <f t="shared" si="25"/>
        <v>0</v>
      </c>
      <c r="P332" s="182"/>
    </row>
    <row r="333" spans="1:16" s="162" customFormat="1" ht="20.100000000000001" customHeight="1">
      <c r="A333" s="901"/>
      <c r="B333" s="902"/>
      <c r="C333" s="903"/>
      <c r="D333" s="208"/>
      <c r="E333" s="175" t="s">
        <v>31</v>
      </c>
      <c r="F333" s="176"/>
      <c r="G333" s="177">
        <f t="shared" si="24"/>
        <v>0</v>
      </c>
      <c r="H333" s="181"/>
      <c r="I333" s="901"/>
      <c r="J333" s="902"/>
      <c r="K333" s="903"/>
      <c r="L333" s="208"/>
      <c r="M333" s="175" t="s">
        <v>31</v>
      </c>
      <c r="N333" s="176"/>
      <c r="O333" s="177">
        <f t="shared" si="25"/>
        <v>0</v>
      </c>
      <c r="P333" s="182"/>
    </row>
    <row r="334" spans="1:16" s="162" customFormat="1" ht="20.100000000000001" customHeight="1">
      <c r="A334" s="901"/>
      <c r="B334" s="902"/>
      <c r="C334" s="903"/>
      <c r="D334" s="208"/>
      <c r="E334" s="175" t="s">
        <v>31</v>
      </c>
      <c r="F334" s="176"/>
      <c r="G334" s="177">
        <f t="shared" si="24"/>
        <v>0</v>
      </c>
      <c r="H334" s="181"/>
      <c r="I334" s="901"/>
      <c r="J334" s="902"/>
      <c r="K334" s="903"/>
      <c r="L334" s="208"/>
      <c r="M334" s="175" t="s">
        <v>31</v>
      </c>
      <c r="N334" s="176"/>
      <c r="O334" s="177">
        <f t="shared" si="25"/>
        <v>0</v>
      </c>
      <c r="P334" s="182"/>
    </row>
    <row r="335" spans="1:16" s="162" customFormat="1" ht="20.100000000000001" customHeight="1">
      <c r="A335" s="901"/>
      <c r="B335" s="902"/>
      <c r="C335" s="903"/>
      <c r="D335" s="208"/>
      <c r="E335" s="175" t="s">
        <v>31</v>
      </c>
      <c r="F335" s="176"/>
      <c r="G335" s="177">
        <f t="shared" si="24"/>
        <v>0</v>
      </c>
      <c r="H335" s="181"/>
      <c r="I335" s="901"/>
      <c r="J335" s="902"/>
      <c r="K335" s="903"/>
      <c r="L335" s="208"/>
      <c r="M335" s="175" t="s">
        <v>31</v>
      </c>
      <c r="N335" s="176"/>
      <c r="O335" s="177">
        <f t="shared" si="25"/>
        <v>0</v>
      </c>
      <c r="P335" s="182"/>
    </row>
    <row r="336" spans="1:16" s="162" customFormat="1" ht="20.100000000000001" customHeight="1">
      <c r="A336" s="901"/>
      <c r="B336" s="902"/>
      <c r="C336" s="903"/>
      <c r="D336" s="208"/>
      <c r="E336" s="175" t="s">
        <v>31</v>
      </c>
      <c r="F336" s="176"/>
      <c r="G336" s="177">
        <f t="shared" si="24"/>
        <v>0</v>
      </c>
      <c r="H336" s="181"/>
      <c r="I336" s="901"/>
      <c r="J336" s="902"/>
      <c r="K336" s="903"/>
      <c r="L336" s="208"/>
      <c r="M336" s="175" t="s">
        <v>31</v>
      </c>
      <c r="N336" s="176"/>
      <c r="O336" s="177">
        <f t="shared" si="25"/>
        <v>0</v>
      </c>
      <c r="P336" s="182"/>
    </row>
    <row r="337" spans="1:19" s="162" customFormat="1" ht="20.100000000000001" customHeight="1">
      <c r="A337" s="901"/>
      <c r="B337" s="902"/>
      <c r="C337" s="903"/>
      <c r="D337" s="208"/>
      <c r="E337" s="175" t="s">
        <v>31</v>
      </c>
      <c r="F337" s="176"/>
      <c r="G337" s="177">
        <f t="shared" si="24"/>
        <v>0</v>
      </c>
      <c r="H337" s="181"/>
      <c r="I337" s="901"/>
      <c r="J337" s="902"/>
      <c r="K337" s="903"/>
      <c r="L337" s="208"/>
      <c r="M337" s="175" t="s">
        <v>31</v>
      </c>
      <c r="N337" s="176"/>
      <c r="O337" s="177">
        <f t="shared" si="25"/>
        <v>0</v>
      </c>
      <c r="P337" s="182"/>
    </row>
    <row r="338" spans="1:19" s="162" customFormat="1" ht="20.100000000000001" customHeight="1">
      <c r="A338" s="901"/>
      <c r="B338" s="902"/>
      <c r="C338" s="903"/>
      <c r="D338" s="208"/>
      <c r="E338" s="175" t="s">
        <v>31</v>
      </c>
      <c r="F338" s="176"/>
      <c r="G338" s="177">
        <f t="shared" si="24"/>
        <v>0</v>
      </c>
      <c r="H338" s="181"/>
      <c r="I338" s="901"/>
      <c r="J338" s="902"/>
      <c r="K338" s="903"/>
      <c r="L338" s="208"/>
      <c r="M338" s="175" t="s">
        <v>31</v>
      </c>
      <c r="N338" s="176"/>
      <c r="O338" s="177">
        <f t="shared" si="25"/>
        <v>0</v>
      </c>
      <c r="P338" s="182"/>
    </row>
    <row r="339" spans="1:19" s="162" customFormat="1" ht="20.100000000000001" customHeight="1">
      <c r="A339" s="973" t="s">
        <v>379</v>
      </c>
      <c r="B339" s="974"/>
      <c r="C339" s="975"/>
      <c r="D339" s="375" t="s">
        <v>342</v>
      </c>
      <c r="E339" s="923" t="s">
        <v>364</v>
      </c>
      <c r="F339" s="924"/>
      <c r="G339" s="376" t="s">
        <v>362</v>
      </c>
      <c r="H339" s="159"/>
      <c r="I339" s="973" t="s">
        <v>379</v>
      </c>
      <c r="J339" s="974"/>
      <c r="K339" s="975"/>
      <c r="L339" s="375" t="s">
        <v>342</v>
      </c>
      <c r="M339" s="923" t="s">
        <v>364</v>
      </c>
      <c r="N339" s="924"/>
      <c r="O339" s="376" t="s">
        <v>362</v>
      </c>
      <c r="P339" s="182"/>
    </row>
    <row r="340" spans="1:19" s="162" customFormat="1" ht="19.899999999999999" customHeight="1">
      <c r="A340" s="976"/>
      <c r="B340" s="977"/>
      <c r="C340" s="978"/>
      <c r="D340" s="163"/>
      <c r="E340" s="962"/>
      <c r="F340" s="963"/>
      <c r="G340" s="377"/>
      <c r="H340" s="164"/>
      <c r="I340" s="976"/>
      <c r="J340" s="977"/>
      <c r="K340" s="978"/>
      <c r="L340" s="163"/>
      <c r="M340" s="962"/>
      <c r="N340" s="963"/>
      <c r="O340" s="377"/>
      <c r="P340" s="182"/>
    </row>
    <row r="341" spans="1:19" s="167" customFormat="1" ht="20.100000000000001" customHeight="1">
      <c r="A341" s="960" t="s">
        <v>361</v>
      </c>
      <c r="B341" s="961"/>
      <c r="C341" s="961"/>
      <c r="D341" s="465">
        <v>0</v>
      </c>
      <c r="E341" s="196" t="s">
        <v>31</v>
      </c>
      <c r="F341" s="983"/>
      <c r="G341" s="1013"/>
      <c r="H341" s="159"/>
      <c r="I341" s="960" t="s">
        <v>361</v>
      </c>
      <c r="J341" s="961"/>
      <c r="K341" s="961"/>
      <c r="L341" s="465">
        <v>0</v>
      </c>
      <c r="M341" s="196" t="s">
        <v>31</v>
      </c>
      <c r="N341" s="983"/>
      <c r="O341" s="1013"/>
      <c r="P341" s="183"/>
      <c r="R341" s="165"/>
      <c r="S341" s="166"/>
    </row>
    <row r="342" spans="1:19" s="162" customFormat="1" ht="20.100000000000001" customHeight="1">
      <c r="A342" s="929" t="s">
        <v>114</v>
      </c>
      <c r="B342" s="930"/>
      <c r="C342" s="930"/>
      <c r="D342" s="930"/>
      <c r="E342" s="930"/>
      <c r="F342" s="933"/>
      <c r="G342" s="184">
        <f>SUM(G329:G338)</f>
        <v>0</v>
      </c>
      <c r="H342" s="51"/>
      <c r="I342" s="929" t="s">
        <v>114</v>
      </c>
      <c r="J342" s="930"/>
      <c r="K342" s="930"/>
      <c r="L342" s="930"/>
      <c r="M342" s="930"/>
      <c r="N342" s="933"/>
      <c r="O342" s="184">
        <f>SUM(O329:O338)</f>
        <v>0</v>
      </c>
      <c r="P342" s="182"/>
    </row>
    <row r="343" spans="1:19" s="57" customFormat="1" ht="20.100000000000001" customHeight="1">
      <c r="A343" s="934" t="s">
        <v>198</v>
      </c>
      <c r="B343" s="935"/>
      <c r="C343" s="935"/>
      <c r="D343" s="935"/>
      <c r="E343" s="935"/>
      <c r="F343" s="936"/>
      <c r="G343" s="190"/>
      <c r="H343" s="60"/>
      <c r="I343" s="934" t="s">
        <v>198</v>
      </c>
      <c r="J343" s="935"/>
      <c r="K343" s="935"/>
      <c r="L343" s="935"/>
      <c r="M343" s="935"/>
      <c r="N343" s="936"/>
      <c r="O343" s="190"/>
      <c r="P343" s="56"/>
    </row>
    <row r="344" spans="1:19" s="57" customFormat="1" ht="20.100000000000001" customHeight="1">
      <c r="A344" s="929" t="s">
        <v>115</v>
      </c>
      <c r="B344" s="930"/>
      <c r="C344" s="930"/>
      <c r="D344" s="930"/>
      <c r="E344" s="930"/>
      <c r="F344" s="933"/>
      <c r="G344" s="184">
        <f>G342+G343</f>
        <v>0</v>
      </c>
      <c r="H344" s="51"/>
      <c r="I344" s="929" t="s">
        <v>115</v>
      </c>
      <c r="J344" s="930"/>
      <c r="K344" s="930"/>
      <c r="L344" s="930"/>
      <c r="M344" s="930"/>
      <c r="N344" s="933"/>
      <c r="O344" s="184">
        <f>O342+O343</f>
        <v>0</v>
      </c>
      <c r="P344" s="56"/>
    </row>
    <row r="345" spans="1:19" s="57" customFormat="1" ht="20.100000000000001" customHeight="1">
      <c r="A345" s="64"/>
      <c r="B345" s="64"/>
      <c r="C345" s="64"/>
      <c r="D345" s="120"/>
      <c r="E345" s="64"/>
      <c r="F345" s="64"/>
      <c r="G345" s="81">
        <v>27</v>
      </c>
      <c r="H345" s="64"/>
      <c r="I345" s="64"/>
      <c r="J345" s="64"/>
      <c r="K345" s="64"/>
      <c r="L345" s="120"/>
      <c r="M345" s="64"/>
      <c r="N345" s="64"/>
      <c r="O345" s="81">
        <v>28</v>
      </c>
      <c r="P345" s="56"/>
    </row>
    <row r="346" spans="1:19" s="57" customFormat="1" ht="20.100000000000001" customHeight="1">
      <c r="A346" s="911" t="s">
        <v>111</v>
      </c>
      <c r="B346" s="912"/>
      <c r="C346" s="945"/>
      <c r="D346" s="946"/>
      <c r="E346" s="946"/>
      <c r="F346" s="946"/>
      <c r="G346" s="947"/>
      <c r="H346" s="51"/>
      <c r="I346" s="911" t="s">
        <v>111</v>
      </c>
      <c r="J346" s="912"/>
      <c r="K346" s="945"/>
      <c r="L346" s="946"/>
      <c r="M346" s="946"/>
      <c r="N346" s="946"/>
      <c r="O346" s="947"/>
      <c r="P346" s="56"/>
    </row>
    <row r="347" spans="1:19" s="57" customFormat="1" ht="20.100000000000001" customHeight="1">
      <c r="A347" s="899" t="s">
        <v>30</v>
      </c>
      <c r="B347" s="900"/>
      <c r="C347" s="942"/>
      <c r="D347" s="943"/>
      <c r="E347" s="943"/>
      <c r="F347" s="943"/>
      <c r="G347" s="944"/>
      <c r="H347" s="51"/>
      <c r="I347" s="899" t="s">
        <v>30</v>
      </c>
      <c r="J347" s="900"/>
      <c r="K347" s="942"/>
      <c r="L347" s="943"/>
      <c r="M347" s="943"/>
      <c r="N347" s="943"/>
      <c r="O347" s="944"/>
      <c r="P347" s="56"/>
    </row>
    <row r="348" spans="1:19" s="57" customFormat="1" ht="20.100000000000001" customHeight="1">
      <c r="A348" s="897" t="s">
        <v>348</v>
      </c>
      <c r="B348" s="898"/>
      <c r="C348" s="892"/>
      <c r="D348" s="950"/>
      <c r="E348" s="1003" t="s">
        <v>350</v>
      </c>
      <c r="F348" s="898" t="s">
        <v>351</v>
      </c>
      <c r="G348" s="206"/>
      <c r="H348" s="51"/>
      <c r="I348" s="897" t="s">
        <v>348</v>
      </c>
      <c r="J348" s="898"/>
      <c r="K348" s="892"/>
      <c r="L348" s="950"/>
      <c r="M348" s="1003" t="s">
        <v>350</v>
      </c>
      <c r="N348" s="898" t="s">
        <v>351</v>
      </c>
      <c r="O348" s="206"/>
      <c r="P348" s="56"/>
    </row>
    <row r="349" spans="1:19" s="57" customFormat="1" ht="20.100000000000001" customHeight="1">
      <c r="A349" s="911" t="s">
        <v>122</v>
      </c>
      <c r="B349" s="912"/>
      <c r="C349" s="913">
        <f>C348-G348</f>
        <v>0</v>
      </c>
      <c r="D349" s="914"/>
      <c r="E349" s="948" t="s">
        <v>112</v>
      </c>
      <c r="F349" s="949"/>
      <c r="G349" s="209"/>
      <c r="H349" s="56"/>
      <c r="I349" s="911" t="s">
        <v>122</v>
      </c>
      <c r="J349" s="912"/>
      <c r="K349" s="913">
        <f>K348-O348</f>
        <v>0</v>
      </c>
      <c r="L349" s="914"/>
      <c r="M349" s="948" t="s">
        <v>112</v>
      </c>
      <c r="N349" s="949"/>
      <c r="O349" s="209"/>
      <c r="P349" s="56"/>
    </row>
    <row r="350" spans="1:19" s="57" customFormat="1" ht="20.100000000000001" customHeight="1">
      <c r="A350" s="1004" t="s">
        <v>123</v>
      </c>
      <c r="B350" s="1005"/>
      <c r="C350" s="1006"/>
      <c r="D350" s="1006"/>
      <c r="E350" s="1007" t="str">
        <f>IF(C349*G349=0,"",C349*G349)</f>
        <v/>
      </c>
      <c r="F350" s="1008"/>
      <c r="G350" s="1009"/>
      <c r="H350" s="60"/>
      <c r="I350" s="1004" t="s">
        <v>123</v>
      </c>
      <c r="J350" s="1005"/>
      <c r="K350" s="1006"/>
      <c r="L350" s="1006"/>
      <c r="M350" s="1007" t="str">
        <f>IF(K349*O349=0,"",K349*O349)</f>
        <v/>
      </c>
      <c r="N350" s="1008"/>
      <c r="O350" s="1009"/>
      <c r="P350" s="56"/>
    </row>
    <row r="351" spans="1:19" s="57" customFormat="1" ht="20.100000000000001" customHeight="1">
      <c r="A351" s="929" t="s">
        <v>116</v>
      </c>
      <c r="B351" s="933"/>
      <c r="C351" s="951" t="str">
        <f>IF(G349="","",SUM(F355:F364))</f>
        <v/>
      </c>
      <c r="D351" s="951"/>
      <c r="E351" s="925" t="s">
        <v>117</v>
      </c>
      <c r="F351" s="926"/>
      <c r="G351" s="204" t="str">
        <f>IF(E350="","",C351/E350)</f>
        <v/>
      </c>
      <c r="H351" s="51"/>
      <c r="I351" s="929" t="s">
        <v>116</v>
      </c>
      <c r="J351" s="933"/>
      <c r="K351" s="951" t="str">
        <f>IF(O349="","",SUM(N355:N364))</f>
        <v/>
      </c>
      <c r="L351" s="951"/>
      <c r="M351" s="925" t="s">
        <v>117</v>
      </c>
      <c r="N351" s="926"/>
      <c r="O351" s="204" t="str">
        <f>IF(M350="","",K351/M350)</f>
        <v/>
      </c>
      <c r="P351" s="56"/>
    </row>
    <row r="352" spans="1:19" s="57" customFormat="1" ht="20.100000000000001" customHeight="1">
      <c r="A352" s="956" t="s">
        <v>402</v>
      </c>
      <c r="B352" s="957"/>
      <c r="C352" s="952" t="str">
        <f>IF(G349="","",SUM(F355:F364,F367))</f>
        <v/>
      </c>
      <c r="D352" s="952"/>
      <c r="E352" s="940" t="s">
        <v>404</v>
      </c>
      <c r="F352" s="941"/>
      <c r="G352" s="205" t="str">
        <f>IF(E350="","",C352/E350)</f>
        <v/>
      </c>
      <c r="H352" s="51"/>
      <c r="I352" s="956" t="s">
        <v>402</v>
      </c>
      <c r="J352" s="957"/>
      <c r="K352" s="952" t="str">
        <f>IF(O349="","",SUM(N355:N364,N367))</f>
        <v/>
      </c>
      <c r="L352" s="952"/>
      <c r="M352" s="940" t="s">
        <v>404</v>
      </c>
      <c r="N352" s="941"/>
      <c r="O352" s="205" t="str">
        <f>IF(M350="","",K352/M350)</f>
        <v/>
      </c>
      <c r="P352" s="56"/>
    </row>
    <row r="353" spans="1:19" s="57" customFormat="1" ht="20.100000000000001" customHeight="1">
      <c r="A353" s="929" t="s">
        <v>195</v>
      </c>
      <c r="B353" s="930"/>
      <c r="C353" s="930"/>
      <c r="D353" s="930"/>
      <c r="E353" s="930"/>
      <c r="F353" s="930"/>
      <c r="G353" s="931"/>
      <c r="H353" s="51"/>
      <c r="I353" s="929" t="s">
        <v>195</v>
      </c>
      <c r="J353" s="930"/>
      <c r="K353" s="930"/>
      <c r="L353" s="930"/>
      <c r="M353" s="930"/>
      <c r="N353" s="930"/>
      <c r="O353" s="931"/>
      <c r="P353" s="56"/>
    </row>
    <row r="354" spans="1:19" s="57" customFormat="1" ht="20.100000000000001" customHeight="1">
      <c r="A354" s="904" t="s">
        <v>45</v>
      </c>
      <c r="B354" s="905"/>
      <c r="C354" s="906"/>
      <c r="D354" s="169" t="s">
        <v>305</v>
      </c>
      <c r="E354" s="170" t="s">
        <v>31</v>
      </c>
      <c r="F354" s="170" t="s">
        <v>32</v>
      </c>
      <c r="G354" s="171" t="s">
        <v>33</v>
      </c>
      <c r="H354" s="181"/>
      <c r="I354" s="904" t="s">
        <v>45</v>
      </c>
      <c r="J354" s="905"/>
      <c r="K354" s="906"/>
      <c r="L354" s="169" t="s">
        <v>305</v>
      </c>
      <c r="M354" s="170" t="s">
        <v>31</v>
      </c>
      <c r="N354" s="170" t="s">
        <v>32</v>
      </c>
      <c r="O354" s="171" t="s">
        <v>33</v>
      </c>
      <c r="P354" s="56"/>
    </row>
    <row r="355" spans="1:19" s="162" customFormat="1" ht="20.100000000000001" customHeight="1">
      <c r="A355" s="953"/>
      <c r="B355" s="954"/>
      <c r="C355" s="955"/>
      <c r="D355" s="207"/>
      <c r="E355" s="172" t="s">
        <v>31</v>
      </c>
      <c r="F355" s="173"/>
      <c r="G355" s="174">
        <f t="shared" ref="G355:G364" si="26">D355*F355</f>
        <v>0</v>
      </c>
      <c r="H355" s="181"/>
      <c r="I355" s="953"/>
      <c r="J355" s="954"/>
      <c r="K355" s="955"/>
      <c r="L355" s="207"/>
      <c r="M355" s="172" t="s">
        <v>31</v>
      </c>
      <c r="N355" s="173"/>
      <c r="O355" s="174">
        <f t="shared" ref="O355:O364" si="27">L355*N355</f>
        <v>0</v>
      </c>
      <c r="P355" s="182"/>
    </row>
    <row r="356" spans="1:19" s="162" customFormat="1" ht="20.100000000000001" customHeight="1">
      <c r="A356" s="901"/>
      <c r="B356" s="902"/>
      <c r="C356" s="903"/>
      <c r="D356" s="208"/>
      <c r="E356" s="175" t="s">
        <v>31</v>
      </c>
      <c r="F356" s="176"/>
      <c r="G356" s="177">
        <f t="shared" si="26"/>
        <v>0</v>
      </c>
      <c r="H356" s="181"/>
      <c r="I356" s="901"/>
      <c r="J356" s="902"/>
      <c r="K356" s="903"/>
      <c r="L356" s="208"/>
      <c r="M356" s="175" t="s">
        <v>31</v>
      </c>
      <c r="N356" s="176"/>
      <c r="O356" s="177">
        <f t="shared" si="27"/>
        <v>0</v>
      </c>
      <c r="P356" s="182"/>
    </row>
    <row r="357" spans="1:19" s="162" customFormat="1" ht="20.100000000000001" customHeight="1">
      <c r="A357" s="901"/>
      <c r="B357" s="902"/>
      <c r="C357" s="903"/>
      <c r="D357" s="208"/>
      <c r="E357" s="175" t="s">
        <v>31</v>
      </c>
      <c r="F357" s="176"/>
      <c r="G357" s="177">
        <f t="shared" si="26"/>
        <v>0</v>
      </c>
      <c r="H357" s="181"/>
      <c r="I357" s="901"/>
      <c r="J357" s="902"/>
      <c r="K357" s="903"/>
      <c r="L357" s="208"/>
      <c r="M357" s="175" t="s">
        <v>31</v>
      </c>
      <c r="N357" s="176"/>
      <c r="O357" s="177">
        <f t="shared" si="27"/>
        <v>0</v>
      </c>
      <c r="P357" s="182"/>
    </row>
    <row r="358" spans="1:19" s="162" customFormat="1" ht="20.100000000000001" customHeight="1">
      <c r="A358" s="901"/>
      <c r="B358" s="902"/>
      <c r="C358" s="903"/>
      <c r="D358" s="208"/>
      <c r="E358" s="175" t="s">
        <v>31</v>
      </c>
      <c r="F358" s="176"/>
      <c r="G358" s="177">
        <f t="shared" si="26"/>
        <v>0</v>
      </c>
      <c r="H358" s="181"/>
      <c r="I358" s="901"/>
      <c r="J358" s="902"/>
      <c r="K358" s="903"/>
      <c r="L358" s="208"/>
      <c r="M358" s="175" t="s">
        <v>31</v>
      </c>
      <c r="N358" s="176"/>
      <c r="O358" s="177">
        <f t="shared" si="27"/>
        <v>0</v>
      </c>
      <c r="P358" s="182"/>
    </row>
    <row r="359" spans="1:19" s="162" customFormat="1" ht="20.100000000000001" customHeight="1">
      <c r="A359" s="901"/>
      <c r="B359" s="902"/>
      <c r="C359" s="903"/>
      <c r="D359" s="208"/>
      <c r="E359" s="175" t="s">
        <v>31</v>
      </c>
      <c r="F359" s="176"/>
      <c r="G359" s="177">
        <f t="shared" si="26"/>
        <v>0</v>
      </c>
      <c r="H359" s="181"/>
      <c r="I359" s="901"/>
      <c r="J359" s="902"/>
      <c r="K359" s="903"/>
      <c r="L359" s="208"/>
      <c r="M359" s="175" t="s">
        <v>31</v>
      </c>
      <c r="N359" s="176"/>
      <c r="O359" s="177">
        <f t="shared" si="27"/>
        <v>0</v>
      </c>
      <c r="P359" s="182"/>
    </row>
    <row r="360" spans="1:19" s="162" customFormat="1" ht="20.100000000000001" customHeight="1">
      <c r="A360" s="901"/>
      <c r="B360" s="902"/>
      <c r="C360" s="903"/>
      <c r="D360" s="208"/>
      <c r="E360" s="175" t="s">
        <v>31</v>
      </c>
      <c r="F360" s="176"/>
      <c r="G360" s="177">
        <f t="shared" si="26"/>
        <v>0</v>
      </c>
      <c r="H360" s="181"/>
      <c r="I360" s="901"/>
      <c r="J360" s="902"/>
      <c r="K360" s="903"/>
      <c r="L360" s="208"/>
      <c r="M360" s="175" t="s">
        <v>31</v>
      </c>
      <c r="N360" s="176"/>
      <c r="O360" s="177">
        <f t="shared" si="27"/>
        <v>0</v>
      </c>
      <c r="P360" s="182"/>
    </row>
    <row r="361" spans="1:19" s="162" customFormat="1" ht="20.100000000000001" customHeight="1">
      <c r="A361" s="901"/>
      <c r="B361" s="902"/>
      <c r="C361" s="903"/>
      <c r="D361" s="208"/>
      <c r="E361" s="175" t="s">
        <v>31</v>
      </c>
      <c r="F361" s="176"/>
      <c r="G361" s="177">
        <f t="shared" si="26"/>
        <v>0</v>
      </c>
      <c r="H361" s="181"/>
      <c r="I361" s="901"/>
      <c r="J361" s="902"/>
      <c r="K361" s="903"/>
      <c r="L361" s="208"/>
      <c r="M361" s="175" t="s">
        <v>31</v>
      </c>
      <c r="N361" s="176"/>
      <c r="O361" s="177">
        <f t="shared" si="27"/>
        <v>0</v>
      </c>
      <c r="P361" s="182"/>
    </row>
    <row r="362" spans="1:19" s="162" customFormat="1" ht="20.100000000000001" customHeight="1">
      <c r="A362" s="901"/>
      <c r="B362" s="902"/>
      <c r="C362" s="903"/>
      <c r="D362" s="208"/>
      <c r="E362" s="175" t="s">
        <v>31</v>
      </c>
      <c r="F362" s="176"/>
      <c r="G362" s="177">
        <f t="shared" si="26"/>
        <v>0</v>
      </c>
      <c r="H362" s="181"/>
      <c r="I362" s="901"/>
      <c r="J362" s="902"/>
      <c r="K362" s="903"/>
      <c r="L362" s="208"/>
      <c r="M362" s="175" t="s">
        <v>31</v>
      </c>
      <c r="N362" s="176"/>
      <c r="O362" s="177">
        <f t="shared" si="27"/>
        <v>0</v>
      </c>
      <c r="P362" s="182"/>
    </row>
    <row r="363" spans="1:19" s="162" customFormat="1" ht="20.100000000000001" customHeight="1">
      <c r="A363" s="901"/>
      <c r="B363" s="902"/>
      <c r="C363" s="903"/>
      <c r="D363" s="208"/>
      <c r="E363" s="175" t="s">
        <v>31</v>
      </c>
      <c r="F363" s="176"/>
      <c r="G363" s="177">
        <f t="shared" si="26"/>
        <v>0</v>
      </c>
      <c r="H363" s="181"/>
      <c r="I363" s="901"/>
      <c r="J363" s="902"/>
      <c r="K363" s="903"/>
      <c r="L363" s="208"/>
      <c r="M363" s="175" t="s">
        <v>31</v>
      </c>
      <c r="N363" s="176"/>
      <c r="O363" s="177">
        <f t="shared" si="27"/>
        <v>0</v>
      </c>
      <c r="P363" s="182"/>
    </row>
    <row r="364" spans="1:19" s="162" customFormat="1" ht="20.100000000000001" customHeight="1">
      <c r="A364" s="901"/>
      <c r="B364" s="902"/>
      <c r="C364" s="903"/>
      <c r="D364" s="208"/>
      <c r="E364" s="175" t="s">
        <v>31</v>
      </c>
      <c r="F364" s="176"/>
      <c r="G364" s="177">
        <f t="shared" si="26"/>
        <v>0</v>
      </c>
      <c r="H364" s="181"/>
      <c r="I364" s="901"/>
      <c r="J364" s="902"/>
      <c r="K364" s="903"/>
      <c r="L364" s="208"/>
      <c r="M364" s="175" t="s">
        <v>31</v>
      </c>
      <c r="N364" s="176"/>
      <c r="O364" s="177">
        <f t="shared" si="27"/>
        <v>0</v>
      </c>
      <c r="P364" s="182"/>
    </row>
    <row r="365" spans="1:19" s="162" customFormat="1" ht="20.100000000000001" customHeight="1">
      <c r="A365" s="973" t="s">
        <v>379</v>
      </c>
      <c r="B365" s="974"/>
      <c r="C365" s="975"/>
      <c r="D365" s="375" t="s">
        <v>342</v>
      </c>
      <c r="E365" s="923" t="s">
        <v>364</v>
      </c>
      <c r="F365" s="924"/>
      <c r="G365" s="376" t="s">
        <v>362</v>
      </c>
      <c r="H365" s="159"/>
      <c r="I365" s="973" t="s">
        <v>379</v>
      </c>
      <c r="J365" s="974"/>
      <c r="K365" s="975"/>
      <c r="L365" s="375" t="s">
        <v>342</v>
      </c>
      <c r="M365" s="923" t="s">
        <v>364</v>
      </c>
      <c r="N365" s="924"/>
      <c r="O365" s="376" t="s">
        <v>362</v>
      </c>
      <c r="P365" s="182"/>
    </row>
    <row r="366" spans="1:19" s="162" customFormat="1" ht="19.899999999999999" customHeight="1">
      <c r="A366" s="976"/>
      <c r="B366" s="977"/>
      <c r="C366" s="978"/>
      <c r="D366" s="163"/>
      <c r="E366" s="962"/>
      <c r="F366" s="963"/>
      <c r="G366" s="377"/>
      <c r="H366" s="164"/>
      <c r="I366" s="976"/>
      <c r="J366" s="977"/>
      <c r="K366" s="978"/>
      <c r="L366" s="163"/>
      <c r="M366" s="962"/>
      <c r="N366" s="963"/>
      <c r="O366" s="377"/>
      <c r="P366" s="182"/>
    </row>
    <row r="367" spans="1:19" s="167" customFormat="1" ht="20.100000000000001" customHeight="1">
      <c r="A367" s="960" t="s">
        <v>361</v>
      </c>
      <c r="B367" s="961"/>
      <c r="C367" s="961"/>
      <c r="D367" s="465">
        <v>0</v>
      </c>
      <c r="E367" s="196" t="s">
        <v>31</v>
      </c>
      <c r="F367" s="983"/>
      <c r="G367" s="1013"/>
      <c r="H367" s="159"/>
      <c r="I367" s="960" t="s">
        <v>361</v>
      </c>
      <c r="J367" s="961"/>
      <c r="K367" s="961"/>
      <c r="L367" s="465">
        <v>0</v>
      </c>
      <c r="M367" s="196" t="s">
        <v>31</v>
      </c>
      <c r="N367" s="983"/>
      <c r="O367" s="1013"/>
      <c r="P367" s="183"/>
      <c r="R367" s="165"/>
      <c r="S367" s="166"/>
    </row>
    <row r="368" spans="1:19" s="162" customFormat="1" ht="20.100000000000001" customHeight="1">
      <c r="A368" s="929" t="s">
        <v>114</v>
      </c>
      <c r="B368" s="930"/>
      <c r="C368" s="930"/>
      <c r="D368" s="930"/>
      <c r="E368" s="930"/>
      <c r="F368" s="933"/>
      <c r="G368" s="184">
        <f>SUM(G355:G364)</f>
        <v>0</v>
      </c>
      <c r="H368" s="51"/>
      <c r="I368" s="929" t="s">
        <v>114</v>
      </c>
      <c r="J368" s="930"/>
      <c r="K368" s="930"/>
      <c r="L368" s="930"/>
      <c r="M368" s="930"/>
      <c r="N368" s="933"/>
      <c r="O368" s="184">
        <f>SUM(O355:O364)</f>
        <v>0</v>
      </c>
      <c r="P368" s="182"/>
    </row>
    <row r="369" spans="1:16" s="57" customFormat="1" ht="20.100000000000001" customHeight="1">
      <c r="A369" s="934" t="s">
        <v>198</v>
      </c>
      <c r="B369" s="935"/>
      <c r="C369" s="935"/>
      <c r="D369" s="935"/>
      <c r="E369" s="935"/>
      <c r="F369" s="936"/>
      <c r="G369" s="190"/>
      <c r="H369" s="60"/>
      <c r="I369" s="934" t="s">
        <v>198</v>
      </c>
      <c r="J369" s="935"/>
      <c r="K369" s="935"/>
      <c r="L369" s="935"/>
      <c r="M369" s="935"/>
      <c r="N369" s="936"/>
      <c r="O369" s="190"/>
      <c r="P369" s="56"/>
    </row>
    <row r="370" spans="1:16" s="57" customFormat="1" ht="20.100000000000001" customHeight="1">
      <c r="A370" s="929" t="s">
        <v>115</v>
      </c>
      <c r="B370" s="930"/>
      <c r="C370" s="930"/>
      <c r="D370" s="930"/>
      <c r="E370" s="930"/>
      <c r="F370" s="933"/>
      <c r="G370" s="184">
        <f>G368+G369</f>
        <v>0</v>
      </c>
      <c r="H370" s="51"/>
      <c r="I370" s="929" t="s">
        <v>115</v>
      </c>
      <c r="J370" s="930"/>
      <c r="K370" s="930"/>
      <c r="L370" s="930"/>
      <c r="M370" s="930"/>
      <c r="N370" s="933"/>
      <c r="O370" s="184">
        <f>O368+O369</f>
        <v>0</v>
      </c>
      <c r="P370" s="56"/>
    </row>
    <row r="371" spans="1:16" s="57" customFormat="1" ht="20.100000000000001" customHeight="1">
      <c r="A371" s="64"/>
      <c r="B371" s="64"/>
      <c r="C371" s="64"/>
      <c r="D371" s="120"/>
      <c r="E371" s="64"/>
      <c r="F371" s="64"/>
      <c r="G371" s="81">
        <v>29</v>
      </c>
      <c r="H371" s="64"/>
      <c r="I371" s="64"/>
      <c r="J371" s="64"/>
      <c r="K371" s="64"/>
      <c r="L371" s="120"/>
      <c r="M371" s="64"/>
      <c r="N371" s="64"/>
      <c r="O371" s="81">
        <v>30</v>
      </c>
      <c r="P371" s="56"/>
    </row>
    <row r="372" spans="1:16" s="57" customFormat="1" ht="20.100000000000001" customHeight="1">
      <c r="A372" s="911" t="s">
        <v>111</v>
      </c>
      <c r="B372" s="912"/>
      <c r="C372" s="945"/>
      <c r="D372" s="946"/>
      <c r="E372" s="946"/>
      <c r="F372" s="946"/>
      <c r="G372" s="947"/>
      <c r="H372" s="51"/>
      <c r="I372" s="911" t="s">
        <v>111</v>
      </c>
      <c r="J372" s="912"/>
      <c r="K372" s="945"/>
      <c r="L372" s="946"/>
      <c r="M372" s="946"/>
      <c r="N372" s="946"/>
      <c r="O372" s="947"/>
      <c r="P372" s="56"/>
    </row>
    <row r="373" spans="1:16" s="57" customFormat="1" ht="20.100000000000001" customHeight="1">
      <c r="A373" s="899" t="s">
        <v>30</v>
      </c>
      <c r="B373" s="900"/>
      <c r="C373" s="942"/>
      <c r="D373" s="943"/>
      <c r="E373" s="943"/>
      <c r="F373" s="943"/>
      <c r="G373" s="944"/>
      <c r="H373" s="51"/>
      <c r="I373" s="899" t="s">
        <v>30</v>
      </c>
      <c r="J373" s="900"/>
      <c r="K373" s="942"/>
      <c r="L373" s="943"/>
      <c r="M373" s="943"/>
      <c r="N373" s="943"/>
      <c r="O373" s="944"/>
      <c r="P373" s="56"/>
    </row>
    <row r="374" spans="1:16" s="57" customFormat="1" ht="20.100000000000001" customHeight="1">
      <c r="A374" s="897" t="s">
        <v>348</v>
      </c>
      <c r="B374" s="898"/>
      <c r="C374" s="892"/>
      <c r="D374" s="950"/>
      <c r="E374" s="1003" t="s">
        <v>350</v>
      </c>
      <c r="F374" s="898" t="s">
        <v>351</v>
      </c>
      <c r="G374" s="206"/>
      <c r="H374" s="51"/>
      <c r="I374" s="897" t="s">
        <v>348</v>
      </c>
      <c r="J374" s="898"/>
      <c r="K374" s="892"/>
      <c r="L374" s="950"/>
      <c r="M374" s="1003" t="s">
        <v>350</v>
      </c>
      <c r="N374" s="898" t="s">
        <v>351</v>
      </c>
      <c r="O374" s="206"/>
      <c r="P374" s="56"/>
    </row>
    <row r="375" spans="1:16" s="57" customFormat="1" ht="20.100000000000001" customHeight="1">
      <c r="A375" s="911" t="s">
        <v>122</v>
      </c>
      <c r="B375" s="912"/>
      <c r="C375" s="913">
        <f>C374-G374</f>
        <v>0</v>
      </c>
      <c r="D375" s="914"/>
      <c r="E375" s="948" t="s">
        <v>112</v>
      </c>
      <c r="F375" s="949"/>
      <c r="G375" s="209"/>
      <c r="H375" s="56"/>
      <c r="I375" s="911" t="s">
        <v>122</v>
      </c>
      <c r="J375" s="912"/>
      <c r="K375" s="913">
        <f>K374-O374</f>
        <v>0</v>
      </c>
      <c r="L375" s="914"/>
      <c r="M375" s="948" t="s">
        <v>112</v>
      </c>
      <c r="N375" s="949"/>
      <c r="O375" s="209"/>
      <c r="P375" s="56"/>
    </row>
    <row r="376" spans="1:16" s="57" customFormat="1" ht="20.100000000000001" customHeight="1">
      <c r="A376" s="1004" t="s">
        <v>123</v>
      </c>
      <c r="B376" s="1005"/>
      <c r="C376" s="1006"/>
      <c r="D376" s="1006"/>
      <c r="E376" s="1007" t="str">
        <f>IF(C375*G375=0,"",C375*G375)</f>
        <v/>
      </c>
      <c r="F376" s="1008"/>
      <c r="G376" s="1009"/>
      <c r="H376" s="60"/>
      <c r="I376" s="1004" t="s">
        <v>123</v>
      </c>
      <c r="J376" s="1005"/>
      <c r="K376" s="1006"/>
      <c r="L376" s="1006"/>
      <c r="M376" s="1007" t="str">
        <f>IF(K375*O375=0,"",K375*O375)</f>
        <v/>
      </c>
      <c r="N376" s="1008"/>
      <c r="O376" s="1009"/>
      <c r="P376" s="56"/>
    </row>
    <row r="377" spans="1:16" s="57" customFormat="1" ht="20.100000000000001" customHeight="1">
      <c r="A377" s="929" t="s">
        <v>116</v>
      </c>
      <c r="B377" s="933"/>
      <c r="C377" s="951" t="str">
        <f>IF(G375="","",SUM(F381:F390))</f>
        <v/>
      </c>
      <c r="D377" s="951"/>
      <c r="E377" s="925" t="s">
        <v>117</v>
      </c>
      <c r="F377" s="926"/>
      <c r="G377" s="204" t="str">
        <f>IF(E376="","",C377/E376)</f>
        <v/>
      </c>
      <c r="H377" s="51"/>
      <c r="I377" s="929" t="s">
        <v>116</v>
      </c>
      <c r="J377" s="933"/>
      <c r="K377" s="951" t="str">
        <f>IF(O375="","",SUM(N381:N390))</f>
        <v/>
      </c>
      <c r="L377" s="951"/>
      <c r="M377" s="925" t="s">
        <v>117</v>
      </c>
      <c r="N377" s="926"/>
      <c r="O377" s="204" t="str">
        <f>IF(M376="","",K377/M376)</f>
        <v/>
      </c>
      <c r="P377" s="56"/>
    </row>
    <row r="378" spans="1:16" s="57" customFormat="1" ht="20.100000000000001" customHeight="1">
      <c r="A378" s="956" t="s">
        <v>402</v>
      </c>
      <c r="B378" s="957"/>
      <c r="C378" s="952" t="str">
        <f>IF(G375="","",SUM(F381:F390,F393))</f>
        <v/>
      </c>
      <c r="D378" s="952"/>
      <c r="E378" s="940" t="s">
        <v>404</v>
      </c>
      <c r="F378" s="941"/>
      <c r="G378" s="205" t="str">
        <f>IF(E376="","",C378/E376)</f>
        <v/>
      </c>
      <c r="H378" s="51"/>
      <c r="I378" s="956" t="s">
        <v>402</v>
      </c>
      <c r="J378" s="957"/>
      <c r="K378" s="952" t="str">
        <f>IF(O375="","",SUM(N381:N390,N393))</f>
        <v/>
      </c>
      <c r="L378" s="952"/>
      <c r="M378" s="940" t="s">
        <v>404</v>
      </c>
      <c r="N378" s="941"/>
      <c r="O378" s="205" t="str">
        <f>IF(M376="","",K378/M376)</f>
        <v/>
      </c>
      <c r="P378" s="56"/>
    </row>
    <row r="379" spans="1:16" s="57" customFormat="1" ht="20.100000000000001" customHeight="1">
      <c r="A379" s="929" t="s">
        <v>195</v>
      </c>
      <c r="B379" s="930"/>
      <c r="C379" s="930"/>
      <c r="D379" s="930"/>
      <c r="E379" s="930"/>
      <c r="F379" s="930"/>
      <c r="G379" s="931"/>
      <c r="H379" s="51"/>
      <c r="I379" s="929" t="s">
        <v>195</v>
      </c>
      <c r="J379" s="930"/>
      <c r="K379" s="930"/>
      <c r="L379" s="930"/>
      <c r="M379" s="930"/>
      <c r="N379" s="930"/>
      <c r="O379" s="931"/>
      <c r="P379" s="56"/>
    </row>
    <row r="380" spans="1:16" s="57" customFormat="1" ht="20.100000000000001" customHeight="1">
      <c r="A380" s="904" t="s">
        <v>45</v>
      </c>
      <c r="B380" s="905"/>
      <c r="C380" s="906"/>
      <c r="D380" s="169" t="s">
        <v>305</v>
      </c>
      <c r="E380" s="170" t="s">
        <v>31</v>
      </c>
      <c r="F380" s="170" t="s">
        <v>32</v>
      </c>
      <c r="G380" s="171" t="s">
        <v>33</v>
      </c>
      <c r="H380" s="181"/>
      <c r="I380" s="904" t="s">
        <v>45</v>
      </c>
      <c r="J380" s="905"/>
      <c r="K380" s="906"/>
      <c r="L380" s="169" t="s">
        <v>305</v>
      </c>
      <c r="M380" s="170" t="s">
        <v>31</v>
      </c>
      <c r="N380" s="170" t="s">
        <v>32</v>
      </c>
      <c r="O380" s="171" t="s">
        <v>33</v>
      </c>
      <c r="P380" s="56"/>
    </row>
    <row r="381" spans="1:16" s="162" customFormat="1" ht="20.100000000000001" customHeight="1">
      <c r="A381" s="953"/>
      <c r="B381" s="954"/>
      <c r="C381" s="955"/>
      <c r="D381" s="207"/>
      <c r="E381" s="172" t="s">
        <v>31</v>
      </c>
      <c r="F381" s="173"/>
      <c r="G381" s="174">
        <f t="shared" ref="G381:G390" si="28">D381*F381</f>
        <v>0</v>
      </c>
      <c r="H381" s="181"/>
      <c r="I381" s="953"/>
      <c r="J381" s="954"/>
      <c r="K381" s="955"/>
      <c r="L381" s="207"/>
      <c r="M381" s="172" t="s">
        <v>31</v>
      </c>
      <c r="N381" s="173"/>
      <c r="O381" s="174">
        <f t="shared" ref="O381:O390" si="29">L381*N381</f>
        <v>0</v>
      </c>
      <c r="P381" s="182"/>
    </row>
    <row r="382" spans="1:16" s="162" customFormat="1" ht="20.100000000000001" customHeight="1">
      <c r="A382" s="901"/>
      <c r="B382" s="902"/>
      <c r="C382" s="903"/>
      <c r="D382" s="208"/>
      <c r="E382" s="175" t="s">
        <v>31</v>
      </c>
      <c r="F382" s="176"/>
      <c r="G382" s="177">
        <f t="shared" si="28"/>
        <v>0</v>
      </c>
      <c r="H382" s="181"/>
      <c r="I382" s="901"/>
      <c r="J382" s="902"/>
      <c r="K382" s="903"/>
      <c r="L382" s="208"/>
      <c r="M382" s="175" t="s">
        <v>31</v>
      </c>
      <c r="N382" s="176"/>
      <c r="O382" s="177">
        <f t="shared" si="29"/>
        <v>0</v>
      </c>
      <c r="P382" s="182"/>
    </row>
    <row r="383" spans="1:16" s="162" customFormat="1" ht="20.100000000000001" customHeight="1">
      <c r="A383" s="901"/>
      <c r="B383" s="902"/>
      <c r="C383" s="903"/>
      <c r="D383" s="208"/>
      <c r="E383" s="175" t="s">
        <v>31</v>
      </c>
      <c r="F383" s="176"/>
      <c r="G383" s="177">
        <f t="shared" si="28"/>
        <v>0</v>
      </c>
      <c r="H383" s="181"/>
      <c r="I383" s="901"/>
      <c r="J383" s="902"/>
      <c r="K383" s="903"/>
      <c r="L383" s="208"/>
      <c r="M383" s="175" t="s">
        <v>31</v>
      </c>
      <c r="N383" s="176"/>
      <c r="O383" s="177">
        <f t="shared" si="29"/>
        <v>0</v>
      </c>
      <c r="P383" s="182"/>
    </row>
    <row r="384" spans="1:16" s="162" customFormat="1" ht="20.100000000000001" customHeight="1">
      <c r="A384" s="901"/>
      <c r="B384" s="902"/>
      <c r="C384" s="903"/>
      <c r="D384" s="208"/>
      <c r="E384" s="175" t="s">
        <v>31</v>
      </c>
      <c r="F384" s="176"/>
      <c r="G384" s="177">
        <f t="shared" si="28"/>
        <v>0</v>
      </c>
      <c r="H384" s="181"/>
      <c r="I384" s="901"/>
      <c r="J384" s="902"/>
      <c r="K384" s="903"/>
      <c r="L384" s="208"/>
      <c r="M384" s="175" t="s">
        <v>31</v>
      </c>
      <c r="N384" s="176"/>
      <c r="O384" s="177">
        <f t="shared" si="29"/>
        <v>0</v>
      </c>
      <c r="P384" s="182"/>
    </row>
    <row r="385" spans="1:19" s="162" customFormat="1" ht="20.100000000000001" customHeight="1">
      <c r="A385" s="901"/>
      <c r="B385" s="902"/>
      <c r="C385" s="903"/>
      <c r="D385" s="208"/>
      <c r="E385" s="175" t="s">
        <v>31</v>
      </c>
      <c r="F385" s="176"/>
      <c r="G385" s="177">
        <f t="shared" si="28"/>
        <v>0</v>
      </c>
      <c r="H385" s="181"/>
      <c r="I385" s="901"/>
      <c r="J385" s="902"/>
      <c r="K385" s="903"/>
      <c r="L385" s="208"/>
      <c r="M385" s="175" t="s">
        <v>31</v>
      </c>
      <c r="N385" s="176"/>
      <c r="O385" s="177">
        <f t="shared" si="29"/>
        <v>0</v>
      </c>
      <c r="P385" s="182"/>
    </row>
    <row r="386" spans="1:19" s="162" customFormat="1" ht="20.100000000000001" customHeight="1">
      <c r="A386" s="901"/>
      <c r="B386" s="902"/>
      <c r="C386" s="903"/>
      <c r="D386" s="208"/>
      <c r="E386" s="175" t="s">
        <v>31</v>
      </c>
      <c r="F386" s="176"/>
      <c r="G386" s="177">
        <f t="shared" si="28"/>
        <v>0</v>
      </c>
      <c r="H386" s="181"/>
      <c r="I386" s="901"/>
      <c r="J386" s="902"/>
      <c r="K386" s="903"/>
      <c r="L386" s="208"/>
      <c r="M386" s="175" t="s">
        <v>31</v>
      </c>
      <c r="N386" s="176"/>
      <c r="O386" s="177">
        <f t="shared" si="29"/>
        <v>0</v>
      </c>
      <c r="P386" s="182"/>
    </row>
    <row r="387" spans="1:19" s="162" customFormat="1" ht="20.100000000000001" customHeight="1">
      <c r="A387" s="901"/>
      <c r="B387" s="902"/>
      <c r="C387" s="903"/>
      <c r="D387" s="208"/>
      <c r="E387" s="175" t="s">
        <v>31</v>
      </c>
      <c r="F387" s="176"/>
      <c r="G387" s="177">
        <f t="shared" si="28"/>
        <v>0</v>
      </c>
      <c r="H387" s="181"/>
      <c r="I387" s="901"/>
      <c r="J387" s="902"/>
      <c r="K387" s="903"/>
      <c r="L387" s="208"/>
      <c r="M387" s="175" t="s">
        <v>31</v>
      </c>
      <c r="N387" s="176"/>
      <c r="O387" s="177">
        <f t="shared" si="29"/>
        <v>0</v>
      </c>
      <c r="P387" s="182"/>
    </row>
    <row r="388" spans="1:19" s="162" customFormat="1" ht="20.100000000000001" customHeight="1">
      <c r="A388" s="901"/>
      <c r="B388" s="902"/>
      <c r="C388" s="903"/>
      <c r="D388" s="208"/>
      <c r="E388" s="175" t="s">
        <v>31</v>
      </c>
      <c r="F388" s="176"/>
      <c r="G388" s="177">
        <f t="shared" si="28"/>
        <v>0</v>
      </c>
      <c r="H388" s="181"/>
      <c r="I388" s="901"/>
      <c r="J388" s="902"/>
      <c r="K388" s="903"/>
      <c r="L388" s="208"/>
      <c r="M388" s="175" t="s">
        <v>31</v>
      </c>
      <c r="N388" s="176"/>
      <c r="O388" s="177">
        <f t="shared" si="29"/>
        <v>0</v>
      </c>
      <c r="P388" s="182"/>
    </row>
    <row r="389" spans="1:19" s="162" customFormat="1" ht="20.100000000000001" customHeight="1">
      <c r="A389" s="901"/>
      <c r="B389" s="902"/>
      <c r="C389" s="903"/>
      <c r="D389" s="208"/>
      <c r="E389" s="175" t="s">
        <v>31</v>
      </c>
      <c r="F389" s="176"/>
      <c r="G389" s="177">
        <f t="shared" si="28"/>
        <v>0</v>
      </c>
      <c r="H389" s="181"/>
      <c r="I389" s="901"/>
      <c r="J389" s="902"/>
      <c r="K389" s="903"/>
      <c r="L389" s="208"/>
      <c r="M389" s="175" t="s">
        <v>31</v>
      </c>
      <c r="N389" s="176"/>
      <c r="O389" s="177">
        <f t="shared" si="29"/>
        <v>0</v>
      </c>
      <c r="P389" s="182"/>
    </row>
    <row r="390" spans="1:19" s="162" customFormat="1" ht="20.100000000000001" customHeight="1">
      <c r="A390" s="901"/>
      <c r="B390" s="902"/>
      <c r="C390" s="903"/>
      <c r="D390" s="208"/>
      <c r="E390" s="175" t="s">
        <v>31</v>
      </c>
      <c r="F390" s="176"/>
      <c r="G390" s="177">
        <f t="shared" si="28"/>
        <v>0</v>
      </c>
      <c r="H390" s="181"/>
      <c r="I390" s="901"/>
      <c r="J390" s="902"/>
      <c r="K390" s="903"/>
      <c r="L390" s="208"/>
      <c r="M390" s="175" t="s">
        <v>31</v>
      </c>
      <c r="N390" s="176"/>
      <c r="O390" s="177">
        <f t="shared" si="29"/>
        <v>0</v>
      </c>
      <c r="P390" s="182"/>
    </row>
    <row r="391" spans="1:19" s="162" customFormat="1" ht="20.100000000000001" customHeight="1">
      <c r="A391" s="973" t="s">
        <v>379</v>
      </c>
      <c r="B391" s="974"/>
      <c r="C391" s="975"/>
      <c r="D391" s="375" t="s">
        <v>342</v>
      </c>
      <c r="E391" s="923" t="s">
        <v>364</v>
      </c>
      <c r="F391" s="924"/>
      <c r="G391" s="376" t="s">
        <v>362</v>
      </c>
      <c r="H391" s="159"/>
      <c r="I391" s="973" t="s">
        <v>379</v>
      </c>
      <c r="J391" s="974"/>
      <c r="K391" s="975"/>
      <c r="L391" s="375" t="s">
        <v>342</v>
      </c>
      <c r="M391" s="923" t="s">
        <v>364</v>
      </c>
      <c r="N391" s="924"/>
      <c r="O391" s="376" t="s">
        <v>362</v>
      </c>
      <c r="P391" s="182"/>
    </row>
    <row r="392" spans="1:19" s="162" customFormat="1" ht="19.899999999999999" customHeight="1">
      <c r="A392" s="976"/>
      <c r="B392" s="977"/>
      <c r="C392" s="978"/>
      <c r="D392" s="163"/>
      <c r="E392" s="962"/>
      <c r="F392" s="963"/>
      <c r="G392" s="377"/>
      <c r="H392" s="164"/>
      <c r="I392" s="976"/>
      <c r="J392" s="977"/>
      <c r="K392" s="978"/>
      <c r="L392" s="163"/>
      <c r="M392" s="962"/>
      <c r="N392" s="963"/>
      <c r="O392" s="377"/>
      <c r="P392" s="182"/>
    </row>
    <row r="393" spans="1:19" s="167" customFormat="1" ht="20.100000000000001" customHeight="1">
      <c r="A393" s="960" t="s">
        <v>361</v>
      </c>
      <c r="B393" s="961"/>
      <c r="C393" s="961"/>
      <c r="D393" s="465">
        <v>0</v>
      </c>
      <c r="E393" s="196" t="s">
        <v>31</v>
      </c>
      <c r="F393" s="983"/>
      <c r="G393" s="1013"/>
      <c r="H393" s="159"/>
      <c r="I393" s="960" t="s">
        <v>361</v>
      </c>
      <c r="J393" s="961"/>
      <c r="K393" s="961"/>
      <c r="L393" s="465">
        <v>0</v>
      </c>
      <c r="M393" s="196" t="s">
        <v>31</v>
      </c>
      <c r="N393" s="983"/>
      <c r="O393" s="1013"/>
      <c r="P393" s="183"/>
      <c r="R393" s="165"/>
      <c r="S393" s="166"/>
    </row>
    <row r="394" spans="1:19" s="162" customFormat="1" ht="20.100000000000001" customHeight="1">
      <c r="A394" s="904" t="s">
        <v>114</v>
      </c>
      <c r="B394" s="905"/>
      <c r="C394" s="905"/>
      <c r="D394" s="905"/>
      <c r="E394" s="905"/>
      <c r="F394" s="906"/>
      <c r="G394" s="184">
        <f>SUM(G381:G390)</f>
        <v>0</v>
      </c>
      <c r="H394" s="181"/>
      <c r="I394" s="904" t="s">
        <v>114</v>
      </c>
      <c r="J394" s="905"/>
      <c r="K394" s="905"/>
      <c r="L394" s="905"/>
      <c r="M394" s="905"/>
      <c r="N394" s="906"/>
      <c r="O394" s="184">
        <f>SUM(O381:O390)</f>
        <v>0</v>
      </c>
      <c r="P394" s="182"/>
    </row>
    <row r="395" spans="1:19" s="162" customFormat="1" ht="20.100000000000001" customHeight="1">
      <c r="A395" s="934" t="s">
        <v>198</v>
      </c>
      <c r="B395" s="935"/>
      <c r="C395" s="935"/>
      <c r="D395" s="935"/>
      <c r="E395" s="935"/>
      <c r="F395" s="936"/>
      <c r="G395" s="190"/>
      <c r="H395" s="60"/>
      <c r="I395" s="934" t="s">
        <v>198</v>
      </c>
      <c r="J395" s="935"/>
      <c r="K395" s="935"/>
      <c r="L395" s="935"/>
      <c r="M395" s="935"/>
      <c r="N395" s="936"/>
      <c r="O395" s="190"/>
      <c r="P395" s="182"/>
    </row>
    <row r="396" spans="1:19" s="57" customFormat="1" ht="20.100000000000001" customHeight="1">
      <c r="A396" s="929" t="s">
        <v>115</v>
      </c>
      <c r="B396" s="930"/>
      <c r="C396" s="930"/>
      <c r="D396" s="930"/>
      <c r="E396" s="930"/>
      <c r="F396" s="933"/>
      <c r="G396" s="184">
        <f>G394+G395</f>
        <v>0</v>
      </c>
      <c r="H396" s="51"/>
      <c r="I396" s="929" t="s">
        <v>115</v>
      </c>
      <c r="J396" s="930"/>
      <c r="K396" s="930"/>
      <c r="L396" s="930"/>
      <c r="M396" s="930"/>
      <c r="N396" s="933"/>
      <c r="O396" s="184">
        <f>O394+O395</f>
        <v>0</v>
      </c>
      <c r="P396" s="56"/>
    </row>
    <row r="397" spans="1:19" s="57" customFormat="1" ht="20.100000000000001" customHeight="1">
      <c r="A397" s="64"/>
      <c r="B397" s="64"/>
      <c r="C397" s="64"/>
      <c r="D397" s="120"/>
      <c r="E397" s="64"/>
      <c r="F397" s="64"/>
      <c r="G397" s="81">
        <v>31</v>
      </c>
      <c r="H397" s="64"/>
      <c r="I397" s="64"/>
      <c r="J397" s="64"/>
      <c r="K397" s="64"/>
      <c r="L397" s="120"/>
      <c r="M397" s="64"/>
      <c r="N397" s="64"/>
      <c r="O397" s="81">
        <v>32</v>
      </c>
      <c r="P397" s="56"/>
    </row>
    <row r="398" spans="1:19" s="57" customFormat="1" ht="20.100000000000001" customHeight="1">
      <c r="A398" s="911" t="s">
        <v>111</v>
      </c>
      <c r="B398" s="912"/>
      <c r="C398" s="945"/>
      <c r="D398" s="946"/>
      <c r="E398" s="946"/>
      <c r="F398" s="946"/>
      <c r="G398" s="947"/>
      <c r="H398" s="51"/>
      <c r="I398" s="911" t="s">
        <v>111</v>
      </c>
      <c r="J398" s="912"/>
      <c r="K398" s="945"/>
      <c r="L398" s="946"/>
      <c r="M398" s="946"/>
      <c r="N398" s="946"/>
      <c r="O398" s="947"/>
      <c r="P398" s="56"/>
    </row>
    <row r="399" spans="1:19" s="57" customFormat="1" ht="20.100000000000001" customHeight="1">
      <c r="A399" s="899" t="s">
        <v>30</v>
      </c>
      <c r="B399" s="900"/>
      <c r="C399" s="942"/>
      <c r="D399" s="943"/>
      <c r="E399" s="943"/>
      <c r="F399" s="943"/>
      <c r="G399" s="944"/>
      <c r="H399" s="51"/>
      <c r="I399" s="899" t="s">
        <v>30</v>
      </c>
      <c r="J399" s="900"/>
      <c r="K399" s="942"/>
      <c r="L399" s="943"/>
      <c r="M399" s="943"/>
      <c r="N399" s="943"/>
      <c r="O399" s="944"/>
      <c r="P399" s="56"/>
    </row>
    <row r="400" spans="1:19" s="57" customFormat="1" ht="20.100000000000001" customHeight="1">
      <c r="A400" s="897" t="s">
        <v>348</v>
      </c>
      <c r="B400" s="898"/>
      <c r="C400" s="892"/>
      <c r="D400" s="950"/>
      <c r="E400" s="1003" t="s">
        <v>350</v>
      </c>
      <c r="F400" s="898" t="s">
        <v>351</v>
      </c>
      <c r="G400" s="206"/>
      <c r="H400" s="51"/>
      <c r="I400" s="897" t="s">
        <v>348</v>
      </c>
      <c r="J400" s="898"/>
      <c r="K400" s="892"/>
      <c r="L400" s="950"/>
      <c r="M400" s="1003" t="s">
        <v>350</v>
      </c>
      <c r="N400" s="898" t="s">
        <v>351</v>
      </c>
      <c r="O400" s="206"/>
      <c r="P400" s="56"/>
    </row>
    <row r="401" spans="1:16" s="57" customFormat="1" ht="20.100000000000001" customHeight="1">
      <c r="A401" s="911" t="s">
        <v>122</v>
      </c>
      <c r="B401" s="912"/>
      <c r="C401" s="913">
        <f>C400-G400</f>
        <v>0</v>
      </c>
      <c r="D401" s="914"/>
      <c r="E401" s="948" t="s">
        <v>112</v>
      </c>
      <c r="F401" s="949"/>
      <c r="G401" s="209"/>
      <c r="H401" s="56"/>
      <c r="I401" s="911" t="s">
        <v>122</v>
      </c>
      <c r="J401" s="912"/>
      <c r="K401" s="913">
        <f>K400-O400</f>
        <v>0</v>
      </c>
      <c r="L401" s="914"/>
      <c r="M401" s="948" t="s">
        <v>112</v>
      </c>
      <c r="N401" s="949"/>
      <c r="O401" s="209"/>
      <c r="P401" s="56"/>
    </row>
    <row r="402" spans="1:16" s="57" customFormat="1" ht="20.100000000000001" customHeight="1">
      <c r="A402" s="1004" t="s">
        <v>123</v>
      </c>
      <c r="B402" s="1005"/>
      <c r="C402" s="1006"/>
      <c r="D402" s="1006"/>
      <c r="E402" s="1007" t="str">
        <f>IF(C401*G401=0,"",C401*G401)</f>
        <v/>
      </c>
      <c r="F402" s="1008"/>
      <c r="G402" s="1009"/>
      <c r="H402" s="60"/>
      <c r="I402" s="1004" t="s">
        <v>123</v>
      </c>
      <c r="J402" s="1005"/>
      <c r="K402" s="1006"/>
      <c r="L402" s="1006"/>
      <c r="M402" s="1007" t="str">
        <f>IF(K401*O401=0,"",K401*O401)</f>
        <v/>
      </c>
      <c r="N402" s="1008"/>
      <c r="O402" s="1009"/>
      <c r="P402" s="56"/>
    </row>
    <row r="403" spans="1:16" s="57" customFormat="1" ht="20.100000000000001" customHeight="1">
      <c r="A403" s="929" t="s">
        <v>116</v>
      </c>
      <c r="B403" s="933"/>
      <c r="C403" s="951" t="str">
        <f>IF(G401="","",SUM(F407:F416))</f>
        <v/>
      </c>
      <c r="D403" s="951"/>
      <c r="E403" s="925" t="s">
        <v>117</v>
      </c>
      <c r="F403" s="926"/>
      <c r="G403" s="204" t="str">
        <f>IF(E402="","",C403/E402)</f>
        <v/>
      </c>
      <c r="H403" s="51"/>
      <c r="I403" s="929" t="s">
        <v>116</v>
      </c>
      <c r="J403" s="933"/>
      <c r="K403" s="951" t="str">
        <f>IF(O401="","",SUM(N407:N416))</f>
        <v/>
      </c>
      <c r="L403" s="951"/>
      <c r="M403" s="925" t="s">
        <v>117</v>
      </c>
      <c r="N403" s="926"/>
      <c r="O403" s="204" t="str">
        <f>IF(M402="","",K403/M402)</f>
        <v/>
      </c>
      <c r="P403" s="56"/>
    </row>
    <row r="404" spans="1:16" s="57" customFormat="1" ht="20.100000000000001" customHeight="1">
      <c r="A404" s="956" t="s">
        <v>402</v>
      </c>
      <c r="B404" s="957"/>
      <c r="C404" s="952" t="str">
        <f>IF(G401="","",SUM(F407:F416,F419))</f>
        <v/>
      </c>
      <c r="D404" s="952"/>
      <c r="E404" s="940" t="s">
        <v>404</v>
      </c>
      <c r="F404" s="941"/>
      <c r="G404" s="205" t="str">
        <f>IF(E402="","",C404/E402)</f>
        <v/>
      </c>
      <c r="H404" s="51"/>
      <c r="I404" s="956" t="s">
        <v>402</v>
      </c>
      <c r="J404" s="957"/>
      <c r="K404" s="952" t="str">
        <f>IF(O401="","",SUM(N407:N416,N419))</f>
        <v/>
      </c>
      <c r="L404" s="952"/>
      <c r="M404" s="940" t="s">
        <v>404</v>
      </c>
      <c r="N404" s="941"/>
      <c r="O404" s="205" t="str">
        <f>IF(M402="","",K404/M402)</f>
        <v/>
      </c>
      <c r="P404" s="56"/>
    </row>
    <row r="405" spans="1:16" s="57" customFormat="1" ht="20.100000000000001" customHeight="1">
      <c r="A405" s="970" t="s">
        <v>195</v>
      </c>
      <c r="B405" s="971"/>
      <c r="C405" s="971"/>
      <c r="D405" s="971"/>
      <c r="E405" s="971"/>
      <c r="F405" s="971"/>
      <c r="G405" s="972"/>
      <c r="H405" s="51"/>
      <c r="I405" s="970" t="s">
        <v>195</v>
      </c>
      <c r="J405" s="971"/>
      <c r="K405" s="971"/>
      <c r="L405" s="971"/>
      <c r="M405" s="971"/>
      <c r="N405" s="971"/>
      <c r="O405" s="972"/>
      <c r="P405" s="56"/>
    </row>
    <row r="406" spans="1:16" s="57" customFormat="1" ht="20.100000000000001" customHeight="1">
      <c r="A406" s="964" t="s">
        <v>45</v>
      </c>
      <c r="B406" s="965"/>
      <c r="C406" s="965"/>
      <c r="D406" s="169" t="s">
        <v>305</v>
      </c>
      <c r="E406" s="170" t="s">
        <v>31</v>
      </c>
      <c r="F406" s="170" t="s">
        <v>32</v>
      </c>
      <c r="G406" s="171" t="s">
        <v>33</v>
      </c>
      <c r="H406" s="181"/>
      <c r="I406" s="964" t="s">
        <v>45</v>
      </c>
      <c r="J406" s="965"/>
      <c r="K406" s="965"/>
      <c r="L406" s="169" t="s">
        <v>305</v>
      </c>
      <c r="M406" s="170" t="s">
        <v>31</v>
      </c>
      <c r="N406" s="170" t="s">
        <v>32</v>
      </c>
      <c r="O406" s="171" t="s">
        <v>33</v>
      </c>
      <c r="P406" s="56"/>
    </row>
    <row r="407" spans="1:16" s="162" customFormat="1" ht="20.100000000000001" customHeight="1">
      <c r="A407" s="979"/>
      <c r="B407" s="980"/>
      <c r="C407" s="980"/>
      <c r="D407" s="207"/>
      <c r="E407" s="172" t="s">
        <v>31</v>
      </c>
      <c r="F407" s="173"/>
      <c r="G407" s="174">
        <f t="shared" ref="G407:G416" si="30">D407*F407</f>
        <v>0</v>
      </c>
      <c r="H407" s="181"/>
      <c r="I407" s="979"/>
      <c r="J407" s="980"/>
      <c r="K407" s="980"/>
      <c r="L407" s="207"/>
      <c r="M407" s="172" t="s">
        <v>31</v>
      </c>
      <c r="N407" s="173"/>
      <c r="O407" s="174">
        <f t="shared" ref="O407:O416" si="31">L407*N407</f>
        <v>0</v>
      </c>
      <c r="P407" s="182"/>
    </row>
    <row r="408" spans="1:16" s="162" customFormat="1" ht="20.100000000000001" customHeight="1">
      <c r="A408" s="968"/>
      <c r="B408" s="969"/>
      <c r="C408" s="969"/>
      <c r="D408" s="208"/>
      <c r="E408" s="175" t="s">
        <v>31</v>
      </c>
      <c r="F408" s="176"/>
      <c r="G408" s="177">
        <f t="shared" si="30"/>
        <v>0</v>
      </c>
      <c r="H408" s="181"/>
      <c r="I408" s="968"/>
      <c r="J408" s="969"/>
      <c r="K408" s="969"/>
      <c r="L408" s="208"/>
      <c r="M408" s="175" t="s">
        <v>31</v>
      </c>
      <c r="N408" s="176"/>
      <c r="O408" s="177">
        <f t="shared" si="31"/>
        <v>0</v>
      </c>
      <c r="P408" s="182"/>
    </row>
    <row r="409" spans="1:16" s="162" customFormat="1" ht="20.100000000000001" customHeight="1">
      <c r="A409" s="968"/>
      <c r="B409" s="969"/>
      <c r="C409" s="969"/>
      <c r="D409" s="208"/>
      <c r="E409" s="175" t="s">
        <v>31</v>
      </c>
      <c r="F409" s="176"/>
      <c r="G409" s="177">
        <f t="shared" si="30"/>
        <v>0</v>
      </c>
      <c r="H409" s="181"/>
      <c r="I409" s="968"/>
      <c r="J409" s="969"/>
      <c r="K409" s="969"/>
      <c r="L409" s="208"/>
      <c r="M409" s="175" t="s">
        <v>31</v>
      </c>
      <c r="N409" s="176"/>
      <c r="O409" s="177">
        <f t="shared" si="31"/>
        <v>0</v>
      </c>
      <c r="P409" s="182"/>
    </row>
    <row r="410" spans="1:16" s="162" customFormat="1" ht="20.100000000000001" customHeight="1">
      <c r="A410" s="968"/>
      <c r="B410" s="969"/>
      <c r="C410" s="969"/>
      <c r="D410" s="208"/>
      <c r="E410" s="175" t="s">
        <v>31</v>
      </c>
      <c r="F410" s="176"/>
      <c r="G410" s="177">
        <f t="shared" si="30"/>
        <v>0</v>
      </c>
      <c r="H410" s="181"/>
      <c r="I410" s="968"/>
      <c r="J410" s="969"/>
      <c r="K410" s="969"/>
      <c r="L410" s="208"/>
      <c r="M410" s="175" t="s">
        <v>31</v>
      </c>
      <c r="N410" s="176"/>
      <c r="O410" s="177">
        <f t="shared" si="31"/>
        <v>0</v>
      </c>
      <c r="P410" s="182"/>
    </row>
    <row r="411" spans="1:16" s="162" customFormat="1" ht="20.100000000000001" customHeight="1">
      <c r="A411" s="968"/>
      <c r="B411" s="969"/>
      <c r="C411" s="969"/>
      <c r="D411" s="208"/>
      <c r="E411" s="175" t="s">
        <v>31</v>
      </c>
      <c r="F411" s="176"/>
      <c r="G411" s="177">
        <f t="shared" si="30"/>
        <v>0</v>
      </c>
      <c r="H411" s="181"/>
      <c r="I411" s="968"/>
      <c r="J411" s="969"/>
      <c r="K411" s="969"/>
      <c r="L411" s="208"/>
      <c r="M411" s="175" t="s">
        <v>31</v>
      </c>
      <c r="N411" s="176"/>
      <c r="O411" s="177">
        <f t="shared" si="31"/>
        <v>0</v>
      </c>
      <c r="P411" s="182"/>
    </row>
    <row r="412" spans="1:16" s="162" customFormat="1" ht="20.100000000000001" customHeight="1">
      <c r="A412" s="968"/>
      <c r="B412" s="969"/>
      <c r="C412" s="969"/>
      <c r="D412" s="208"/>
      <c r="E412" s="175" t="s">
        <v>31</v>
      </c>
      <c r="F412" s="176"/>
      <c r="G412" s="177">
        <f t="shared" si="30"/>
        <v>0</v>
      </c>
      <c r="H412" s="181"/>
      <c r="I412" s="968"/>
      <c r="J412" s="969"/>
      <c r="K412" s="969"/>
      <c r="L412" s="208"/>
      <c r="M412" s="175" t="s">
        <v>31</v>
      </c>
      <c r="N412" s="176"/>
      <c r="O412" s="177">
        <f t="shared" si="31"/>
        <v>0</v>
      </c>
      <c r="P412" s="182"/>
    </row>
    <row r="413" spans="1:16" s="162" customFormat="1" ht="20.100000000000001" customHeight="1">
      <c r="A413" s="968"/>
      <c r="B413" s="969"/>
      <c r="C413" s="969"/>
      <c r="D413" s="208"/>
      <c r="E413" s="175" t="s">
        <v>31</v>
      </c>
      <c r="F413" s="176"/>
      <c r="G413" s="177">
        <f t="shared" si="30"/>
        <v>0</v>
      </c>
      <c r="H413" s="181"/>
      <c r="I413" s="968"/>
      <c r="J413" s="969"/>
      <c r="K413" s="969"/>
      <c r="L413" s="208"/>
      <c r="M413" s="175" t="s">
        <v>31</v>
      </c>
      <c r="N413" s="176"/>
      <c r="O413" s="177">
        <f t="shared" si="31"/>
        <v>0</v>
      </c>
      <c r="P413" s="182"/>
    </row>
    <row r="414" spans="1:16" s="162" customFormat="1" ht="20.100000000000001" customHeight="1">
      <c r="A414" s="968"/>
      <c r="B414" s="969"/>
      <c r="C414" s="969"/>
      <c r="D414" s="208"/>
      <c r="E414" s="175" t="s">
        <v>31</v>
      </c>
      <c r="F414" s="176"/>
      <c r="G414" s="177">
        <f t="shared" si="30"/>
        <v>0</v>
      </c>
      <c r="H414" s="181"/>
      <c r="I414" s="968"/>
      <c r="J414" s="969"/>
      <c r="K414" s="969"/>
      <c r="L414" s="208"/>
      <c r="M414" s="175" t="s">
        <v>31</v>
      </c>
      <c r="N414" s="176"/>
      <c r="O414" s="177">
        <f t="shared" si="31"/>
        <v>0</v>
      </c>
      <c r="P414" s="182"/>
    </row>
    <row r="415" spans="1:16" s="162" customFormat="1" ht="20.100000000000001" customHeight="1">
      <c r="A415" s="968"/>
      <c r="B415" s="969"/>
      <c r="C415" s="969"/>
      <c r="D415" s="208"/>
      <c r="E415" s="175" t="s">
        <v>31</v>
      </c>
      <c r="F415" s="176"/>
      <c r="G415" s="177">
        <f t="shared" si="30"/>
        <v>0</v>
      </c>
      <c r="H415" s="181"/>
      <c r="I415" s="968"/>
      <c r="J415" s="969"/>
      <c r="K415" s="969"/>
      <c r="L415" s="208"/>
      <c r="M415" s="175" t="s">
        <v>31</v>
      </c>
      <c r="N415" s="176"/>
      <c r="O415" s="177">
        <f t="shared" si="31"/>
        <v>0</v>
      </c>
      <c r="P415" s="182"/>
    </row>
    <row r="416" spans="1:16" s="162" customFormat="1" ht="20.100000000000001" customHeight="1">
      <c r="A416" s="968"/>
      <c r="B416" s="969"/>
      <c r="C416" s="969"/>
      <c r="D416" s="208"/>
      <c r="E416" s="175" t="s">
        <v>31</v>
      </c>
      <c r="F416" s="176"/>
      <c r="G416" s="177">
        <f t="shared" si="30"/>
        <v>0</v>
      </c>
      <c r="H416" s="181"/>
      <c r="I416" s="968"/>
      <c r="J416" s="969"/>
      <c r="K416" s="969"/>
      <c r="L416" s="208"/>
      <c r="M416" s="175" t="s">
        <v>31</v>
      </c>
      <c r="N416" s="176"/>
      <c r="O416" s="177">
        <f t="shared" si="31"/>
        <v>0</v>
      </c>
      <c r="P416" s="182"/>
    </row>
    <row r="417" spans="1:19" s="162" customFormat="1" ht="20.100000000000001" customHeight="1">
      <c r="A417" s="973" t="s">
        <v>379</v>
      </c>
      <c r="B417" s="974"/>
      <c r="C417" s="975"/>
      <c r="D417" s="375" t="s">
        <v>342</v>
      </c>
      <c r="E417" s="923" t="s">
        <v>364</v>
      </c>
      <c r="F417" s="924"/>
      <c r="G417" s="376" t="s">
        <v>362</v>
      </c>
      <c r="H417" s="159"/>
      <c r="I417" s="973" t="s">
        <v>379</v>
      </c>
      <c r="J417" s="974"/>
      <c r="K417" s="975"/>
      <c r="L417" s="375" t="s">
        <v>342</v>
      </c>
      <c r="M417" s="923" t="s">
        <v>364</v>
      </c>
      <c r="N417" s="924"/>
      <c r="O417" s="376" t="s">
        <v>362</v>
      </c>
      <c r="P417" s="182"/>
    </row>
    <row r="418" spans="1:19" s="162" customFormat="1" ht="19.899999999999999" customHeight="1">
      <c r="A418" s="976"/>
      <c r="B418" s="977"/>
      <c r="C418" s="978"/>
      <c r="D418" s="163"/>
      <c r="E418" s="962"/>
      <c r="F418" s="963"/>
      <c r="G418" s="377"/>
      <c r="H418" s="164"/>
      <c r="I418" s="976"/>
      <c r="J418" s="977"/>
      <c r="K418" s="978"/>
      <c r="L418" s="163"/>
      <c r="M418" s="962"/>
      <c r="N418" s="963"/>
      <c r="O418" s="377"/>
      <c r="P418" s="182"/>
    </row>
    <row r="419" spans="1:19" s="167" customFormat="1" ht="20.100000000000001" customHeight="1">
      <c r="A419" s="960" t="s">
        <v>361</v>
      </c>
      <c r="B419" s="961"/>
      <c r="C419" s="961"/>
      <c r="D419" s="465">
        <v>0</v>
      </c>
      <c r="E419" s="196" t="s">
        <v>31</v>
      </c>
      <c r="F419" s="983"/>
      <c r="G419" s="1013"/>
      <c r="H419" s="159"/>
      <c r="I419" s="960" t="s">
        <v>361</v>
      </c>
      <c r="J419" s="961"/>
      <c r="K419" s="961"/>
      <c r="L419" s="465">
        <v>0</v>
      </c>
      <c r="M419" s="196" t="s">
        <v>31</v>
      </c>
      <c r="N419" s="983"/>
      <c r="O419" s="1013"/>
      <c r="P419" s="183"/>
      <c r="R419" s="165"/>
      <c r="S419" s="166"/>
    </row>
    <row r="420" spans="1:19" s="162" customFormat="1" ht="20.100000000000001" customHeight="1">
      <c r="A420" s="958" t="s">
        <v>114</v>
      </c>
      <c r="B420" s="959"/>
      <c r="C420" s="959"/>
      <c r="D420" s="959"/>
      <c r="E420" s="959"/>
      <c r="F420" s="959"/>
      <c r="G420" s="184">
        <f>SUM(G407:G416)</f>
        <v>0</v>
      </c>
      <c r="H420" s="51"/>
      <c r="I420" s="958" t="s">
        <v>114</v>
      </c>
      <c r="J420" s="959"/>
      <c r="K420" s="959"/>
      <c r="L420" s="959"/>
      <c r="M420" s="959"/>
      <c r="N420" s="959"/>
      <c r="O420" s="184">
        <f>SUM(O407:O416)</f>
        <v>0</v>
      </c>
      <c r="P420" s="182"/>
    </row>
    <row r="421" spans="1:19" s="57" customFormat="1" ht="20.100000000000001" customHeight="1">
      <c r="A421" s="934" t="s">
        <v>198</v>
      </c>
      <c r="B421" s="935"/>
      <c r="C421" s="935"/>
      <c r="D421" s="935"/>
      <c r="E421" s="935"/>
      <c r="F421" s="936"/>
      <c r="G421" s="190"/>
      <c r="H421" s="60"/>
      <c r="I421" s="934" t="s">
        <v>198</v>
      </c>
      <c r="J421" s="935"/>
      <c r="K421" s="935"/>
      <c r="L421" s="935"/>
      <c r="M421" s="935"/>
      <c r="N421" s="936"/>
      <c r="O421" s="190"/>
      <c r="P421" s="56"/>
    </row>
    <row r="422" spans="1:19" s="57" customFormat="1" ht="20.100000000000001" customHeight="1">
      <c r="A422" s="958" t="s">
        <v>115</v>
      </c>
      <c r="B422" s="959"/>
      <c r="C422" s="959"/>
      <c r="D422" s="959"/>
      <c r="E422" s="959"/>
      <c r="F422" s="959"/>
      <c r="G422" s="184">
        <f>G420+G421</f>
        <v>0</v>
      </c>
      <c r="H422" s="51"/>
      <c r="I422" s="958" t="s">
        <v>115</v>
      </c>
      <c r="J422" s="959"/>
      <c r="K422" s="959"/>
      <c r="L422" s="959"/>
      <c r="M422" s="959"/>
      <c r="N422" s="959"/>
      <c r="O422" s="184">
        <f>O420+O421</f>
        <v>0</v>
      </c>
      <c r="P422" s="56"/>
    </row>
    <row r="423" spans="1:19" s="57" customFormat="1" ht="20.100000000000001" customHeight="1">
      <c r="A423" s="64"/>
      <c r="B423" s="64"/>
      <c r="C423" s="64"/>
      <c r="D423" s="120"/>
      <c r="E423" s="64"/>
      <c r="F423" s="64"/>
      <c r="G423" s="64"/>
      <c r="H423" s="64"/>
      <c r="I423" s="64"/>
      <c r="J423" s="64"/>
      <c r="K423" s="64"/>
      <c r="L423" s="120"/>
      <c r="M423" s="64"/>
      <c r="N423" s="64"/>
      <c r="O423" s="64"/>
      <c r="P423" s="56"/>
    </row>
    <row r="424" spans="1:19" s="57" customFormat="1" ht="20.100000000000001" customHeight="1">
      <c r="A424" s="25"/>
      <c r="B424" s="25"/>
      <c r="C424" s="25"/>
      <c r="D424" s="121"/>
      <c r="E424" s="25"/>
      <c r="F424" s="25"/>
      <c r="G424" s="25"/>
      <c r="H424" s="25"/>
      <c r="I424" s="25"/>
      <c r="J424" s="25"/>
      <c r="K424" s="25"/>
      <c r="L424" s="121"/>
      <c r="M424" s="25"/>
      <c r="N424" s="25"/>
      <c r="O424" s="25"/>
      <c r="P424" s="56"/>
    </row>
    <row r="425" spans="1:19" ht="20.100000000000001" customHeight="1">
      <c r="A425" s="25"/>
      <c r="B425" s="25"/>
      <c r="C425" s="25"/>
      <c r="D425" s="121"/>
      <c r="E425" s="25"/>
      <c r="F425" s="25"/>
      <c r="G425" s="25"/>
      <c r="H425" s="25"/>
      <c r="I425" s="25"/>
      <c r="J425" s="25"/>
      <c r="K425" s="25"/>
      <c r="L425" s="121"/>
      <c r="M425" s="25"/>
      <c r="N425" s="25"/>
      <c r="O425" s="25"/>
    </row>
    <row r="426" spans="1:19" ht="20.100000000000001" customHeight="1">
      <c r="A426" s="25"/>
      <c r="B426" s="25"/>
      <c r="C426" s="25"/>
      <c r="D426" s="121"/>
      <c r="E426" s="25"/>
      <c r="F426" s="25"/>
      <c r="G426" s="25"/>
      <c r="H426" s="25"/>
      <c r="I426" s="25"/>
      <c r="J426" s="25"/>
      <c r="K426" s="25"/>
      <c r="L426" s="121"/>
      <c r="M426" s="25"/>
      <c r="N426" s="25"/>
      <c r="O426" s="25"/>
    </row>
    <row r="427" spans="1:19" ht="20.100000000000001" customHeight="1">
      <c r="A427" s="25"/>
      <c r="B427" s="25"/>
      <c r="C427" s="25"/>
      <c r="D427" s="121"/>
      <c r="E427" s="25"/>
      <c r="F427" s="25"/>
      <c r="G427" s="25"/>
      <c r="H427" s="25"/>
      <c r="I427" s="25"/>
      <c r="J427" s="25"/>
      <c r="K427" s="25"/>
      <c r="L427" s="121"/>
      <c r="M427" s="25"/>
      <c r="N427" s="25"/>
      <c r="O427" s="25"/>
    </row>
    <row r="428" spans="1:19" ht="20.100000000000001" customHeight="1">
      <c r="A428" s="25"/>
      <c r="B428" s="25"/>
      <c r="C428" s="25"/>
      <c r="D428" s="121"/>
      <c r="E428" s="25"/>
      <c r="F428" s="25"/>
      <c r="G428" s="25"/>
      <c r="H428" s="25"/>
      <c r="I428" s="25"/>
      <c r="J428" s="25"/>
      <c r="K428" s="25"/>
      <c r="L428" s="121"/>
      <c r="M428" s="25"/>
      <c r="N428" s="25"/>
      <c r="O428" s="25"/>
    </row>
    <row r="429" spans="1:19" ht="20.100000000000001" customHeight="1">
      <c r="A429" s="25"/>
      <c r="B429" s="25"/>
      <c r="C429" s="25"/>
      <c r="D429" s="121"/>
      <c r="E429" s="25"/>
      <c r="F429" s="25"/>
      <c r="G429" s="25"/>
      <c r="H429" s="25"/>
      <c r="I429" s="25"/>
      <c r="J429" s="25"/>
      <c r="K429" s="25"/>
      <c r="L429" s="121"/>
      <c r="M429" s="25"/>
      <c r="N429" s="25"/>
      <c r="O429" s="25"/>
    </row>
    <row r="430" spans="1:19" ht="20.100000000000001" customHeight="1">
      <c r="A430" s="25"/>
      <c r="B430" s="25"/>
      <c r="C430" s="25"/>
      <c r="D430" s="121"/>
      <c r="E430" s="25"/>
      <c r="F430" s="25"/>
      <c r="G430" s="25"/>
      <c r="H430" s="25"/>
      <c r="I430" s="25"/>
      <c r="J430" s="25"/>
      <c r="K430" s="25"/>
      <c r="L430" s="121"/>
      <c r="M430" s="25"/>
      <c r="N430" s="25"/>
      <c r="O430" s="25"/>
    </row>
    <row r="431" spans="1:19" ht="20.100000000000001" customHeight="1">
      <c r="A431" s="25"/>
      <c r="B431" s="25"/>
      <c r="C431" s="25"/>
      <c r="D431" s="121"/>
      <c r="E431" s="25"/>
      <c r="F431" s="25"/>
      <c r="G431" s="25"/>
      <c r="H431" s="25"/>
      <c r="I431" s="25"/>
      <c r="J431" s="25"/>
      <c r="K431" s="25"/>
      <c r="L431" s="121"/>
      <c r="M431" s="25"/>
      <c r="N431" s="25"/>
      <c r="O431" s="25"/>
    </row>
    <row r="432" spans="1:19" ht="20.100000000000001" customHeight="1">
      <c r="A432" s="25"/>
      <c r="B432" s="25"/>
      <c r="C432" s="25"/>
      <c r="D432" s="121"/>
      <c r="E432" s="25"/>
      <c r="F432" s="25"/>
      <c r="G432" s="25"/>
      <c r="H432" s="25"/>
      <c r="I432" s="25"/>
      <c r="J432" s="25"/>
      <c r="K432" s="25"/>
      <c r="L432" s="121"/>
      <c r="M432" s="25"/>
      <c r="N432" s="25"/>
      <c r="O432" s="25"/>
    </row>
    <row r="433" spans="1:15" ht="20.100000000000001" customHeight="1">
      <c r="A433" s="25"/>
      <c r="B433" s="25"/>
      <c r="C433" s="25"/>
      <c r="D433" s="121"/>
      <c r="E433" s="25"/>
      <c r="F433" s="25"/>
      <c r="G433" s="25"/>
      <c r="H433" s="25"/>
      <c r="I433" s="25"/>
      <c r="J433" s="25"/>
      <c r="K433" s="25"/>
      <c r="L433" s="121"/>
      <c r="M433" s="25"/>
      <c r="N433" s="25"/>
      <c r="O433" s="25"/>
    </row>
    <row r="434" spans="1:15" ht="20.100000000000001" customHeight="1">
      <c r="A434" s="25"/>
      <c r="B434" s="25"/>
      <c r="C434" s="25"/>
      <c r="D434" s="121"/>
      <c r="E434" s="25"/>
      <c r="F434" s="25"/>
      <c r="G434" s="25"/>
      <c r="H434" s="25"/>
      <c r="I434" s="25"/>
      <c r="J434" s="25"/>
      <c r="K434" s="25"/>
      <c r="L434" s="121"/>
      <c r="M434" s="25"/>
      <c r="N434" s="25"/>
      <c r="O434" s="25"/>
    </row>
    <row r="435" spans="1:15" ht="20.100000000000001" customHeight="1">
      <c r="A435" s="25"/>
      <c r="B435" s="25"/>
      <c r="C435" s="25"/>
      <c r="D435" s="121"/>
      <c r="E435" s="25"/>
      <c r="F435" s="25"/>
      <c r="G435" s="25"/>
      <c r="H435" s="25"/>
      <c r="I435" s="25"/>
      <c r="J435" s="25"/>
      <c r="K435" s="25"/>
      <c r="L435" s="121"/>
      <c r="M435" s="25"/>
      <c r="N435" s="25"/>
      <c r="O435" s="25"/>
    </row>
    <row r="436" spans="1:15" ht="20.100000000000001" customHeight="1">
      <c r="A436" s="25"/>
      <c r="B436" s="25"/>
      <c r="C436" s="25"/>
      <c r="D436" s="121"/>
      <c r="E436" s="25"/>
      <c r="F436" s="25"/>
      <c r="G436" s="25"/>
      <c r="H436" s="25"/>
      <c r="I436" s="25"/>
      <c r="J436" s="25"/>
      <c r="K436" s="25"/>
      <c r="L436" s="121"/>
      <c r="M436" s="25"/>
      <c r="N436" s="25"/>
      <c r="O436" s="25"/>
    </row>
    <row r="437" spans="1:15" ht="20.100000000000001" customHeight="1">
      <c r="A437" s="25"/>
      <c r="B437" s="25"/>
      <c r="C437" s="25"/>
      <c r="D437" s="121"/>
      <c r="E437" s="25"/>
      <c r="F437" s="25"/>
      <c r="G437" s="25"/>
      <c r="H437" s="25"/>
      <c r="I437" s="25"/>
      <c r="J437" s="25"/>
      <c r="K437" s="25"/>
      <c r="L437" s="121"/>
      <c r="M437" s="25"/>
      <c r="N437" s="25"/>
      <c r="O437" s="25"/>
    </row>
    <row r="438" spans="1:15" ht="20.100000000000001" customHeight="1">
      <c r="A438" s="25"/>
      <c r="B438" s="25"/>
      <c r="C438" s="25"/>
      <c r="D438" s="121"/>
      <c r="E438" s="25"/>
      <c r="F438" s="25"/>
      <c r="G438" s="25"/>
      <c r="H438" s="25"/>
      <c r="I438" s="25"/>
      <c r="J438" s="25"/>
      <c r="K438" s="25"/>
      <c r="L438" s="121"/>
      <c r="M438" s="25"/>
      <c r="N438" s="25"/>
      <c r="O438" s="25"/>
    </row>
    <row r="439" spans="1:15" ht="20.100000000000001" customHeight="1">
      <c r="A439" s="25"/>
      <c r="B439" s="25"/>
      <c r="C439" s="25"/>
      <c r="D439" s="121"/>
      <c r="E439" s="25"/>
      <c r="F439" s="25"/>
      <c r="G439" s="25"/>
      <c r="H439" s="25"/>
      <c r="I439" s="25"/>
      <c r="J439" s="25"/>
      <c r="K439" s="25"/>
      <c r="L439" s="121"/>
      <c r="M439" s="25"/>
      <c r="N439" s="25"/>
      <c r="O439" s="25"/>
    </row>
    <row r="440" spans="1:15" ht="20.100000000000001" customHeight="1">
      <c r="A440" s="25"/>
      <c r="B440" s="25"/>
      <c r="C440" s="25"/>
      <c r="D440" s="121"/>
      <c r="E440" s="25"/>
      <c r="F440" s="25"/>
      <c r="G440" s="25"/>
      <c r="H440" s="25"/>
      <c r="I440" s="25"/>
      <c r="J440" s="25"/>
      <c r="K440" s="25"/>
      <c r="L440" s="121"/>
      <c r="M440" s="25"/>
      <c r="N440" s="25"/>
      <c r="O440" s="25"/>
    </row>
    <row r="441" spans="1:15" ht="20.100000000000001" customHeight="1">
      <c r="A441" s="25"/>
      <c r="B441" s="25"/>
      <c r="C441" s="25"/>
      <c r="D441" s="121"/>
      <c r="E441" s="25"/>
      <c r="F441" s="25"/>
      <c r="G441" s="25"/>
      <c r="H441" s="25"/>
      <c r="I441" s="25"/>
      <c r="J441" s="25"/>
      <c r="K441" s="25"/>
      <c r="L441" s="121"/>
      <c r="M441" s="25"/>
      <c r="N441" s="25"/>
      <c r="O441" s="25"/>
    </row>
  </sheetData>
  <mergeCells count="1234">
    <mergeCell ref="F367:G367"/>
    <mergeCell ref="N367:O367"/>
    <mergeCell ref="F393:G393"/>
    <mergeCell ref="N393:O393"/>
    <mergeCell ref="F419:G419"/>
    <mergeCell ref="N419:O419"/>
    <mergeCell ref="A350:D350"/>
    <mergeCell ref="E350:G350"/>
    <mergeCell ref="I350:L350"/>
    <mergeCell ref="M350:O350"/>
    <mergeCell ref="E374:F374"/>
    <mergeCell ref="M374:N374"/>
    <mergeCell ref="A376:D376"/>
    <mergeCell ref="E376:G376"/>
    <mergeCell ref="I376:L376"/>
    <mergeCell ref="M376:O376"/>
    <mergeCell ref="E400:F400"/>
    <mergeCell ref="M400:N400"/>
    <mergeCell ref="A402:D402"/>
    <mergeCell ref="E402:G402"/>
    <mergeCell ref="I402:L402"/>
    <mergeCell ref="M402:O402"/>
    <mergeCell ref="K352:L352"/>
    <mergeCell ref="M352:N352"/>
    <mergeCell ref="A380:C380"/>
    <mergeCell ref="I380:K380"/>
    <mergeCell ref="A381:C381"/>
    <mergeCell ref="I381:K381"/>
    <mergeCell ref="A382:C382"/>
    <mergeCell ref="I382:K382"/>
    <mergeCell ref="A358:C358"/>
    <mergeCell ref="I358:K358"/>
    <mergeCell ref="F107:G107"/>
    <mergeCell ref="N107:O107"/>
    <mergeCell ref="F133:G133"/>
    <mergeCell ref="N133:O133"/>
    <mergeCell ref="F159:G159"/>
    <mergeCell ref="N159:O159"/>
    <mergeCell ref="F185:G185"/>
    <mergeCell ref="N185:O185"/>
    <mergeCell ref="F211:G211"/>
    <mergeCell ref="N211:O211"/>
    <mergeCell ref="F237:G237"/>
    <mergeCell ref="N237:O237"/>
    <mergeCell ref="F263:G263"/>
    <mergeCell ref="N263:O263"/>
    <mergeCell ref="A272:D272"/>
    <mergeCell ref="E272:G272"/>
    <mergeCell ref="I272:L272"/>
    <mergeCell ref="M272:O272"/>
    <mergeCell ref="E194:G194"/>
    <mergeCell ref="I194:L194"/>
    <mergeCell ref="M194:O194"/>
    <mergeCell ref="E218:F218"/>
    <mergeCell ref="M218:N218"/>
    <mergeCell ref="A220:D220"/>
    <mergeCell ref="E220:G220"/>
    <mergeCell ref="I220:L220"/>
    <mergeCell ref="M220:O220"/>
    <mergeCell ref="E244:F244"/>
    <mergeCell ref="M244:N244"/>
    <mergeCell ref="A246:D246"/>
    <mergeCell ref="A208:C208"/>
    <mergeCell ref="I208:K208"/>
    <mergeCell ref="E348:F348"/>
    <mergeCell ref="M348:N348"/>
    <mergeCell ref="F289:G289"/>
    <mergeCell ref="N289:O289"/>
    <mergeCell ref="F315:G315"/>
    <mergeCell ref="N315:O315"/>
    <mergeCell ref="F341:G341"/>
    <mergeCell ref="N341:O341"/>
    <mergeCell ref="A317:F317"/>
    <mergeCell ref="I317:N317"/>
    <mergeCell ref="A318:F318"/>
    <mergeCell ref="I318:N318"/>
    <mergeCell ref="A307:C307"/>
    <mergeCell ref="I307:K307"/>
    <mergeCell ref="A308:C308"/>
    <mergeCell ref="I308:K308"/>
    <mergeCell ref="A309:C309"/>
    <mergeCell ref="I309:K309"/>
    <mergeCell ref="A302:C302"/>
    <mergeCell ref="I302:K302"/>
    <mergeCell ref="A338:C338"/>
    <mergeCell ref="I338:K338"/>
    <mergeCell ref="I325:J325"/>
    <mergeCell ref="A343:F343"/>
    <mergeCell ref="A337:C337"/>
    <mergeCell ref="I337:K337"/>
    <mergeCell ref="A341:C341"/>
    <mergeCell ref="I341:K341"/>
    <mergeCell ref="K325:L325"/>
    <mergeCell ref="A125:C125"/>
    <mergeCell ref="I131:K132"/>
    <mergeCell ref="M131:N131"/>
    <mergeCell ref="E132:F132"/>
    <mergeCell ref="E246:G246"/>
    <mergeCell ref="I246:L246"/>
    <mergeCell ref="M246:O246"/>
    <mergeCell ref="E270:F270"/>
    <mergeCell ref="M270:N270"/>
    <mergeCell ref="A142:D142"/>
    <mergeCell ref="E142:G142"/>
    <mergeCell ref="I142:L142"/>
    <mergeCell ref="M142:O142"/>
    <mergeCell ref="E166:F166"/>
    <mergeCell ref="M166:N166"/>
    <mergeCell ref="E167:F167"/>
    <mergeCell ref="M167:N167"/>
    <mergeCell ref="A168:D168"/>
    <mergeCell ref="E168:G168"/>
    <mergeCell ref="I168:L168"/>
    <mergeCell ref="M168:O168"/>
    <mergeCell ref="E192:F192"/>
    <mergeCell ref="M192:N192"/>
    <mergeCell ref="I261:K262"/>
    <mergeCell ref="I211:K211"/>
    <mergeCell ref="K196:L196"/>
    <mergeCell ref="M196:N196"/>
    <mergeCell ref="A193:B193"/>
    <mergeCell ref="A234:C234"/>
    <mergeCell ref="I234:K234"/>
    <mergeCell ref="A237:C237"/>
    <mergeCell ref="I237:K237"/>
    <mergeCell ref="I44:K44"/>
    <mergeCell ref="A49:C49"/>
    <mergeCell ref="I47:K47"/>
    <mergeCell ref="A48:C48"/>
    <mergeCell ref="E114:F114"/>
    <mergeCell ref="M114:N114"/>
    <mergeCell ref="E115:F115"/>
    <mergeCell ref="M115:N115"/>
    <mergeCell ref="A116:D116"/>
    <mergeCell ref="E116:G116"/>
    <mergeCell ref="I116:L116"/>
    <mergeCell ref="M116:O116"/>
    <mergeCell ref="E140:F140"/>
    <mergeCell ref="M140:N140"/>
    <mergeCell ref="E141:F141"/>
    <mergeCell ref="M141:N141"/>
    <mergeCell ref="E62:F62"/>
    <mergeCell ref="M62:N62"/>
    <mergeCell ref="E63:F63"/>
    <mergeCell ref="M63:N63"/>
    <mergeCell ref="A64:D64"/>
    <mergeCell ref="E64:G64"/>
    <mergeCell ref="I64:L64"/>
    <mergeCell ref="M64:O64"/>
    <mergeCell ref="E88:F88"/>
    <mergeCell ref="M88:N88"/>
    <mergeCell ref="E89:F89"/>
    <mergeCell ref="M89:N89"/>
    <mergeCell ref="A90:D90"/>
    <mergeCell ref="E90:G90"/>
    <mergeCell ref="I90:L90"/>
    <mergeCell ref="M90:O90"/>
    <mergeCell ref="A117:B117"/>
    <mergeCell ref="C117:D117"/>
    <mergeCell ref="A157:C158"/>
    <mergeCell ref="E157:F157"/>
    <mergeCell ref="I157:K158"/>
    <mergeCell ref="M157:N157"/>
    <mergeCell ref="E158:F158"/>
    <mergeCell ref="M158:N158"/>
    <mergeCell ref="A131:C132"/>
    <mergeCell ref="E131:F131"/>
    <mergeCell ref="F29:G29"/>
    <mergeCell ref="N29:O29"/>
    <mergeCell ref="F55:G55"/>
    <mergeCell ref="N55:O55"/>
    <mergeCell ref="E10:F10"/>
    <mergeCell ref="E12:G12"/>
    <mergeCell ref="A12:D12"/>
    <mergeCell ref="M10:N10"/>
    <mergeCell ref="M11:N11"/>
    <mergeCell ref="I12:L12"/>
    <mergeCell ref="M12:O12"/>
    <mergeCell ref="E36:F36"/>
    <mergeCell ref="M36:N36"/>
    <mergeCell ref="E37:F37"/>
    <mergeCell ref="M37:N37"/>
    <mergeCell ref="A38:D38"/>
    <mergeCell ref="E38:G38"/>
    <mergeCell ref="I38:L38"/>
    <mergeCell ref="M38:O38"/>
    <mergeCell ref="C10:D10"/>
    <mergeCell ref="K10:L10"/>
    <mergeCell ref="I13:J13"/>
    <mergeCell ref="A152:C152"/>
    <mergeCell ref="I152:K152"/>
    <mergeCell ref="A212:F212"/>
    <mergeCell ref="I212:N212"/>
    <mergeCell ref="A261:C262"/>
    <mergeCell ref="E261:F261"/>
    <mergeCell ref="A200:C200"/>
    <mergeCell ref="I200:K200"/>
    <mergeCell ref="I196:J196"/>
    <mergeCell ref="I257:K257"/>
    <mergeCell ref="R18:R19"/>
    <mergeCell ref="R30:S33"/>
    <mergeCell ref="P28:Q31"/>
    <mergeCell ref="M105:N105"/>
    <mergeCell ref="E106:F106"/>
    <mergeCell ref="M106:N106"/>
    <mergeCell ref="M27:N27"/>
    <mergeCell ref="E28:F28"/>
    <mergeCell ref="E54:F54"/>
    <mergeCell ref="M54:N54"/>
    <mergeCell ref="C193:D193"/>
    <mergeCell ref="E193:F193"/>
    <mergeCell ref="I193:J193"/>
    <mergeCell ref="K193:L193"/>
    <mergeCell ref="M193:N193"/>
    <mergeCell ref="A199:C199"/>
    <mergeCell ref="I199:K199"/>
    <mergeCell ref="A197:G197"/>
    <mergeCell ref="I197:O197"/>
    <mergeCell ref="M195:N195"/>
    <mergeCell ref="M144:N144"/>
    <mergeCell ref="K117:L117"/>
    <mergeCell ref="M210:N210"/>
    <mergeCell ref="I258:K258"/>
    <mergeCell ref="M245:N245"/>
    <mergeCell ref="M247:N247"/>
    <mergeCell ref="A248:B248"/>
    <mergeCell ref="C248:D248"/>
    <mergeCell ref="A209:C210"/>
    <mergeCell ref="E209:F209"/>
    <mergeCell ref="I209:K210"/>
    <mergeCell ref="A239:F239"/>
    <mergeCell ref="M132:N132"/>
    <mergeCell ref="A145:G145"/>
    <mergeCell ref="I145:O145"/>
    <mergeCell ref="A266:F266"/>
    <mergeCell ref="I266:N266"/>
    <mergeCell ref="A255:C255"/>
    <mergeCell ref="E195:F195"/>
    <mergeCell ref="I195:J195"/>
    <mergeCell ref="K195:L195"/>
    <mergeCell ref="A198:C198"/>
    <mergeCell ref="I198:K198"/>
    <mergeCell ref="I214:N214"/>
    <mergeCell ref="A203:C203"/>
    <mergeCell ref="I203:K203"/>
    <mergeCell ref="A204:C204"/>
    <mergeCell ref="I204:K204"/>
    <mergeCell ref="A205:C205"/>
    <mergeCell ref="I205:K205"/>
    <mergeCell ref="A206:C206"/>
    <mergeCell ref="I206:K206"/>
    <mergeCell ref="A207:C207"/>
    <mergeCell ref="I151:K151"/>
    <mergeCell ref="I183:K184"/>
    <mergeCell ref="A213:F213"/>
    <mergeCell ref="I213:N213"/>
    <mergeCell ref="A214:F214"/>
    <mergeCell ref="I239:N239"/>
    <mergeCell ref="A240:F240"/>
    <mergeCell ref="I240:N240"/>
    <mergeCell ref="A235:C236"/>
    <mergeCell ref="M248:N248"/>
    <mergeCell ref="I243:J243"/>
    <mergeCell ref="K243:O243"/>
    <mergeCell ref="I231:K231"/>
    <mergeCell ref="A232:C232"/>
    <mergeCell ref="I232:K232"/>
    <mergeCell ref="A233:C233"/>
    <mergeCell ref="I233:K233"/>
    <mergeCell ref="A224:C224"/>
    <mergeCell ref="I224:K224"/>
    <mergeCell ref="A229:C229"/>
    <mergeCell ref="I229:K229"/>
    <mergeCell ref="A230:C230"/>
    <mergeCell ref="I230:K230"/>
    <mergeCell ref="A231:C231"/>
    <mergeCell ref="A211:C211"/>
    <mergeCell ref="A201:C201"/>
    <mergeCell ref="I201:K201"/>
    <mergeCell ref="A202:C202"/>
    <mergeCell ref="I202:K202"/>
    <mergeCell ref="A217:B217"/>
    <mergeCell ref="C217:G217"/>
    <mergeCell ref="I217:J217"/>
    <mergeCell ref="K217:O217"/>
    <mergeCell ref="A186:F186"/>
    <mergeCell ref="A192:B192"/>
    <mergeCell ref="C192:D192"/>
    <mergeCell ref="I192:J192"/>
    <mergeCell ref="K192:L192"/>
    <mergeCell ref="K248:L248"/>
    <mergeCell ref="A244:B244"/>
    <mergeCell ref="C244:D244"/>
    <mergeCell ref="I244:J244"/>
    <mergeCell ref="K244:L244"/>
    <mergeCell ref="A242:B242"/>
    <mergeCell ref="C242:G242"/>
    <mergeCell ref="I242:J242"/>
    <mergeCell ref="K242:O242"/>
    <mergeCell ref="A243:B243"/>
    <mergeCell ref="C243:G243"/>
    <mergeCell ref="I216:J216"/>
    <mergeCell ref="K216:O216"/>
    <mergeCell ref="A195:B195"/>
    <mergeCell ref="C195:D195"/>
    <mergeCell ref="A196:B196"/>
    <mergeCell ref="C196:D196"/>
    <mergeCell ref="E196:F196"/>
    <mergeCell ref="I207:K207"/>
    <mergeCell ref="K247:L247"/>
    <mergeCell ref="A245:B245"/>
    <mergeCell ref="C245:D245"/>
    <mergeCell ref="E245:F245"/>
    <mergeCell ref="I245:J245"/>
    <mergeCell ref="K245:L245"/>
    <mergeCell ref="M209:N209"/>
    <mergeCell ref="E210:F210"/>
    <mergeCell ref="A177:C177"/>
    <mergeCell ref="I177:K177"/>
    <mergeCell ref="A178:C178"/>
    <mergeCell ref="I178:K178"/>
    <mergeCell ref="A179:C179"/>
    <mergeCell ref="I179:K179"/>
    <mergeCell ref="I186:N186"/>
    <mergeCell ref="A187:F187"/>
    <mergeCell ref="I187:N187"/>
    <mergeCell ref="A188:F188"/>
    <mergeCell ref="I188:N188"/>
    <mergeCell ref="A194:D194"/>
    <mergeCell ref="A166:B166"/>
    <mergeCell ref="C166:D166"/>
    <mergeCell ref="I166:J166"/>
    <mergeCell ref="K166:L166"/>
    <mergeCell ref="A190:B190"/>
    <mergeCell ref="C190:G190"/>
    <mergeCell ref="I190:J190"/>
    <mergeCell ref="K190:O190"/>
    <mergeCell ref="A191:B191"/>
    <mergeCell ref="C191:G191"/>
    <mergeCell ref="I191:J191"/>
    <mergeCell ref="K191:O191"/>
    <mergeCell ref="K170:L170"/>
    <mergeCell ref="M170:N170"/>
    <mergeCell ref="A171:G171"/>
    <mergeCell ref="I171:O171"/>
    <mergeCell ref="I167:J167"/>
    <mergeCell ref="K167:L167"/>
    <mergeCell ref="A167:B167"/>
    <mergeCell ref="C167:D167"/>
    <mergeCell ref="I174:K174"/>
    <mergeCell ref="A175:C175"/>
    <mergeCell ref="I175:K175"/>
    <mergeCell ref="A176:C176"/>
    <mergeCell ref="I176:K176"/>
    <mergeCell ref="M169:N169"/>
    <mergeCell ref="A170:B170"/>
    <mergeCell ref="C170:D170"/>
    <mergeCell ref="A263:C263"/>
    <mergeCell ref="I263:K263"/>
    <mergeCell ref="A169:B169"/>
    <mergeCell ref="C169:D169"/>
    <mergeCell ref="E169:F169"/>
    <mergeCell ref="I169:J169"/>
    <mergeCell ref="K169:L169"/>
    <mergeCell ref="E247:F247"/>
    <mergeCell ref="I247:J247"/>
    <mergeCell ref="A258:C258"/>
    <mergeCell ref="A256:C256"/>
    <mergeCell ref="I256:K256"/>
    <mergeCell ref="A257:C257"/>
    <mergeCell ref="A250:C250"/>
    <mergeCell ref="E170:F170"/>
    <mergeCell ref="I170:J170"/>
    <mergeCell ref="A172:C172"/>
    <mergeCell ref="I172:K172"/>
    <mergeCell ref="A173:C173"/>
    <mergeCell ref="I173:K173"/>
    <mergeCell ref="A174:C174"/>
    <mergeCell ref="A180:C180"/>
    <mergeCell ref="I180:K180"/>
    <mergeCell ref="M236:N236"/>
    <mergeCell ref="A181:C181"/>
    <mergeCell ref="I181:K181"/>
    <mergeCell ref="A183:C184"/>
    <mergeCell ref="E183:F183"/>
    <mergeCell ref="E248:F248"/>
    <mergeCell ref="I248:J248"/>
    <mergeCell ref="A265:F265"/>
    <mergeCell ref="I265:N265"/>
    <mergeCell ref="A260:C260"/>
    <mergeCell ref="I260:K260"/>
    <mergeCell ref="A253:C253"/>
    <mergeCell ref="I253:K253"/>
    <mergeCell ref="A254:C254"/>
    <mergeCell ref="I254:K254"/>
    <mergeCell ref="M183:N183"/>
    <mergeCell ref="E184:F184"/>
    <mergeCell ref="M184:N184"/>
    <mergeCell ref="A216:B216"/>
    <mergeCell ref="C216:G216"/>
    <mergeCell ref="A252:C252"/>
    <mergeCell ref="I249:O249"/>
    <mergeCell ref="A225:C225"/>
    <mergeCell ref="I225:K225"/>
    <mergeCell ref="A226:C226"/>
    <mergeCell ref="E235:F235"/>
    <mergeCell ref="I235:K236"/>
    <mergeCell ref="M235:N235"/>
    <mergeCell ref="E236:F236"/>
    <mergeCell ref="A182:C182"/>
    <mergeCell ref="I182:K182"/>
    <mergeCell ref="A185:C185"/>
    <mergeCell ref="I185:K185"/>
    <mergeCell ref="C218:D218"/>
    <mergeCell ref="I218:J218"/>
    <mergeCell ref="K218:L218"/>
    <mergeCell ref="I219:J219"/>
    <mergeCell ref="M219:N219"/>
    <mergeCell ref="A218:B218"/>
    <mergeCell ref="E221:F221"/>
    <mergeCell ref="I221:J221"/>
    <mergeCell ref="K221:L221"/>
    <mergeCell ref="A219:B219"/>
    <mergeCell ref="C219:D219"/>
    <mergeCell ref="E219:F219"/>
    <mergeCell ref="K219:L219"/>
    <mergeCell ref="K222:L222"/>
    <mergeCell ref="M222:N222"/>
    <mergeCell ref="A264:F264"/>
    <mergeCell ref="I264:N264"/>
    <mergeCell ref="A247:B247"/>
    <mergeCell ref="C247:D247"/>
    <mergeCell ref="A259:C259"/>
    <mergeCell ref="I259:K259"/>
    <mergeCell ref="I250:K250"/>
    <mergeCell ref="A249:G249"/>
    <mergeCell ref="A251:C251"/>
    <mergeCell ref="I251:K251"/>
    <mergeCell ref="I252:K252"/>
    <mergeCell ref="M261:N261"/>
    <mergeCell ref="E262:F262"/>
    <mergeCell ref="M262:N262"/>
    <mergeCell ref="I255:K255"/>
    <mergeCell ref="A238:F238"/>
    <mergeCell ref="I238:N238"/>
    <mergeCell ref="A221:B221"/>
    <mergeCell ref="C221:D221"/>
    <mergeCell ref="I226:K226"/>
    <mergeCell ref="A227:C227"/>
    <mergeCell ref="I227:K227"/>
    <mergeCell ref="A228:C228"/>
    <mergeCell ref="I228:K228"/>
    <mergeCell ref="M221:N221"/>
    <mergeCell ref="A222:B222"/>
    <mergeCell ref="C222:D222"/>
    <mergeCell ref="E222:F222"/>
    <mergeCell ref="I222:J222"/>
    <mergeCell ref="A312:C312"/>
    <mergeCell ref="I312:K312"/>
    <mergeCell ref="A283:C283"/>
    <mergeCell ref="I283:K283"/>
    <mergeCell ref="A284:C284"/>
    <mergeCell ref="A280:C280"/>
    <mergeCell ref="E296:F296"/>
    <mergeCell ref="M296:N296"/>
    <mergeCell ref="A298:D298"/>
    <mergeCell ref="E298:G298"/>
    <mergeCell ref="I298:L298"/>
    <mergeCell ref="M298:O298"/>
    <mergeCell ref="I269:J269"/>
    <mergeCell ref="I305:K305"/>
    <mergeCell ref="A306:C306"/>
    <mergeCell ref="I306:K306"/>
    <mergeCell ref="K269:O269"/>
    <mergeCell ref="A270:B270"/>
    <mergeCell ref="M287:N287"/>
    <mergeCell ref="E288:F288"/>
    <mergeCell ref="M351:N351"/>
    <mergeCell ref="C270:D270"/>
    <mergeCell ref="I270:J270"/>
    <mergeCell ref="K270:L270"/>
    <mergeCell ref="A271:B271"/>
    <mergeCell ref="C271:D271"/>
    <mergeCell ref="I271:J271"/>
    <mergeCell ref="K271:L271"/>
    <mergeCell ref="M271:N271"/>
    <mergeCell ref="A290:F290"/>
    <mergeCell ref="I290:N290"/>
    <mergeCell ref="A291:F291"/>
    <mergeCell ref="I291:N291"/>
    <mergeCell ref="A292:F292"/>
    <mergeCell ref="A296:B296"/>
    <mergeCell ref="C296:D296"/>
    <mergeCell ref="I296:J296"/>
    <mergeCell ref="C349:D349"/>
    <mergeCell ref="E349:F349"/>
    <mergeCell ref="I349:J349"/>
    <mergeCell ref="A328:C328"/>
    <mergeCell ref="I328:K328"/>
    <mergeCell ref="A329:C329"/>
    <mergeCell ref="I329:K329"/>
    <mergeCell ref="A330:C330"/>
    <mergeCell ref="K347:O347"/>
    <mergeCell ref="I333:K333"/>
    <mergeCell ref="A334:C334"/>
    <mergeCell ref="I334:K334"/>
    <mergeCell ref="A335:C335"/>
    <mergeCell ref="I335:K335"/>
    <mergeCell ref="E340:F340"/>
    <mergeCell ref="I383:K383"/>
    <mergeCell ref="A384:C384"/>
    <mergeCell ref="I384:K384"/>
    <mergeCell ref="M377:N377"/>
    <mergeCell ref="A378:B378"/>
    <mergeCell ref="C378:D378"/>
    <mergeCell ref="E378:F378"/>
    <mergeCell ref="K378:L378"/>
    <mergeCell ref="M378:N378"/>
    <mergeCell ref="A379:G379"/>
    <mergeCell ref="I379:O379"/>
    <mergeCell ref="A396:F396"/>
    <mergeCell ref="I396:N396"/>
    <mergeCell ref="A385:C385"/>
    <mergeCell ref="I385:K385"/>
    <mergeCell ref="A386:C386"/>
    <mergeCell ref="I386:K386"/>
    <mergeCell ref="A387:C387"/>
    <mergeCell ref="I387:K387"/>
    <mergeCell ref="A388:C388"/>
    <mergeCell ref="I388:K388"/>
    <mergeCell ref="A394:F394"/>
    <mergeCell ref="I394:N394"/>
    <mergeCell ref="A395:F395"/>
    <mergeCell ref="I395:N395"/>
    <mergeCell ref="A389:C389"/>
    <mergeCell ref="I389:K389"/>
    <mergeCell ref="A391:C392"/>
    <mergeCell ref="A377:B377"/>
    <mergeCell ref="C377:D377"/>
    <mergeCell ref="E377:F377"/>
    <mergeCell ref="I377:J377"/>
    <mergeCell ref="A393:C393"/>
    <mergeCell ref="I393:K393"/>
    <mergeCell ref="C374:D374"/>
    <mergeCell ref="I374:J374"/>
    <mergeCell ref="K374:L374"/>
    <mergeCell ref="I378:J378"/>
    <mergeCell ref="E391:F391"/>
    <mergeCell ref="I391:K392"/>
    <mergeCell ref="M391:N391"/>
    <mergeCell ref="E392:F392"/>
    <mergeCell ref="M392:N392"/>
    <mergeCell ref="A390:C390"/>
    <mergeCell ref="I390:K390"/>
    <mergeCell ref="A383:C383"/>
    <mergeCell ref="A354:C354"/>
    <mergeCell ref="I354:K354"/>
    <mergeCell ref="A355:C355"/>
    <mergeCell ref="I355:K355"/>
    <mergeCell ref="A356:C356"/>
    <mergeCell ref="I356:K356"/>
    <mergeCell ref="M375:N375"/>
    <mergeCell ref="I370:N370"/>
    <mergeCell ref="A370:F370"/>
    <mergeCell ref="I375:J375"/>
    <mergeCell ref="A374:B374"/>
    <mergeCell ref="A373:B373"/>
    <mergeCell ref="I369:N369"/>
    <mergeCell ref="A369:F369"/>
    <mergeCell ref="A372:B372"/>
    <mergeCell ref="C372:G372"/>
    <mergeCell ref="I372:J372"/>
    <mergeCell ref="K372:O372"/>
    <mergeCell ref="A368:F368"/>
    <mergeCell ref="I368:N368"/>
    <mergeCell ref="C351:D351"/>
    <mergeCell ref="A353:G353"/>
    <mergeCell ref="I353:O353"/>
    <mergeCell ref="A364:C364"/>
    <mergeCell ref="I364:K364"/>
    <mergeCell ref="A367:C367"/>
    <mergeCell ref="I367:K367"/>
    <mergeCell ref="A352:B352"/>
    <mergeCell ref="C352:D352"/>
    <mergeCell ref="E352:F352"/>
    <mergeCell ref="I352:J352"/>
    <mergeCell ref="E351:F351"/>
    <mergeCell ref="I351:J351"/>
    <mergeCell ref="K351:L351"/>
    <mergeCell ref="A348:B348"/>
    <mergeCell ref="C348:D348"/>
    <mergeCell ref="I348:J348"/>
    <mergeCell ref="E365:F365"/>
    <mergeCell ref="A351:B351"/>
    <mergeCell ref="M366:N366"/>
    <mergeCell ref="I365:K366"/>
    <mergeCell ref="M365:N365"/>
    <mergeCell ref="E366:F366"/>
    <mergeCell ref="A357:C357"/>
    <mergeCell ref="I357:K357"/>
    <mergeCell ref="A359:C359"/>
    <mergeCell ref="I359:K359"/>
    <mergeCell ref="A360:C360"/>
    <mergeCell ref="I360:K360"/>
    <mergeCell ref="A361:C361"/>
    <mergeCell ref="K377:L377"/>
    <mergeCell ref="A375:B375"/>
    <mergeCell ref="C375:D375"/>
    <mergeCell ref="E375:F375"/>
    <mergeCell ref="K375:L375"/>
    <mergeCell ref="A162:F162"/>
    <mergeCell ref="I162:N162"/>
    <mergeCell ref="A323:B323"/>
    <mergeCell ref="C323:D323"/>
    <mergeCell ref="E323:F323"/>
    <mergeCell ref="I323:J323"/>
    <mergeCell ref="K323:L323"/>
    <mergeCell ref="M323:N323"/>
    <mergeCell ref="A320:B320"/>
    <mergeCell ref="C321:G321"/>
    <mergeCell ref="C373:G373"/>
    <mergeCell ref="I373:J373"/>
    <mergeCell ref="K373:O373"/>
    <mergeCell ref="I361:K361"/>
    <mergeCell ref="A362:C362"/>
    <mergeCell ref="I362:K362"/>
    <mergeCell ref="A363:C363"/>
    <mergeCell ref="I284:K284"/>
    <mergeCell ref="A274:B274"/>
    <mergeCell ref="I363:K363"/>
    <mergeCell ref="A365:C366"/>
    <mergeCell ref="K348:L348"/>
    <mergeCell ref="C268:G268"/>
    <mergeCell ref="I268:J268"/>
    <mergeCell ref="K268:O268"/>
    <mergeCell ref="A269:B269"/>
    <mergeCell ref="C269:G269"/>
    <mergeCell ref="K349:L349"/>
    <mergeCell ref="M340:N340"/>
    <mergeCell ref="K346:O346"/>
    <mergeCell ref="A347:B347"/>
    <mergeCell ref="C347:G347"/>
    <mergeCell ref="I347:J347"/>
    <mergeCell ref="A326:B326"/>
    <mergeCell ref="C326:D326"/>
    <mergeCell ref="E326:F326"/>
    <mergeCell ref="I326:J326"/>
    <mergeCell ref="K326:L326"/>
    <mergeCell ref="M326:N326"/>
    <mergeCell ref="I343:N343"/>
    <mergeCell ref="A344:F344"/>
    <mergeCell ref="I344:N344"/>
    <mergeCell ref="A159:C159"/>
    <mergeCell ref="I159:K159"/>
    <mergeCell ref="A160:F160"/>
    <mergeCell ref="M349:N349"/>
    <mergeCell ref="K296:L296"/>
    <mergeCell ref="M339:N339"/>
    <mergeCell ref="A268:B268"/>
    <mergeCell ref="A342:F342"/>
    <mergeCell ref="I342:N342"/>
    <mergeCell ref="A339:C340"/>
    <mergeCell ref="E339:F339"/>
    <mergeCell ref="I339:K340"/>
    <mergeCell ref="A349:B349"/>
    <mergeCell ref="A315:C315"/>
    <mergeCell ref="I315:K315"/>
    <mergeCell ref="A316:F316"/>
    <mergeCell ref="I316:N316"/>
    <mergeCell ref="I153:K153"/>
    <mergeCell ref="A154:C154"/>
    <mergeCell ref="I154:K154"/>
    <mergeCell ref="C325:D325"/>
    <mergeCell ref="E325:F325"/>
    <mergeCell ref="C320:G320"/>
    <mergeCell ref="I320:J320"/>
    <mergeCell ref="K320:O320"/>
    <mergeCell ref="A321:B321"/>
    <mergeCell ref="A332:C332"/>
    <mergeCell ref="M313:N313"/>
    <mergeCell ref="M314:N314"/>
    <mergeCell ref="M299:N299"/>
    <mergeCell ref="A300:B300"/>
    <mergeCell ref="C300:D300"/>
    <mergeCell ref="E300:F300"/>
    <mergeCell ref="I300:J300"/>
    <mergeCell ref="K300:L300"/>
    <mergeCell ref="A303:C303"/>
    <mergeCell ref="I303:K303"/>
    <mergeCell ref="A304:C304"/>
    <mergeCell ref="I304:K304"/>
    <mergeCell ref="A310:C310"/>
    <mergeCell ref="I310:K310"/>
    <mergeCell ref="A311:C311"/>
    <mergeCell ref="I311:K311"/>
    <mergeCell ref="A313:C314"/>
    <mergeCell ref="E313:F313"/>
    <mergeCell ref="I313:K314"/>
    <mergeCell ref="E314:F314"/>
    <mergeCell ref="A223:G223"/>
    <mergeCell ref="I223:O223"/>
    <mergeCell ref="E271:F271"/>
    <mergeCell ref="A286:C286"/>
    <mergeCell ref="I286:K286"/>
    <mergeCell ref="A289:C289"/>
    <mergeCell ref="I289:K289"/>
    <mergeCell ref="A285:C285"/>
    <mergeCell ref="I322:J322"/>
    <mergeCell ref="I331:K331"/>
    <mergeCell ref="E322:F322"/>
    <mergeCell ref="M322:N322"/>
    <mergeCell ref="A324:D324"/>
    <mergeCell ref="E324:G324"/>
    <mergeCell ref="I324:L324"/>
    <mergeCell ref="M324:O324"/>
    <mergeCell ref="A336:C336"/>
    <mergeCell ref="I336:K336"/>
    <mergeCell ref="A333:C333"/>
    <mergeCell ref="I292:N292"/>
    <mergeCell ref="A287:C288"/>
    <mergeCell ref="E287:F287"/>
    <mergeCell ref="I287:K288"/>
    <mergeCell ref="E273:F273"/>
    <mergeCell ref="M297:N297"/>
    <mergeCell ref="A297:B297"/>
    <mergeCell ref="C297:D297"/>
    <mergeCell ref="I297:J297"/>
    <mergeCell ref="K297:L297"/>
    <mergeCell ref="I299:J299"/>
    <mergeCell ref="K299:L299"/>
    <mergeCell ref="E297:F297"/>
    <mergeCell ref="A331:C331"/>
    <mergeCell ref="A141:B141"/>
    <mergeCell ref="I141:J141"/>
    <mergeCell ref="A294:B294"/>
    <mergeCell ref="C294:G294"/>
    <mergeCell ref="I294:J294"/>
    <mergeCell ref="K294:O294"/>
    <mergeCell ref="A295:B295"/>
    <mergeCell ref="C295:G295"/>
    <mergeCell ref="I295:J295"/>
    <mergeCell ref="K295:O295"/>
    <mergeCell ref="M325:N325"/>
    <mergeCell ref="I285:K285"/>
    <mergeCell ref="A276:C276"/>
    <mergeCell ref="I276:K276"/>
    <mergeCell ref="A277:C277"/>
    <mergeCell ref="I277:K277"/>
    <mergeCell ref="A278:C278"/>
    <mergeCell ref="I278:K278"/>
    <mergeCell ref="A279:C279"/>
    <mergeCell ref="I279:K279"/>
    <mergeCell ref="I321:J321"/>
    <mergeCell ref="K321:O321"/>
    <mergeCell ref="A322:B322"/>
    <mergeCell ref="C322:D322"/>
    <mergeCell ref="I146:K146"/>
    <mergeCell ref="K322:L322"/>
    <mergeCell ref="C273:D273"/>
    <mergeCell ref="I280:K280"/>
    <mergeCell ref="I160:N160"/>
    <mergeCell ref="A161:F161"/>
    <mergeCell ref="I161:N161"/>
    <mergeCell ref="M288:N288"/>
    <mergeCell ref="I48:K48"/>
    <mergeCell ref="I49:K49"/>
    <mergeCell ref="A47:C47"/>
    <mergeCell ref="A44:C44"/>
    <mergeCell ref="A17:C17"/>
    <mergeCell ref="I17:K17"/>
    <mergeCell ref="M28:N28"/>
    <mergeCell ref="A20:C20"/>
    <mergeCell ref="I20:K20"/>
    <mergeCell ref="A21:C21"/>
    <mergeCell ref="I21:K21"/>
    <mergeCell ref="A22:C22"/>
    <mergeCell ref="I22:K22"/>
    <mergeCell ref="A19:C19"/>
    <mergeCell ref="C9:G9"/>
    <mergeCell ref="I9:J9"/>
    <mergeCell ref="K9:O9"/>
    <mergeCell ref="A15:G15"/>
    <mergeCell ref="I15:O15"/>
    <mergeCell ref="A16:C16"/>
    <mergeCell ref="I16:K16"/>
    <mergeCell ref="M13:N13"/>
    <mergeCell ref="K14:L14"/>
    <mergeCell ref="M14:N14"/>
    <mergeCell ref="I19:K19"/>
    <mergeCell ref="A46:C46"/>
    <mergeCell ref="I46:K46"/>
    <mergeCell ref="A23:C23"/>
    <mergeCell ref="I23:K23"/>
    <mergeCell ref="A24:C24"/>
    <mergeCell ref="I24:K24"/>
    <mergeCell ref="C40:D40"/>
    <mergeCell ref="A3:D3"/>
    <mergeCell ref="A4:B4"/>
    <mergeCell ref="C4:D4"/>
    <mergeCell ref="E4:F4"/>
    <mergeCell ref="A5:B5"/>
    <mergeCell ref="C5:D5"/>
    <mergeCell ref="E5:F5"/>
    <mergeCell ref="E3:G3"/>
    <mergeCell ref="K13:L13"/>
    <mergeCell ref="I10:J10"/>
    <mergeCell ref="C13:D13"/>
    <mergeCell ref="E11:F11"/>
    <mergeCell ref="A6:B6"/>
    <mergeCell ref="C6:D6"/>
    <mergeCell ref="E6:F6"/>
    <mergeCell ref="E13:F13"/>
    <mergeCell ref="A14:B14"/>
    <mergeCell ref="C14:D14"/>
    <mergeCell ref="E14:F14"/>
    <mergeCell ref="A13:B13"/>
    <mergeCell ref="C8:G8"/>
    <mergeCell ref="I8:J8"/>
    <mergeCell ref="K8:O8"/>
    <mergeCell ref="A9:B9"/>
    <mergeCell ref="I14:J14"/>
    <mergeCell ref="A10:B10"/>
    <mergeCell ref="A62:B62"/>
    <mergeCell ref="I62:J62"/>
    <mergeCell ref="C62:D62"/>
    <mergeCell ref="C65:D65"/>
    <mergeCell ref="I87:J87"/>
    <mergeCell ref="M80:N80"/>
    <mergeCell ref="I68:K68"/>
    <mergeCell ref="I50:K50"/>
    <mergeCell ref="A52:C52"/>
    <mergeCell ref="I52:K52"/>
    <mergeCell ref="A55:C55"/>
    <mergeCell ref="I55:K55"/>
    <mergeCell ref="A51:C51"/>
    <mergeCell ref="I51:K51"/>
    <mergeCell ref="A56:F56"/>
    <mergeCell ref="I56:N56"/>
    <mergeCell ref="A61:B61"/>
    <mergeCell ref="I60:J60"/>
    <mergeCell ref="K60:O60"/>
    <mergeCell ref="C61:G61"/>
    <mergeCell ref="K61:O61"/>
    <mergeCell ref="A70:C70"/>
    <mergeCell ref="I70:K70"/>
    <mergeCell ref="A71:C71"/>
    <mergeCell ref="A53:C54"/>
    <mergeCell ref="E53:F53"/>
    <mergeCell ref="I53:K54"/>
    <mergeCell ref="M53:N53"/>
    <mergeCell ref="A58:F58"/>
    <mergeCell ref="I58:N58"/>
    <mergeCell ref="A50:C50"/>
    <mergeCell ref="M66:N66"/>
    <mergeCell ref="E92:F92"/>
    <mergeCell ref="A68:C68"/>
    <mergeCell ref="I69:K69"/>
    <mergeCell ref="A86:B86"/>
    <mergeCell ref="I86:J86"/>
    <mergeCell ref="E80:F80"/>
    <mergeCell ref="K86:O86"/>
    <mergeCell ref="M79:N79"/>
    <mergeCell ref="I78:K78"/>
    <mergeCell ref="A75:C75"/>
    <mergeCell ref="I75:K75"/>
    <mergeCell ref="A73:C73"/>
    <mergeCell ref="I72:K72"/>
    <mergeCell ref="I98:K98"/>
    <mergeCell ref="C86:G86"/>
    <mergeCell ref="A81:C81"/>
    <mergeCell ref="I81:K81"/>
    <mergeCell ref="A82:F82"/>
    <mergeCell ref="I82:N82"/>
    <mergeCell ref="A87:B87"/>
    <mergeCell ref="A74:C74"/>
    <mergeCell ref="I74:K74"/>
    <mergeCell ref="I96:K96"/>
    <mergeCell ref="I94:K94"/>
    <mergeCell ref="I91:J91"/>
    <mergeCell ref="C89:D89"/>
    <mergeCell ref="F81:G81"/>
    <mergeCell ref="N81:O81"/>
    <mergeCell ref="I25:K25"/>
    <mergeCell ref="A26:C26"/>
    <mergeCell ref="A42:C42"/>
    <mergeCell ref="I42:K42"/>
    <mergeCell ref="C39:D39"/>
    <mergeCell ref="I26:K26"/>
    <mergeCell ref="M40:N40"/>
    <mergeCell ref="A29:C29"/>
    <mergeCell ref="I29:K29"/>
    <mergeCell ref="I40:J40"/>
    <mergeCell ref="K40:L40"/>
    <mergeCell ref="A30:F30"/>
    <mergeCell ref="I30:N30"/>
    <mergeCell ref="A31:F31"/>
    <mergeCell ref="I31:N31"/>
    <mergeCell ref="E39:F39"/>
    <mergeCell ref="C37:D37"/>
    <mergeCell ref="I37:J37"/>
    <mergeCell ref="A35:B35"/>
    <mergeCell ref="A36:B36"/>
    <mergeCell ref="I36:J36"/>
    <mergeCell ref="I39:J39"/>
    <mergeCell ref="K39:L39"/>
    <mergeCell ref="K37:L37"/>
    <mergeCell ref="A32:F32"/>
    <mergeCell ref="A40:B40"/>
    <mergeCell ref="A34:B34"/>
    <mergeCell ref="C34:G34"/>
    <mergeCell ref="I34:J34"/>
    <mergeCell ref="K34:O34"/>
    <mergeCell ref="C36:D36"/>
    <mergeCell ref="A25:C25"/>
    <mergeCell ref="I32:N32"/>
    <mergeCell ref="A41:G41"/>
    <mergeCell ref="I41:O41"/>
    <mergeCell ref="I66:J66"/>
    <mergeCell ref="K66:L66"/>
    <mergeCell ref="I88:J88"/>
    <mergeCell ref="K88:L88"/>
    <mergeCell ref="K62:L62"/>
    <mergeCell ref="A57:F57"/>
    <mergeCell ref="I57:N57"/>
    <mergeCell ref="C66:D66"/>
    <mergeCell ref="I65:J65"/>
    <mergeCell ref="K65:L65"/>
    <mergeCell ref="E66:F66"/>
    <mergeCell ref="A27:C28"/>
    <mergeCell ref="A43:C43"/>
    <mergeCell ref="I43:K43"/>
    <mergeCell ref="K36:L36"/>
    <mergeCell ref="C60:G60"/>
    <mergeCell ref="A79:C80"/>
    <mergeCell ref="E79:F79"/>
    <mergeCell ref="I79:K80"/>
    <mergeCell ref="A65:B65"/>
    <mergeCell ref="E65:F65"/>
    <mergeCell ref="A72:C72"/>
    <mergeCell ref="I73:K73"/>
    <mergeCell ref="A76:C76"/>
    <mergeCell ref="I76:K76"/>
    <mergeCell ref="E27:F27"/>
    <mergeCell ref="I27:K28"/>
    <mergeCell ref="C87:G87"/>
    <mergeCell ref="K87:O87"/>
    <mergeCell ref="I406:K406"/>
    <mergeCell ref="A409:C409"/>
    <mergeCell ref="I409:K409"/>
    <mergeCell ref="A410:C410"/>
    <mergeCell ref="I410:K410"/>
    <mergeCell ref="A417:C418"/>
    <mergeCell ref="E417:F417"/>
    <mergeCell ref="I417:K418"/>
    <mergeCell ref="A407:C407"/>
    <mergeCell ref="I407:K407"/>
    <mergeCell ref="A416:C416"/>
    <mergeCell ref="I416:K416"/>
    <mergeCell ref="M404:N404"/>
    <mergeCell ref="A37:B37"/>
    <mergeCell ref="A84:F84"/>
    <mergeCell ref="I84:N84"/>
    <mergeCell ref="A69:C69"/>
    <mergeCell ref="A94:C94"/>
    <mergeCell ref="M39:N39"/>
    <mergeCell ref="A39:B39"/>
    <mergeCell ref="I61:J61"/>
    <mergeCell ref="A60:B60"/>
    <mergeCell ref="A45:C45"/>
    <mergeCell ref="I45:K45"/>
    <mergeCell ref="E40:F40"/>
    <mergeCell ref="I121:K121"/>
    <mergeCell ref="A104:C104"/>
    <mergeCell ref="A95:C95"/>
    <mergeCell ref="I95:K95"/>
    <mergeCell ref="I408:K408"/>
    <mergeCell ref="A411:C411"/>
    <mergeCell ref="I411:K411"/>
    <mergeCell ref="A422:F422"/>
    <mergeCell ref="I422:N422"/>
    <mergeCell ref="A412:C412"/>
    <mergeCell ref="I412:K412"/>
    <mergeCell ref="A413:C413"/>
    <mergeCell ref="I413:K413"/>
    <mergeCell ref="A414:C414"/>
    <mergeCell ref="I414:K414"/>
    <mergeCell ref="A415:C415"/>
    <mergeCell ref="I415:K415"/>
    <mergeCell ref="I109:N109"/>
    <mergeCell ref="A147:C147"/>
    <mergeCell ref="I147:K147"/>
    <mergeCell ref="A148:C148"/>
    <mergeCell ref="I148:K148"/>
    <mergeCell ref="A327:G327"/>
    <mergeCell ref="I332:K332"/>
    <mergeCell ref="A346:B346"/>
    <mergeCell ref="C346:G346"/>
    <mergeCell ref="I346:J346"/>
    <mergeCell ref="A155:C155"/>
    <mergeCell ref="I155:K155"/>
    <mergeCell ref="I327:O327"/>
    <mergeCell ref="A273:B273"/>
    <mergeCell ref="A118:B118"/>
    <mergeCell ref="C118:D118"/>
    <mergeCell ref="A138:B138"/>
    <mergeCell ref="I149:K149"/>
    <mergeCell ref="A150:C150"/>
    <mergeCell ref="A405:G405"/>
    <mergeCell ref="I405:O405"/>
    <mergeCell ref="A408:C408"/>
    <mergeCell ref="A406:C406"/>
    <mergeCell ref="C91:D91"/>
    <mergeCell ref="E117:F117"/>
    <mergeCell ref="I117:J117"/>
    <mergeCell ref="A114:B114"/>
    <mergeCell ref="M91:N91"/>
    <mergeCell ref="A92:B92"/>
    <mergeCell ref="A93:G93"/>
    <mergeCell ref="I93:O93"/>
    <mergeCell ref="C92:D92"/>
    <mergeCell ref="I103:K103"/>
    <mergeCell ref="I108:N108"/>
    <mergeCell ref="A109:F109"/>
    <mergeCell ref="A98:C98"/>
    <mergeCell ref="I150:K150"/>
    <mergeCell ref="A151:C151"/>
    <mergeCell ref="C144:D144"/>
    <mergeCell ref="E144:F144"/>
    <mergeCell ref="I144:J144"/>
    <mergeCell ref="K144:L144"/>
    <mergeCell ref="A146:C146"/>
    <mergeCell ref="A99:C99"/>
    <mergeCell ref="I104:K104"/>
    <mergeCell ref="A107:C107"/>
    <mergeCell ref="I107:K107"/>
    <mergeCell ref="A102:C102"/>
    <mergeCell ref="K113:O113"/>
    <mergeCell ref="A112:B112"/>
    <mergeCell ref="C112:G112"/>
    <mergeCell ref="K273:L273"/>
    <mergeCell ref="A281:C281"/>
    <mergeCell ref="I281:K281"/>
    <mergeCell ref="M417:N417"/>
    <mergeCell ref="E418:F418"/>
    <mergeCell ref="M418:N418"/>
    <mergeCell ref="A419:C419"/>
    <mergeCell ref="E118:F118"/>
    <mergeCell ref="I118:J118"/>
    <mergeCell ref="I419:K419"/>
    <mergeCell ref="A119:G119"/>
    <mergeCell ref="I119:O119"/>
    <mergeCell ref="A140:B140"/>
    <mergeCell ref="C140:D140"/>
    <mergeCell ref="A134:F134"/>
    <mergeCell ref="A400:B400"/>
    <mergeCell ref="I129:K129"/>
    <mergeCell ref="I122:K122"/>
    <mergeCell ref="A115:B115"/>
    <mergeCell ref="I115:J115"/>
    <mergeCell ref="A153:C153"/>
    <mergeCell ref="K403:L403"/>
    <mergeCell ref="I400:J400"/>
    <mergeCell ref="A143:B143"/>
    <mergeCell ref="A144:B144"/>
    <mergeCell ref="A149:C149"/>
    <mergeCell ref="C165:G165"/>
    <mergeCell ref="A123:C123"/>
    <mergeCell ref="I165:J165"/>
    <mergeCell ref="A136:F136"/>
    <mergeCell ref="I136:N136"/>
    <mergeCell ref="A398:B398"/>
    <mergeCell ref="C274:D274"/>
    <mergeCell ref="E274:F274"/>
    <mergeCell ref="I273:J273"/>
    <mergeCell ref="A421:F421"/>
    <mergeCell ref="I421:N421"/>
    <mergeCell ref="I125:K125"/>
    <mergeCell ref="A126:C126"/>
    <mergeCell ref="I126:K126"/>
    <mergeCell ref="A139:B139"/>
    <mergeCell ref="C139:G139"/>
    <mergeCell ref="I139:J139"/>
    <mergeCell ref="K139:O139"/>
    <mergeCell ref="A420:F420"/>
    <mergeCell ref="I420:N420"/>
    <mergeCell ref="I123:K123"/>
    <mergeCell ref="A124:C124"/>
    <mergeCell ref="I124:K124"/>
    <mergeCell ref="C143:D143"/>
    <mergeCell ref="E143:F143"/>
    <mergeCell ref="I143:J143"/>
    <mergeCell ref="K143:L143"/>
    <mergeCell ref="A164:B164"/>
    <mergeCell ref="A133:C133"/>
    <mergeCell ref="I133:K133"/>
    <mergeCell ref="A325:B325"/>
    <mergeCell ref="M273:N273"/>
    <mergeCell ref="C400:D400"/>
    <mergeCell ref="A404:B404"/>
    <mergeCell ref="C404:D404"/>
    <mergeCell ref="E404:F404"/>
    <mergeCell ref="I404:J404"/>
    <mergeCell ref="K404:L404"/>
    <mergeCell ref="C403:D403"/>
    <mergeCell ref="E403:F403"/>
    <mergeCell ref="I403:J403"/>
    <mergeCell ref="M403:N403"/>
    <mergeCell ref="I89:J89"/>
    <mergeCell ref="K89:L89"/>
    <mergeCell ref="K118:L118"/>
    <mergeCell ref="A403:B403"/>
    <mergeCell ref="I120:K120"/>
    <mergeCell ref="A121:C121"/>
    <mergeCell ref="I102:K102"/>
    <mergeCell ref="A103:C103"/>
    <mergeCell ref="C164:G164"/>
    <mergeCell ref="I164:J164"/>
    <mergeCell ref="K164:O164"/>
    <mergeCell ref="A165:B165"/>
    <mergeCell ref="C141:D141"/>
    <mergeCell ref="K141:L141"/>
    <mergeCell ref="M117:N117"/>
    <mergeCell ref="A122:C122"/>
    <mergeCell ref="M92:N92"/>
    <mergeCell ref="K91:L91"/>
    <mergeCell ref="E91:F91"/>
    <mergeCell ref="A91:B91"/>
    <mergeCell ref="I92:J92"/>
    <mergeCell ref="K92:L92"/>
    <mergeCell ref="I99:K99"/>
    <mergeCell ref="A108:F108"/>
    <mergeCell ref="A156:C156"/>
    <mergeCell ref="I156:K156"/>
    <mergeCell ref="I274:J274"/>
    <mergeCell ref="K274:L274"/>
    <mergeCell ref="M274:N274"/>
    <mergeCell ref="A275:G275"/>
    <mergeCell ref="I275:O275"/>
    <mergeCell ref="I140:J140"/>
    <mergeCell ref="K140:L140"/>
    <mergeCell ref="K401:L401"/>
    <mergeCell ref="A399:B399"/>
    <mergeCell ref="C399:G399"/>
    <mergeCell ref="I399:J399"/>
    <mergeCell ref="K399:O399"/>
    <mergeCell ref="C398:G398"/>
    <mergeCell ref="A401:B401"/>
    <mergeCell ref="C401:D401"/>
    <mergeCell ref="E401:F401"/>
    <mergeCell ref="I401:J401"/>
    <mergeCell ref="A282:C282"/>
    <mergeCell ref="I282:K282"/>
    <mergeCell ref="I398:J398"/>
    <mergeCell ref="K398:O398"/>
    <mergeCell ref="I135:N135"/>
    <mergeCell ref="M143:N143"/>
    <mergeCell ref="M401:N401"/>
    <mergeCell ref="K400:L400"/>
    <mergeCell ref="K165:O165"/>
    <mergeCell ref="C138:G138"/>
    <mergeCell ref="I138:J138"/>
    <mergeCell ref="K138:O138"/>
    <mergeCell ref="I330:K330"/>
    <mergeCell ref="M300:N300"/>
    <mergeCell ref="A301:G301"/>
    <mergeCell ref="I301:O301"/>
    <mergeCell ref="A299:B299"/>
    <mergeCell ref="C299:D299"/>
    <mergeCell ref="E299:F299"/>
    <mergeCell ref="A305:C305"/>
    <mergeCell ref="A18:C18"/>
    <mergeCell ref="I18:K18"/>
    <mergeCell ref="P16:P17"/>
    <mergeCell ref="A63:B63"/>
    <mergeCell ref="C63:D63"/>
    <mergeCell ref="I63:J63"/>
    <mergeCell ref="K63:L63"/>
    <mergeCell ref="I101:K101"/>
    <mergeCell ref="A96:C96"/>
    <mergeCell ref="A110:F110"/>
    <mergeCell ref="I110:N110"/>
    <mergeCell ref="A100:C100"/>
    <mergeCell ref="I100:K100"/>
    <mergeCell ref="A101:C101"/>
    <mergeCell ref="A135:F135"/>
    <mergeCell ref="A130:C130"/>
    <mergeCell ref="I130:K130"/>
    <mergeCell ref="C115:D115"/>
    <mergeCell ref="K115:L115"/>
    <mergeCell ref="I128:K128"/>
    <mergeCell ref="A128:C128"/>
    <mergeCell ref="A129:C129"/>
    <mergeCell ref="I134:N134"/>
    <mergeCell ref="A77:C77"/>
    <mergeCell ref="I77:K77"/>
    <mergeCell ref="A83:F83"/>
    <mergeCell ref="I83:N83"/>
    <mergeCell ref="I112:J112"/>
    <mergeCell ref="C113:G113"/>
    <mergeCell ref="A78:C78"/>
    <mergeCell ref="A89:B89"/>
    <mergeCell ref="M118:N118"/>
    <mergeCell ref="K114:L114"/>
    <mergeCell ref="K112:O112"/>
    <mergeCell ref="A88:B88"/>
    <mergeCell ref="C88:D88"/>
    <mergeCell ref="I113:J113"/>
    <mergeCell ref="A97:C97"/>
    <mergeCell ref="I97:K97"/>
    <mergeCell ref="A120:C120"/>
    <mergeCell ref="A113:B113"/>
    <mergeCell ref="P1:P2"/>
    <mergeCell ref="C35:G35"/>
    <mergeCell ref="K35:O35"/>
    <mergeCell ref="A11:B11"/>
    <mergeCell ref="C11:D11"/>
    <mergeCell ref="I35:J35"/>
    <mergeCell ref="A8:B8"/>
    <mergeCell ref="A127:C127"/>
    <mergeCell ref="I127:K127"/>
    <mergeCell ref="J1:O1"/>
    <mergeCell ref="P4:P5"/>
    <mergeCell ref="I11:J11"/>
    <mergeCell ref="K11:L11"/>
    <mergeCell ref="A105:C106"/>
    <mergeCell ref="E105:F105"/>
    <mergeCell ref="I105:K106"/>
    <mergeCell ref="C114:D114"/>
    <mergeCell ref="I114:J114"/>
    <mergeCell ref="M65:N65"/>
    <mergeCell ref="A66:B66"/>
    <mergeCell ref="I71:K71"/>
    <mergeCell ref="A67:G67"/>
    <mergeCell ref="I67:O67"/>
  </mergeCells>
  <phoneticPr fontId="16"/>
  <conditionalFormatting sqref="A27 E28 E54 E80 E106 E132 E158 E184 E210 E236 E262 E288 E314 E340 E366 E392 E418">
    <cfRule type="expression" dxfId="70" priority="96" stopIfTrue="1">
      <formula>$E$21="○"</formula>
    </cfRule>
  </conditionalFormatting>
  <conditionalFormatting sqref="A27">
    <cfRule type="expression" dxfId="69" priority="95" stopIfTrue="1">
      <formula>$H$5=TRUE</formula>
    </cfRule>
  </conditionalFormatting>
  <conditionalFormatting sqref="F17 A17:B26">
    <cfRule type="expression" dxfId="68" priority="128" stopIfTrue="1">
      <formula>#REF!=TRUE</formula>
    </cfRule>
  </conditionalFormatting>
  <conditionalFormatting sqref="F43 A43:B52">
    <cfRule type="expression" dxfId="67" priority="126" stopIfTrue="1">
      <formula>#REF!=TRUE</formula>
    </cfRule>
  </conditionalFormatting>
  <conditionalFormatting sqref="F69 A69:B78">
    <cfRule type="expression" dxfId="66" priority="124" stopIfTrue="1">
      <formula>#REF!=TRUE</formula>
    </cfRule>
  </conditionalFormatting>
  <conditionalFormatting sqref="F95 A95:B104">
    <cfRule type="expression" dxfId="65" priority="122" stopIfTrue="1">
      <formula>#REF!=TRUE</formula>
    </cfRule>
  </conditionalFormatting>
  <conditionalFormatting sqref="F121 A121:B130">
    <cfRule type="expression" dxfId="64" priority="120" stopIfTrue="1">
      <formula>#REF!=TRUE</formula>
    </cfRule>
  </conditionalFormatting>
  <conditionalFormatting sqref="F147 A147:B156">
    <cfRule type="expression" dxfId="63" priority="116" stopIfTrue="1">
      <formula>#REF!=TRUE</formula>
    </cfRule>
  </conditionalFormatting>
  <conditionalFormatting sqref="F173 A173:B182">
    <cfRule type="expression" dxfId="62" priority="98" stopIfTrue="1">
      <formula>#REF!=TRUE</formula>
    </cfRule>
  </conditionalFormatting>
  <conditionalFormatting sqref="F199 A199:B208">
    <cfRule type="expression" dxfId="61" priority="100" stopIfTrue="1">
      <formula>#REF!=TRUE</formula>
    </cfRule>
  </conditionalFormatting>
  <conditionalFormatting sqref="F225 A225:B234">
    <cfRule type="expression" dxfId="60" priority="102" stopIfTrue="1">
      <formula>#REF!=TRUE</formula>
    </cfRule>
  </conditionalFormatting>
  <conditionalFormatting sqref="F251 A251:B260">
    <cfRule type="expression" dxfId="59" priority="104" stopIfTrue="1">
      <formula>#REF!=TRUE</formula>
    </cfRule>
  </conditionalFormatting>
  <conditionalFormatting sqref="F277 A277:B286">
    <cfRule type="expression" dxfId="58" priority="106" stopIfTrue="1">
      <formula>#REF!=TRUE</formula>
    </cfRule>
  </conditionalFormatting>
  <conditionalFormatting sqref="F303 A303:B312">
    <cfRule type="expression" dxfId="57" priority="108" stopIfTrue="1">
      <formula>#REF!=TRUE</formula>
    </cfRule>
  </conditionalFormatting>
  <conditionalFormatting sqref="F329 A329:B338">
    <cfRule type="expression" dxfId="56" priority="110" stopIfTrue="1">
      <formula>#REF!=TRUE</formula>
    </cfRule>
  </conditionalFormatting>
  <conditionalFormatting sqref="F355 A355:B364">
    <cfRule type="expression" dxfId="55" priority="112" stopIfTrue="1">
      <formula>#REF!=TRUE</formula>
    </cfRule>
  </conditionalFormatting>
  <conditionalFormatting sqref="F381 A381:B390">
    <cfRule type="expression" dxfId="54" priority="114" stopIfTrue="1">
      <formula>#REF!=TRUE</formula>
    </cfRule>
  </conditionalFormatting>
  <conditionalFormatting sqref="F407 A407:B416">
    <cfRule type="expression" dxfId="53" priority="118" stopIfTrue="1">
      <formula>#REF!=TRUE</formula>
    </cfRule>
  </conditionalFormatting>
  <conditionalFormatting sqref="G27">
    <cfRule type="expression" dxfId="52" priority="94" stopIfTrue="1">
      <formula>$E$21="○"</formula>
    </cfRule>
  </conditionalFormatting>
  <conditionalFormatting sqref="G53">
    <cfRule type="expression" dxfId="51" priority="88" stopIfTrue="1">
      <formula>$E$21="○"</formula>
    </cfRule>
  </conditionalFormatting>
  <conditionalFormatting sqref="G79">
    <cfRule type="expression" dxfId="50" priority="82" stopIfTrue="1">
      <formula>$E$21="○"</formula>
    </cfRule>
  </conditionalFormatting>
  <conditionalFormatting sqref="G105">
    <cfRule type="expression" dxfId="49" priority="76" stopIfTrue="1">
      <formula>$E$21="○"</formula>
    </cfRule>
  </conditionalFormatting>
  <conditionalFormatting sqref="G131">
    <cfRule type="expression" dxfId="48" priority="70" stopIfTrue="1">
      <formula>$E$21="○"</formula>
    </cfRule>
  </conditionalFormatting>
  <conditionalFormatting sqref="G157">
    <cfRule type="expression" dxfId="47" priority="64" stopIfTrue="1">
      <formula>$E$21="○"</formula>
    </cfRule>
  </conditionalFormatting>
  <conditionalFormatting sqref="G183">
    <cfRule type="expression" dxfId="46" priority="58" stopIfTrue="1">
      <formula>$E$21="○"</formula>
    </cfRule>
  </conditionalFormatting>
  <conditionalFormatting sqref="G209">
    <cfRule type="expression" dxfId="45" priority="52" stopIfTrue="1">
      <formula>$E$21="○"</formula>
    </cfRule>
  </conditionalFormatting>
  <conditionalFormatting sqref="G235">
    <cfRule type="expression" dxfId="44" priority="46" stopIfTrue="1">
      <formula>$E$21="○"</formula>
    </cfRule>
  </conditionalFormatting>
  <conditionalFormatting sqref="G261">
    <cfRule type="expression" dxfId="43" priority="40" stopIfTrue="1">
      <formula>$E$21="○"</formula>
    </cfRule>
  </conditionalFormatting>
  <conditionalFormatting sqref="G287">
    <cfRule type="expression" dxfId="42" priority="34" stopIfTrue="1">
      <formula>$E$21="○"</formula>
    </cfRule>
  </conditionalFormatting>
  <conditionalFormatting sqref="G313">
    <cfRule type="expression" dxfId="41" priority="28" stopIfTrue="1">
      <formula>$E$21="○"</formula>
    </cfRule>
  </conditionalFormatting>
  <conditionalFormatting sqref="G339">
    <cfRule type="expression" dxfId="40" priority="22" stopIfTrue="1">
      <formula>$E$21="○"</formula>
    </cfRule>
  </conditionalFormatting>
  <conditionalFormatting sqref="G365">
    <cfRule type="expression" dxfId="39" priority="16" stopIfTrue="1">
      <formula>$E$21="○"</formula>
    </cfRule>
  </conditionalFormatting>
  <conditionalFormatting sqref="G391">
    <cfRule type="expression" dxfId="38" priority="10" stopIfTrue="1">
      <formula>$E$21="○"</formula>
    </cfRule>
  </conditionalFormatting>
  <conditionalFormatting sqref="G417">
    <cfRule type="expression" dxfId="37" priority="4" stopIfTrue="1">
      <formula>$E$21="○"</formula>
    </cfRule>
  </conditionalFormatting>
  <conditionalFormatting sqref="I27 A53 I53 A79 I79 A105 I105 A131 I131 A157 I157 A183 I183 A209 I209 A235 I235 A261 I261 A287 I287 A313 I313 A339 I339 A365 I365 A391 I391 A417 I417">
    <cfRule type="expression" dxfId="36" priority="89" stopIfTrue="1">
      <formula>$H$5=TRUE</formula>
    </cfRule>
    <cfRule type="expression" dxfId="35" priority="90" stopIfTrue="1">
      <formula>$E$21="○"</formula>
    </cfRule>
  </conditionalFormatting>
  <conditionalFormatting sqref="N17 I17:J26">
    <cfRule type="expression" dxfId="34" priority="127" stopIfTrue="1">
      <formula>#REF!=TRUE</formula>
    </cfRule>
  </conditionalFormatting>
  <conditionalFormatting sqref="N43 I43:J52">
    <cfRule type="expression" dxfId="33" priority="125" stopIfTrue="1">
      <formula>#REF!=TRUE</formula>
    </cfRule>
  </conditionalFormatting>
  <conditionalFormatting sqref="N69 I69:J78">
    <cfRule type="expression" dxfId="32" priority="123" stopIfTrue="1">
      <formula>#REF!=TRUE</formula>
    </cfRule>
  </conditionalFormatting>
  <conditionalFormatting sqref="N95 I95:J104">
    <cfRule type="expression" dxfId="31" priority="121" stopIfTrue="1">
      <formula>#REF!=TRUE</formula>
    </cfRule>
  </conditionalFormatting>
  <conditionalFormatting sqref="N121 I121:J130">
    <cfRule type="expression" dxfId="30" priority="119" stopIfTrue="1">
      <formula>#REF!=TRUE</formula>
    </cfRule>
  </conditionalFormatting>
  <conditionalFormatting sqref="N147 I147:J156">
    <cfRule type="expression" dxfId="29" priority="115" stopIfTrue="1">
      <formula>#REF!=TRUE</formula>
    </cfRule>
  </conditionalFormatting>
  <conditionalFormatting sqref="N173 I173:J182">
    <cfRule type="expression" dxfId="28" priority="97" stopIfTrue="1">
      <formula>#REF!=TRUE</formula>
    </cfRule>
  </conditionalFormatting>
  <conditionalFormatting sqref="N199 I199:J208">
    <cfRule type="expression" dxfId="27" priority="99" stopIfTrue="1">
      <formula>#REF!=TRUE</formula>
    </cfRule>
  </conditionalFormatting>
  <conditionalFormatting sqref="N225 I225:J234">
    <cfRule type="expression" dxfId="26" priority="101" stopIfTrue="1">
      <formula>#REF!=TRUE</formula>
    </cfRule>
  </conditionalFormatting>
  <conditionalFormatting sqref="N251 I251:J260">
    <cfRule type="expression" dxfId="25" priority="103" stopIfTrue="1">
      <formula>#REF!=TRUE</formula>
    </cfRule>
  </conditionalFormatting>
  <conditionalFormatting sqref="N277 I277:J286">
    <cfRule type="expression" dxfId="24" priority="105" stopIfTrue="1">
      <formula>#REF!=TRUE</formula>
    </cfRule>
  </conditionalFormatting>
  <conditionalFormatting sqref="N303 I303:J312">
    <cfRule type="expression" dxfId="23" priority="107" stopIfTrue="1">
      <formula>#REF!=TRUE</formula>
    </cfRule>
  </conditionalFormatting>
  <conditionalFormatting sqref="N329 I329:J338">
    <cfRule type="expression" dxfId="22" priority="109" stopIfTrue="1">
      <formula>#REF!=TRUE</formula>
    </cfRule>
  </conditionalFormatting>
  <conditionalFormatting sqref="N355 I355:J364">
    <cfRule type="expression" dxfId="21" priority="111" stopIfTrue="1">
      <formula>#REF!=TRUE</formula>
    </cfRule>
  </conditionalFormatting>
  <conditionalFormatting sqref="N381 I381:J390">
    <cfRule type="expression" dxfId="20" priority="113" stopIfTrue="1">
      <formula>#REF!=TRUE</formula>
    </cfRule>
  </conditionalFormatting>
  <conditionalFormatting sqref="N407 I407:J416">
    <cfRule type="expression" dxfId="19" priority="117" stopIfTrue="1">
      <formula>#REF!=TRUE</formula>
    </cfRule>
  </conditionalFormatting>
  <conditionalFormatting sqref="O27">
    <cfRule type="expression" dxfId="18" priority="93" stopIfTrue="1">
      <formula>$E$21="○"</formula>
    </cfRule>
  </conditionalFormatting>
  <conditionalFormatting sqref="O53">
    <cfRule type="expression" dxfId="17" priority="87" stopIfTrue="1">
      <formula>$E$21="○"</formula>
    </cfRule>
  </conditionalFormatting>
  <conditionalFormatting sqref="O79">
    <cfRule type="expression" dxfId="16" priority="81" stopIfTrue="1">
      <formula>$E$21="○"</formula>
    </cfRule>
  </conditionalFormatting>
  <conditionalFormatting sqref="O105">
    <cfRule type="expression" dxfId="15" priority="75" stopIfTrue="1">
      <formula>$E$21="○"</formula>
    </cfRule>
  </conditionalFormatting>
  <conditionalFormatting sqref="O131">
    <cfRule type="expression" dxfId="14" priority="69" stopIfTrue="1">
      <formula>$E$21="○"</formula>
    </cfRule>
  </conditionalFormatting>
  <conditionalFormatting sqref="O157">
    <cfRule type="expression" dxfId="13" priority="63" stopIfTrue="1">
      <formula>$E$21="○"</formula>
    </cfRule>
  </conditionalFormatting>
  <conditionalFormatting sqref="O183">
    <cfRule type="expression" dxfId="12" priority="57" stopIfTrue="1">
      <formula>$E$21="○"</formula>
    </cfRule>
  </conditionalFormatting>
  <conditionalFormatting sqref="O209">
    <cfRule type="expression" dxfId="11" priority="51" stopIfTrue="1">
      <formula>$E$21="○"</formula>
    </cfRule>
  </conditionalFormatting>
  <conditionalFormatting sqref="O235">
    <cfRule type="expression" dxfId="10" priority="45" stopIfTrue="1">
      <formula>$E$21="○"</formula>
    </cfRule>
  </conditionalFormatting>
  <conditionalFormatting sqref="O261">
    <cfRule type="expression" dxfId="9" priority="39" stopIfTrue="1">
      <formula>$E$21="○"</formula>
    </cfRule>
  </conditionalFormatting>
  <conditionalFormatting sqref="O287">
    <cfRule type="expression" dxfId="8" priority="33" stopIfTrue="1">
      <formula>$E$21="○"</formula>
    </cfRule>
  </conditionalFormatting>
  <conditionalFormatting sqref="O313">
    <cfRule type="expression" dxfId="7" priority="27" stopIfTrue="1">
      <formula>$E$21="○"</formula>
    </cfRule>
  </conditionalFormatting>
  <conditionalFormatting sqref="O339">
    <cfRule type="expression" dxfId="6" priority="21" stopIfTrue="1">
      <formula>$E$21="○"</formula>
    </cfRule>
  </conditionalFormatting>
  <conditionalFormatting sqref="O365">
    <cfRule type="expression" dxfId="5" priority="15" stopIfTrue="1">
      <formula>$E$21="○"</formula>
    </cfRule>
  </conditionalFormatting>
  <conditionalFormatting sqref="O391">
    <cfRule type="expression" dxfId="4" priority="9" stopIfTrue="1">
      <formula>$E$21="○"</formula>
    </cfRule>
  </conditionalFormatting>
  <conditionalFormatting sqref="O417">
    <cfRule type="expression" dxfId="3" priority="3" stopIfTrue="1">
      <formula>$E$21="○"</formula>
    </cfRule>
  </conditionalFormatting>
  <dataValidations count="4">
    <dataValidation type="whole" operator="lessThanOrEqual" allowBlank="1" showInputMessage="1" showErrorMessage="1" error="マイナスで入力してください。" sqref="G31 O31 G57 O57 G83 O83 G109 O109 G135 O135 G161 O161 G187 O187 G213 O213 G239 O239 G265 O265 G291 O291 G317 O317 G343 O343 G369 O369 G395 O395 G421 O421" xr:uid="{46DD5325-2308-4175-AD06-0F0922D97DAE}">
      <formula1>0</formula1>
    </dataValidation>
    <dataValidation imeMode="off" allowBlank="1" showInputMessage="1" showErrorMessage="1" sqref="G27 O27 G391 O391 G53 O53 G79 O79 G105 O105 G131 O131 G157 O157 G183 O183 G209 O209 G235 O235 G261 O261 G287 O287 G313 O313 G339 O339 G365 O365 G417 O417" xr:uid="{83F1A830-517E-4EC3-8022-D1D6C0438176}"/>
    <dataValidation imeMode="hiragana" allowBlank="1" showInputMessage="1" showErrorMessage="1" sqref="G183 G27 O27 O183 G287 O287 G391 O391 G365 O365 G53 O53 G209 O209 G79 O79 G339 O339 G105 O105 G261 O261 G131 O131 G313 O313 G157 O157 G235 O235 G417 O417" xr:uid="{03D0992E-7B60-4E05-A577-BA5867BA0E1E}"/>
    <dataValidation allowBlank="1" showErrorMessage="1" prompt="会場の席数に関する備考欄" sqref="O400 G10 O10 G36 O36 G62 O62 G88 O88 G114 O114 G140 O140 G166 O166 G192 O192 G218 O218 G244 O244 G270 O270 G296 O296 G322 O322 G348 O348 G374 O374 G400" xr:uid="{00000000-0002-0000-0A00-000001000000}"/>
  </dataValidations>
  <printOptions horizontalCentered="1"/>
  <pageMargins left="0.78740157480314965" right="0.78740157480314965" top="0.59055118110236227" bottom="0.78740157480314965" header="0.59055118110236227" footer="0"/>
  <pageSetup paperSize="9" scale="59" fitToHeight="0" orientation="portrait" r:id="rId1"/>
  <headerFooter scaleWithDoc="0">
    <oddFooter xml:space="preserve">&amp;R&amp;"ＭＳ ゴシック,標準"&amp;12整理番号：（事務局記入欄）
</oddFooter>
  </headerFooter>
  <rowBreaks count="7" manualBreakCount="7">
    <brk id="59" max="14" man="1"/>
    <brk id="111" max="14" man="1"/>
    <brk id="163" max="14" man="1"/>
    <brk id="215" max="14" man="1"/>
    <brk id="267" max="14" man="1"/>
    <brk id="319" max="14" man="1"/>
    <brk id="371" max="14" man="1"/>
  </rowBreaks>
  <colBreaks count="1" manualBreakCount="1">
    <brk id="15"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T236"/>
  <sheetViews>
    <sheetView view="pageBreakPreview" zoomScale="50" zoomScaleNormal="40" zoomScaleSheetLayoutView="50" zoomScalePageLayoutView="30" workbookViewId="0">
      <pane ySplit="25" topLeftCell="A161" activePane="bottomLeft" state="frozen"/>
      <selection activeCell="M15" sqref="M15"/>
      <selection pane="bottomLeft" activeCell="D187" sqref="D187"/>
    </sheetView>
  </sheetViews>
  <sheetFormatPr defaultColWidth="9" defaultRowHeight="24.95" customHeight="1"/>
  <cols>
    <col min="1" max="1" width="5.75" style="249" bestFit="1" customWidth="1"/>
    <col min="2" max="2" width="3.375" style="249" customWidth="1"/>
    <col min="3" max="3" width="3.625" style="249" customWidth="1"/>
    <col min="4" max="4" width="20.625" style="428" customWidth="1"/>
    <col min="5" max="5" width="35.625" style="428" customWidth="1"/>
    <col min="6" max="6" width="35.625" style="249" customWidth="1"/>
    <col min="7" max="7" width="16.625" style="396" customWidth="1"/>
    <col min="8" max="8" width="9.75" style="396" customWidth="1"/>
    <col min="9" max="9" width="5.625" style="397" customWidth="1"/>
    <col min="10" max="10" width="9.75" style="396" customWidth="1"/>
    <col min="11" max="11" width="5.625" style="397" customWidth="1"/>
    <col min="12" max="12" width="18.5" style="397" customWidth="1"/>
    <col min="13" max="13" width="16.625" style="94" customWidth="1"/>
    <col min="14" max="14" width="9" style="249"/>
    <col min="15" max="29" width="9" style="249" customWidth="1"/>
    <col min="30" max="16384" width="9" style="249"/>
  </cols>
  <sheetData>
    <row r="1" spans="1:20" customFormat="1" ht="33.75" customHeight="1">
      <c r="B1" s="1022"/>
      <c r="C1" s="1022"/>
      <c r="D1" s="1022"/>
      <c r="E1" s="1022"/>
      <c r="F1" s="1022"/>
      <c r="G1" s="1022"/>
      <c r="H1" s="1022"/>
      <c r="I1" s="1022"/>
      <c r="J1" s="1022"/>
      <c r="K1" s="1022"/>
      <c r="L1" s="1022"/>
      <c r="M1" s="1022"/>
    </row>
    <row r="2" spans="1:20" s="10" customFormat="1" ht="29.25" customHeight="1">
      <c r="B2" s="379" t="s">
        <v>179</v>
      </c>
      <c r="C2" s="254"/>
      <c r="G2" s="256"/>
      <c r="H2" s="256"/>
      <c r="I2" s="257"/>
    </row>
    <row r="3" spans="1:20" s="10" customFormat="1" ht="7.5" customHeight="1">
      <c r="B3" s="254"/>
      <c r="C3" s="254"/>
      <c r="G3" s="256"/>
      <c r="H3" s="256"/>
      <c r="I3" s="257"/>
    </row>
    <row r="4" spans="1:20" s="10" customFormat="1" ht="51" customHeight="1" thickBot="1">
      <c r="B4" s="254"/>
      <c r="C4" s="254"/>
      <c r="D4" s="253" t="s">
        <v>258</v>
      </c>
      <c r="E4" s="1034" t="str">
        <f>IF(総表!C15="","",総表!C15)</f>
        <v/>
      </c>
      <c r="F4" s="1034"/>
      <c r="G4" s="380" t="s">
        <v>259</v>
      </c>
      <c r="H4" s="1030" t="str">
        <f>IF(総表!C23="","",総表!C23)</f>
        <v/>
      </c>
      <c r="I4" s="1031"/>
      <c r="J4" s="1031"/>
      <c r="K4" s="1031"/>
      <c r="L4" s="1031"/>
      <c r="M4" s="1031"/>
      <c r="N4" s="437" t="s">
        <v>417</v>
      </c>
    </row>
    <row r="5" spans="1:20" s="10" customFormat="1" ht="7.5" customHeight="1">
      <c r="B5" s="254"/>
      <c r="C5" s="254"/>
      <c r="G5" s="256"/>
      <c r="H5" s="256"/>
      <c r="I5" s="257"/>
    </row>
    <row r="6" spans="1:20" s="10" customFormat="1" ht="18" customHeight="1" thickBot="1">
      <c r="A6" s="275"/>
      <c r="G6" s="381" t="s">
        <v>203</v>
      </c>
      <c r="H6" s="256"/>
      <c r="I6" s="257"/>
      <c r="N6" s="1045" t="s">
        <v>460</v>
      </c>
      <c r="O6" s="1045"/>
      <c r="P6" s="1045"/>
      <c r="Q6" s="1045"/>
      <c r="R6" s="1045"/>
      <c r="S6" s="1045"/>
      <c r="T6" s="1045"/>
    </row>
    <row r="7" spans="1:20" ht="20.100000000000001" customHeight="1">
      <c r="A7" s="10"/>
      <c r="B7" s="382" t="s">
        <v>255</v>
      </c>
      <c r="C7" s="383"/>
      <c r="D7" s="383"/>
      <c r="E7" s="383"/>
      <c r="F7" s="383"/>
      <c r="G7" s="91">
        <f>SUM(G8:G17)</f>
        <v>0</v>
      </c>
      <c r="H7" s="92"/>
      <c r="I7" s="93"/>
      <c r="J7" s="92"/>
      <c r="K7" s="93"/>
      <c r="L7" s="93"/>
      <c r="N7" s="1045"/>
      <c r="O7" s="1045"/>
      <c r="P7" s="1045"/>
      <c r="Q7" s="1045"/>
      <c r="R7" s="1045"/>
      <c r="S7" s="1045"/>
      <c r="T7" s="1045"/>
    </row>
    <row r="8" spans="1:20" ht="20.100000000000001" hidden="1" customHeight="1">
      <c r="A8" s="10"/>
      <c r="B8" s="384"/>
      <c r="C8" s="385"/>
      <c r="D8" s="386"/>
      <c r="E8" s="386"/>
      <c r="F8" s="387" t="s">
        <v>199</v>
      </c>
      <c r="G8" s="95">
        <f>M27</f>
        <v>0</v>
      </c>
      <c r="H8" s="92"/>
      <c r="I8" s="93"/>
      <c r="J8" s="92"/>
      <c r="K8" s="93"/>
      <c r="L8" s="93"/>
      <c r="N8" s="250" t="s">
        <v>217</v>
      </c>
    </row>
    <row r="9" spans="1:20" ht="20.100000000000001" hidden="1" customHeight="1">
      <c r="A9" s="10"/>
      <c r="B9" s="384"/>
      <c r="C9" s="388"/>
      <c r="D9" s="386"/>
      <c r="E9" s="386"/>
      <c r="F9" s="389" t="s">
        <v>205</v>
      </c>
      <c r="G9" s="96">
        <f>M48</f>
        <v>0</v>
      </c>
      <c r="H9" s="92"/>
      <c r="I9" s="93"/>
      <c r="J9" s="92"/>
      <c r="K9" s="93"/>
      <c r="L9" s="93"/>
      <c r="N9" s="250" t="s">
        <v>217</v>
      </c>
    </row>
    <row r="10" spans="1:20" ht="20.100000000000001" hidden="1" customHeight="1">
      <c r="A10" s="10"/>
      <c r="B10" s="384"/>
      <c r="C10" s="388"/>
      <c r="D10" s="386"/>
      <c r="E10" s="386"/>
      <c r="F10" s="389" t="s">
        <v>207</v>
      </c>
      <c r="G10" s="96">
        <f>M69</f>
        <v>0</v>
      </c>
      <c r="H10" s="92"/>
      <c r="I10" s="93"/>
      <c r="J10" s="92"/>
      <c r="K10" s="93"/>
      <c r="L10" s="93"/>
      <c r="N10" s="250" t="s">
        <v>217</v>
      </c>
    </row>
    <row r="11" spans="1:20" ht="20.100000000000001" hidden="1" customHeight="1">
      <c r="A11" s="10"/>
      <c r="B11" s="384"/>
      <c r="C11" s="388"/>
      <c r="D11" s="386"/>
      <c r="E11" s="386"/>
      <c r="F11" s="389" t="s">
        <v>208</v>
      </c>
      <c r="G11" s="96">
        <f>M90</f>
        <v>0</v>
      </c>
      <c r="H11" s="92"/>
      <c r="I11" s="93"/>
      <c r="J11" s="92"/>
      <c r="K11" s="93"/>
      <c r="L11" s="93"/>
      <c r="N11" s="250" t="s">
        <v>217</v>
      </c>
    </row>
    <row r="12" spans="1:20" ht="20.100000000000001" hidden="1" customHeight="1">
      <c r="A12" s="10"/>
      <c r="B12" s="384"/>
      <c r="C12" s="388"/>
      <c r="D12" s="386"/>
      <c r="E12" s="386"/>
      <c r="F12" s="389" t="s">
        <v>206</v>
      </c>
      <c r="G12" s="96">
        <f>M111</f>
        <v>0</v>
      </c>
      <c r="H12" s="92"/>
      <c r="I12" s="93"/>
      <c r="J12" s="92"/>
      <c r="K12" s="93"/>
      <c r="L12" s="93"/>
      <c r="N12" s="250" t="s">
        <v>217</v>
      </c>
    </row>
    <row r="13" spans="1:20" ht="20.100000000000001" hidden="1" customHeight="1">
      <c r="A13" s="10"/>
      <c r="B13" s="384"/>
      <c r="C13" s="388"/>
      <c r="D13" s="386"/>
      <c r="E13" s="386"/>
      <c r="F13" s="389" t="s">
        <v>209</v>
      </c>
      <c r="G13" s="96">
        <f>M132</f>
        <v>0</v>
      </c>
      <c r="H13" s="92"/>
      <c r="I13" s="93"/>
      <c r="J13" s="92"/>
      <c r="K13" s="93"/>
      <c r="L13" s="93"/>
      <c r="N13" s="250" t="s">
        <v>217</v>
      </c>
    </row>
    <row r="14" spans="1:20" ht="20.100000000000001" hidden="1" customHeight="1">
      <c r="A14" s="10"/>
      <c r="B14" s="384"/>
      <c r="C14" s="388"/>
      <c r="D14" s="386"/>
      <c r="E14" s="386"/>
      <c r="F14" s="389" t="s">
        <v>210</v>
      </c>
      <c r="G14" s="96">
        <f>M153</f>
        <v>0</v>
      </c>
      <c r="H14" s="92"/>
      <c r="I14" s="93"/>
      <c r="J14" s="92"/>
      <c r="K14" s="93"/>
      <c r="L14" s="93"/>
      <c r="N14" s="250" t="s">
        <v>217</v>
      </c>
    </row>
    <row r="15" spans="1:20" ht="20.100000000000001" hidden="1" customHeight="1">
      <c r="A15" s="10"/>
      <c r="B15" s="384"/>
      <c r="C15" s="388"/>
      <c r="D15" s="386"/>
      <c r="E15" s="386"/>
      <c r="F15" s="389" t="s">
        <v>211</v>
      </c>
      <c r="G15" s="96">
        <f>M174</f>
        <v>0</v>
      </c>
      <c r="H15" s="92"/>
      <c r="I15" s="93"/>
      <c r="J15" s="92"/>
      <c r="K15" s="93"/>
      <c r="L15" s="93"/>
      <c r="N15" s="250" t="s">
        <v>217</v>
      </c>
    </row>
    <row r="16" spans="1:20" ht="20.100000000000001" hidden="1" customHeight="1">
      <c r="A16" s="10"/>
      <c r="B16" s="384"/>
      <c r="C16" s="388"/>
      <c r="D16" s="386"/>
      <c r="E16" s="386"/>
      <c r="F16" s="389" t="s">
        <v>218</v>
      </c>
      <c r="G16" s="96">
        <f>M195</f>
        <v>0</v>
      </c>
      <c r="H16" s="92"/>
      <c r="I16" s="93"/>
      <c r="J16" s="92"/>
      <c r="K16" s="93"/>
      <c r="L16" s="93"/>
      <c r="N16" s="250" t="s">
        <v>217</v>
      </c>
    </row>
    <row r="17" spans="1:18" ht="20.100000000000001" hidden="1" customHeight="1">
      <c r="A17" s="10"/>
      <c r="B17" s="384"/>
      <c r="C17" s="388"/>
      <c r="D17" s="386"/>
      <c r="E17" s="386"/>
      <c r="F17" s="389" t="s">
        <v>219</v>
      </c>
      <c r="G17" s="96">
        <f>M216</f>
        <v>0</v>
      </c>
      <c r="H17" s="92"/>
      <c r="I17" s="93"/>
      <c r="J17" s="92"/>
      <c r="K17" s="93"/>
      <c r="L17" s="93"/>
      <c r="N17" s="250" t="s">
        <v>217</v>
      </c>
    </row>
    <row r="18" spans="1:18" ht="20.100000000000001" customHeight="1">
      <c r="A18" s="10"/>
      <c r="B18" s="1028" t="s">
        <v>288</v>
      </c>
      <c r="C18" s="1029"/>
      <c r="D18" s="1029"/>
      <c r="E18" s="1029"/>
      <c r="F18" s="1029"/>
      <c r="G18" s="97">
        <f>SUM(G20:G22)</f>
        <v>0</v>
      </c>
      <c r="H18" s="98"/>
      <c r="I18" s="99"/>
      <c r="J18" s="98"/>
      <c r="K18" s="99"/>
      <c r="L18" s="99"/>
      <c r="N18" s="250"/>
    </row>
    <row r="19" spans="1:18" ht="20.100000000000001" customHeight="1">
      <c r="A19" s="10"/>
      <c r="B19" s="390"/>
      <c r="C19" s="391"/>
      <c r="D19" s="392"/>
      <c r="E19" s="1037" t="s">
        <v>260</v>
      </c>
      <c r="F19" s="1038"/>
      <c r="G19" s="100" t="s">
        <v>261</v>
      </c>
      <c r="H19" s="98"/>
      <c r="I19" s="99"/>
      <c r="J19" s="98"/>
      <c r="K19" s="99"/>
      <c r="L19" s="99"/>
      <c r="N19" s="250"/>
    </row>
    <row r="20" spans="1:18" ht="20.100000000000001" customHeight="1">
      <c r="A20" s="10"/>
      <c r="B20" s="1023"/>
      <c r="C20" s="1024"/>
      <c r="D20" s="393" t="s">
        <v>200</v>
      </c>
      <c r="E20" s="1039" t="s">
        <v>398</v>
      </c>
      <c r="F20" s="1040"/>
      <c r="G20" s="101">
        <f>IF(E20="要選択",0,VLOOKUP(E20,$F$8:$G$17,2,FALSE))</f>
        <v>0</v>
      </c>
      <c r="H20" s="98"/>
      <c r="I20" s="102" t="str">
        <f>IF(COUNTIF($E$20:$F$22,$E$20)&gt;1,"同じ項目が選択されています。",IF(COUNTIF($E$20:$F$22,$E$21)&gt;1,"同じ項目が選択されています。",IF(COUNTIF($E$20:$F$22,$E$22)&gt;1,"同じ項目が選択されています。","")))</f>
        <v>同じ項目が選択されています。</v>
      </c>
      <c r="J20" s="98"/>
      <c r="K20" s="99"/>
      <c r="L20" s="99"/>
      <c r="N20" s="251" t="s">
        <v>204</v>
      </c>
    </row>
    <row r="21" spans="1:18" ht="19.5" customHeight="1">
      <c r="A21" s="10"/>
      <c r="B21" s="1025"/>
      <c r="C21" s="1024"/>
      <c r="D21" s="394" t="s">
        <v>201</v>
      </c>
      <c r="E21" s="1041" t="s">
        <v>396</v>
      </c>
      <c r="F21" s="1042"/>
      <c r="G21" s="103">
        <f>IF(E21="要選択",0,VLOOKUP(E21,$F$8:$G$17,2,FALSE))</f>
        <v>0</v>
      </c>
      <c r="H21" s="98"/>
      <c r="I21" s="102" t="str">
        <f>IF(I20="","","項目の選択を確認してください。")</f>
        <v>項目の選択を確認してください。</v>
      </c>
      <c r="J21" s="98"/>
      <c r="K21" s="99"/>
      <c r="L21" s="99"/>
      <c r="N21" s="251" t="s">
        <v>204</v>
      </c>
    </row>
    <row r="22" spans="1:18" ht="20.100000000000001" customHeight="1" thickBot="1">
      <c r="A22" s="10"/>
      <c r="B22" s="1026"/>
      <c r="C22" s="1027"/>
      <c r="D22" s="395" t="s">
        <v>202</v>
      </c>
      <c r="E22" s="1043" t="s">
        <v>396</v>
      </c>
      <c r="F22" s="1044"/>
      <c r="G22" s="104">
        <f>IF(E22="要選択",0,VLOOKUP(E22,$F$8:$G$17,2,FALSE))</f>
        <v>0</v>
      </c>
      <c r="H22" s="98"/>
      <c r="I22" s="99"/>
      <c r="J22" s="98"/>
      <c r="K22" s="99"/>
      <c r="L22" s="99"/>
      <c r="N22" s="251" t="s">
        <v>204</v>
      </c>
    </row>
    <row r="23" spans="1:18" ht="8.25" customHeight="1">
      <c r="A23" s="10"/>
      <c r="B23" s="294"/>
      <c r="C23" s="294"/>
      <c r="D23" s="294"/>
      <c r="E23" s="294"/>
      <c r="F23" s="105"/>
      <c r="G23" s="98"/>
      <c r="H23" s="98"/>
      <c r="I23" s="106"/>
      <c r="K23" s="106"/>
      <c r="M23" s="107"/>
      <c r="N23" s="108"/>
    </row>
    <row r="24" spans="1:18" ht="20.100000000000001" customHeight="1" thickBot="1">
      <c r="A24" s="10"/>
      <c r="B24" s="398" t="s">
        <v>365</v>
      </c>
      <c r="C24" s="399"/>
      <c r="D24" s="294"/>
      <c r="E24" s="294"/>
      <c r="F24" s="105"/>
      <c r="G24" s="98"/>
      <c r="H24" s="98"/>
      <c r="I24" s="106"/>
      <c r="K24" s="106"/>
      <c r="M24" s="109"/>
    </row>
    <row r="25" spans="1:18" ht="20.100000000000001" customHeight="1" thickBot="1">
      <c r="B25" s="400" t="s">
        <v>16</v>
      </c>
      <c r="C25" s="401"/>
      <c r="D25" s="402" t="s">
        <v>17</v>
      </c>
      <c r="E25" s="402" t="s">
        <v>315</v>
      </c>
      <c r="F25" s="402" t="s">
        <v>316</v>
      </c>
      <c r="G25" s="403" t="s">
        <v>317</v>
      </c>
      <c r="H25" s="1032" t="s">
        <v>159</v>
      </c>
      <c r="I25" s="1033"/>
      <c r="J25" s="1032" t="s">
        <v>160</v>
      </c>
      <c r="K25" s="1033"/>
      <c r="L25" s="403" t="s">
        <v>318</v>
      </c>
      <c r="M25" s="110" t="s">
        <v>12</v>
      </c>
      <c r="N25" s="1035"/>
      <c r="O25" s="1036"/>
      <c r="P25" s="1036"/>
      <c r="Q25" s="1036"/>
      <c r="R25" s="1036"/>
    </row>
    <row r="26" spans="1:18" ht="24.95" customHeight="1">
      <c r="B26" s="404" t="str">
        <f>IF($C26=$E$20,$D$20,IF($C26=$E$21,$D$21,IF($C26=$E$22,$D$22,"・")))</f>
        <v>・</v>
      </c>
      <c r="C26" s="405" t="s">
        <v>366</v>
      </c>
      <c r="D26" s="405"/>
      <c r="E26" s="405"/>
      <c r="F26" s="406"/>
      <c r="G26" s="407"/>
      <c r="H26" s="407"/>
      <c r="I26" s="408"/>
      <c r="J26" s="407"/>
      <c r="K26" s="408"/>
      <c r="L26" s="409"/>
      <c r="M26" s="111"/>
      <c r="N26" s="1035"/>
      <c r="O26" s="1036"/>
      <c r="P26" s="1036"/>
      <c r="Q26" s="1036"/>
      <c r="R26" s="1036"/>
    </row>
    <row r="27" spans="1:18" ht="17.25">
      <c r="A27" s="249">
        <v>1</v>
      </c>
      <c r="B27" s="410" t="s">
        <v>499</v>
      </c>
      <c r="C27" s="411"/>
      <c r="D27" s="459"/>
      <c r="E27" s="127"/>
      <c r="F27" s="128"/>
      <c r="G27" s="26"/>
      <c r="H27" s="35"/>
      <c r="I27" s="27"/>
      <c r="J27" s="35"/>
      <c r="K27" s="27"/>
      <c r="L27" s="412" t="str">
        <f>IF(ISNUMBER(G27),(ROUND(PRODUCT(G27,H27,J27),0)),"")</f>
        <v/>
      </c>
      <c r="M27" s="112">
        <f>ROUNDDOWN(((SUM(L27:L46))/1000),0)</f>
        <v>0</v>
      </c>
      <c r="N27" s="1035"/>
      <c r="O27" s="1036"/>
      <c r="P27" s="1036"/>
      <c r="Q27" s="1036"/>
      <c r="R27" s="1036"/>
    </row>
    <row r="28" spans="1:18" ht="17.25">
      <c r="A28" s="249">
        <v>2</v>
      </c>
      <c r="B28" s="410" t="str">
        <f t="shared" ref="B28:B46" si="0">IF(G28="","",".")</f>
        <v/>
      </c>
      <c r="C28" s="411"/>
      <c r="D28" s="460"/>
      <c r="E28" s="129"/>
      <c r="F28" s="130"/>
      <c r="G28" s="29"/>
      <c r="H28" s="36"/>
      <c r="I28" s="30"/>
      <c r="J28" s="36"/>
      <c r="K28" s="30"/>
      <c r="L28" s="413" t="str">
        <f>IF(ISNUMBER(G28),(ROUND(PRODUCT(G28,H28,J28),0)),"")</f>
        <v/>
      </c>
      <c r="M28" s="113"/>
      <c r="N28" s="1035"/>
      <c r="O28" s="1036"/>
      <c r="P28" s="1036"/>
      <c r="Q28" s="1036"/>
      <c r="R28" s="1036"/>
    </row>
    <row r="29" spans="1:18" ht="17.25">
      <c r="A29" s="249">
        <v>3</v>
      </c>
      <c r="B29" s="410" t="str">
        <f t="shared" si="0"/>
        <v/>
      </c>
      <c r="C29" s="411"/>
      <c r="D29" s="460"/>
      <c r="E29" s="129"/>
      <c r="F29" s="130"/>
      <c r="G29" s="29"/>
      <c r="H29" s="36"/>
      <c r="I29" s="30"/>
      <c r="J29" s="36"/>
      <c r="K29" s="30"/>
      <c r="L29" s="413" t="str">
        <f>IF(ISNUMBER(G29),(ROUND(PRODUCT(G29,H29,J29),0)),"")</f>
        <v/>
      </c>
      <c r="M29" s="113"/>
    </row>
    <row r="30" spans="1:18" ht="17.25">
      <c r="A30" s="249">
        <v>4</v>
      </c>
      <c r="B30" s="410" t="str">
        <f t="shared" si="0"/>
        <v/>
      </c>
      <c r="C30" s="411"/>
      <c r="D30" s="460"/>
      <c r="E30" s="129"/>
      <c r="F30" s="130"/>
      <c r="G30" s="29"/>
      <c r="H30" s="36"/>
      <c r="I30" s="30"/>
      <c r="J30" s="36"/>
      <c r="K30" s="30"/>
      <c r="L30" s="413" t="str">
        <f t="shared" ref="L30:L46" si="1">IF(ISNUMBER(G30),(ROUND(PRODUCT(G30,H30,J30),0)),"")</f>
        <v/>
      </c>
      <c r="M30" s="113"/>
    </row>
    <row r="31" spans="1:18" ht="17.25">
      <c r="A31" s="249">
        <v>5</v>
      </c>
      <c r="B31" s="410" t="str">
        <f t="shared" si="0"/>
        <v/>
      </c>
      <c r="C31" s="411"/>
      <c r="D31" s="460"/>
      <c r="E31" s="129"/>
      <c r="F31" s="130"/>
      <c r="G31" s="29"/>
      <c r="H31" s="36"/>
      <c r="I31" s="30"/>
      <c r="J31" s="36"/>
      <c r="K31" s="30"/>
      <c r="L31" s="413" t="str">
        <f t="shared" si="1"/>
        <v/>
      </c>
      <c r="M31" s="113"/>
    </row>
    <row r="32" spans="1:18" ht="17.25">
      <c r="A32" s="249">
        <v>6</v>
      </c>
      <c r="B32" s="410" t="str">
        <f t="shared" si="0"/>
        <v/>
      </c>
      <c r="C32" s="411"/>
      <c r="D32" s="460"/>
      <c r="E32" s="129"/>
      <c r="F32" s="130"/>
      <c r="G32" s="29"/>
      <c r="H32" s="36"/>
      <c r="I32" s="30"/>
      <c r="J32" s="36"/>
      <c r="K32" s="30"/>
      <c r="L32" s="413" t="str">
        <f t="shared" si="1"/>
        <v/>
      </c>
      <c r="M32" s="113"/>
    </row>
    <row r="33" spans="1:13" ht="17.25">
      <c r="A33" s="249">
        <v>7</v>
      </c>
      <c r="B33" s="410" t="str">
        <f t="shared" si="0"/>
        <v/>
      </c>
      <c r="C33" s="411"/>
      <c r="D33" s="460"/>
      <c r="E33" s="129"/>
      <c r="F33" s="130"/>
      <c r="G33" s="29"/>
      <c r="H33" s="36"/>
      <c r="I33" s="30"/>
      <c r="J33" s="36"/>
      <c r="K33" s="30"/>
      <c r="L33" s="413" t="str">
        <f t="shared" si="1"/>
        <v/>
      </c>
      <c r="M33" s="113"/>
    </row>
    <row r="34" spans="1:13" ht="17.25">
      <c r="A34" s="249">
        <v>8</v>
      </c>
      <c r="B34" s="410" t="str">
        <f t="shared" si="0"/>
        <v/>
      </c>
      <c r="C34" s="411"/>
      <c r="D34" s="460"/>
      <c r="E34" s="129"/>
      <c r="F34" s="130"/>
      <c r="G34" s="29"/>
      <c r="H34" s="36"/>
      <c r="I34" s="30"/>
      <c r="J34" s="36"/>
      <c r="K34" s="30"/>
      <c r="L34" s="413" t="str">
        <f t="shared" si="1"/>
        <v/>
      </c>
      <c r="M34" s="113"/>
    </row>
    <row r="35" spans="1:13" ht="17.25">
      <c r="A35" s="249">
        <v>9</v>
      </c>
      <c r="B35" s="410" t="str">
        <f t="shared" si="0"/>
        <v/>
      </c>
      <c r="C35" s="411"/>
      <c r="D35" s="460"/>
      <c r="E35" s="129"/>
      <c r="F35" s="130"/>
      <c r="G35" s="29"/>
      <c r="H35" s="36"/>
      <c r="I35" s="30"/>
      <c r="J35" s="36"/>
      <c r="K35" s="30"/>
      <c r="L35" s="413" t="str">
        <f t="shared" si="1"/>
        <v/>
      </c>
      <c r="M35" s="113"/>
    </row>
    <row r="36" spans="1:13" ht="17.25">
      <c r="A36" s="249">
        <v>10</v>
      </c>
      <c r="B36" s="410" t="str">
        <f t="shared" si="0"/>
        <v/>
      </c>
      <c r="C36" s="411"/>
      <c r="D36" s="460"/>
      <c r="E36" s="129"/>
      <c r="F36" s="130"/>
      <c r="G36" s="29"/>
      <c r="H36" s="36"/>
      <c r="I36" s="30"/>
      <c r="J36" s="36"/>
      <c r="K36" s="30"/>
      <c r="L36" s="413" t="str">
        <f t="shared" si="1"/>
        <v/>
      </c>
      <c r="M36" s="113"/>
    </row>
    <row r="37" spans="1:13" ht="17.25">
      <c r="A37" s="249">
        <v>11</v>
      </c>
      <c r="B37" s="410" t="str">
        <f t="shared" si="0"/>
        <v/>
      </c>
      <c r="C37" s="411"/>
      <c r="D37" s="460"/>
      <c r="E37" s="129"/>
      <c r="F37" s="130"/>
      <c r="G37" s="29"/>
      <c r="H37" s="36"/>
      <c r="I37" s="30"/>
      <c r="J37" s="36"/>
      <c r="K37" s="30"/>
      <c r="L37" s="413" t="str">
        <f t="shared" si="1"/>
        <v/>
      </c>
      <c r="M37" s="113"/>
    </row>
    <row r="38" spans="1:13" ht="17.25">
      <c r="A38" s="249">
        <v>12</v>
      </c>
      <c r="B38" s="410" t="str">
        <f t="shared" si="0"/>
        <v/>
      </c>
      <c r="C38" s="411"/>
      <c r="D38" s="460"/>
      <c r="E38" s="129"/>
      <c r="F38" s="130"/>
      <c r="G38" s="29"/>
      <c r="H38" s="36"/>
      <c r="I38" s="30"/>
      <c r="J38" s="36"/>
      <c r="K38" s="30"/>
      <c r="L38" s="413" t="str">
        <f t="shared" si="1"/>
        <v/>
      </c>
      <c r="M38" s="113"/>
    </row>
    <row r="39" spans="1:13" ht="17.25">
      <c r="A39" s="249">
        <v>13</v>
      </c>
      <c r="B39" s="410" t="str">
        <f t="shared" si="0"/>
        <v/>
      </c>
      <c r="C39" s="411"/>
      <c r="D39" s="460"/>
      <c r="E39" s="129"/>
      <c r="F39" s="130"/>
      <c r="G39" s="29"/>
      <c r="H39" s="36"/>
      <c r="I39" s="30"/>
      <c r="J39" s="36"/>
      <c r="K39" s="30"/>
      <c r="L39" s="413" t="str">
        <f t="shared" si="1"/>
        <v/>
      </c>
      <c r="M39" s="113"/>
    </row>
    <row r="40" spans="1:13" ht="17.25">
      <c r="A40" s="249">
        <v>14</v>
      </c>
      <c r="B40" s="410" t="str">
        <f t="shared" si="0"/>
        <v/>
      </c>
      <c r="C40" s="411"/>
      <c r="D40" s="460"/>
      <c r="E40" s="129"/>
      <c r="F40" s="130"/>
      <c r="G40" s="29"/>
      <c r="H40" s="36"/>
      <c r="I40" s="30"/>
      <c r="J40" s="36"/>
      <c r="K40" s="30"/>
      <c r="L40" s="413" t="str">
        <f t="shared" si="1"/>
        <v/>
      </c>
      <c r="M40" s="113"/>
    </row>
    <row r="41" spans="1:13" ht="17.25">
      <c r="A41" s="249">
        <v>15</v>
      </c>
      <c r="B41" s="410" t="str">
        <f t="shared" si="0"/>
        <v/>
      </c>
      <c r="C41" s="411"/>
      <c r="D41" s="460"/>
      <c r="E41" s="129"/>
      <c r="F41" s="130"/>
      <c r="G41" s="29"/>
      <c r="H41" s="36"/>
      <c r="I41" s="30"/>
      <c r="J41" s="36"/>
      <c r="K41" s="30"/>
      <c r="L41" s="413" t="str">
        <f t="shared" si="1"/>
        <v/>
      </c>
      <c r="M41" s="113"/>
    </row>
    <row r="42" spans="1:13" ht="17.25">
      <c r="A42" s="249">
        <v>16</v>
      </c>
      <c r="B42" s="410" t="str">
        <f t="shared" si="0"/>
        <v/>
      </c>
      <c r="C42" s="411"/>
      <c r="D42" s="460"/>
      <c r="E42" s="129"/>
      <c r="F42" s="130"/>
      <c r="G42" s="29"/>
      <c r="H42" s="36"/>
      <c r="I42" s="30"/>
      <c r="J42" s="36"/>
      <c r="K42" s="30"/>
      <c r="L42" s="413" t="str">
        <f t="shared" si="1"/>
        <v/>
      </c>
      <c r="M42" s="113"/>
    </row>
    <row r="43" spans="1:13" ht="17.25">
      <c r="A43" s="249">
        <v>17</v>
      </c>
      <c r="B43" s="410" t="str">
        <f t="shared" si="0"/>
        <v/>
      </c>
      <c r="C43" s="411"/>
      <c r="D43" s="460"/>
      <c r="E43" s="129"/>
      <c r="F43" s="130"/>
      <c r="G43" s="29"/>
      <c r="H43" s="36"/>
      <c r="I43" s="30"/>
      <c r="J43" s="36"/>
      <c r="K43" s="30"/>
      <c r="L43" s="413" t="str">
        <f t="shared" si="1"/>
        <v/>
      </c>
      <c r="M43" s="113"/>
    </row>
    <row r="44" spans="1:13" ht="17.25">
      <c r="A44" s="249">
        <v>18</v>
      </c>
      <c r="B44" s="410" t="str">
        <f t="shared" si="0"/>
        <v/>
      </c>
      <c r="C44" s="411"/>
      <c r="D44" s="460"/>
      <c r="E44" s="129"/>
      <c r="F44" s="130"/>
      <c r="G44" s="29"/>
      <c r="H44" s="36"/>
      <c r="I44" s="30"/>
      <c r="J44" s="36"/>
      <c r="K44" s="30"/>
      <c r="L44" s="413" t="str">
        <f t="shared" si="1"/>
        <v/>
      </c>
      <c r="M44" s="113"/>
    </row>
    <row r="45" spans="1:13" ht="17.25">
      <c r="A45" s="249">
        <v>19</v>
      </c>
      <c r="B45" s="410" t="str">
        <f t="shared" si="0"/>
        <v/>
      </c>
      <c r="C45" s="411"/>
      <c r="D45" s="460"/>
      <c r="E45" s="129"/>
      <c r="F45" s="130"/>
      <c r="G45" s="29"/>
      <c r="H45" s="36"/>
      <c r="I45" s="30"/>
      <c r="J45" s="36"/>
      <c r="K45" s="30"/>
      <c r="L45" s="413" t="str">
        <f t="shared" si="1"/>
        <v/>
      </c>
      <c r="M45" s="113"/>
    </row>
    <row r="46" spans="1:13" ht="17.25">
      <c r="A46" s="249">
        <v>20</v>
      </c>
      <c r="B46" s="410" t="str">
        <f t="shared" si="0"/>
        <v/>
      </c>
      <c r="C46" s="414"/>
      <c r="D46" s="461"/>
      <c r="E46" s="131"/>
      <c r="F46" s="132"/>
      <c r="G46" s="31"/>
      <c r="H46" s="37"/>
      <c r="I46" s="32"/>
      <c r="J46" s="37"/>
      <c r="K46" s="32"/>
      <c r="L46" s="413" t="str">
        <f t="shared" si="1"/>
        <v/>
      </c>
      <c r="M46" s="114"/>
    </row>
    <row r="47" spans="1:13" ht="18.75">
      <c r="B47" s="404" t="str">
        <f>IF($C47=$E$20,$D$20,IF($C47=$E$21,$D$21,IF($C47=$E$22,$D$22,"・")))</f>
        <v>・</v>
      </c>
      <c r="C47" s="405" t="s">
        <v>262</v>
      </c>
      <c r="D47" s="415"/>
      <c r="E47" s="416"/>
      <c r="F47" s="417"/>
      <c r="G47" s="418"/>
      <c r="H47" s="418"/>
      <c r="I47" s="419"/>
      <c r="J47" s="418"/>
      <c r="K47" s="419"/>
      <c r="L47" s="420"/>
      <c r="M47" s="115"/>
    </row>
    <row r="48" spans="1:13" ht="17.25">
      <c r="A48" s="249">
        <v>1</v>
      </c>
      <c r="B48" s="410" t="s">
        <v>499</v>
      </c>
      <c r="C48" s="411"/>
      <c r="D48" s="459"/>
      <c r="E48" s="127"/>
      <c r="F48" s="128"/>
      <c r="G48" s="26"/>
      <c r="H48" s="35"/>
      <c r="I48" s="27"/>
      <c r="J48" s="35"/>
      <c r="K48" s="27"/>
      <c r="L48" s="412" t="str">
        <f>IF(ISNUMBER(G48),(ROUND(PRODUCT(G48,H48,J48),0)),"")</f>
        <v/>
      </c>
      <c r="M48" s="112">
        <f>ROUNDDOWN(((SUM(L48:L67))/1000),0)</f>
        <v>0</v>
      </c>
    </row>
    <row r="49" spans="1:13" ht="17.25">
      <c r="A49" s="249">
        <v>2</v>
      </c>
      <c r="B49" s="410" t="str">
        <f t="shared" ref="B49:B67" si="2">IF(G49="","",".")</f>
        <v/>
      </c>
      <c r="C49" s="411"/>
      <c r="D49" s="460"/>
      <c r="E49" s="129"/>
      <c r="F49" s="130"/>
      <c r="G49" s="29"/>
      <c r="H49" s="36"/>
      <c r="I49" s="30"/>
      <c r="J49" s="36"/>
      <c r="K49" s="30"/>
      <c r="L49" s="413" t="str">
        <f>IF(ISNUMBER(G49),(ROUND(PRODUCT(G49,H49,J49),0)),"")</f>
        <v/>
      </c>
      <c r="M49" s="113"/>
    </row>
    <row r="50" spans="1:13" ht="17.25">
      <c r="A50" s="249">
        <v>3</v>
      </c>
      <c r="B50" s="410" t="str">
        <f t="shared" si="2"/>
        <v/>
      </c>
      <c r="C50" s="411"/>
      <c r="D50" s="460"/>
      <c r="E50" s="129"/>
      <c r="F50" s="130"/>
      <c r="G50" s="29"/>
      <c r="H50" s="36"/>
      <c r="I50" s="30"/>
      <c r="J50" s="36"/>
      <c r="K50" s="30"/>
      <c r="L50" s="413" t="str">
        <f t="shared" ref="L50:L67" si="3">IF(ISNUMBER(G50),(ROUND(PRODUCT(G50,H50,J50),0)),"")</f>
        <v/>
      </c>
      <c r="M50" s="113"/>
    </row>
    <row r="51" spans="1:13" ht="17.25">
      <c r="A51" s="249">
        <v>4</v>
      </c>
      <c r="B51" s="410" t="str">
        <f t="shared" si="2"/>
        <v/>
      </c>
      <c r="C51" s="411"/>
      <c r="D51" s="460"/>
      <c r="E51" s="129"/>
      <c r="F51" s="130"/>
      <c r="G51" s="29"/>
      <c r="H51" s="36"/>
      <c r="I51" s="30"/>
      <c r="J51" s="36"/>
      <c r="K51" s="30"/>
      <c r="L51" s="413" t="str">
        <f t="shared" si="3"/>
        <v/>
      </c>
      <c r="M51" s="113"/>
    </row>
    <row r="52" spans="1:13" ht="17.25">
      <c r="A52" s="249">
        <v>5</v>
      </c>
      <c r="B52" s="410" t="str">
        <f t="shared" si="2"/>
        <v/>
      </c>
      <c r="C52" s="411"/>
      <c r="D52" s="460"/>
      <c r="E52" s="129"/>
      <c r="F52" s="130"/>
      <c r="G52" s="29"/>
      <c r="H52" s="36"/>
      <c r="I52" s="30"/>
      <c r="J52" s="36"/>
      <c r="K52" s="30"/>
      <c r="L52" s="413" t="str">
        <f t="shared" si="3"/>
        <v/>
      </c>
      <c r="M52" s="113"/>
    </row>
    <row r="53" spans="1:13" ht="17.25">
      <c r="A53" s="249">
        <v>6</v>
      </c>
      <c r="B53" s="410" t="str">
        <f t="shared" si="2"/>
        <v/>
      </c>
      <c r="C53" s="411"/>
      <c r="D53" s="460"/>
      <c r="E53" s="129"/>
      <c r="F53" s="130"/>
      <c r="G53" s="29"/>
      <c r="H53" s="36"/>
      <c r="I53" s="30"/>
      <c r="J53" s="36"/>
      <c r="K53" s="30"/>
      <c r="L53" s="413" t="str">
        <f t="shared" si="3"/>
        <v/>
      </c>
      <c r="M53" s="113"/>
    </row>
    <row r="54" spans="1:13" ht="17.25">
      <c r="A54" s="249">
        <v>7</v>
      </c>
      <c r="B54" s="410" t="str">
        <f t="shared" si="2"/>
        <v/>
      </c>
      <c r="C54" s="411"/>
      <c r="D54" s="460"/>
      <c r="E54" s="129"/>
      <c r="F54" s="130"/>
      <c r="G54" s="29"/>
      <c r="H54" s="36"/>
      <c r="I54" s="30"/>
      <c r="J54" s="36"/>
      <c r="K54" s="30"/>
      <c r="L54" s="413" t="str">
        <f t="shared" si="3"/>
        <v/>
      </c>
      <c r="M54" s="113"/>
    </row>
    <row r="55" spans="1:13" ht="17.25">
      <c r="A55" s="249">
        <v>8</v>
      </c>
      <c r="B55" s="410" t="str">
        <f t="shared" si="2"/>
        <v/>
      </c>
      <c r="C55" s="411"/>
      <c r="D55" s="460"/>
      <c r="E55" s="129"/>
      <c r="F55" s="130"/>
      <c r="G55" s="29"/>
      <c r="H55" s="36"/>
      <c r="I55" s="30"/>
      <c r="J55" s="36"/>
      <c r="K55" s="30"/>
      <c r="L55" s="413" t="str">
        <f t="shared" si="3"/>
        <v/>
      </c>
      <c r="M55" s="113"/>
    </row>
    <row r="56" spans="1:13" ht="17.25">
      <c r="A56" s="249">
        <v>9</v>
      </c>
      <c r="B56" s="410" t="str">
        <f t="shared" si="2"/>
        <v/>
      </c>
      <c r="C56" s="411"/>
      <c r="D56" s="460"/>
      <c r="E56" s="129"/>
      <c r="F56" s="130"/>
      <c r="G56" s="29"/>
      <c r="H56" s="36"/>
      <c r="I56" s="30"/>
      <c r="J56" s="36"/>
      <c r="K56" s="30"/>
      <c r="L56" s="413" t="str">
        <f t="shared" si="3"/>
        <v/>
      </c>
      <c r="M56" s="113"/>
    </row>
    <row r="57" spans="1:13" ht="17.25">
      <c r="A57" s="249">
        <v>10</v>
      </c>
      <c r="B57" s="410" t="str">
        <f t="shared" si="2"/>
        <v/>
      </c>
      <c r="C57" s="411"/>
      <c r="D57" s="460"/>
      <c r="E57" s="129"/>
      <c r="F57" s="130"/>
      <c r="G57" s="29"/>
      <c r="H57" s="36"/>
      <c r="I57" s="30"/>
      <c r="J57" s="36"/>
      <c r="K57" s="30"/>
      <c r="L57" s="413" t="str">
        <f t="shared" si="3"/>
        <v/>
      </c>
      <c r="M57" s="113"/>
    </row>
    <row r="58" spans="1:13" ht="17.25">
      <c r="A58" s="249">
        <v>11</v>
      </c>
      <c r="B58" s="410" t="str">
        <f t="shared" si="2"/>
        <v/>
      </c>
      <c r="C58" s="411"/>
      <c r="D58" s="460"/>
      <c r="E58" s="129"/>
      <c r="F58" s="130"/>
      <c r="G58" s="29"/>
      <c r="H58" s="36"/>
      <c r="I58" s="30"/>
      <c r="J58" s="36"/>
      <c r="K58" s="30"/>
      <c r="L58" s="413" t="str">
        <f t="shared" si="3"/>
        <v/>
      </c>
      <c r="M58" s="113"/>
    </row>
    <row r="59" spans="1:13" ht="17.25">
      <c r="A59" s="249">
        <v>12</v>
      </c>
      <c r="B59" s="410" t="str">
        <f t="shared" si="2"/>
        <v/>
      </c>
      <c r="C59" s="411"/>
      <c r="D59" s="460"/>
      <c r="E59" s="129"/>
      <c r="F59" s="130"/>
      <c r="G59" s="29"/>
      <c r="H59" s="36"/>
      <c r="I59" s="30"/>
      <c r="J59" s="36"/>
      <c r="K59" s="30"/>
      <c r="L59" s="413" t="str">
        <f t="shared" si="3"/>
        <v/>
      </c>
      <c r="M59" s="113"/>
    </row>
    <row r="60" spans="1:13" ht="17.25">
      <c r="A60" s="249">
        <v>13</v>
      </c>
      <c r="B60" s="410" t="str">
        <f t="shared" si="2"/>
        <v/>
      </c>
      <c r="C60" s="411"/>
      <c r="D60" s="460"/>
      <c r="E60" s="129"/>
      <c r="F60" s="130"/>
      <c r="G60" s="29"/>
      <c r="H60" s="36"/>
      <c r="I60" s="30"/>
      <c r="J60" s="36"/>
      <c r="K60" s="30"/>
      <c r="L60" s="413" t="str">
        <f t="shared" si="3"/>
        <v/>
      </c>
      <c r="M60" s="113"/>
    </row>
    <row r="61" spans="1:13" ht="17.25">
      <c r="A61" s="249">
        <v>14</v>
      </c>
      <c r="B61" s="410" t="str">
        <f t="shared" si="2"/>
        <v/>
      </c>
      <c r="C61" s="411"/>
      <c r="D61" s="460"/>
      <c r="E61" s="129"/>
      <c r="F61" s="130"/>
      <c r="G61" s="29"/>
      <c r="H61" s="36"/>
      <c r="I61" s="30"/>
      <c r="J61" s="36"/>
      <c r="K61" s="30"/>
      <c r="L61" s="413" t="str">
        <f t="shared" si="3"/>
        <v/>
      </c>
      <c r="M61" s="113"/>
    </row>
    <row r="62" spans="1:13" ht="17.25">
      <c r="A62" s="249">
        <v>15</v>
      </c>
      <c r="B62" s="410" t="str">
        <f t="shared" si="2"/>
        <v/>
      </c>
      <c r="C62" s="411"/>
      <c r="D62" s="460"/>
      <c r="E62" s="129"/>
      <c r="F62" s="130"/>
      <c r="G62" s="29"/>
      <c r="H62" s="36"/>
      <c r="I62" s="30"/>
      <c r="J62" s="36"/>
      <c r="K62" s="30"/>
      <c r="L62" s="413" t="str">
        <f t="shared" si="3"/>
        <v/>
      </c>
      <c r="M62" s="113"/>
    </row>
    <row r="63" spans="1:13" ht="17.25">
      <c r="A63" s="249">
        <v>16</v>
      </c>
      <c r="B63" s="410" t="str">
        <f t="shared" si="2"/>
        <v/>
      </c>
      <c r="C63" s="411"/>
      <c r="D63" s="460"/>
      <c r="E63" s="129"/>
      <c r="F63" s="130"/>
      <c r="G63" s="29"/>
      <c r="H63" s="36"/>
      <c r="I63" s="30"/>
      <c r="J63" s="36"/>
      <c r="K63" s="30"/>
      <c r="L63" s="413" t="str">
        <f t="shared" si="3"/>
        <v/>
      </c>
      <c r="M63" s="113"/>
    </row>
    <row r="64" spans="1:13" ht="17.25">
      <c r="A64" s="249">
        <v>17</v>
      </c>
      <c r="B64" s="410" t="str">
        <f t="shared" si="2"/>
        <v/>
      </c>
      <c r="C64" s="411"/>
      <c r="D64" s="460"/>
      <c r="E64" s="129"/>
      <c r="F64" s="130"/>
      <c r="G64" s="29"/>
      <c r="H64" s="36"/>
      <c r="I64" s="30"/>
      <c r="J64" s="36"/>
      <c r="K64" s="30"/>
      <c r="L64" s="413" t="str">
        <f t="shared" si="3"/>
        <v/>
      </c>
      <c r="M64" s="113"/>
    </row>
    <row r="65" spans="1:13" ht="17.25">
      <c r="A65" s="249">
        <v>18</v>
      </c>
      <c r="B65" s="410" t="str">
        <f t="shared" si="2"/>
        <v/>
      </c>
      <c r="C65" s="411"/>
      <c r="D65" s="460"/>
      <c r="E65" s="129"/>
      <c r="F65" s="130"/>
      <c r="G65" s="29"/>
      <c r="H65" s="36"/>
      <c r="I65" s="30"/>
      <c r="J65" s="36"/>
      <c r="K65" s="30"/>
      <c r="L65" s="413" t="str">
        <f t="shared" si="3"/>
        <v/>
      </c>
      <c r="M65" s="113"/>
    </row>
    <row r="66" spans="1:13" ht="17.25">
      <c r="A66" s="249">
        <v>19</v>
      </c>
      <c r="B66" s="410" t="str">
        <f t="shared" si="2"/>
        <v/>
      </c>
      <c r="C66" s="411"/>
      <c r="D66" s="460"/>
      <c r="E66" s="129"/>
      <c r="F66" s="130"/>
      <c r="G66" s="29"/>
      <c r="H66" s="36"/>
      <c r="I66" s="30"/>
      <c r="J66" s="36"/>
      <c r="K66" s="30"/>
      <c r="L66" s="413" t="str">
        <f t="shared" si="3"/>
        <v/>
      </c>
      <c r="M66" s="113"/>
    </row>
    <row r="67" spans="1:13" ht="17.25">
      <c r="A67" s="249">
        <v>20</v>
      </c>
      <c r="B67" s="410" t="str">
        <f t="shared" si="2"/>
        <v/>
      </c>
      <c r="C67" s="414"/>
      <c r="D67" s="461"/>
      <c r="E67" s="131"/>
      <c r="F67" s="132"/>
      <c r="G67" s="31"/>
      <c r="H67" s="37"/>
      <c r="I67" s="32"/>
      <c r="J67" s="37"/>
      <c r="K67" s="32"/>
      <c r="L67" s="413" t="str">
        <f t="shared" si="3"/>
        <v/>
      </c>
      <c r="M67" s="114"/>
    </row>
    <row r="68" spans="1:13" ht="18.75">
      <c r="B68" s="421" t="str">
        <f>IF($C68=$E$20,$D$20,IF($C68=$E$21,$D$21,IF($C68=$E$22,$D$22,"・")))</f>
        <v>・</v>
      </c>
      <c r="C68" s="405" t="s">
        <v>263</v>
      </c>
      <c r="D68" s="415"/>
      <c r="E68" s="416"/>
      <c r="F68" s="417"/>
      <c r="G68" s="418"/>
      <c r="H68" s="418"/>
      <c r="I68" s="419"/>
      <c r="J68" s="418"/>
      <c r="K68" s="419"/>
      <c r="L68" s="420"/>
      <c r="M68" s="115"/>
    </row>
    <row r="69" spans="1:13" ht="17.25">
      <c r="A69" s="249">
        <v>1</v>
      </c>
      <c r="B69" s="410" t="s">
        <v>499</v>
      </c>
      <c r="C69" s="411"/>
      <c r="D69" s="459"/>
      <c r="E69" s="127"/>
      <c r="F69" s="128"/>
      <c r="G69" s="26"/>
      <c r="H69" s="35"/>
      <c r="I69" s="27"/>
      <c r="J69" s="35"/>
      <c r="K69" s="27"/>
      <c r="L69" s="412" t="str">
        <f>IF(ISNUMBER(G69),(ROUND(PRODUCT(G69,H69,J69,),0)),"")</f>
        <v/>
      </c>
      <c r="M69" s="112">
        <f>ROUNDDOWN(((SUM(L69:L88))/1000),0)</f>
        <v>0</v>
      </c>
    </row>
    <row r="70" spans="1:13" ht="17.25">
      <c r="A70" s="249">
        <v>2</v>
      </c>
      <c r="B70" s="410" t="str">
        <f t="shared" ref="B70:B88" si="4">IF(G70="","",".")</f>
        <v/>
      </c>
      <c r="C70" s="411"/>
      <c r="D70" s="460"/>
      <c r="E70" s="129"/>
      <c r="F70" s="130"/>
      <c r="G70" s="29"/>
      <c r="H70" s="36"/>
      <c r="I70" s="30"/>
      <c r="J70" s="36"/>
      <c r="K70" s="30"/>
      <c r="L70" s="413" t="str">
        <f>IF(ISNUMBER(G70),(ROUND(PRODUCT(G70,H70,J70,),0)),"")</f>
        <v/>
      </c>
      <c r="M70" s="113"/>
    </row>
    <row r="71" spans="1:13" ht="17.25">
      <c r="A71" s="249">
        <v>3</v>
      </c>
      <c r="B71" s="410" t="str">
        <f t="shared" si="4"/>
        <v/>
      </c>
      <c r="C71" s="411"/>
      <c r="D71" s="460"/>
      <c r="E71" s="129"/>
      <c r="F71" s="130"/>
      <c r="G71" s="29"/>
      <c r="H71" s="36"/>
      <c r="I71" s="30"/>
      <c r="J71" s="36"/>
      <c r="K71" s="30"/>
      <c r="L71" s="413" t="str">
        <f t="shared" ref="L71:L88" si="5">IF(ISNUMBER(G71),(ROUND(PRODUCT(G71,H71,J71,),0)),"")</f>
        <v/>
      </c>
      <c r="M71" s="113"/>
    </row>
    <row r="72" spans="1:13" ht="17.25">
      <c r="A72" s="249">
        <v>4</v>
      </c>
      <c r="B72" s="410" t="str">
        <f t="shared" si="4"/>
        <v/>
      </c>
      <c r="C72" s="411"/>
      <c r="D72" s="460"/>
      <c r="E72" s="129"/>
      <c r="F72" s="130"/>
      <c r="G72" s="29"/>
      <c r="H72" s="36"/>
      <c r="I72" s="30"/>
      <c r="J72" s="36"/>
      <c r="K72" s="30"/>
      <c r="L72" s="413" t="str">
        <f t="shared" si="5"/>
        <v/>
      </c>
      <c r="M72" s="113"/>
    </row>
    <row r="73" spans="1:13" ht="17.25">
      <c r="A73" s="249">
        <v>5</v>
      </c>
      <c r="B73" s="410" t="str">
        <f t="shared" si="4"/>
        <v/>
      </c>
      <c r="C73" s="411"/>
      <c r="D73" s="460"/>
      <c r="E73" s="129"/>
      <c r="F73" s="130"/>
      <c r="G73" s="29"/>
      <c r="H73" s="36"/>
      <c r="I73" s="30"/>
      <c r="J73" s="36"/>
      <c r="K73" s="30"/>
      <c r="L73" s="413" t="str">
        <f t="shared" si="5"/>
        <v/>
      </c>
      <c r="M73" s="113"/>
    </row>
    <row r="74" spans="1:13" ht="17.25">
      <c r="A74" s="249">
        <v>6</v>
      </c>
      <c r="B74" s="410" t="str">
        <f t="shared" si="4"/>
        <v/>
      </c>
      <c r="C74" s="411"/>
      <c r="D74" s="460"/>
      <c r="E74" s="129"/>
      <c r="F74" s="130"/>
      <c r="G74" s="29"/>
      <c r="H74" s="36"/>
      <c r="I74" s="30"/>
      <c r="J74" s="36"/>
      <c r="K74" s="30"/>
      <c r="L74" s="413" t="str">
        <f t="shared" si="5"/>
        <v/>
      </c>
      <c r="M74" s="113"/>
    </row>
    <row r="75" spans="1:13" ht="17.25">
      <c r="A75" s="249">
        <v>7</v>
      </c>
      <c r="B75" s="410" t="str">
        <f t="shared" si="4"/>
        <v/>
      </c>
      <c r="C75" s="411"/>
      <c r="D75" s="460"/>
      <c r="E75" s="129"/>
      <c r="F75" s="130"/>
      <c r="G75" s="29"/>
      <c r="H75" s="36"/>
      <c r="I75" s="30"/>
      <c r="J75" s="36"/>
      <c r="K75" s="30"/>
      <c r="L75" s="413" t="str">
        <f t="shared" si="5"/>
        <v/>
      </c>
      <c r="M75" s="113"/>
    </row>
    <row r="76" spans="1:13" ht="17.25">
      <c r="A76" s="249">
        <v>8</v>
      </c>
      <c r="B76" s="410" t="str">
        <f t="shared" si="4"/>
        <v/>
      </c>
      <c r="C76" s="411"/>
      <c r="D76" s="460"/>
      <c r="E76" s="129"/>
      <c r="F76" s="130"/>
      <c r="G76" s="29"/>
      <c r="H76" s="36"/>
      <c r="I76" s="30"/>
      <c r="J76" s="36"/>
      <c r="K76" s="30"/>
      <c r="L76" s="413" t="str">
        <f t="shared" si="5"/>
        <v/>
      </c>
      <c r="M76" s="113"/>
    </row>
    <row r="77" spans="1:13" ht="17.25">
      <c r="A77" s="249">
        <v>9</v>
      </c>
      <c r="B77" s="410" t="str">
        <f t="shared" si="4"/>
        <v/>
      </c>
      <c r="C77" s="411"/>
      <c r="D77" s="460"/>
      <c r="E77" s="129"/>
      <c r="F77" s="130"/>
      <c r="G77" s="29"/>
      <c r="H77" s="36"/>
      <c r="I77" s="30"/>
      <c r="J77" s="36"/>
      <c r="K77" s="30"/>
      <c r="L77" s="413" t="str">
        <f t="shared" si="5"/>
        <v/>
      </c>
      <c r="M77" s="113"/>
    </row>
    <row r="78" spans="1:13" ht="17.25">
      <c r="A78" s="249">
        <v>10</v>
      </c>
      <c r="B78" s="410" t="str">
        <f t="shared" si="4"/>
        <v/>
      </c>
      <c r="C78" s="411"/>
      <c r="D78" s="460"/>
      <c r="E78" s="129"/>
      <c r="F78" s="130"/>
      <c r="G78" s="29"/>
      <c r="H78" s="36"/>
      <c r="I78" s="30"/>
      <c r="J78" s="36"/>
      <c r="K78" s="30"/>
      <c r="L78" s="413" t="str">
        <f t="shared" si="5"/>
        <v/>
      </c>
      <c r="M78" s="113"/>
    </row>
    <row r="79" spans="1:13" ht="17.25">
      <c r="A79" s="249">
        <v>11</v>
      </c>
      <c r="B79" s="410" t="str">
        <f t="shared" si="4"/>
        <v/>
      </c>
      <c r="C79" s="411"/>
      <c r="D79" s="460"/>
      <c r="E79" s="129"/>
      <c r="F79" s="130"/>
      <c r="G79" s="29"/>
      <c r="H79" s="36"/>
      <c r="I79" s="30"/>
      <c r="J79" s="36"/>
      <c r="K79" s="30"/>
      <c r="L79" s="413" t="str">
        <f t="shared" si="5"/>
        <v/>
      </c>
      <c r="M79" s="113"/>
    </row>
    <row r="80" spans="1:13" ht="17.25">
      <c r="A80" s="249">
        <v>12</v>
      </c>
      <c r="B80" s="410" t="str">
        <f t="shared" si="4"/>
        <v/>
      </c>
      <c r="C80" s="411"/>
      <c r="D80" s="460"/>
      <c r="E80" s="129"/>
      <c r="F80" s="130"/>
      <c r="G80" s="29"/>
      <c r="H80" s="36"/>
      <c r="I80" s="30"/>
      <c r="J80" s="36"/>
      <c r="K80" s="30"/>
      <c r="L80" s="413" t="str">
        <f t="shared" si="5"/>
        <v/>
      </c>
      <c r="M80" s="113"/>
    </row>
    <row r="81" spans="1:13" ht="17.25">
      <c r="A81" s="249">
        <v>13</v>
      </c>
      <c r="B81" s="410" t="str">
        <f t="shared" si="4"/>
        <v/>
      </c>
      <c r="C81" s="411"/>
      <c r="D81" s="460"/>
      <c r="E81" s="129"/>
      <c r="F81" s="130"/>
      <c r="G81" s="29"/>
      <c r="H81" s="36"/>
      <c r="I81" s="30"/>
      <c r="J81" s="36"/>
      <c r="K81" s="30"/>
      <c r="L81" s="413" t="str">
        <f t="shared" si="5"/>
        <v/>
      </c>
      <c r="M81" s="113"/>
    </row>
    <row r="82" spans="1:13" ht="17.25">
      <c r="A82" s="249">
        <v>14</v>
      </c>
      <c r="B82" s="410" t="str">
        <f t="shared" si="4"/>
        <v/>
      </c>
      <c r="C82" s="411"/>
      <c r="D82" s="460"/>
      <c r="E82" s="129"/>
      <c r="F82" s="130"/>
      <c r="G82" s="29"/>
      <c r="H82" s="36"/>
      <c r="I82" s="30"/>
      <c r="J82" s="36"/>
      <c r="K82" s="30"/>
      <c r="L82" s="413" t="str">
        <f t="shared" si="5"/>
        <v/>
      </c>
      <c r="M82" s="113"/>
    </row>
    <row r="83" spans="1:13" ht="17.25">
      <c r="A83" s="249">
        <v>15</v>
      </c>
      <c r="B83" s="410" t="str">
        <f t="shared" si="4"/>
        <v/>
      </c>
      <c r="C83" s="411"/>
      <c r="D83" s="460"/>
      <c r="E83" s="129"/>
      <c r="F83" s="130"/>
      <c r="G83" s="29"/>
      <c r="H83" s="36"/>
      <c r="I83" s="30"/>
      <c r="J83" s="36"/>
      <c r="K83" s="30"/>
      <c r="L83" s="413" t="str">
        <f t="shared" si="5"/>
        <v/>
      </c>
      <c r="M83" s="113"/>
    </row>
    <row r="84" spans="1:13" ht="17.25">
      <c r="A84" s="249">
        <v>16</v>
      </c>
      <c r="B84" s="410" t="str">
        <f t="shared" si="4"/>
        <v/>
      </c>
      <c r="C84" s="411"/>
      <c r="D84" s="460"/>
      <c r="E84" s="129"/>
      <c r="F84" s="130"/>
      <c r="G84" s="29"/>
      <c r="H84" s="36"/>
      <c r="I84" s="30"/>
      <c r="J84" s="36"/>
      <c r="K84" s="30"/>
      <c r="L84" s="413" t="str">
        <f t="shared" si="5"/>
        <v/>
      </c>
      <c r="M84" s="113"/>
    </row>
    <row r="85" spans="1:13" ht="17.25">
      <c r="A85" s="249">
        <v>17</v>
      </c>
      <c r="B85" s="410" t="str">
        <f t="shared" si="4"/>
        <v/>
      </c>
      <c r="C85" s="411"/>
      <c r="D85" s="460"/>
      <c r="E85" s="129"/>
      <c r="F85" s="130"/>
      <c r="G85" s="29"/>
      <c r="H85" s="36"/>
      <c r="I85" s="30"/>
      <c r="J85" s="36"/>
      <c r="K85" s="30"/>
      <c r="L85" s="413" t="str">
        <f t="shared" si="5"/>
        <v/>
      </c>
      <c r="M85" s="113"/>
    </row>
    <row r="86" spans="1:13" ht="17.25">
      <c r="A86" s="249">
        <v>18</v>
      </c>
      <c r="B86" s="410" t="str">
        <f t="shared" si="4"/>
        <v/>
      </c>
      <c r="C86" s="411"/>
      <c r="D86" s="460"/>
      <c r="E86" s="129"/>
      <c r="F86" s="130"/>
      <c r="G86" s="29"/>
      <c r="H86" s="36"/>
      <c r="I86" s="30"/>
      <c r="J86" s="36"/>
      <c r="K86" s="30"/>
      <c r="L86" s="413" t="str">
        <f t="shared" si="5"/>
        <v/>
      </c>
      <c r="M86" s="113"/>
    </row>
    <row r="87" spans="1:13" ht="17.25">
      <c r="A87" s="249">
        <v>19</v>
      </c>
      <c r="B87" s="410" t="str">
        <f t="shared" si="4"/>
        <v/>
      </c>
      <c r="C87" s="411"/>
      <c r="D87" s="460"/>
      <c r="E87" s="129"/>
      <c r="F87" s="130"/>
      <c r="G87" s="29"/>
      <c r="H87" s="36"/>
      <c r="I87" s="30"/>
      <c r="J87" s="36"/>
      <c r="K87" s="30"/>
      <c r="L87" s="413" t="str">
        <f t="shared" si="5"/>
        <v/>
      </c>
      <c r="M87" s="113"/>
    </row>
    <row r="88" spans="1:13" ht="17.25">
      <c r="A88" s="249">
        <v>20</v>
      </c>
      <c r="B88" s="410" t="str">
        <f t="shared" si="4"/>
        <v/>
      </c>
      <c r="C88" s="414"/>
      <c r="D88" s="461"/>
      <c r="E88" s="131"/>
      <c r="F88" s="132"/>
      <c r="G88" s="31"/>
      <c r="H88" s="37"/>
      <c r="I88" s="32"/>
      <c r="J88" s="37"/>
      <c r="K88" s="32"/>
      <c r="L88" s="413" t="str">
        <f t="shared" si="5"/>
        <v/>
      </c>
      <c r="M88" s="114"/>
    </row>
    <row r="89" spans="1:13" ht="18.75">
      <c r="B89" s="421" t="str">
        <f>IF($C89=$E$20,$D$20,IF($C89=$E$21,$D$21,IF($C89=$E$22,$D$22,"・")))</f>
        <v>・</v>
      </c>
      <c r="C89" s="405" t="s">
        <v>264</v>
      </c>
      <c r="D89" s="415"/>
      <c r="E89" s="416"/>
      <c r="F89" s="417"/>
      <c r="G89" s="418"/>
      <c r="H89" s="418"/>
      <c r="I89" s="419"/>
      <c r="J89" s="418"/>
      <c r="K89" s="419"/>
      <c r="L89" s="420"/>
      <c r="M89" s="115"/>
    </row>
    <row r="90" spans="1:13" ht="17.25">
      <c r="A90" s="249">
        <v>1</v>
      </c>
      <c r="B90" s="410" t="s">
        <v>499</v>
      </c>
      <c r="C90" s="411"/>
      <c r="D90" s="459"/>
      <c r="E90" s="127"/>
      <c r="F90" s="128"/>
      <c r="G90" s="26"/>
      <c r="H90" s="35"/>
      <c r="I90" s="27"/>
      <c r="J90" s="35"/>
      <c r="K90" s="27"/>
      <c r="L90" s="412" t="str">
        <f>IF(ISNUMBER(G90),(ROUND(PRODUCT(G90,H90,J90,),0)),"")</f>
        <v/>
      </c>
      <c r="M90" s="112">
        <f>ROUNDDOWN(((SUM(L90:L109))/1000),0)</f>
        <v>0</v>
      </c>
    </row>
    <row r="91" spans="1:13" ht="17.25">
      <c r="A91" s="249">
        <v>2</v>
      </c>
      <c r="B91" s="410" t="str">
        <f t="shared" ref="B91:B109" si="6">IF(G91="","",".")</f>
        <v/>
      </c>
      <c r="C91" s="411"/>
      <c r="D91" s="460"/>
      <c r="E91" s="129"/>
      <c r="F91" s="130"/>
      <c r="G91" s="29"/>
      <c r="H91" s="36"/>
      <c r="I91" s="30"/>
      <c r="J91" s="36"/>
      <c r="K91" s="30"/>
      <c r="L91" s="413" t="str">
        <f>IF(ISNUMBER(G91),(ROUND(PRODUCT(G91,H91,J91,),0)),"")</f>
        <v/>
      </c>
      <c r="M91" s="113"/>
    </row>
    <row r="92" spans="1:13" ht="17.25">
      <c r="A92" s="249">
        <v>3</v>
      </c>
      <c r="B92" s="410" t="str">
        <f t="shared" si="6"/>
        <v/>
      </c>
      <c r="C92" s="411"/>
      <c r="D92" s="460"/>
      <c r="E92" s="129"/>
      <c r="F92" s="130"/>
      <c r="G92" s="29"/>
      <c r="H92" s="36"/>
      <c r="I92" s="30"/>
      <c r="J92" s="36"/>
      <c r="K92" s="30"/>
      <c r="L92" s="413" t="str">
        <f t="shared" ref="L92:L109" si="7">IF(ISNUMBER(G92),(ROUND(PRODUCT(G92,H92,J92,),0)),"")</f>
        <v/>
      </c>
      <c r="M92" s="113"/>
    </row>
    <row r="93" spans="1:13" ht="17.25">
      <c r="A93" s="249">
        <v>4</v>
      </c>
      <c r="B93" s="410" t="str">
        <f t="shared" si="6"/>
        <v/>
      </c>
      <c r="C93" s="411"/>
      <c r="D93" s="460"/>
      <c r="E93" s="129"/>
      <c r="F93" s="130"/>
      <c r="G93" s="29"/>
      <c r="H93" s="36"/>
      <c r="I93" s="30"/>
      <c r="J93" s="36"/>
      <c r="K93" s="30"/>
      <c r="L93" s="413" t="str">
        <f t="shared" si="7"/>
        <v/>
      </c>
      <c r="M93" s="113"/>
    </row>
    <row r="94" spans="1:13" ht="17.25">
      <c r="A94" s="249">
        <v>5</v>
      </c>
      <c r="B94" s="410" t="str">
        <f t="shared" si="6"/>
        <v/>
      </c>
      <c r="C94" s="411"/>
      <c r="D94" s="460"/>
      <c r="E94" s="129"/>
      <c r="F94" s="130"/>
      <c r="G94" s="29"/>
      <c r="H94" s="36"/>
      <c r="I94" s="30"/>
      <c r="J94" s="36"/>
      <c r="K94" s="30"/>
      <c r="L94" s="413" t="str">
        <f t="shared" si="7"/>
        <v/>
      </c>
      <c r="M94" s="113"/>
    </row>
    <row r="95" spans="1:13" ht="17.25">
      <c r="A95" s="249">
        <v>6</v>
      </c>
      <c r="B95" s="410" t="str">
        <f t="shared" si="6"/>
        <v/>
      </c>
      <c r="C95" s="411"/>
      <c r="D95" s="460"/>
      <c r="E95" s="129"/>
      <c r="F95" s="130"/>
      <c r="G95" s="29"/>
      <c r="H95" s="36"/>
      <c r="I95" s="30"/>
      <c r="J95" s="36"/>
      <c r="K95" s="30"/>
      <c r="L95" s="413" t="str">
        <f t="shared" si="7"/>
        <v/>
      </c>
      <c r="M95" s="113"/>
    </row>
    <row r="96" spans="1:13" ht="17.25">
      <c r="A96" s="249">
        <v>7</v>
      </c>
      <c r="B96" s="410" t="str">
        <f t="shared" si="6"/>
        <v/>
      </c>
      <c r="C96" s="411"/>
      <c r="D96" s="460"/>
      <c r="E96" s="129"/>
      <c r="F96" s="130"/>
      <c r="G96" s="29"/>
      <c r="H96" s="36"/>
      <c r="I96" s="30"/>
      <c r="J96" s="36"/>
      <c r="K96" s="30"/>
      <c r="L96" s="413" t="str">
        <f t="shared" si="7"/>
        <v/>
      </c>
      <c r="M96" s="113"/>
    </row>
    <row r="97" spans="1:13" ht="17.25">
      <c r="A97" s="249">
        <v>8</v>
      </c>
      <c r="B97" s="410" t="str">
        <f t="shared" si="6"/>
        <v/>
      </c>
      <c r="C97" s="411"/>
      <c r="D97" s="460"/>
      <c r="E97" s="129"/>
      <c r="F97" s="130"/>
      <c r="G97" s="29"/>
      <c r="H97" s="36"/>
      <c r="I97" s="30"/>
      <c r="J97" s="36"/>
      <c r="K97" s="30"/>
      <c r="L97" s="413" t="str">
        <f t="shared" si="7"/>
        <v/>
      </c>
      <c r="M97" s="113"/>
    </row>
    <row r="98" spans="1:13" ht="17.25">
      <c r="A98" s="249">
        <v>9</v>
      </c>
      <c r="B98" s="410" t="str">
        <f t="shared" si="6"/>
        <v/>
      </c>
      <c r="C98" s="411"/>
      <c r="D98" s="460"/>
      <c r="E98" s="129"/>
      <c r="F98" s="130"/>
      <c r="G98" s="29"/>
      <c r="H98" s="36"/>
      <c r="I98" s="30"/>
      <c r="J98" s="36"/>
      <c r="K98" s="30"/>
      <c r="L98" s="413" t="str">
        <f t="shared" si="7"/>
        <v/>
      </c>
      <c r="M98" s="113"/>
    </row>
    <row r="99" spans="1:13" ht="17.25">
      <c r="A99" s="249">
        <v>10</v>
      </c>
      <c r="B99" s="410" t="str">
        <f t="shared" si="6"/>
        <v/>
      </c>
      <c r="C99" s="411"/>
      <c r="D99" s="460"/>
      <c r="E99" s="129"/>
      <c r="F99" s="130"/>
      <c r="G99" s="29"/>
      <c r="H99" s="36"/>
      <c r="I99" s="30"/>
      <c r="J99" s="36"/>
      <c r="K99" s="30"/>
      <c r="L99" s="413" t="str">
        <f t="shared" si="7"/>
        <v/>
      </c>
      <c r="M99" s="113"/>
    </row>
    <row r="100" spans="1:13" ht="17.25">
      <c r="A100" s="249">
        <v>11</v>
      </c>
      <c r="B100" s="410" t="str">
        <f t="shared" si="6"/>
        <v/>
      </c>
      <c r="C100" s="411"/>
      <c r="D100" s="460"/>
      <c r="E100" s="129"/>
      <c r="F100" s="130"/>
      <c r="G100" s="29"/>
      <c r="H100" s="36"/>
      <c r="I100" s="30"/>
      <c r="J100" s="36"/>
      <c r="K100" s="30"/>
      <c r="L100" s="413" t="str">
        <f t="shared" si="7"/>
        <v/>
      </c>
      <c r="M100" s="113"/>
    </row>
    <row r="101" spans="1:13" ht="17.25">
      <c r="A101" s="249">
        <v>12</v>
      </c>
      <c r="B101" s="410" t="str">
        <f t="shared" si="6"/>
        <v/>
      </c>
      <c r="C101" s="411"/>
      <c r="D101" s="460"/>
      <c r="E101" s="129"/>
      <c r="F101" s="130"/>
      <c r="G101" s="29"/>
      <c r="H101" s="36"/>
      <c r="I101" s="30"/>
      <c r="J101" s="36"/>
      <c r="K101" s="30"/>
      <c r="L101" s="413" t="str">
        <f t="shared" si="7"/>
        <v/>
      </c>
      <c r="M101" s="113"/>
    </row>
    <row r="102" spans="1:13" ht="17.25">
      <c r="A102" s="249">
        <v>13</v>
      </c>
      <c r="B102" s="410" t="str">
        <f t="shared" si="6"/>
        <v/>
      </c>
      <c r="C102" s="411"/>
      <c r="D102" s="460"/>
      <c r="E102" s="129"/>
      <c r="F102" s="130"/>
      <c r="G102" s="29"/>
      <c r="H102" s="36"/>
      <c r="I102" s="30"/>
      <c r="J102" s="36"/>
      <c r="K102" s="30"/>
      <c r="L102" s="413" t="str">
        <f t="shared" si="7"/>
        <v/>
      </c>
      <c r="M102" s="113"/>
    </row>
    <row r="103" spans="1:13" ht="17.25">
      <c r="A103" s="249">
        <v>14</v>
      </c>
      <c r="B103" s="410" t="str">
        <f t="shared" si="6"/>
        <v/>
      </c>
      <c r="C103" s="411"/>
      <c r="D103" s="460"/>
      <c r="E103" s="129"/>
      <c r="F103" s="130"/>
      <c r="G103" s="29"/>
      <c r="H103" s="36"/>
      <c r="I103" s="30"/>
      <c r="J103" s="36"/>
      <c r="K103" s="30"/>
      <c r="L103" s="413" t="str">
        <f t="shared" si="7"/>
        <v/>
      </c>
      <c r="M103" s="113"/>
    </row>
    <row r="104" spans="1:13" ht="17.25">
      <c r="A104" s="249">
        <v>15</v>
      </c>
      <c r="B104" s="410" t="str">
        <f t="shared" si="6"/>
        <v/>
      </c>
      <c r="C104" s="411"/>
      <c r="D104" s="460"/>
      <c r="E104" s="129"/>
      <c r="F104" s="130"/>
      <c r="G104" s="29"/>
      <c r="H104" s="36"/>
      <c r="I104" s="30"/>
      <c r="J104" s="36"/>
      <c r="K104" s="30"/>
      <c r="L104" s="413" t="str">
        <f t="shared" si="7"/>
        <v/>
      </c>
      <c r="M104" s="113"/>
    </row>
    <row r="105" spans="1:13" ht="17.25">
      <c r="A105" s="249">
        <v>16</v>
      </c>
      <c r="B105" s="410" t="str">
        <f t="shared" si="6"/>
        <v/>
      </c>
      <c r="C105" s="411"/>
      <c r="D105" s="460"/>
      <c r="E105" s="129"/>
      <c r="F105" s="130"/>
      <c r="G105" s="29"/>
      <c r="H105" s="36"/>
      <c r="I105" s="30"/>
      <c r="J105" s="36"/>
      <c r="K105" s="30"/>
      <c r="L105" s="413" t="str">
        <f t="shared" si="7"/>
        <v/>
      </c>
      <c r="M105" s="113"/>
    </row>
    <row r="106" spans="1:13" ht="17.25">
      <c r="A106" s="249">
        <v>17</v>
      </c>
      <c r="B106" s="410" t="str">
        <f t="shared" si="6"/>
        <v/>
      </c>
      <c r="C106" s="411"/>
      <c r="D106" s="460"/>
      <c r="E106" s="129"/>
      <c r="F106" s="130"/>
      <c r="G106" s="29"/>
      <c r="H106" s="36"/>
      <c r="I106" s="30"/>
      <c r="J106" s="36"/>
      <c r="K106" s="30"/>
      <c r="L106" s="413" t="str">
        <f t="shared" si="7"/>
        <v/>
      </c>
      <c r="M106" s="113"/>
    </row>
    <row r="107" spans="1:13" ht="17.25">
      <c r="A107" s="249">
        <v>18</v>
      </c>
      <c r="B107" s="410" t="str">
        <f t="shared" si="6"/>
        <v/>
      </c>
      <c r="C107" s="411"/>
      <c r="D107" s="460"/>
      <c r="E107" s="129"/>
      <c r="F107" s="130"/>
      <c r="G107" s="29"/>
      <c r="H107" s="36"/>
      <c r="I107" s="30"/>
      <c r="J107" s="36"/>
      <c r="K107" s="30"/>
      <c r="L107" s="413" t="str">
        <f t="shared" si="7"/>
        <v/>
      </c>
      <c r="M107" s="113"/>
    </row>
    <row r="108" spans="1:13" ht="17.25">
      <c r="A108" s="249">
        <v>19</v>
      </c>
      <c r="B108" s="410" t="str">
        <f t="shared" si="6"/>
        <v/>
      </c>
      <c r="C108" s="411"/>
      <c r="D108" s="460"/>
      <c r="E108" s="129"/>
      <c r="F108" s="130"/>
      <c r="G108" s="29"/>
      <c r="H108" s="36"/>
      <c r="I108" s="30"/>
      <c r="J108" s="36"/>
      <c r="K108" s="30"/>
      <c r="L108" s="413" t="str">
        <f t="shared" si="7"/>
        <v/>
      </c>
      <c r="M108" s="113"/>
    </row>
    <row r="109" spans="1:13" ht="17.25">
      <c r="A109" s="249">
        <v>20</v>
      </c>
      <c r="B109" s="410" t="str">
        <f t="shared" si="6"/>
        <v/>
      </c>
      <c r="C109" s="414"/>
      <c r="D109" s="461"/>
      <c r="E109" s="131"/>
      <c r="F109" s="132"/>
      <c r="G109" s="31"/>
      <c r="H109" s="37"/>
      <c r="I109" s="32"/>
      <c r="J109" s="37"/>
      <c r="K109" s="32"/>
      <c r="L109" s="413" t="str">
        <f t="shared" si="7"/>
        <v/>
      </c>
      <c r="M109" s="114"/>
    </row>
    <row r="110" spans="1:13" ht="18.75">
      <c r="B110" s="421" t="str">
        <f>IF($C110=$E$20,$D$20,IF($C110=$E$21,$D$21,IF($C110=$E$22,$D$22,"・")))</f>
        <v>・</v>
      </c>
      <c r="C110" s="405" t="s">
        <v>265</v>
      </c>
      <c r="D110" s="415"/>
      <c r="E110" s="416"/>
      <c r="F110" s="417"/>
      <c r="G110" s="418"/>
      <c r="H110" s="418"/>
      <c r="I110" s="419"/>
      <c r="J110" s="418"/>
      <c r="K110" s="419"/>
      <c r="L110" s="420"/>
      <c r="M110" s="115"/>
    </row>
    <row r="111" spans="1:13" ht="17.25">
      <c r="A111" s="249">
        <v>1</v>
      </c>
      <c r="B111" s="410" t="s">
        <v>499</v>
      </c>
      <c r="C111" s="411"/>
      <c r="D111" s="459"/>
      <c r="E111" s="127"/>
      <c r="F111" s="128"/>
      <c r="G111" s="26"/>
      <c r="H111" s="35"/>
      <c r="I111" s="27"/>
      <c r="J111" s="35"/>
      <c r="K111" s="27"/>
      <c r="L111" s="412" t="str">
        <f>IF(ISNUMBER(G111),(ROUND(PRODUCT(G111,H111,J111,),0)),"")</f>
        <v/>
      </c>
      <c r="M111" s="112">
        <f>ROUNDDOWN(((SUM(L111:L130))/1000),0)</f>
        <v>0</v>
      </c>
    </row>
    <row r="112" spans="1:13" ht="17.25">
      <c r="A112" s="249">
        <v>2</v>
      </c>
      <c r="B112" s="410" t="str">
        <f t="shared" ref="B112:B129" si="8">IF(G112="","",".")</f>
        <v/>
      </c>
      <c r="C112" s="411"/>
      <c r="D112" s="460"/>
      <c r="E112" s="129"/>
      <c r="F112" s="130"/>
      <c r="G112" s="29"/>
      <c r="H112" s="36"/>
      <c r="I112" s="30"/>
      <c r="J112" s="36"/>
      <c r="K112" s="30"/>
      <c r="L112" s="413" t="str">
        <f>IF(ISNUMBER(G112),(ROUND(PRODUCT(G112,H112,J112,),0)),"")</f>
        <v/>
      </c>
      <c r="M112" s="113"/>
    </row>
    <row r="113" spans="1:13" ht="17.25">
      <c r="A113" s="249">
        <v>3</v>
      </c>
      <c r="B113" s="410" t="str">
        <f t="shared" si="8"/>
        <v/>
      </c>
      <c r="C113" s="411"/>
      <c r="D113" s="460"/>
      <c r="E113" s="129"/>
      <c r="F113" s="130"/>
      <c r="G113" s="29"/>
      <c r="H113" s="36"/>
      <c r="I113" s="30"/>
      <c r="J113" s="36"/>
      <c r="K113" s="30"/>
      <c r="L113" s="413" t="str">
        <f t="shared" ref="L113:L130" si="9">IF(ISNUMBER(G113),(ROUND(PRODUCT(G113,H113,J113,),0)),"")</f>
        <v/>
      </c>
      <c r="M113" s="113"/>
    </row>
    <row r="114" spans="1:13" ht="17.25">
      <c r="A114" s="249">
        <v>4</v>
      </c>
      <c r="B114" s="410" t="str">
        <f t="shared" si="8"/>
        <v/>
      </c>
      <c r="C114" s="411"/>
      <c r="D114" s="460"/>
      <c r="E114" s="129"/>
      <c r="F114" s="130"/>
      <c r="G114" s="29"/>
      <c r="H114" s="36"/>
      <c r="I114" s="30"/>
      <c r="J114" s="36"/>
      <c r="K114" s="30"/>
      <c r="L114" s="413" t="str">
        <f t="shared" si="9"/>
        <v/>
      </c>
      <c r="M114" s="113"/>
    </row>
    <row r="115" spans="1:13" ht="17.25">
      <c r="A115" s="249">
        <v>5</v>
      </c>
      <c r="B115" s="410" t="str">
        <f t="shared" si="8"/>
        <v/>
      </c>
      <c r="C115" s="411"/>
      <c r="D115" s="460"/>
      <c r="E115" s="129"/>
      <c r="F115" s="130"/>
      <c r="G115" s="29"/>
      <c r="H115" s="36"/>
      <c r="I115" s="30"/>
      <c r="J115" s="36"/>
      <c r="K115" s="30"/>
      <c r="L115" s="413" t="str">
        <f t="shared" si="9"/>
        <v/>
      </c>
      <c r="M115" s="113"/>
    </row>
    <row r="116" spans="1:13" ht="17.25">
      <c r="A116" s="249">
        <v>6</v>
      </c>
      <c r="B116" s="410" t="str">
        <f t="shared" si="8"/>
        <v/>
      </c>
      <c r="C116" s="411"/>
      <c r="D116" s="460"/>
      <c r="E116" s="129"/>
      <c r="F116" s="130"/>
      <c r="G116" s="29"/>
      <c r="H116" s="36"/>
      <c r="I116" s="30"/>
      <c r="J116" s="36"/>
      <c r="K116" s="30"/>
      <c r="L116" s="413" t="str">
        <f t="shared" si="9"/>
        <v/>
      </c>
      <c r="M116" s="113"/>
    </row>
    <row r="117" spans="1:13" ht="17.25">
      <c r="A117" s="249">
        <v>7</v>
      </c>
      <c r="B117" s="410" t="str">
        <f t="shared" si="8"/>
        <v/>
      </c>
      <c r="C117" s="411"/>
      <c r="D117" s="460"/>
      <c r="E117" s="129"/>
      <c r="F117" s="130"/>
      <c r="G117" s="29"/>
      <c r="H117" s="36"/>
      <c r="I117" s="30"/>
      <c r="J117" s="36"/>
      <c r="K117" s="30"/>
      <c r="L117" s="413" t="str">
        <f t="shared" si="9"/>
        <v/>
      </c>
      <c r="M117" s="113"/>
    </row>
    <row r="118" spans="1:13" ht="17.25">
      <c r="A118" s="249">
        <v>8</v>
      </c>
      <c r="B118" s="410" t="str">
        <f t="shared" si="8"/>
        <v/>
      </c>
      <c r="C118" s="411"/>
      <c r="D118" s="460"/>
      <c r="E118" s="129"/>
      <c r="F118" s="130"/>
      <c r="G118" s="29"/>
      <c r="H118" s="36"/>
      <c r="I118" s="30"/>
      <c r="J118" s="36"/>
      <c r="K118" s="30"/>
      <c r="L118" s="413" t="str">
        <f t="shared" si="9"/>
        <v/>
      </c>
      <c r="M118" s="113"/>
    </row>
    <row r="119" spans="1:13" ht="17.25">
      <c r="A119" s="249">
        <v>9</v>
      </c>
      <c r="B119" s="410" t="str">
        <f t="shared" si="8"/>
        <v/>
      </c>
      <c r="C119" s="411"/>
      <c r="D119" s="460"/>
      <c r="E119" s="129"/>
      <c r="F119" s="130"/>
      <c r="G119" s="29"/>
      <c r="H119" s="36"/>
      <c r="I119" s="30"/>
      <c r="J119" s="36"/>
      <c r="K119" s="30"/>
      <c r="L119" s="413" t="str">
        <f t="shared" si="9"/>
        <v/>
      </c>
      <c r="M119" s="113"/>
    </row>
    <row r="120" spans="1:13" ht="17.25">
      <c r="A120" s="249">
        <v>10</v>
      </c>
      <c r="B120" s="410" t="str">
        <f t="shared" si="8"/>
        <v/>
      </c>
      <c r="C120" s="411"/>
      <c r="D120" s="460"/>
      <c r="E120" s="129"/>
      <c r="F120" s="130"/>
      <c r="G120" s="29"/>
      <c r="H120" s="36"/>
      <c r="I120" s="30"/>
      <c r="J120" s="36"/>
      <c r="K120" s="30"/>
      <c r="L120" s="413" t="str">
        <f t="shared" si="9"/>
        <v/>
      </c>
      <c r="M120" s="113"/>
    </row>
    <row r="121" spans="1:13" ht="17.25">
      <c r="A121" s="249">
        <v>11</v>
      </c>
      <c r="B121" s="410" t="str">
        <f t="shared" si="8"/>
        <v/>
      </c>
      <c r="C121" s="411"/>
      <c r="D121" s="460"/>
      <c r="E121" s="129"/>
      <c r="F121" s="130"/>
      <c r="G121" s="29"/>
      <c r="H121" s="36"/>
      <c r="I121" s="30"/>
      <c r="J121" s="36"/>
      <c r="K121" s="30"/>
      <c r="L121" s="413" t="str">
        <f t="shared" si="9"/>
        <v/>
      </c>
      <c r="M121" s="113"/>
    </row>
    <row r="122" spans="1:13" ht="17.25">
      <c r="A122" s="249">
        <v>12</v>
      </c>
      <c r="B122" s="410" t="str">
        <f t="shared" si="8"/>
        <v/>
      </c>
      <c r="C122" s="411"/>
      <c r="D122" s="460"/>
      <c r="E122" s="129"/>
      <c r="F122" s="130"/>
      <c r="G122" s="29"/>
      <c r="H122" s="36"/>
      <c r="I122" s="30"/>
      <c r="J122" s="36"/>
      <c r="K122" s="30"/>
      <c r="L122" s="413" t="str">
        <f t="shared" si="9"/>
        <v/>
      </c>
      <c r="M122" s="113"/>
    </row>
    <row r="123" spans="1:13" ht="17.25">
      <c r="A123" s="249">
        <v>13</v>
      </c>
      <c r="B123" s="410" t="str">
        <f t="shared" si="8"/>
        <v/>
      </c>
      <c r="C123" s="411"/>
      <c r="D123" s="460"/>
      <c r="E123" s="129"/>
      <c r="F123" s="130"/>
      <c r="G123" s="29"/>
      <c r="H123" s="36"/>
      <c r="I123" s="30"/>
      <c r="J123" s="36"/>
      <c r="K123" s="30"/>
      <c r="L123" s="413" t="str">
        <f t="shared" si="9"/>
        <v/>
      </c>
      <c r="M123" s="113"/>
    </row>
    <row r="124" spans="1:13" ht="17.25">
      <c r="A124" s="249">
        <v>14</v>
      </c>
      <c r="B124" s="410" t="str">
        <f t="shared" si="8"/>
        <v/>
      </c>
      <c r="C124" s="411"/>
      <c r="D124" s="460"/>
      <c r="E124" s="129"/>
      <c r="F124" s="130"/>
      <c r="G124" s="29"/>
      <c r="H124" s="36"/>
      <c r="I124" s="30"/>
      <c r="J124" s="36"/>
      <c r="K124" s="30"/>
      <c r="L124" s="413" t="str">
        <f t="shared" si="9"/>
        <v/>
      </c>
      <c r="M124" s="113"/>
    </row>
    <row r="125" spans="1:13" ht="17.25">
      <c r="A125" s="249">
        <v>15</v>
      </c>
      <c r="B125" s="410" t="str">
        <f t="shared" si="8"/>
        <v/>
      </c>
      <c r="C125" s="411"/>
      <c r="D125" s="460"/>
      <c r="E125" s="129"/>
      <c r="F125" s="130"/>
      <c r="G125" s="29"/>
      <c r="H125" s="36"/>
      <c r="I125" s="30"/>
      <c r="J125" s="36"/>
      <c r="K125" s="30"/>
      <c r="L125" s="413" t="str">
        <f t="shared" si="9"/>
        <v/>
      </c>
      <c r="M125" s="113"/>
    </row>
    <row r="126" spans="1:13" ht="17.25">
      <c r="A126" s="249">
        <v>16</v>
      </c>
      <c r="B126" s="410" t="str">
        <f t="shared" si="8"/>
        <v/>
      </c>
      <c r="C126" s="411"/>
      <c r="D126" s="460"/>
      <c r="E126" s="129"/>
      <c r="F126" s="130"/>
      <c r="G126" s="29"/>
      <c r="H126" s="36"/>
      <c r="I126" s="30"/>
      <c r="J126" s="36"/>
      <c r="K126" s="30"/>
      <c r="L126" s="413" t="str">
        <f t="shared" si="9"/>
        <v/>
      </c>
      <c r="M126" s="113"/>
    </row>
    <row r="127" spans="1:13" ht="17.25">
      <c r="A127" s="249">
        <v>17</v>
      </c>
      <c r="B127" s="410" t="str">
        <f t="shared" si="8"/>
        <v/>
      </c>
      <c r="C127" s="411"/>
      <c r="D127" s="460"/>
      <c r="E127" s="129"/>
      <c r="F127" s="130"/>
      <c r="G127" s="29"/>
      <c r="H127" s="36"/>
      <c r="I127" s="30"/>
      <c r="J127" s="36"/>
      <c r="K127" s="30"/>
      <c r="L127" s="413" t="str">
        <f t="shared" si="9"/>
        <v/>
      </c>
      <c r="M127" s="113"/>
    </row>
    <row r="128" spans="1:13" ht="17.25">
      <c r="A128" s="249">
        <v>18</v>
      </c>
      <c r="B128" s="410" t="str">
        <f t="shared" si="8"/>
        <v/>
      </c>
      <c r="C128" s="411"/>
      <c r="D128" s="460"/>
      <c r="E128" s="129"/>
      <c r="F128" s="130"/>
      <c r="G128" s="29"/>
      <c r="H128" s="36"/>
      <c r="I128" s="30"/>
      <c r="J128" s="36"/>
      <c r="K128" s="30"/>
      <c r="L128" s="413" t="str">
        <f t="shared" si="9"/>
        <v/>
      </c>
      <c r="M128" s="113"/>
    </row>
    <row r="129" spans="1:13" ht="17.25">
      <c r="A129" s="249">
        <v>19</v>
      </c>
      <c r="B129" s="410" t="str">
        <f t="shared" si="8"/>
        <v/>
      </c>
      <c r="C129" s="411"/>
      <c r="D129" s="460"/>
      <c r="E129" s="129"/>
      <c r="F129" s="130"/>
      <c r="G129" s="29"/>
      <c r="H129" s="36"/>
      <c r="I129" s="30"/>
      <c r="J129" s="36"/>
      <c r="K129" s="30"/>
      <c r="L129" s="413" t="str">
        <f t="shared" si="9"/>
        <v/>
      </c>
      <c r="M129" s="113"/>
    </row>
    <row r="130" spans="1:13" ht="17.25">
      <c r="A130" s="249">
        <v>20</v>
      </c>
      <c r="B130" s="410" t="str">
        <f>IF(G130="","",".")</f>
        <v/>
      </c>
      <c r="C130" s="414"/>
      <c r="D130" s="461"/>
      <c r="E130" s="131"/>
      <c r="F130" s="132"/>
      <c r="G130" s="31"/>
      <c r="H130" s="37"/>
      <c r="I130" s="32"/>
      <c r="J130" s="37"/>
      <c r="K130" s="32"/>
      <c r="L130" s="413" t="str">
        <f t="shared" si="9"/>
        <v/>
      </c>
      <c r="M130" s="114"/>
    </row>
    <row r="131" spans="1:13" ht="18.75">
      <c r="B131" s="421" t="str">
        <f>IF($C131=$E$20,$D$20,IF($C131=$E$21,$D$21,IF($C131=$E$22,$D$22,"・")))</f>
        <v>・</v>
      </c>
      <c r="C131" s="405" t="s">
        <v>266</v>
      </c>
      <c r="D131" s="415"/>
      <c r="E131" s="416"/>
      <c r="F131" s="417"/>
      <c r="G131" s="418"/>
      <c r="H131" s="418"/>
      <c r="I131" s="419"/>
      <c r="J131" s="418"/>
      <c r="K131" s="419"/>
      <c r="L131" s="420"/>
      <c r="M131" s="115"/>
    </row>
    <row r="132" spans="1:13" ht="17.25">
      <c r="A132" s="249">
        <v>1</v>
      </c>
      <c r="B132" s="410" t="s">
        <v>499</v>
      </c>
      <c r="C132" s="411"/>
      <c r="D132" s="459"/>
      <c r="E132" s="127"/>
      <c r="F132" s="128"/>
      <c r="G132" s="26"/>
      <c r="H132" s="35"/>
      <c r="I132" s="27"/>
      <c r="J132" s="35"/>
      <c r="K132" s="27"/>
      <c r="L132" s="412" t="str">
        <f>IF(ISNUMBER(G132),(ROUND(PRODUCT(G132,H132,J132,),0)),"")</f>
        <v/>
      </c>
      <c r="M132" s="112">
        <f>ROUNDDOWN(((SUM(L132:L151))/1000),0)</f>
        <v>0</v>
      </c>
    </row>
    <row r="133" spans="1:13" ht="17.25">
      <c r="A133" s="249">
        <v>2</v>
      </c>
      <c r="B133" s="410" t="str">
        <f t="shared" ref="B133:B151" si="10">IF(G133="","",".")</f>
        <v/>
      </c>
      <c r="C133" s="411"/>
      <c r="D133" s="460"/>
      <c r="E133" s="129"/>
      <c r="F133" s="130"/>
      <c r="G133" s="29"/>
      <c r="H133" s="36"/>
      <c r="I133" s="30"/>
      <c r="J133" s="36"/>
      <c r="K133" s="30"/>
      <c r="L133" s="413" t="str">
        <f>IF(ISNUMBER(G133),(ROUND(PRODUCT(G133,H133,J133,),0)),"")</f>
        <v/>
      </c>
      <c r="M133" s="113"/>
    </row>
    <row r="134" spans="1:13" ht="17.25">
      <c r="A134" s="249">
        <v>3</v>
      </c>
      <c r="B134" s="410" t="str">
        <f t="shared" si="10"/>
        <v/>
      </c>
      <c r="C134" s="411"/>
      <c r="D134" s="460"/>
      <c r="E134" s="129"/>
      <c r="F134" s="130"/>
      <c r="G134" s="29"/>
      <c r="H134" s="36"/>
      <c r="I134" s="30"/>
      <c r="J134" s="36"/>
      <c r="K134" s="30"/>
      <c r="L134" s="413" t="str">
        <f t="shared" ref="L134:L151" si="11">IF(ISNUMBER(G134),(ROUND(PRODUCT(G134,H134,J134,),0)),"")</f>
        <v/>
      </c>
      <c r="M134" s="113"/>
    </row>
    <row r="135" spans="1:13" ht="17.25">
      <c r="A135" s="249">
        <v>4</v>
      </c>
      <c r="B135" s="410" t="str">
        <f t="shared" si="10"/>
        <v/>
      </c>
      <c r="C135" s="411"/>
      <c r="D135" s="460"/>
      <c r="E135" s="129"/>
      <c r="F135" s="130"/>
      <c r="G135" s="29"/>
      <c r="H135" s="36"/>
      <c r="I135" s="30"/>
      <c r="J135" s="36"/>
      <c r="K135" s="30"/>
      <c r="L135" s="413" t="str">
        <f t="shared" si="11"/>
        <v/>
      </c>
      <c r="M135" s="113"/>
    </row>
    <row r="136" spans="1:13" ht="17.25">
      <c r="A136" s="249">
        <v>5</v>
      </c>
      <c r="B136" s="410" t="str">
        <f t="shared" si="10"/>
        <v/>
      </c>
      <c r="C136" s="411"/>
      <c r="D136" s="460"/>
      <c r="E136" s="129"/>
      <c r="F136" s="130"/>
      <c r="G136" s="29"/>
      <c r="H136" s="36"/>
      <c r="I136" s="30"/>
      <c r="J136" s="36"/>
      <c r="K136" s="30"/>
      <c r="L136" s="413" t="str">
        <f t="shared" si="11"/>
        <v/>
      </c>
      <c r="M136" s="113"/>
    </row>
    <row r="137" spans="1:13" ht="17.25">
      <c r="A137" s="249">
        <v>6</v>
      </c>
      <c r="B137" s="410" t="str">
        <f t="shared" si="10"/>
        <v/>
      </c>
      <c r="C137" s="411"/>
      <c r="D137" s="460"/>
      <c r="E137" s="129"/>
      <c r="F137" s="130"/>
      <c r="G137" s="29"/>
      <c r="H137" s="36"/>
      <c r="I137" s="30"/>
      <c r="J137" s="36"/>
      <c r="K137" s="30"/>
      <c r="L137" s="413" t="str">
        <f t="shared" si="11"/>
        <v/>
      </c>
      <c r="M137" s="113"/>
    </row>
    <row r="138" spans="1:13" ht="17.25">
      <c r="A138" s="249">
        <v>7</v>
      </c>
      <c r="B138" s="410" t="str">
        <f t="shared" si="10"/>
        <v/>
      </c>
      <c r="C138" s="411"/>
      <c r="D138" s="460"/>
      <c r="E138" s="129"/>
      <c r="F138" s="130"/>
      <c r="G138" s="29"/>
      <c r="H138" s="36"/>
      <c r="I138" s="30"/>
      <c r="J138" s="36"/>
      <c r="K138" s="30"/>
      <c r="L138" s="413" t="str">
        <f t="shared" si="11"/>
        <v/>
      </c>
      <c r="M138" s="113"/>
    </row>
    <row r="139" spans="1:13" ht="17.25">
      <c r="A139" s="249">
        <v>8</v>
      </c>
      <c r="B139" s="410" t="str">
        <f t="shared" si="10"/>
        <v/>
      </c>
      <c r="C139" s="411"/>
      <c r="D139" s="460"/>
      <c r="E139" s="129"/>
      <c r="F139" s="130"/>
      <c r="G139" s="29"/>
      <c r="H139" s="36"/>
      <c r="I139" s="30"/>
      <c r="J139" s="36"/>
      <c r="K139" s="30"/>
      <c r="L139" s="413" t="str">
        <f t="shared" si="11"/>
        <v/>
      </c>
      <c r="M139" s="113"/>
    </row>
    <row r="140" spans="1:13" ht="17.25">
      <c r="A140" s="249">
        <v>9</v>
      </c>
      <c r="B140" s="410" t="str">
        <f t="shared" si="10"/>
        <v/>
      </c>
      <c r="C140" s="411"/>
      <c r="D140" s="460"/>
      <c r="E140" s="129"/>
      <c r="F140" s="130"/>
      <c r="G140" s="29"/>
      <c r="H140" s="36"/>
      <c r="I140" s="30"/>
      <c r="J140" s="36"/>
      <c r="K140" s="30"/>
      <c r="L140" s="413" t="str">
        <f t="shared" si="11"/>
        <v/>
      </c>
      <c r="M140" s="113"/>
    </row>
    <row r="141" spans="1:13" ht="17.25">
      <c r="A141" s="249">
        <v>10</v>
      </c>
      <c r="B141" s="410" t="str">
        <f t="shared" si="10"/>
        <v/>
      </c>
      <c r="C141" s="411"/>
      <c r="D141" s="460"/>
      <c r="E141" s="129"/>
      <c r="F141" s="130"/>
      <c r="G141" s="29"/>
      <c r="H141" s="36"/>
      <c r="I141" s="30"/>
      <c r="J141" s="36"/>
      <c r="K141" s="30"/>
      <c r="L141" s="413" t="str">
        <f t="shared" si="11"/>
        <v/>
      </c>
      <c r="M141" s="113"/>
    </row>
    <row r="142" spans="1:13" ht="17.25">
      <c r="A142" s="249">
        <v>11</v>
      </c>
      <c r="B142" s="410" t="str">
        <f t="shared" si="10"/>
        <v/>
      </c>
      <c r="C142" s="411"/>
      <c r="D142" s="460"/>
      <c r="E142" s="129"/>
      <c r="F142" s="130"/>
      <c r="G142" s="29"/>
      <c r="H142" s="36"/>
      <c r="I142" s="30"/>
      <c r="J142" s="36"/>
      <c r="K142" s="30"/>
      <c r="L142" s="413" t="str">
        <f t="shared" si="11"/>
        <v/>
      </c>
      <c r="M142" s="113"/>
    </row>
    <row r="143" spans="1:13" ht="17.25">
      <c r="A143" s="249">
        <v>12</v>
      </c>
      <c r="B143" s="410" t="str">
        <f t="shared" si="10"/>
        <v/>
      </c>
      <c r="C143" s="411"/>
      <c r="D143" s="460"/>
      <c r="E143" s="129"/>
      <c r="F143" s="130"/>
      <c r="G143" s="29"/>
      <c r="H143" s="36"/>
      <c r="I143" s="30"/>
      <c r="J143" s="36"/>
      <c r="K143" s="30"/>
      <c r="L143" s="413" t="str">
        <f t="shared" si="11"/>
        <v/>
      </c>
      <c r="M143" s="113"/>
    </row>
    <row r="144" spans="1:13" ht="17.25">
      <c r="A144" s="249">
        <v>13</v>
      </c>
      <c r="B144" s="410" t="str">
        <f t="shared" si="10"/>
        <v/>
      </c>
      <c r="C144" s="411"/>
      <c r="D144" s="460"/>
      <c r="E144" s="129"/>
      <c r="F144" s="130"/>
      <c r="G144" s="29"/>
      <c r="H144" s="36"/>
      <c r="I144" s="30"/>
      <c r="J144" s="36"/>
      <c r="K144" s="30"/>
      <c r="L144" s="413" t="str">
        <f t="shared" si="11"/>
        <v/>
      </c>
      <c r="M144" s="113"/>
    </row>
    <row r="145" spans="1:13" ht="17.25">
      <c r="A145" s="249">
        <v>14</v>
      </c>
      <c r="B145" s="410" t="str">
        <f t="shared" si="10"/>
        <v/>
      </c>
      <c r="C145" s="411"/>
      <c r="D145" s="460"/>
      <c r="E145" s="129"/>
      <c r="F145" s="130"/>
      <c r="G145" s="29"/>
      <c r="H145" s="36"/>
      <c r="I145" s="30"/>
      <c r="J145" s="36"/>
      <c r="K145" s="30"/>
      <c r="L145" s="413" t="str">
        <f t="shared" si="11"/>
        <v/>
      </c>
      <c r="M145" s="113"/>
    </row>
    <row r="146" spans="1:13" ht="17.25">
      <c r="A146" s="249">
        <v>15</v>
      </c>
      <c r="B146" s="410" t="str">
        <f t="shared" si="10"/>
        <v/>
      </c>
      <c r="C146" s="411"/>
      <c r="D146" s="460"/>
      <c r="E146" s="129"/>
      <c r="F146" s="130"/>
      <c r="G146" s="29"/>
      <c r="H146" s="36"/>
      <c r="I146" s="30"/>
      <c r="J146" s="36"/>
      <c r="K146" s="30"/>
      <c r="L146" s="413" t="str">
        <f t="shared" si="11"/>
        <v/>
      </c>
      <c r="M146" s="113"/>
    </row>
    <row r="147" spans="1:13" ht="17.25">
      <c r="A147" s="249">
        <v>16</v>
      </c>
      <c r="B147" s="410" t="str">
        <f t="shared" si="10"/>
        <v/>
      </c>
      <c r="C147" s="411"/>
      <c r="D147" s="460"/>
      <c r="E147" s="129"/>
      <c r="F147" s="130"/>
      <c r="G147" s="29"/>
      <c r="H147" s="36"/>
      <c r="I147" s="30"/>
      <c r="J147" s="36"/>
      <c r="K147" s="30"/>
      <c r="L147" s="413" t="str">
        <f t="shared" si="11"/>
        <v/>
      </c>
      <c r="M147" s="113"/>
    </row>
    <row r="148" spans="1:13" ht="17.25">
      <c r="A148" s="249">
        <v>17</v>
      </c>
      <c r="B148" s="410" t="str">
        <f t="shared" si="10"/>
        <v/>
      </c>
      <c r="C148" s="411"/>
      <c r="D148" s="460"/>
      <c r="E148" s="129"/>
      <c r="F148" s="130"/>
      <c r="G148" s="29"/>
      <c r="H148" s="36"/>
      <c r="I148" s="30"/>
      <c r="J148" s="36"/>
      <c r="K148" s="30"/>
      <c r="L148" s="413" t="str">
        <f t="shared" si="11"/>
        <v/>
      </c>
      <c r="M148" s="113"/>
    </row>
    <row r="149" spans="1:13" ht="17.25">
      <c r="A149" s="249">
        <v>18</v>
      </c>
      <c r="B149" s="410" t="str">
        <f t="shared" si="10"/>
        <v/>
      </c>
      <c r="C149" s="411"/>
      <c r="D149" s="460"/>
      <c r="E149" s="129"/>
      <c r="F149" s="130"/>
      <c r="G149" s="29"/>
      <c r="H149" s="36"/>
      <c r="I149" s="30"/>
      <c r="J149" s="36"/>
      <c r="K149" s="30"/>
      <c r="L149" s="413" t="str">
        <f t="shared" si="11"/>
        <v/>
      </c>
      <c r="M149" s="113"/>
    </row>
    <row r="150" spans="1:13" ht="17.25">
      <c r="A150" s="249">
        <v>19</v>
      </c>
      <c r="B150" s="410" t="str">
        <f t="shared" si="10"/>
        <v/>
      </c>
      <c r="C150" s="411"/>
      <c r="D150" s="460"/>
      <c r="E150" s="129"/>
      <c r="F150" s="130"/>
      <c r="G150" s="29"/>
      <c r="H150" s="36"/>
      <c r="I150" s="30"/>
      <c r="J150" s="36"/>
      <c r="K150" s="30"/>
      <c r="L150" s="413" t="str">
        <f t="shared" si="11"/>
        <v/>
      </c>
      <c r="M150" s="113"/>
    </row>
    <row r="151" spans="1:13" ht="17.25">
      <c r="A151" s="249">
        <v>20</v>
      </c>
      <c r="B151" s="410" t="str">
        <f t="shared" si="10"/>
        <v/>
      </c>
      <c r="C151" s="414"/>
      <c r="D151" s="461"/>
      <c r="E151" s="131"/>
      <c r="F151" s="132"/>
      <c r="G151" s="31"/>
      <c r="H151" s="37"/>
      <c r="I151" s="32"/>
      <c r="J151" s="37"/>
      <c r="K151" s="32"/>
      <c r="L151" s="413" t="str">
        <f t="shared" si="11"/>
        <v/>
      </c>
      <c r="M151" s="114"/>
    </row>
    <row r="152" spans="1:13" ht="18.75">
      <c r="B152" s="421" t="str">
        <f>IF($C152=$E$20,$D$20,IF($C152=$E$21,$D$21,IF($C152=$E$22,$D$22,"・")))</f>
        <v>・</v>
      </c>
      <c r="C152" s="405" t="s">
        <v>267</v>
      </c>
      <c r="D152" s="415"/>
      <c r="E152" s="416"/>
      <c r="F152" s="417"/>
      <c r="G152" s="418"/>
      <c r="H152" s="418"/>
      <c r="I152" s="419"/>
      <c r="J152" s="418"/>
      <c r="K152" s="419"/>
      <c r="L152" s="420"/>
      <c r="M152" s="115"/>
    </row>
    <row r="153" spans="1:13" ht="17.25">
      <c r="A153" s="249">
        <v>1</v>
      </c>
      <c r="B153" s="410" t="s">
        <v>499</v>
      </c>
      <c r="C153" s="411"/>
      <c r="D153" s="459"/>
      <c r="E153" s="127"/>
      <c r="F153" s="128"/>
      <c r="G153" s="26"/>
      <c r="H153" s="35"/>
      <c r="I153" s="27"/>
      <c r="J153" s="35"/>
      <c r="K153" s="27"/>
      <c r="L153" s="412" t="str">
        <f>IF(ISNUMBER(G153),(ROUND(PRODUCT(G153,H153,J153,),0)),"")</f>
        <v/>
      </c>
      <c r="M153" s="112">
        <f>ROUNDDOWN(((SUM(L153:L172))/1000),0)</f>
        <v>0</v>
      </c>
    </row>
    <row r="154" spans="1:13" ht="17.25">
      <c r="A154" s="249">
        <v>2</v>
      </c>
      <c r="B154" s="410" t="str">
        <f t="shared" ref="B154:B172" si="12">IF(G154="","",".")</f>
        <v/>
      </c>
      <c r="C154" s="411"/>
      <c r="D154" s="460"/>
      <c r="E154" s="129"/>
      <c r="F154" s="130"/>
      <c r="G154" s="29"/>
      <c r="H154" s="36"/>
      <c r="I154" s="30"/>
      <c r="J154" s="36"/>
      <c r="K154" s="30"/>
      <c r="L154" s="413" t="str">
        <f>IF(ISNUMBER(G154),(ROUND(PRODUCT(G154,H154,J154,),0)),"")</f>
        <v/>
      </c>
      <c r="M154" s="113"/>
    </row>
    <row r="155" spans="1:13" ht="17.25">
      <c r="A155" s="249">
        <v>3</v>
      </c>
      <c r="B155" s="410" t="str">
        <f t="shared" si="12"/>
        <v/>
      </c>
      <c r="C155" s="411"/>
      <c r="D155" s="460"/>
      <c r="E155" s="129"/>
      <c r="F155" s="130"/>
      <c r="G155" s="29"/>
      <c r="H155" s="36"/>
      <c r="I155" s="30"/>
      <c r="J155" s="36"/>
      <c r="K155" s="30"/>
      <c r="L155" s="413" t="str">
        <f t="shared" ref="L155:L172" si="13">IF(ISNUMBER(G155),(ROUND(PRODUCT(G155,H155,J155,),0)),"")</f>
        <v/>
      </c>
      <c r="M155" s="113"/>
    </row>
    <row r="156" spans="1:13" ht="17.25">
      <c r="A156" s="249">
        <v>4</v>
      </c>
      <c r="B156" s="410" t="str">
        <f t="shared" si="12"/>
        <v/>
      </c>
      <c r="C156" s="411"/>
      <c r="D156" s="460"/>
      <c r="E156" s="129"/>
      <c r="F156" s="130"/>
      <c r="G156" s="29"/>
      <c r="H156" s="36"/>
      <c r="I156" s="30"/>
      <c r="J156" s="36"/>
      <c r="K156" s="30"/>
      <c r="L156" s="413" t="str">
        <f t="shared" si="13"/>
        <v/>
      </c>
      <c r="M156" s="113"/>
    </row>
    <row r="157" spans="1:13" ht="17.25">
      <c r="A157" s="249">
        <v>5</v>
      </c>
      <c r="B157" s="410" t="str">
        <f t="shared" si="12"/>
        <v/>
      </c>
      <c r="C157" s="411"/>
      <c r="D157" s="460"/>
      <c r="E157" s="129"/>
      <c r="F157" s="130"/>
      <c r="G157" s="29"/>
      <c r="H157" s="36"/>
      <c r="I157" s="30"/>
      <c r="J157" s="36"/>
      <c r="K157" s="30"/>
      <c r="L157" s="413" t="str">
        <f t="shared" si="13"/>
        <v/>
      </c>
      <c r="M157" s="113"/>
    </row>
    <row r="158" spans="1:13" ht="17.25">
      <c r="A158" s="249">
        <v>6</v>
      </c>
      <c r="B158" s="410" t="str">
        <f t="shared" si="12"/>
        <v/>
      </c>
      <c r="C158" s="411"/>
      <c r="D158" s="460"/>
      <c r="E158" s="129"/>
      <c r="F158" s="130"/>
      <c r="G158" s="29"/>
      <c r="H158" s="36"/>
      <c r="I158" s="30"/>
      <c r="J158" s="36"/>
      <c r="K158" s="30"/>
      <c r="L158" s="413" t="str">
        <f t="shared" si="13"/>
        <v/>
      </c>
      <c r="M158" s="113"/>
    </row>
    <row r="159" spans="1:13" ht="17.25">
      <c r="A159" s="249">
        <v>7</v>
      </c>
      <c r="B159" s="410" t="str">
        <f t="shared" si="12"/>
        <v/>
      </c>
      <c r="C159" s="411"/>
      <c r="D159" s="460"/>
      <c r="E159" s="129"/>
      <c r="F159" s="130"/>
      <c r="G159" s="29"/>
      <c r="H159" s="36"/>
      <c r="I159" s="30"/>
      <c r="J159" s="36"/>
      <c r="K159" s="30"/>
      <c r="L159" s="413" t="str">
        <f t="shared" si="13"/>
        <v/>
      </c>
      <c r="M159" s="113"/>
    </row>
    <row r="160" spans="1:13" ht="17.25">
      <c r="A160" s="249">
        <v>8</v>
      </c>
      <c r="B160" s="410" t="str">
        <f t="shared" si="12"/>
        <v/>
      </c>
      <c r="C160" s="411"/>
      <c r="D160" s="460"/>
      <c r="E160" s="129"/>
      <c r="F160" s="130"/>
      <c r="G160" s="29"/>
      <c r="H160" s="36"/>
      <c r="I160" s="30"/>
      <c r="J160" s="36"/>
      <c r="K160" s="30"/>
      <c r="L160" s="413" t="str">
        <f t="shared" si="13"/>
        <v/>
      </c>
      <c r="M160" s="113"/>
    </row>
    <row r="161" spans="1:13" ht="17.25">
      <c r="A161" s="249">
        <v>9</v>
      </c>
      <c r="B161" s="410" t="str">
        <f t="shared" si="12"/>
        <v/>
      </c>
      <c r="C161" s="411"/>
      <c r="D161" s="460"/>
      <c r="E161" s="129"/>
      <c r="F161" s="130"/>
      <c r="G161" s="29"/>
      <c r="H161" s="36"/>
      <c r="I161" s="30"/>
      <c r="J161" s="36"/>
      <c r="K161" s="30"/>
      <c r="L161" s="413" t="str">
        <f t="shared" si="13"/>
        <v/>
      </c>
      <c r="M161" s="113"/>
    </row>
    <row r="162" spans="1:13" ht="17.25">
      <c r="A162" s="249">
        <v>10</v>
      </c>
      <c r="B162" s="410" t="str">
        <f t="shared" si="12"/>
        <v/>
      </c>
      <c r="C162" s="411"/>
      <c r="D162" s="460"/>
      <c r="E162" s="129"/>
      <c r="F162" s="130"/>
      <c r="G162" s="29"/>
      <c r="H162" s="36"/>
      <c r="I162" s="30"/>
      <c r="J162" s="36"/>
      <c r="K162" s="30"/>
      <c r="L162" s="413" t="str">
        <f t="shared" si="13"/>
        <v/>
      </c>
      <c r="M162" s="113"/>
    </row>
    <row r="163" spans="1:13" ht="17.25">
      <c r="A163" s="249">
        <v>11</v>
      </c>
      <c r="B163" s="410" t="str">
        <f t="shared" si="12"/>
        <v/>
      </c>
      <c r="C163" s="411"/>
      <c r="D163" s="460"/>
      <c r="E163" s="129"/>
      <c r="F163" s="130"/>
      <c r="G163" s="29"/>
      <c r="H163" s="36"/>
      <c r="I163" s="30"/>
      <c r="J163" s="36"/>
      <c r="K163" s="30"/>
      <c r="L163" s="413" t="str">
        <f t="shared" si="13"/>
        <v/>
      </c>
      <c r="M163" s="113"/>
    </row>
    <row r="164" spans="1:13" ht="17.25">
      <c r="A164" s="249">
        <v>12</v>
      </c>
      <c r="B164" s="410" t="str">
        <f t="shared" si="12"/>
        <v/>
      </c>
      <c r="C164" s="411"/>
      <c r="D164" s="460"/>
      <c r="E164" s="129"/>
      <c r="F164" s="130"/>
      <c r="G164" s="29"/>
      <c r="H164" s="36"/>
      <c r="I164" s="30"/>
      <c r="J164" s="36"/>
      <c r="K164" s="30"/>
      <c r="L164" s="413" t="str">
        <f t="shared" si="13"/>
        <v/>
      </c>
      <c r="M164" s="113"/>
    </row>
    <row r="165" spans="1:13" ht="17.25">
      <c r="A165" s="249">
        <v>13</v>
      </c>
      <c r="B165" s="410" t="str">
        <f t="shared" si="12"/>
        <v/>
      </c>
      <c r="C165" s="411"/>
      <c r="D165" s="460"/>
      <c r="E165" s="129"/>
      <c r="F165" s="130"/>
      <c r="G165" s="29"/>
      <c r="H165" s="36"/>
      <c r="I165" s="30"/>
      <c r="J165" s="36"/>
      <c r="K165" s="30"/>
      <c r="L165" s="413" t="str">
        <f t="shared" si="13"/>
        <v/>
      </c>
      <c r="M165" s="113"/>
    </row>
    <row r="166" spans="1:13" ht="17.25">
      <c r="A166" s="249">
        <v>14</v>
      </c>
      <c r="B166" s="410" t="str">
        <f t="shared" si="12"/>
        <v/>
      </c>
      <c r="C166" s="411"/>
      <c r="D166" s="460"/>
      <c r="E166" s="129"/>
      <c r="F166" s="130"/>
      <c r="G166" s="29"/>
      <c r="H166" s="36"/>
      <c r="I166" s="30"/>
      <c r="J166" s="36"/>
      <c r="K166" s="30"/>
      <c r="L166" s="413" t="str">
        <f t="shared" si="13"/>
        <v/>
      </c>
      <c r="M166" s="113"/>
    </row>
    <row r="167" spans="1:13" ht="17.25">
      <c r="A167" s="249">
        <v>15</v>
      </c>
      <c r="B167" s="410" t="str">
        <f t="shared" si="12"/>
        <v/>
      </c>
      <c r="C167" s="411"/>
      <c r="D167" s="460"/>
      <c r="E167" s="129"/>
      <c r="F167" s="130"/>
      <c r="G167" s="29"/>
      <c r="H167" s="36"/>
      <c r="I167" s="30"/>
      <c r="J167" s="36"/>
      <c r="K167" s="30"/>
      <c r="L167" s="413" t="str">
        <f t="shared" si="13"/>
        <v/>
      </c>
      <c r="M167" s="113"/>
    </row>
    <row r="168" spans="1:13" ht="17.25">
      <c r="A168" s="249">
        <v>16</v>
      </c>
      <c r="B168" s="410" t="str">
        <f t="shared" si="12"/>
        <v/>
      </c>
      <c r="C168" s="411"/>
      <c r="D168" s="460"/>
      <c r="E168" s="129"/>
      <c r="F168" s="130"/>
      <c r="G168" s="29"/>
      <c r="H168" s="36"/>
      <c r="I168" s="30"/>
      <c r="J168" s="36"/>
      <c r="K168" s="30"/>
      <c r="L168" s="413" t="str">
        <f t="shared" si="13"/>
        <v/>
      </c>
      <c r="M168" s="113"/>
    </row>
    <row r="169" spans="1:13" ht="17.25">
      <c r="A169" s="249">
        <v>17</v>
      </c>
      <c r="B169" s="410" t="str">
        <f t="shared" si="12"/>
        <v/>
      </c>
      <c r="C169" s="411"/>
      <c r="D169" s="460"/>
      <c r="E169" s="129"/>
      <c r="F169" s="130"/>
      <c r="G169" s="29"/>
      <c r="H169" s="36"/>
      <c r="I169" s="30"/>
      <c r="J169" s="36"/>
      <c r="K169" s="30"/>
      <c r="L169" s="413" t="str">
        <f t="shared" si="13"/>
        <v/>
      </c>
      <c r="M169" s="113"/>
    </row>
    <row r="170" spans="1:13" ht="17.25">
      <c r="A170" s="249">
        <v>18</v>
      </c>
      <c r="B170" s="410" t="str">
        <f t="shared" si="12"/>
        <v/>
      </c>
      <c r="C170" s="411"/>
      <c r="D170" s="460"/>
      <c r="E170" s="129"/>
      <c r="F170" s="130"/>
      <c r="G170" s="29"/>
      <c r="H170" s="36"/>
      <c r="I170" s="30"/>
      <c r="J170" s="36"/>
      <c r="K170" s="30"/>
      <c r="L170" s="413" t="str">
        <f t="shared" si="13"/>
        <v/>
      </c>
      <c r="M170" s="113"/>
    </row>
    <row r="171" spans="1:13" ht="17.25">
      <c r="A171" s="249">
        <v>19</v>
      </c>
      <c r="B171" s="410" t="str">
        <f t="shared" si="12"/>
        <v/>
      </c>
      <c r="C171" s="411"/>
      <c r="D171" s="460"/>
      <c r="E171" s="129"/>
      <c r="F171" s="130"/>
      <c r="G171" s="29"/>
      <c r="H171" s="36"/>
      <c r="I171" s="30"/>
      <c r="J171" s="36"/>
      <c r="K171" s="30"/>
      <c r="L171" s="413" t="str">
        <f t="shared" si="13"/>
        <v/>
      </c>
      <c r="M171" s="113"/>
    </row>
    <row r="172" spans="1:13" ht="17.25">
      <c r="A172" s="249">
        <v>20</v>
      </c>
      <c r="B172" s="410" t="str">
        <f t="shared" si="12"/>
        <v/>
      </c>
      <c r="C172" s="414"/>
      <c r="D172" s="461"/>
      <c r="E172" s="131"/>
      <c r="F172" s="132"/>
      <c r="G172" s="31"/>
      <c r="H172" s="37"/>
      <c r="I172" s="32"/>
      <c r="J172" s="37"/>
      <c r="K172" s="32"/>
      <c r="L172" s="413" t="str">
        <f t="shared" si="13"/>
        <v/>
      </c>
      <c r="M172" s="114"/>
    </row>
    <row r="173" spans="1:13" ht="18.75">
      <c r="B173" s="421" t="str">
        <f>IF($C173=$E$20,$D$20,IF($C173=$E$21,$D$21,IF($C173=$E$22,$D$22,"・")))</f>
        <v>・</v>
      </c>
      <c r="C173" s="405" t="s">
        <v>268</v>
      </c>
      <c r="D173" s="415"/>
      <c r="E173" s="416"/>
      <c r="F173" s="417"/>
      <c r="G173" s="418"/>
      <c r="H173" s="418"/>
      <c r="I173" s="419"/>
      <c r="J173" s="418"/>
      <c r="K173" s="419"/>
      <c r="L173" s="420"/>
      <c r="M173" s="115"/>
    </row>
    <row r="174" spans="1:13" ht="17.25">
      <c r="A174" s="249">
        <v>1</v>
      </c>
      <c r="B174" s="410" t="s">
        <v>499</v>
      </c>
      <c r="C174" s="411"/>
      <c r="D174" s="459"/>
      <c r="E174" s="127"/>
      <c r="F174" s="128"/>
      <c r="G174" s="78"/>
      <c r="H174" s="35"/>
      <c r="I174" s="27"/>
      <c r="J174" s="35"/>
      <c r="K174" s="27"/>
      <c r="L174" s="412" t="str">
        <f>IF(ISNUMBER(G174),(ROUND(PRODUCT(G174,H174,J174,),0)),"")</f>
        <v/>
      </c>
      <c r="M174" s="112">
        <f>ROUNDDOWN(((SUM(L174:L193))/1000),0)</f>
        <v>0</v>
      </c>
    </row>
    <row r="175" spans="1:13" ht="17.25">
      <c r="A175" s="249">
        <v>2</v>
      </c>
      <c r="B175" s="410" t="str">
        <f t="shared" ref="B175:B193" si="14">IF(G175="","",".")</f>
        <v/>
      </c>
      <c r="C175" s="411"/>
      <c r="D175" s="460"/>
      <c r="E175" s="129"/>
      <c r="F175" s="130"/>
      <c r="G175" s="29"/>
      <c r="H175" s="36"/>
      <c r="I175" s="30"/>
      <c r="J175" s="36"/>
      <c r="K175" s="30"/>
      <c r="L175" s="413" t="str">
        <f>IF(ISNUMBER(G175),(ROUND(PRODUCT(G175,H175,J175,),0)),"")</f>
        <v/>
      </c>
      <c r="M175" s="113"/>
    </row>
    <row r="176" spans="1:13" ht="17.25">
      <c r="A176" s="249">
        <v>3</v>
      </c>
      <c r="B176" s="410" t="str">
        <f t="shared" si="14"/>
        <v/>
      </c>
      <c r="C176" s="411"/>
      <c r="D176" s="460"/>
      <c r="E176" s="129"/>
      <c r="F176" s="130"/>
      <c r="G176" s="29"/>
      <c r="H176" s="36"/>
      <c r="I176" s="30"/>
      <c r="J176" s="36"/>
      <c r="K176" s="30"/>
      <c r="L176" s="413" t="str">
        <f t="shared" ref="L176:L193" si="15">IF(ISNUMBER(G176),(ROUND(PRODUCT(G176,H176,J176,),0)),"")</f>
        <v/>
      </c>
      <c r="M176" s="113"/>
    </row>
    <row r="177" spans="1:13" ht="17.25">
      <c r="A177" s="249">
        <v>4</v>
      </c>
      <c r="B177" s="410" t="str">
        <f t="shared" si="14"/>
        <v/>
      </c>
      <c r="C177" s="411"/>
      <c r="D177" s="460"/>
      <c r="E177" s="129"/>
      <c r="F177" s="130"/>
      <c r="G177" s="29"/>
      <c r="H177" s="36"/>
      <c r="I177" s="30"/>
      <c r="J177" s="36"/>
      <c r="K177" s="30"/>
      <c r="L177" s="413" t="str">
        <f t="shared" si="15"/>
        <v/>
      </c>
      <c r="M177" s="113"/>
    </row>
    <row r="178" spans="1:13" ht="17.25">
      <c r="A178" s="249">
        <v>5</v>
      </c>
      <c r="B178" s="410" t="str">
        <f t="shared" si="14"/>
        <v/>
      </c>
      <c r="C178" s="411"/>
      <c r="D178" s="460"/>
      <c r="E178" s="129"/>
      <c r="F178" s="130"/>
      <c r="G178" s="29"/>
      <c r="H178" s="36"/>
      <c r="I178" s="30"/>
      <c r="J178" s="36"/>
      <c r="K178" s="30"/>
      <c r="L178" s="413" t="str">
        <f t="shared" si="15"/>
        <v/>
      </c>
      <c r="M178" s="113"/>
    </row>
    <row r="179" spans="1:13" ht="17.25">
      <c r="A179" s="249">
        <v>6</v>
      </c>
      <c r="B179" s="410" t="str">
        <f t="shared" si="14"/>
        <v/>
      </c>
      <c r="C179" s="411"/>
      <c r="D179" s="460"/>
      <c r="E179" s="129"/>
      <c r="F179" s="130"/>
      <c r="G179" s="29"/>
      <c r="H179" s="36"/>
      <c r="I179" s="30"/>
      <c r="J179" s="36"/>
      <c r="K179" s="30"/>
      <c r="L179" s="413" t="str">
        <f t="shared" si="15"/>
        <v/>
      </c>
      <c r="M179" s="113"/>
    </row>
    <row r="180" spans="1:13" ht="17.25">
      <c r="A180" s="249">
        <v>7</v>
      </c>
      <c r="B180" s="410" t="str">
        <f t="shared" si="14"/>
        <v/>
      </c>
      <c r="C180" s="411"/>
      <c r="D180" s="460"/>
      <c r="E180" s="129"/>
      <c r="F180" s="130"/>
      <c r="G180" s="29"/>
      <c r="H180" s="36"/>
      <c r="I180" s="30"/>
      <c r="J180" s="36"/>
      <c r="K180" s="30"/>
      <c r="L180" s="413" t="str">
        <f t="shared" si="15"/>
        <v/>
      </c>
      <c r="M180" s="113"/>
    </row>
    <row r="181" spans="1:13" ht="17.25">
      <c r="A181" s="249">
        <v>8</v>
      </c>
      <c r="B181" s="410" t="str">
        <f t="shared" si="14"/>
        <v/>
      </c>
      <c r="C181" s="411"/>
      <c r="D181" s="460"/>
      <c r="E181" s="129"/>
      <c r="F181" s="130"/>
      <c r="G181" s="29"/>
      <c r="H181" s="36"/>
      <c r="I181" s="30"/>
      <c r="J181" s="36"/>
      <c r="K181" s="30"/>
      <c r="L181" s="413" t="str">
        <f t="shared" si="15"/>
        <v/>
      </c>
      <c r="M181" s="113"/>
    </row>
    <row r="182" spans="1:13" ht="17.25">
      <c r="A182" s="249">
        <v>9</v>
      </c>
      <c r="B182" s="410" t="str">
        <f t="shared" si="14"/>
        <v/>
      </c>
      <c r="C182" s="411"/>
      <c r="D182" s="460"/>
      <c r="E182" s="129"/>
      <c r="F182" s="130"/>
      <c r="G182" s="29"/>
      <c r="H182" s="36"/>
      <c r="I182" s="30"/>
      <c r="J182" s="36"/>
      <c r="K182" s="30"/>
      <c r="L182" s="413" t="str">
        <f t="shared" si="15"/>
        <v/>
      </c>
      <c r="M182" s="113"/>
    </row>
    <row r="183" spans="1:13" ht="17.25">
      <c r="A183" s="249">
        <v>10</v>
      </c>
      <c r="B183" s="410" t="str">
        <f t="shared" si="14"/>
        <v/>
      </c>
      <c r="C183" s="411"/>
      <c r="D183" s="460"/>
      <c r="E183" s="129"/>
      <c r="F183" s="130"/>
      <c r="G183" s="29"/>
      <c r="H183" s="36"/>
      <c r="I183" s="30"/>
      <c r="J183" s="36"/>
      <c r="K183" s="30"/>
      <c r="L183" s="413" t="str">
        <f t="shared" si="15"/>
        <v/>
      </c>
      <c r="M183" s="113"/>
    </row>
    <row r="184" spans="1:13" ht="17.25">
      <c r="A184" s="249">
        <v>11</v>
      </c>
      <c r="B184" s="410" t="str">
        <f t="shared" si="14"/>
        <v/>
      </c>
      <c r="C184" s="411"/>
      <c r="D184" s="460"/>
      <c r="E184" s="129"/>
      <c r="F184" s="130"/>
      <c r="G184" s="29"/>
      <c r="H184" s="36"/>
      <c r="I184" s="30"/>
      <c r="J184" s="36"/>
      <c r="K184" s="30"/>
      <c r="L184" s="413" t="str">
        <f t="shared" si="15"/>
        <v/>
      </c>
      <c r="M184" s="113"/>
    </row>
    <row r="185" spans="1:13" ht="17.25">
      <c r="A185" s="249">
        <v>12</v>
      </c>
      <c r="B185" s="410" t="str">
        <f t="shared" si="14"/>
        <v/>
      </c>
      <c r="C185" s="411"/>
      <c r="D185" s="460"/>
      <c r="E185" s="129"/>
      <c r="F185" s="130"/>
      <c r="G185" s="29"/>
      <c r="H185" s="36"/>
      <c r="I185" s="30"/>
      <c r="J185" s="36"/>
      <c r="K185" s="30"/>
      <c r="L185" s="413" t="str">
        <f t="shared" si="15"/>
        <v/>
      </c>
      <c r="M185" s="113"/>
    </row>
    <row r="186" spans="1:13" ht="17.25">
      <c r="A186" s="249">
        <v>13</v>
      </c>
      <c r="B186" s="410" t="str">
        <f t="shared" si="14"/>
        <v/>
      </c>
      <c r="C186" s="411"/>
      <c r="D186" s="460"/>
      <c r="E186" s="129"/>
      <c r="F186" s="130"/>
      <c r="G186" s="29"/>
      <c r="H186" s="36"/>
      <c r="I186" s="30"/>
      <c r="J186" s="36"/>
      <c r="K186" s="30"/>
      <c r="L186" s="413" t="str">
        <f t="shared" si="15"/>
        <v/>
      </c>
      <c r="M186" s="113"/>
    </row>
    <row r="187" spans="1:13" ht="17.25">
      <c r="A187" s="249">
        <v>14</v>
      </c>
      <c r="B187" s="410" t="str">
        <f t="shared" si="14"/>
        <v/>
      </c>
      <c r="C187" s="411"/>
      <c r="D187" s="460"/>
      <c r="E187" s="129"/>
      <c r="F187" s="130"/>
      <c r="G187" s="29"/>
      <c r="H187" s="36"/>
      <c r="I187" s="30"/>
      <c r="J187" s="36"/>
      <c r="K187" s="30"/>
      <c r="L187" s="413" t="str">
        <f t="shared" si="15"/>
        <v/>
      </c>
      <c r="M187" s="113"/>
    </row>
    <row r="188" spans="1:13" ht="17.25">
      <c r="A188" s="249">
        <v>15</v>
      </c>
      <c r="B188" s="410" t="str">
        <f t="shared" si="14"/>
        <v/>
      </c>
      <c r="C188" s="411"/>
      <c r="D188" s="460"/>
      <c r="E188" s="129"/>
      <c r="F188" s="130"/>
      <c r="G188" s="29"/>
      <c r="H188" s="36"/>
      <c r="I188" s="30"/>
      <c r="J188" s="36"/>
      <c r="K188" s="30"/>
      <c r="L188" s="413" t="str">
        <f t="shared" si="15"/>
        <v/>
      </c>
      <c r="M188" s="113"/>
    </row>
    <row r="189" spans="1:13" ht="17.25">
      <c r="A189" s="249">
        <v>16</v>
      </c>
      <c r="B189" s="410" t="str">
        <f t="shared" si="14"/>
        <v/>
      </c>
      <c r="C189" s="411"/>
      <c r="D189" s="460"/>
      <c r="E189" s="129"/>
      <c r="F189" s="130"/>
      <c r="G189" s="29"/>
      <c r="H189" s="36"/>
      <c r="I189" s="30"/>
      <c r="J189" s="36"/>
      <c r="K189" s="30"/>
      <c r="L189" s="413" t="str">
        <f t="shared" si="15"/>
        <v/>
      </c>
      <c r="M189" s="113"/>
    </row>
    <row r="190" spans="1:13" ht="17.25">
      <c r="A190" s="249">
        <v>17</v>
      </c>
      <c r="B190" s="410" t="str">
        <f t="shared" si="14"/>
        <v/>
      </c>
      <c r="C190" s="411"/>
      <c r="D190" s="460"/>
      <c r="E190" s="129"/>
      <c r="F190" s="130"/>
      <c r="G190" s="29"/>
      <c r="H190" s="36"/>
      <c r="I190" s="30"/>
      <c r="J190" s="36"/>
      <c r="K190" s="30"/>
      <c r="L190" s="413" t="str">
        <f t="shared" si="15"/>
        <v/>
      </c>
      <c r="M190" s="113"/>
    </row>
    <row r="191" spans="1:13" ht="17.25">
      <c r="A191" s="249">
        <v>18</v>
      </c>
      <c r="B191" s="410" t="str">
        <f t="shared" si="14"/>
        <v/>
      </c>
      <c r="C191" s="411"/>
      <c r="D191" s="460"/>
      <c r="E191" s="129"/>
      <c r="F191" s="130"/>
      <c r="G191" s="29"/>
      <c r="H191" s="36"/>
      <c r="I191" s="30"/>
      <c r="J191" s="36"/>
      <c r="K191" s="30"/>
      <c r="L191" s="413" t="str">
        <f t="shared" si="15"/>
        <v/>
      </c>
      <c r="M191" s="113"/>
    </row>
    <row r="192" spans="1:13" ht="17.25">
      <c r="A192" s="249">
        <v>19</v>
      </c>
      <c r="B192" s="410" t="str">
        <f t="shared" si="14"/>
        <v/>
      </c>
      <c r="C192" s="411"/>
      <c r="D192" s="460"/>
      <c r="E192" s="129"/>
      <c r="F192" s="130"/>
      <c r="G192" s="29"/>
      <c r="H192" s="36"/>
      <c r="I192" s="30"/>
      <c r="J192" s="36"/>
      <c r="K192" s="30"/>
      <c r="L192" s="413" t="str">
        <f t="shared" si="15"/>
        <v/>
      </c>
      <c r="M192" s="113"/>
    </row>
    <row r="193" spans="1:13" ht="17.25">
      <c r="A193" s="249">
        <v>20</v>
      </c>
      <c r="B193" s="410" t="str">
        <f t="shared" si="14"/>
        <v/>
      </c>
      <c r="C193" s="414"/>
      <c r="D193" s="461"/>
      <c r="E193" s="131"/>
      <c r="F193" s="132"/>
      <c r="G193" s="31"/>
      <c r="H193" s="37"/>
      <c r="I193" s="32"/>
      <c r="J193" s="37"/>
      <c r="K193" s="32"/>
      <c r="L193" s="413" t="str">
        <f t="shared" si="15"/>
        <v/>
      </c>
      <c r="M193" s="114"/>
    </row>
    <row r="194" spans="1:13" ht="18.75">
      <c r="B194" s="421" t="str">
        <f>IF($C194=$E$20,$D$20,IF($C194=$E$21,$D$21,IF($C194=$E$22,$D$22,"・")))</f>
        <v>・</v>
      </c>
      <c r="C194" s="405" t="s">
        <v>269</v>
      </c>
      <c r="D194" s="415"/>
      <c r="E194" s="416"/>
      <c r="F194" s="417"/>
      <c r="G194" s="422"/>
      <c r="H194" s="418"/>
      <c r="I194" s="419"/>
      <c r="J194" s="418"/>
      <c r="K194" s="419"/>
      <c r="L194" s="420"/>
      <c r="M194" s="115"/>
    </row>
    <row r="195" spans="1:13" ht="17.25">
      <c r="A195" s="249">
        <v>1</v>
      </c>
      <c r="B195" s="410" t="s">
        <v>499</v>
      </c>
      <c r="C195" s="411"/>
      <c r="D195" s="459"/>
      <c r="E195" s="127"/>
      <c r="F195" s="128"/>
      <c r="G195" s="26"/>
      <c r="H195" s="35"/>
      <c r="I195" s="27"/>
      <c r="J195" s="35"/>
      <c r="K195" s="27"/>
      <c r="L195" s="412" t="str">
        <f>IF(ISNUMBER(G195),(ROUND(PRODUCT(G195,H195,J195,),0)),"")</f>
        <v/>
      </c>
      <c r="M195" s="112">
        <f>ROUNDDOWN(((SUM(L195:L214))/1000),0)</f>
        <v>0</v>
      </c>
    </row>
    <row r="196" spans="1:13" ht="17.25">
      <c r="A196" s="249">
        <v>2</v>
      </c>
      <c r="B196" s="410" t="str">
        <f t="shared" ref="B196:B214" si="16">IF(G196="","",".")</f>
        <v/>
      </c>
      <c r="C196" s="411"/>
      <c r="D196" s="460"/>
      <c r="E196" s="129"/>
      <c r="F196" s="130"/>
      <c r="G196" s="29"/>
      <c r="H196" s="36"/>
      <c r="I196" s="30"/>
      <c r="J196" s="36"/>
      <c r="K196" s="30"/>
      <c r="L196" s="413" t="str">
        <f>IF(ISNUMBER(G196),(ROUND(PRODUCT(G196,H196,J196,),0)),"")</f>
        <v/>
      </c>
      <c r="M196" s="113"/>
    </row>
    <row r="197" spans="1:13" ht="17.25">
      <c r="A197" s="249">
        <v>3</v>
      </c>
      <c r="B197" s="410" t="str">
        <f t="shared" si="16"/>
        <v/>
      </c>
      <c r="C197" s="411"/>
      <c r="D197" s="460"/>
      <c r="E197" s="129"/>
      <c r="F197" s="130"/>
      <c r="G197" s="29"/>
      <c r="H197" s="36"/>
      <c r="I197" s="30"/>
      <c r="J197" s="36"/>
      <c r="K197" s="30"/>
      <c r="L197" s="413" t="str">
        <f t="shared" ref="L197:L214" si="17">IF(ISNUMBER(G197),(ROUND(PRODUCT(G197,H197,J197,),0)),"")</f>
        <v/>
      </c>
      <c r="M197" s="113"/>
    </row>
    <row r="198" spans="1:13" ht="17.25">
      <c r="A198" s="249">
        <v>4</v>
      </c>
      <c r="B198" s="410" t="str">
        <f t="shared" si="16"/>
        <v/>
      </c>
      <c r="C198" s="411"/>
      <c r="D198" s="460"/>
      <c r="E198" s="129"/>
      <c r="F198" s="130"/>
      <c r="G198" s="29"/>
      <c r="H198" s="36"/>
      <c r="I198" s="30"/>
      <c r="J198" s="36"/>
      <c r="K198" s="30"/>
      <c r="L198" s="413" t="str">
        <f t="shared" si="17"/>
        <v/>
      </c>
      <c r="M198" s="113"/>
    </row>
    <row r="199" spans="1:13" ht="17.25">
      <c r="A199" s="249">
        <v>5</v>
      </c>
      <c r="B199" s="410" t="str">
        <f t="shared" si="16"/>
        <v/>
      </c>
      <c r="C199" s="411"/>
      <c r="D199" s="460"/>
      <c r="E199" s="129"/>
      <c r="F199" s="130"/>
      <c r="G199" s="29"/>
      <c r="H199" s="36"/>
      <c r="I199" s="30"/>
      <c r="J199" s="36"/>
      <c r="K199" s="30"/>
      <c r="L199" s="413" t="str">
        <f t="shared" si="17"/>
        <v/>
      </c>
      <c r="M199" s="113"/>
    </row>
    <row r="200" spans="1:13" ht="17.25">
      <c r="A200" s="249">
        <v>6</v>
      </c>
      <c r="B200" s="410" t="str">
        <f t="shared" si="16"/>
        <v/>
      </c>
      <c r="C200" s="411"/>
      <c r="D200" s="460"/>
      <c r="E200" s="129"/>
      <c r="F200" s="130"/>
      <c r="G200" s="29"/>
      <c r="H200" s="36"/>
      <c r="I200" s="30"/>
      <c r="J200" s="36"/>
      <c r="K200" s="30"/>
      <c r="L200" s="413" t="str">
        <f t="shared" si="17"/>
        <v/>
      </c>
      <c r="M200" s="113"/>
    </row>
    <row r="201" spans="1:13" ht="17.25">
      <c r="A201" s="249">
        <v>7</v>
      </c>
      <c r="B201" s="410" t="str">
        <f t="shared" si="16"/>
        <v/>
      </c>
      <c r="C201" s="411"/>
      <c r="D201" s="460"/>
      <c r="E201" s="129"/>
      <c r="F201" s="130"/>
      <c r="G201" s="29"/>
      <c r="H201" s="36"/>
      <c r="I201" s="30"/>
      <c r="J201" s="36"/>
      <c r="K201" s="30"/>
      <c r="L201" s="413" t="str">
        <f t="shared" si="17"/>
        <v/>
      </c>
      <c r="M201" s="113"/>
    </row>
    <row r="202" spans="1:13" ht="17.25">
      <c r="A202" s="249">
        <v>8</v>
      </c>
      <c r="B202" s="410" t="str">
        <f t="shared" si="16"/>
        <v/>
      </c>
      <c r="C202" s="411"/>
      <c r="D202" s="460"/>
      <c r="E202" s="129"/>
      <c r="F202" s="130"/>
      <c r="G202" s="29"/>
      <c r="H202" s="36"/>
      <c r="I202" s="30"/>
      <c r="J202" s="36"/>
      <c r="K202" s="30"/>
      <c r="L202" s="413" t="str">
        <f t="shared" si="17"/>
        <v/>
      </c>
      <c r="M202" s="113"/>
    </row>
    <row r="203" spans="1:13" ht="17.25">
      <c r="A203" s="249">
        <v>9</v>
      </c>
      <c r="B203" s="410" t="str">
        <f t="shared" si="16"/>
        <v/>
      </c>
      <c r="C203" s="411"/>
      <c r="D203" s="460"/>
      <c r="E203" s="129"/>
      <c r="F203" s="130"/>
      <c r="G203" s="29"/>
      <c r="H203" s="36"/>
      <c r="I203" s="30"/>
      <c r="J203" s="36"/>
      <c r="K203" s="30"/>
      <c r="L203" s="413" t="str">
        <f t="shared" si="17"/>
        <v/>
      </c>
      <c r="M203" s="113"/>
    </row>
    <row r="204" spans="1:13" ht="17.25">
      <c r="A204" s="249">
        <v>10</v>
      </c>
      <c r="B204" s="410" t="str">
        <f t="shared" si="16"/>
        <v/>
      </c>
      <c r="C204" s="411"/>
      <c r="D204" s="460"/>
      <c r="E204" s="129"/>
      <c r="F204" s="130"/>
      <c r="G204" s="29"/>
      <c r="H204" s="36"/>
      <c r="I204" s="30"/>
      <c r="J204" s="36"/>
      <c r="K204" s="30"/>
      <c r="L204" s="413" t="str">
        <f t="shared" si="17"/>
        <v/>
      </c>
      <c r="M204" s="113"/>
    </row>
    <row r="205" spans="1:13" ht="17.25">
      <c r="A205" s="249">
        <v>11</v>
      </c>
      <c r="B205" s="410" t="str">
        <f t="shared" si="16"/>
        <v/>
      </c>
      <c r="C205" s="411"/>
      <c r="D205" s="460"/>
      <c r="E205" s="129"/>
      <c r="F205" s="130"/>
      <c r="G205" s="29"/>
      <c r="H205" s="36"/>
      <c r="I205" s="30"/>
      <c r="J205" s="36"/>
      <c r="K205" s="30"/>
      <c r="L205" s="413" t="str">
        <f t="shared" si="17"/>
        <v/>
      </c>
      <c r="M205" s="113"/>
    </row>
    <row r="206" spans="1:13" ht="17.25">
      <c r="A206" s="249">
        <v>12</v>
      </c>
      <c r="B206" s="410" t="str">
        <f t="shared" si="16"/>
        <v/>
      </c>
      <c r="C206" s="411"/>
      <c r="D206" s="460"/>
      <c r="E206" s="129"/>
      <c r="F206" s="130"/>
      <c r="G206" s="29"/>
      <c r="H206" s="36"/>
      <c r="I206" s="30"/>
      <c r="J206" s="36"/>
      <c r="K206" s="30"/>
      <c r="L206" s="413" t="str">
        <f t="shared" si="17"/>
        <v/>
      </c>
      <c r="M206" s="113"/>
    </row>
    <row r="207" spans="1:13" ht="17.25">
      <c r="A207" s="249">
        <v>13</v>
      </c>
      <c r="B207" s="410" t="str">
        <f t="shared" si="16"/>
        <v/>
      </c>
      <c r="C207" s="411"/>
      <c r="D207" s="460"/>
      <c r="E207" s="129"/>
      <c r="F207" s="130"/>
      <c r="G207" s="29"/>
      <c r="H207" s="36"/>
      <c r="I207" s="30"/>
      <c r="J207" s="36"/>
      <c r="K207" s="30"/>
      <c r="L207" s="413" t="str">
        <f t="shared" si="17"/>
        <v/>
      </c>
      <c r="M207" s="113"/>
    </row>
    <row r="208" spans="1:13" ht="17.25">
      <c r="A208" s="249">
        <v>14</v>
      </c>
      <c r="B208" s="410" t="str">
        <f t="shared" si="16"/>
        <v/>
      </c>
      <c r="C208" s="411"/>
      <c r="D208" s="460"/>
      <c r="E208" s="129"/>
      <c r="F208" s="130"/>
      <c r="G208" s="29"/>
      <c r="H208" s="36"/>
      <c r="I208" s="30"/>
      <c r="J208" s="36"/>
      <c r="K208" s="30"/>
      <c r="L208" s="413" t="str">
        <f t="shared" si="17"/>
        <v/>
      </c>
      <c r="M208" s="113"/>
    </row>
    <row r="209" spans="1:13" ht="17.25">
      <c r="A209" s="249">
        <v>15</v>
      </c>
      <c r="B209" s="410" t="str">
        <f t="shared" si="16"/>
        <v/>
      </c>
      <c r="C209" s="411"/>
      <c r="D209" s="460"/>
      <c r="E209" s="129"/>
      <c r="F209" s="130"/>
      <c r="G209" s="29"/>
      <c r="H209" s="36"/>
      <c r="I209" s="30"/>
      <c r="J209" s="36"/>
      <c r="K209" s="30"/>
      <c r="L209" s="413" t="str">
        <f t="shared" si="17"/>
        <v/>
      </c>
      <c r="M209" s="113"/>
    </row>
    <row r="210" spans="1:13" ht="17.25">
      <c r="A210" s="249">
        <v>16</v>
      </c>
      <c r="B210" s="410" t="str">
        <f t="shared" si="16"/>
        <v/>
      </c>
      <c r="C210" s="411"/>
      <c r="D210" s="460"/>
      <c r="E210" s="129"/>
      <c r="F210" s="130"/>
      <c r="G210" s="29"/>
      <c r="H210" s="36"/>
      <c r="I210" s="30"/>
      <c r="J210" s="36"/>
      <c r="K210" s="30"/>
      <c r="L210" s="413" t="str">
        <f t="shared" si="17"/>
        <v/>
      </c>
      <c r="M210" s="113"/>
    </row>
    <row r="211" spans="1:13" ht="17.25">
      <c r="A211" s="249">
        <v>17</v>
      </c>
      <c r="B211" s="410" t="str">
        <f t="shared" si="16"/>
        <v/>
      </c>
      <c r="C211" s="411"/>
      <c r="D211" s="460"/>
      <c r="E211" s="129"/>
      <c r="F211" s="130"/>
      <c r="G211" s="29"/>
      <c r="H211" s="36"/>
      <c r="I211" s="30"/>
      <c r="J211" s="36"/>
      <c r="K211" s="30"/>
      <c r="L211" s="413" t="str">
        <f t="shared" si="17"/>
        <v/>
      </c>
      <c r="M211" s="113"/>
    </row>
    <row r="212" spans="1:13" ht="17.25">
      <c r="A212" s="249">
        <v>18</v>
      </c>
      <c r="B212" s="410" t="str">
        <f t="shared" si="16"/>
        <v/>
      </c>
      <c r="C212" s="411"/>
      <c r="D212" s="460"/>
      <c r="E212" s="129"/>
      <c r="F212" s="130"/>
      <c r="G212" s="29"/>
      <c r="H212" s="36"/>
      <c r="I212" s="30"/>
      <c r="J212" s="36"/>
      <c r="K212" s="30"/>
      <c r="L212" s="413" t="str">
        <f t="shared" si="17"/>
        <v/>
      </c>
      <c r="M212" s="113"/>
    </row>
    <row r="213" spans="1:13" ht="17.25">
      <c r="A213" s="249">
        <v>19</v>
      </c>
      <c r="B213" s="410" t="str">
        <f t="shared" si="16"/>
        <v/>
      </c>
      <c r="C213" s="411"/>
      <c r="D213" s="460"/>
      <c r="E213" s="129"/>
      <c r="F213" s="130"/>
      <c r="G213" s="29"/>
      <c r="H213" s="36"/>
      <c r="I213" s="30"/>
      <c r="J213" s="36"/>
      <c r="K213" s="30"/>
      <c r="L213" s="413" t="str">
        <f t="shared" si="17"/>
        <v/>
      </c>
      <c r="M213" s="113"/>
    </row>
    <row r="214" spans="1:13" ht="17.25">
      <c r="A214" s="249">
        <v>20</v>
      </c>
      <c r="B214" s="410" t="str">
        <f t="shared" si="16"/>
        <v/>
      </c>
      <c r="C214" s="414"/>
      <c r="D214" s="461"/>
      <c r="E214" s="131"/>
      <c r="F214" s="132"/>
      <c r="G214" s="31"/>
      <c r="H214" s="37"/>
      <c r="I214" s="32"/>
      <c r="J214" s="37"/>
      <c r="K214" s="32"/>
      <c r="L214" s="413" t="str">
        <f t="shared" si="17"/>
        <v/>
      </c>
      <c r="M214" s="114"/>
    </row>
    <row r="215" spans="1:13" ht="18.75">
      <c r="B215" s="421" t="str">
        <f>IF($C215=$E$20,$D$20,IF($C215=$E$21,$D$21,IF($C215=$E$22,$D$22,"・")))</f>
        <v>・</v>
      </c>
      <c r="C215" s="405" t="s">
        <v>270</v>
      </c>
      <c r="D215" s="415"/>
      <c r="E215" s="416"/>
      <c r="F215" s="417"/>
      <c r="G215" s="418"/>
      <c r="H215" s="418"/>
      <c r="I215" s="419"/>
      <c r="J215" s="418"/>
      <c r="K215" s="419"/>
      <c r="L215" s="420"/>
      <c r="M215" s="115"/>
    </row>
    <row r="216" spans="1:13" ht="17.25">
      <c r="A216" s="249">
        <v>1</v>
      </c>
      <c r="B216" s="410" t="s">
        <v>499</v>
      </c>
      <c r="C216" s="411"/>
      <c r="D216" s="459"/>
      <c r="E216" s="127"/>
      <c r="F216" s="128"/>
      <c r="G216" s="26"/>
      <c r="H216" s="35"/>
      <c r="I216" s="27"/>
      <c r="J216" s="35"/>
      <c r="K216" s="27"/>
      <c r="L216" s="412" t="str">
        <f>IF(ISNUMBER(G216),(ROUND(PRODUCT(G216,H216,J216,),0)),"")</f>
        <v/>
      </c>
      <c r="M216" s="112">
        <f>ROUNDDOWN(((SUM(L216:L235))/1000),0)</f>
        <v>0</v>
      </c>
    </row>
    <row r="217" spans="1:13" ht="17.25">
      <c r="A217" s="249">
        <v>2</v>
      </c>
      <c r="B217" s="410" t="str">
        <f t="shared" ref="B217:B235" si="18">IF(G217="","",".")</f>
        <v/>
      </c>
      <c r="C217" s="411"/>
      <c r="D217" s="460"/>
      <c r="E217" s="129"/>
      <c r="F217" s="130"/>
      <c r="G217" s="29"/>
      <c r="H217" s="36"/>
      <c r="I217" s="30"/>
      <c r="J217" s="36"/>
      <c r="K217" s="30"/>
      <c r="L217" s="413" t="str">
        <f>IF(ISNUMBER(G217),(ROUND(PRODUCT(G217,H217,J217,),0)),"")</f>
        <v/>
      </c>
      <c r="M217" s="113"/>
    </row>
    <row r="218" spans="1:13" ht="17.25">
      <c r="A218" s="249">
        <v>3</v>
      </c>
      <c r="B218" s="410" t="str">
        <f t="shared" si="18"/>
        <v/>
      </c>
      <c r="C218" s="411"/>
      <c r="D218" s="460"/>
      <c r="E218" s="129"/>
      <c r="F218" s="130"/>
      <c r="G218" s="29"/>
      <c r="H218" s="36"/>
      <c r="I218" s="30"/>
      <c r="J218" s="36"/>
      <c r="K218" s="30"/>
      <c r="L218" s="413" t="str">
        <f t="shared" ref="L218:L235" si="19">IF(ISNUMBER(G218),(ROUND(PRODUCT(G218,H218,J218,),0)),"")</f>
        <v/>
      </c>
      <c r="M218" s="113"/>
    </row>
    <row r="219" spans="1:13" ht="17.25">
      <c r="A219" s="249">
        <v>4</v>
      </c>
      <c r="B219" s="410" t="str">
        <f t="shared" si="18"/>
        <v/>
      </c>
      <c r="C219" s="411"/>
      <c r="D219" s="460"/>
      <c r="E219" s="129"/>
      <c r="F219" s="130"/>
      <c r="G219" s="29"/>
      <c r="H219" s="36"/>
      <c r="I219" s="30"/>
      <c r="J219" s="36"/>
      <c r="K219" s="30"/>
      <c r="L219" s="413" t="str">
        <f t="shared" si="19"/>
        <v/>
      </c>
      <c r="M219" s="113"/>
    </row>
    <row r="220" spans="1:13" ht="17.25">
      <c r="A220" s="249">
        <v>5</v>
      </c>
      <c r="B220" s="410" t="str">
        <f t="shared" si="18"/>
        <v/>
      </c>
      <c r="C220" s="411"/>
      <c r="D220" s="460"/>
      <c r="E220" s="129"/>
      <c r="F220" s="130"/>
      <c r="G220" s="29"/>
      <c r="H220" s="36"/>
      <c r="I220" s="30"/>
      <c r="J220" s="36"/>
      <c r="K220" s="30"/>
      <c r="L220" s="413" t="str">
        <f t="shared" si="19"/>
        <v/>
      </c>
      <c r="M220" s="113"/>
    </row>
    <row r="221" spans="1:13" ht="17.25">
      <c r="A221" s="249">
        <v>6</v>
      </c>
      <c r="B221" s="410" t="str">
        <f t="shared" si="18"/>
        <v/>
      </c>
      <c r="C221" s="411"/>
      <c r="D221" s="460"/>
      <c r="E221" s="129"/>
      <c r="F221" s="130"/>
      <c r="G221" s="29"/>
      <c r="H221" s="36"/>
      <c r="I221" s="30"/>
      <c r="J221" s="36"/>
      <c r="K221" s="30"/>
      <c r="L221" s="413" t="str">
        <f t="shared" si="19"/>
        <v/>
      </c>
      <c r="M221" s="113"/>
    </row>
    <row r="222" spans="1:13" ht="17.25">
      <c r="A222" s="249">
        <v>7</v>
      </c>
      <c r="B222" s="410" t="str">
        <f t="shared" si="18"/>
        <v/>
      </c>
      <c r="C222" s="411"/>
      <c r="D222" s="460"/>
      <c r="E222" s="129"/>
      <c r="F222" s="130"/>
      <c r="G222" s="29"/>
      <c r="H222" s="36"/>
      <c r="I222" s="30"/>
      <c r="J222" s="36"/>
      <c r="K222" s="30"/>
      <c r="L222" s="413" t="str">
        <f t="shared" si="19"/>
        <v/>
      </c>
      <c r="M222" s="113"/>
    </row>
    <row r="223" spans="1:13" ht="17.25">
      <c r="A223" s="249">
        <v>8</v>
      </c>
      <c r="B223" s="410" t="str">
        <f t="shared" si="18"/>
        <v/>
      </c>
      <c r="C223" s="411"/>
      <c r="D223" s="460"/>
      <c r="E223" s="129"/>
      <c r="F223" s="130"/>
      <c r="G223" s="29"/>
      <c r="H223" s="36"/>
      <c r="I223" s="30"/>
      <c r="J223" s="36"/>
      <c r="K223" s="30"/>
      <c r="L223" s="413" t="str">
        <f t="shared" si="19"/>
        <v/>
      </c>
      <c r="M223" s="113"/>
    </row>
    <row r="224" spans="1:13" ht="17.25">
      <c r="A224" s="249">
        <v>9</v>
      </c>
      <c r="B224" s="410" t="str">
        <f t="shared" si="18"/>
        <v/>
      </c>
      <c r="C224" s="411"/>
      <c r="D224" s="460"/>
      <c r="E224" s="129"/>
      <c r="F224" s="130"/>
      <c r="G224" s="29"/>
      <c r="H224" s="36"/>
      <c r="I224" s="30"/>
      <c r="J224" s="36"/>
      <c r="K224" s="30"/>
      <c r="L224" s="413" t="str">
        <f t="shared" si="19"/>
        <v/>
      </c>
      <c r="M224" s="113"/>
    </row>
    <row r="225" spans="1:13" ht="17.25">
      <c r="A225" s="249">
        <v>10</v>
      </c>
      <c r="B225" s="410" t="str">
        <f t="shared" si="18"/>
        <v/>
      </c>
      <c r="C225" s="411"/>
      <c r="D225" s="460"/>
      <c r="E225" s="129"/>
      <c r="F225" s="130"/>
      <c r="G225" s="29"/>
      <c r="H225" s="36"/>
      <c r="I225" s="30"/>
      <c r="J225" s="36"/>
      <c r="K225" s="30"/>
      <c r="L225" s="413" t="str">
        <f t="shared" si="19"/>
        <v/>
      </c>
      <c r="M225" s="113"/>
    </row>
    <row r="226" spans="1:13" ht="17.25">
      <c r="A226" s="249">
        <v>11</v>
      </c>
      <c r="B226" s="410" t="str">
        <f t="shared" si="18"/>
        <v/>
      </c>
      <c r="C226" s="411"/>
      <c r="D226" s="460"/>
      <c r="E226" s="129"/>
      <c r="F226" s="130"/>
      <c r="G226" s="29"/>
      <c r="H226" s="36"/>
      <c r="I226" s="30"/>
      <c r="J226" s="36"/>
      <c r="K226" s="30"/>
      <c r="L226" s="413" t="str">
        <f t="shared" si="19"/>
        <v/>
      </c>
      <c r="M226" s="113"/>
    </row>
    <row r="227" spans="1:13" ht="17.25">
      <c r="A227" s="249">
        <v>12</v>
      </c>
      <c r="B227" s="410" t="str">
        <f t="shared" si="18"/>
        <v/>
      </c>
      <c r="C227" s="411"/>
      <c r="D227" s="460"/>
      <c r="E227" s="129"/>
      <c r="F227" s="130"/>
      <c r="G227" s="29"/>
      <c r="H227" s="36"/>
      <c r="I227" s="30"/>
      <c r="J227" s="36"/>
      <c r="K227" s="30"/>
      <c r="L227" s="413" t="str">
        <f t="shared" si="19"/>
        <v/>
      </c>
      <c r="M227" s="113"/>
    </row>
    <row r="228" spans="1:13" ht="17.25">
      <c r="A228" s="249">
        <v>13</v>
      </c>
      <c r="B228" s="410" t="str">
        <f t="shared" si="18"/>
        <v/>
      </c>
      <c r="C228" s="411"/>
      <c r="D228" s="460"/>
      <c r="E228" s="129"/>
      <c r="F228" s="130"/>
      <c r="G228" s="29"/>
      <c r="H228" s="36"/>
      <c r="I228" s="30"/>
      <c r="J228" s="36"/>
      <c r="K228" s="30"/>
      <c r="L228" s="413" t="str">
        <f t="shared" si="19"/>
        <v/>
      </c>
      <c r="M228" s="113"/>
    </row>
    <row r="229" spans="1:13" ht="17.25">
      <c r="A229" s="249">
        <v>14</v>
      </c>
      <c r="B229" s="410" t="str">
        <f t="shared" si="18"/>
        <v/>
      </c>
      <c r="C229" s="411"/>
      <c r="D229" s="460"/>
      <c r="E229" s="129"/>
      <c r="F229" s="130"/>
      <c r="G229" s="29"/>
      <c r="H229" s="36"/>
      <c r="I229" s="30"/>
      <c r="J229" s="36"/>
      <c r="K229" s="30"/>
      <c r="L229" s="413" t="str">
        <f t="shared" si="19"/>
        <v/>
      </c>
      <c r="M229" s="113"/>
    </row>
    <row r="230" spans="1:13" ht="17.25">
      <c r="A230" s="249">
        <v>15</v>
      </c>
      <c r="B230" s="410" t="str">
        <f t="shared" si="18"/>
        <v/>
      </c>
      <c r="C230" s="411"/>
      <c r="D230" s="460"/>
      <c r="E230" s="129"/>
      <c r="F230" s="130"/>
      <c r="G230" s="29"/>
      <c r="H230" s="36"/>
      <c r="I230" s="30"/>
      <c r="J230" s="36"/>
      <c r="K230" s="30"/>
      <c r="L230" s="413" t="str">
        <f t="shared" si="19"/>
        <v/>
      </c>
      <c r="M230" s="113"/>
    </row>
    <row r="231" spans="1:13" ht="17.25">
      <c r="A231" s="249">
        <v>16</v>
      </c>
      <c r="B231" s="410" t="str">
        <f t="shared" si="18"/>
        <v/>
      </c>
      <c r="C231" s="411"/>
      <c r="D231" s="460"/>
      <c r="E231" s="129"/>
      <c r="F231" s="130"/>
      <c r="G231" s="29"/>
      <c r="H231" s="36"/>
      <c r="I231" s="30"/>
      <c r="J231" s="36"/>
      <c r="K231" s="30"/>
      <c r="L231" s="413" t="str">
        <f t="shared" si="19"/>
        <v/>
      </c>
      <c r="M231" s="113"/>
    </row>
    <row r="232" spans="1:13" ht="17.25">
      <c r="A232" s="249">
        <v>17</v>
      </c>
      <c r="B232" s="410" t="str">
        <f t="shared" si="18"/>
        <v/>
      </c>
      <c r="C232" s="411"/>
      <c r="D232" s="460"/>
      <c r="E232" s="129"/>
      <c r="F232" s="130"/>
      <c r="G232" s="29"/>
      <c r="H232" s="36"/>
      <c r="I232" s="30"/>
      <c r="J232" s="36"/>
      <c r="K232" s="30"/>
      <c r="L232" s="413" t="str">
        <f t="shared" si="19"/>
        <v/>
      </c>
      <c r="M232" s="113"/>
    </row>
    <row r="233" spans="1:13" ht="17.25">
      <c r="A233" s="249">
        <v>18</v>
      </c>
      <c r="B233" s="410" t="str">
        <f t="shared" si="18"/>
        <v/>
      </c>
      <c r="C233" s="411"/>
      <c r="D233" s="460"/>
      <c r="E233" s="129"/>
      <c r="F233" s="130"/>
      <c r="G233" s="29"/>
      <c r="H233" s="36"/>
      <c r="I233" s="30"/>
      <c r="J233" s="36"/>
      <c r="K233" s="30"/>
      <c r="L233" s="413" t="str">
        <f t="shared" si="19"/>
        <v/>
      </c>
      <c r="M233" s="113"/>
    </row>
    <row r="234" spans="1:13" ht="17.25">
      <c r="A234" s="249">
        <v>19</v>
      </c>
      <c r="B234" s="410" t="str">
        <f t="shared" si="18"/>
        <v/>
      </c>
      <c r="C234" s="411"/>
      <c r="D234" s="460"/>
      <c r="E234" s="129"/>
      <c r="F234" s="130"/>
      <c r="G234" s="29"/>
      <c r="H234" s="36"/>
      <c r="I234" s="30"/>
      <c r="J234" s="36"/>
      <c r="K234" s="30"/>
      <c r="L234" s="413" t="str">
        <f t="shared" si="19"/>
        <v/>
      </c>
      <c r="M234" s="113"/>
    </row>
    <row r="235" spans="1:13" ht="18" thickBot="1">
      <c r="A235" s="249">
        <v>20</v>
      </c>
      <c r="B235" s="410" t="str">
        <f t="shared" si="18"/>
        <v/>
      </c>
      <c r="C235" s="414"/>
      <c r="D235" s="461"/>
      <c r="E235" s="131"/>
      <c r="F235" s="132"/>
      <c r="G235" s="31"/>
      <c r="H235" s="37"/>
      <c r="I235" s="32"/>
      <c r="J235" s="37"/>
      <c r="K235" s="32"/>
      <c r="L235" s="413" t="str">
        <f t="shared" si="19"/>
        <v/>
      </c>
      <c r="M235" s="114"/>
    </row>
    <row r="236" spans="1:13" ht="17.25">
      <c r="B236" s="423"/>
      <c r="C236" s="423"/>
      <c r="D236" s="424"/>
      <c r="E236" s="424"/>
      <c r="F236" s="423"/>
      <c r="G236" s="425"/>
      <c r="H236" s="425"/>
      <c r="I236" s="426"/>
      <c r="J236" s="425"/>
      <c r="K236" s="426"/>
      <c r="L236" s="427"/>
      <c r="M236" s="116"/>
    </row>
  </sheetData>
  <sheetProtection formatRows="0"/>
  <autoFilter ref="B24:B235" xr:uid="{00000000-0001-0000-0B00-000000000000}"/>
  <customSheetViews>
    <customSheetView guid="{1931C2DD-0477-40D3-ABFA-7C96E25F8814}" scale="80" hiddenRows="1" hiddenColumns="1">
      <pane xSplit="1" ySplit="12" topLeftCell="B85" activePane="bottomRight" state="frozen"/>
      <selection pane="bottomRight" activeCell="Q1" sqref="Q1:T1048576"/>
      <pageMargins left="0.59055118110236227" right="0.59055118110236227" top="0.59055118110236227" bottom="0.39370078740157483" header="0" footer="0"/>
      <pageSetup paperSize="9" scale="45" fitToHeight="0" orientation="portrait" r:id="rId1"/>
    </customSheetView>
  </customSheetViews>
  <mergeCells count="13">
    <mergeCell ref="N6:T7"/>
    <mergeCell ref="N25:R28"/>
    <mergeCell ref="E19:F19"/>
    <mergeCell ref="E20:F20"/>
    <mergeCell ref="E21:F21"/>
    <mergeCell ref="E22:F22"/>
    <mergeCell ref="B1:M1"/>
    <mergeCell ref="B20:C22"/>
    <mergeCell ref="B18:F18"/>
    <mergeCell ref="H4:M4"/>
    <mergeCell ref="H25:I25"/>
    <mergeCell ref="J25:K25"/>
    <mergeCell ref="E4:F4"/>
  </mergeCells>
  <phoneticPr fontId="11"/>
  <conditionalFormatting sqref="E20:E22">
    <cfRule type="containsText" dxfId="2" priority="1" operator="containsText" text="要選択">
      <formula>NOT(ISERROR(SEARCH("要選択",E20)))</formula>
    </cfRule>
  </conditionalFormatting>
  <dataValidations xWindow="981" yWindow="619" count="18">
    <dataValidation imeMode="halfAlpha" allowBlank="1" showInputMessage="1" showErrorMessage="1" sqref="G237:H65658" xr:uid="{00000000-0002-0000-0B00-000000000000}"/>
    <dataValidation imeMode="hiragana" allowBlank="1" showInputMessage="1" showErrorMessage="1" prompt="回、日、泊等の単位を入力。" sqref="K48:K67 K195:K214 K174:K193 K153:K172 K132:K151 K111:K130 K90:K109 K69:K88 K27:K46 K216:K236" xr:uid="{00000000-0002-0000-0B00-000002000000}"/>
    <dataValidation imeMode="hiragana" allowBlank="1" showInputMessage="1" showErrorMessage="1" prompt="人、枚、件等を単位を入力" sqref="I48:I67 I195:I214 I174:I193 I153:I172 I132:I151 I111:I130 I90:I109 I69:I88 I27:I46 I216:I236" xr:uid="{00000000-0002-0000-0B00-000003000000}"/>
    <dataValidation type="whole" imeMode="halfAlpha" operator="greaterThanOrEqual" allowBlank="1" showInputMessage="1" showErrorMessage="1" sqref="G26:H26 G47:H47 G215:H215 G194:H194 G173:H173 G152:H152 G131:H131 G110:H110 G89:H89 G68:H68" xr:uid="{00000000-0002-0000-0B00-000006000000}">
      <formula1>0</formula1>
    </dataValidation>
    <dataValidation imeMode="halfAlpha" operator="greaterThanOrEqual" allowBlank="1" showInputMessage="1" showErrorMessage="1" sqref="G236:H236" xr:uid="{00000000-0002-0000-0B00-000007000000}"/>
    <dataValidation type="list" allowBlank="1" showInputMessage="1" showErrorMessage="1" errorTitle="支出予算に記入できない経費です" error="経費一覧表に記載された費目をご記入ください。" sqref="D90:D109" xr:uid="{00000000-0002-0000-0B00-00000A000000}">
      <formula1>会場費</formula1>
    </dataValidation>
    <dataValidation type="list" allowBlank="1" showInputMessage="1" showErrorMessage="1" errorTitle="支出予算に記入できない経費です" error="経費一覧表に記載された費目をご記入ください。" sqref="D132:D151" xr:uid="{00000000-0002-0000-0B00-00000C000000}">
      <formula1>運搬費</formula1>
    </dataValidation>
    <dataValidation type="list" allowBlank="1" showInputMessage="1" showErrorMessage="1" errorTitle="支出予算に記入できない経費です" error="経費一覧表に記載された費目をご記入ください。" sqref="D153:D172" xr:uid="{00000000-0002-0000-0B00-00000D000000}">
      <formula1>謝金</formula1>
    </dataValidation>
    <dataValidation type="list" allowBlank="1" showInputMessage="1" showErrorMessage="1" errorTitle="支出予算に記入できない経費です" error="経費一覧表に記載された費目をご記入ください。" sqref="D174:D193" xr:uid="{00000000-0002-0000-0B00-00000E000000}">
      <formula1>旅費</formula1>
    </dataValidation>
    <dataValidation type="list" allowBlank="1" showInputMessage="1" showErrorMessage="1" errorTitle="支出予算に記入できない経費です" error="経費一覧表に記載された費目をご記入ください。" sqref="D195:D214" xr:uid="{00000000-0002-0000-0B00-00000F000000}">
      <formula1>宣伝・印刷費</formula1>
    </dataValidation>
    <dataValidation type="list" allowBlank="1" showInputMessage="1" showErrorMessage="1" errorTitle="支出予算に記入できない経費です" error="経費一覧表に記載された費目をご記入ください。" sqref="D216:D235" xr:uid="{00000000-0002-0000-0B00-000010000000}">
      <formula1>記録・配信費</formula1>
    </dataValidation>
    <dataValidation type="custom" imeMode="halfAlpha" operator="greaterThanOrEqual" allowBlank="1" showInputMessage="1" showErrorMessage="1" error="宿泊費（甲地）は、上限10,900円、宿泊費（乙地）は、上限9,800円、日当は、上限2,200円となります。" sqref="G174:G193" xr:uid="{00000000-0002-0000-0B00-000012000000}">
      <formula1>IF(D174="宿泊費（甲地）",G174&lt;=10900,IF(D174="宿泊費（乙地）",G174&lt;=9800,IF(D174="日当",G174&lt;=2200,IF(OR(D174="交通費",D174="宿泊費一式"),G174&gt;=0,""))))</formula1>
    </dataValidation>
    <dataValidation type="whole" imeMode="halfAlpha" operator="greaterThanOrEqual" allowBlank="1" showInputMessage="1" showErrorMessage="1" error="整数のみ入力できます。" sqref="G216:G235 G48:G67 G69:G88 G90:G109 G111:G130 G132:G151 G153:G172 G195:G214 G27:G46" xr:uid="{5621ABA4-2FEB-4685-BEB1-736CE6A18300}">
      <formula1>0</formula1>
    </dataValidation>
    <dataValidation type="whole" imeMode="halfAlpha" operator="greaterThanOrEqual" allowBlank="1" showInputMessage="1" showErrorMessage="1" error="整数のみ入力できます。_x000a_小数点以下が発生する場合は、一式で計上してください。" sqref="H27:H46 H48:H67 H69:H88 H90:H109 H132:H151 J216:J235 H153:H172 J153:J172 H174:H193 J174:J193 H195:H214 H216:H235 H111:H130 J111:J130 J48:J67 J69:J88 J90:J109 J132:J151 J195:J214 J27:J46" xr:uid="{04F2F937-FBBC-4CBD-A236-4183E65E3880}">
      <formula1>0</formula1>
    </dataValidation>
    <dataValidation allowBlank="1" showInputMessage="1" showErrorMessage="1" errorTitle="支出予算に記入できない経費です" error="経費一覧表に記載された費目をご記入ください。" sqref="E27:E46 E48:E67 E69:E88 E90:E109 E111:E130 E132:E151 E153:E172 E174:E193 E195:E214 E216:E235" xr:uid="{13E2B6D6-6B12-4DBD-9177-0A4EE107FC44}"/>
    <dataValidation type="list" allowBlank="1" showInputMessage="1" showErrorMessage="1" sqref="E21:E22 E20:F20" xr:uid="{00000000-0002-0000-0B00-000008000000}">
      <formula1>"出演費,音楽費,文芸費,会場費,舞台費,運搬費,謝金,旅費,宣伝・印刷費,記録・配信費"</formula1>
    </dataValidation>
    <dataValidation type="textLength" operator="lessThanOrEqual" allowBlank="1" showInputMessage="1" showErrorMessage="1" errorTitle="文字数超過" error="30字以下で入力してください。" sqref="F26:F65658" xr:uid="{00000000-0002-0000-0B00-000009000000}">
      <formula1>30</formula1>
    </dataValidation>
    <dataValidation type="list" allowBlank="1" showInputMessage="1" showErrorMessage="1" errorTitle="支出予算に記入できない経費です" error="経費一覧表に記載された費目をご記入ください。" sqref="D111:D130" xr:uid="{00000000-0002-0000-0B00-00000B000000}">
      <formula1>現代舞台芸術創造普及活動・音楽_舞台費</formula1>
    </dataValidation>
  </dataValidations>
  <printOptions horizontalCentered="1"/>
  <pageMargins left="0.78740157480314965" right="0.78740157480314965" top="0.59055118110236227" bottom="0.59055118110236227" header="0" footer="0"/>
  <pageSetup paperSize="9" scale="19" orientation="portrait" cellComments="asDisplayed" r:id="rId2"/>
  <headerFooter scaleWithDoc="0">
    <oddFooter>&amp;R整理番号：（事務局記入欄）</oddFooter>
  </headerFooter>
  <ignoredErrors>
    <ignoredError sqref="B47 B89 B68 B110 B194 B215" formula="1"/>
  </ignoredErrors>
  <extLst>
    <ext xmlns:x14="http://schemas.microsoft.com/office/spreadsheetml/2009/9/main" uri="{CCE6A557-97BC-4b89-ADB6-D9C93CAAB3DF}">
      <x14:dataValidations xmlns:xm="http://schemas.microsoft.com/office/excel/2006/main" xWindow="981" yWindow="619" count="3">
        <x14:dataValidation type="list" allowBlank="1" showInputMessage="1" showErrorMessage="1" errorTitle="支出予算に記入できない経費です" error="経費一覧表に記載された費目をご記入ください。" xr:uid="{00000000-0002-0000-0B00-000014000000}">
          <x14:formula1>
            <xm:f>《非表示》記載可能経費一覧!$B$7:$B$20</xm:f>
          </x14:formula1>
          <xm:sqref>D48:D67</xm:sqref>
        </x14:dataValidation>
        <x14:dataValidation type="list" allowBlank="1" showInputMessage="1" showErrorMessage="1" errorTitle="支出予算に記入できない経費です" error="経費一覧表に記載された費目をご記入ください。" xr:uid="{00000000-0002-0000-0B00-000015000000}">
          <x14:formula1>
            <xm:f>《非表示》記載可能経費一覧!$B$21:$B$46</xm:f>
          </x14:formula1>
          <xm:sqref>D69:D88</xm:sqref>
        </x14:dataValidation>
        <x14:dataValidation type="list" allowBlank="1" showInputMessage="1" showErrorMessage="1" xr:uid="{BE0E4077-F053-4C21-ABFE-C1AD07B28502}">
          <x14:formula1>
            <xm:f>《非表示》記載可能経費一覧!$B$2:$B$6</xm:f>
          </x14:formula1>
          <xm:sqref>D27:D46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EF518-5C74-4055-9E3E-E4743FEB9D4C}">
  <dimension ref="B2:L402"/>
  <sheetViews>
    <sheetView view="pageBreakPreview" zoomScaleNormal="100" zoomScaleSheetLayoutView="100" workbookViewId="0">
      <selection activeCell="D14" sqref="D14:J14"/>
    </sheetView>
  </sheetViews>
  <sheetFormatPr defaultColWidth="9" defaultRowHeight="13.5"/>
  <cols>
    <col min="1" max="1" width="3.375" style="470" customWidth="1"/>
    <col min="2" max="2" width="10.75" style="470" customWidth="1"/>
    <col min="3" max="10" width="10" style="470" customWidth="1"/>
    <col min="11" max="11" width="3.5" style="470" customWidth="1"/>
    <col min="12" max="16384" width="9" style="470"/>
  </cols>
  <sheetData>
    <row r="2" spans="2:12" ht="18.75">
      <c r="F2" s="471" t="s">
        <v>497</v>
      </c>
      <c r="J2" s="472"/>
      <c r="L2" s="473" t="s">
        <v>461</v>
      </c>
    </row>
    <row r="3" spans="2:12" ht="26.25" customHeight="1">
      <c r="F3" s="471" t="s">
        <v>462</v>
      </c>
      <c r="J3" s="472"/>
    </row>
    <row r="4" spans="2:12" ht="15" customHeight="1">
      <c r="D4" s="474"/>
      <c r="E4" s="474"/>
      <c r="F4" s="474"/>
      <c r="G4" s="474"/>
      <c r="H4" s="474"/>
    </row>
    <row r="5" spans="2:12" ht="15" customHeight="1">
      <c r="B5" s="475" t="s">
        <v>463</v>
      </c>
    </row>
    <row r="6" spans="2:12" ht="15" customHeight="1"/>
    <row r="7" spans="2:12" s="476" customFormat="1" ht="15" customHeight="1">
      <c r="F7" s="477" t="s">
        <v>464</v>
      </c>
      <c r="G7" s="1052" t="str">
        <f>IF(総表!C15="","",総表!C15)</f>
        <v/>
      </c>
      <c r="H7" s="1053"/>
      <c r="I7" s="1053"/>
      <c r="J7" s="1054"/>
      <c r="L7" s="478"/>
    </row>
    <row r="8" spans="2:12" s="476" customFormat="1" ht="15" customHeight="1">
      <c r="F8" s="477" t="s">
        <v>465</v>
      </c>
      <c r="G8" s="1052" t="str">
        <f>IF(総表!C16="","",総表!C16)</f>
        <v/>
      </c>
      <c r="H8" s="1053"/>
      <c r="I8" s="1053"/>
      <c r="J8" s="1054"/>
      <c r="L8" s="478"/>
    </row>
    <row r="9" spans="2:12" s="476" customFormat="1" ht="15" customHeight="1">
      <c r="F9" s="477" t="s">
        <v>466</v>
      </c>
      <c r="G9" s="1052" t="str">
        <f>IF(総表!C17="","",総表!C17)</f>
        <v/>
      </c>
      <c r="H9" s="1053"/>
      <c r="I9" s="1053"/>
      <c r="J9" s="1054"/>
      <c r="L9" s="478"/>
    </row>
    <row r="10" spans="2:12" s="476" customFormat="1" ht="15" customHeight="1"/>
    <row r="11" spans="2:12" s="476" customFormat="1" ht="15" customHeight="1">
      <c r="B11" s="1055" t="s">
        <v>502</v>
      </c>
      <c r="C11" s="1055"/>
      <c r="D11" s="1049" t="s">
        <v>467</v>
      </c>
      <c r="E11" s="1050"/>
      <c r="F11" s="1050"/>
      <c r="G11" s="1050"/>
      <c r="H11" s="1050"/>
      <c r="I11" s="1050"/>
      <c r="J11" s="1051"/>
    </row>
    <row r="12" spans="2:12" s="481" customFormat="1" ht="15" customHeight="1">
      <c r="B12" s="1056" t="s">
        <v>479</v>
      </c>
      <c r="C12" s="1056"/>
      <c r="D12" s="1057" t="str">
        <f>IF(総表!C10="","",総表!C10)</f>
        <v/>
      </c>
      <c r="E12" s="1058"/>
      <c r="F12" s="1058"/>
      <c r="G12" s="1058"/>
      <c r="H12" s="1058"/>
      <c r="I12" s="1058"/>
      <c r="J12" s="1059"/>
      <c r="L12" s="478"/>
    </row>
    <row r="13" spans="2:12" s="481" customFormat="1" ht="15" customHeight="1">
      <c r="B13" s="480"/>
      <c r="C13" s="480"/>
      <c r="D13" s="482"/>
      <c r="E13" s="483"/>
      <c r="F13" s="483"/>
      <c r="G13" s="483"/>
      <c r="H13" s="483"/>
      <c r="I13" s="483"/>
      <c r="J13" s="484"/>
      <c r="L13" s="478"/>
    </row>
    <row r="14" spans="2:12" s="476" customFormat="1" ht="30.75" customHeight="1">
      <c r="B14" s="1060" t="s">
        <v>468</v>
      </c>
      <c r="C14" s="1060"/>
      <c r="D14" s="1052" t="str">
        <f>IF(総表!C23="","",総表!C23)</f>
        <v/>
      </c>
      <c r="E14" s="1053"/>
      <c r="F14" s="1053"/>
      <c r="G14" s="1053"/>
      <c r="H14" s="1053"/>
      <c r="I14" s="1053"/>
      <c r="J14" s="1054"/>
      <c r="L14" s="478"/>
    </row>
    <row r="15" spans="2:12" s="476" customFormat="1" ht="15" customHeight="1"/>
    <row r="16" spans="2:12" s="476" customFormat="1" ht="15" customHeight="1">
      <c r="B16" s="479">
        <v>1</v>
      </c>
    </row>
    <row r="17" spans="2:10" s="476" customFormat="1" ht="14.25">
      <c r="B17" s="476" t="s">
        <v>469</v>
      </c>
      <c r="C17" s="1049"/>
      <c r="D17" s="1050"/>
      <c r="E17" s="1050"/>
      <c r="F17" s="1050"/>
      <c r="G17" s="1050"/>
      <c r="H17" s="1050"/>
      <c r="I17" s="1050"/>
      <c r="J17" s="1051"/>
    </row>
    <row r="18" spans="2:10" s="476" customFormat="1" ht="33" customHeight="1">
      <c r="B18" s="476" t="s">
        <v>470</v>
      </c>
      <c r="C18" s="1049"/>
      <c r="D18" s="1050"/>
      <c r="E18" s="1050"/>
      <c r="F18" s="1050"/>
      <c r="G18" s="1050"/>
      <c r="H18" s="1050"/>
      <c r="I18" s="1050"/>
      <c r="J18" s="1051"/>
    </row>
    <row r="19" spans="2:10" s="476" customFormat="1" ht="33" customHeight="1">
      <c r="B19" s="476" t="s">
        <v>471</v>
      </c>
      <c r="C19" s="1049"/>
      <c r="D19" s="1050"/>
      <c r="E19" s="1050"/>
      <c r="F19" s="1050"/>
      <c r="G19" s="1050"/>
      <c r="H19" s="1050"/>
      <c r="I19" s="1050"/>
      <c r="J19" s="1051"/>
    </row>
    <row r="20" spans="2:10" s="476" customFormat="1" ht="49.5" customHeight="1">
      <c r="B20" s="476" t="s">
        <v>472</v>
      </c>
      <c r="C20" s="1046"/>
      <c r="D20" s="1047"/>
      <c r="E20" s="1047"/>
      <c r="F20" s="1047"/>
      <c r="G20" s="1047"/>
      <c r="H20" s="1047"/>
      <c r="I20" s="1047"/>
      <c r="J20" s="1048"/>
    </row>
    <row r="21" spans="2:10" s="476" customFormat="1" ht="14.25"/>
    <row r="22" spans="2:10" s="476" customFormat="1" ht="15" customHeight="1">
      <c r="B22" s="479">
        <v>2</v>
      </c>
    </row>
    <row r="23" spans="2:10" s="476" customFormat="1" ht="16.5" customHeight="1">
      <c r="B23" s="476" t="s">
        <v>469</v>
      </c>
      <c r="C23" s="1049"/>
      <c r="D23" s="1050"/>
      <c r="E23" s="1050"/>
      <c r="F23" s="1050"/>
      <c r="G23" s="1050"/>
      <c r="H23" s="1050"/>
      <c r="I23" s="1050"/>
      <c r="J23" s="1051"/>
    </row>
    <row r="24" spans="2:10" s="476" customFormat="1" ht="33" customHeight="1">
      <c r="B24" s="476" t="s">
        <v>470</v>
      </c>
      <c r="C24" s="1049"/>
      <c r="D24" s="1050"/>
      <c r="E24" s="1050"/>
      <c r="F24" s="1050"/>
      <c r="G24" s="1050"/>
      <c r="H24" s="1050"/>
      <c r="I24" s="1050"/>
      <c r="J24" s="1051"/>
    </row>
    <row r="25" spans="2:10" s="476" customFormat="1" ht="33" customHeight="1">
      <c r="B25" s="476" t="s">
        <v>471</v>
      </c>
      <c r="C25" s="1049"/>
      <c r="D25" s="1050"/>
      <c r="E25" s="1050"/>
      <c r="F25" s="1050"/>
      <c r="G25" s="1050"/>
      <c r="H25" s="1050"/>
      <c r="I25" s="1050"/>
      <c r="J25" s="1051"/>
    </row>
    <row r="26" spans="2:10" s="476" customFormat="1" ht="49.5" customHeight="1">
      <c r="B26" s="476" t="s">
        <v>472</v>
      </c>
      <c r="C26" s="1046"/>
      <c r="D26" s="1047"/>
      <c r="E26" s="1047"/>
      <c r="F26" s="1047"/>
      <c r="G26" s="1047"/>
      <c r="H26" s="1047"/>
      <c r="I26" s="1047"/>
      <c r="J26" s="1048"/>
    </row>
    <row r="27" spans="2:10" s="476" customFormat="1" ht="14.25"/>
    <row r="28" spans="2:10" s="476" customFormat="1" ht="15" customHeight="1">
      <c r="B28" s="479">
        <v>3</v>
      </c>
    </row>
    <row r="29" spans="2:10" s="476" customFormat="1" ht="16.5" customHeight="1">
      <c r="B29" s="476" t="s">
        <v>469</v>
      </c>
      <c r="C29" s="1049"/>
      <c r="D29" s="1050"/>
      <c r="E29" s="1050"/>
      <c r="F29" s="1050"/>
      <c r="G29" s="1050"/>
      <c r="H29" s="1050"/>
      <c r="I29" s="1050"/>
      <c r="J29" s="1051"/>
    </row>
    <row r="30" spans="2:10" s="476" customFormat="1" ht="33" customHeight="1">
      <c r="B30" s="476" t="s">
        <v>470</v>
      </c>
      <c r="C30" s="1049"/>
      <c r="D30" s="1050"/>
      <c r="E30" s="1050"/>
      <c r="F30" s="1050"/>
      <c r="G30" s="1050"/>
      <c r="H30" s="1050"/>
      <c r="I30" s="1050"/>
      <c r="J30" s="1051"/>
    </row>
    <row r="31" spans="2:10" s="476" customFormat="1" ht="33" customHeight="1">
      <c r="B31" s="476" t="s">
        <v>471</v>
      </c>
      <c r="C31" s="1049"/>
      <c r="D31" s="1050"/>
      <c r="E31" s="1050"/>
      <c r="F31" s="1050"/>
      <c r="G31" s="1050"/>
      <c r="H31" s="1050"/>
      <c r="I31" s="1050"/>
      <c r="J31" s="1051"/>
    </row>
    <row r="32" spans="2:10" s="476" customFormat="1" ht="49.5" customHeight="1">
      <c r="B32" s="476" t="s">
        <v>472</v>
      </c>
      <c r="C32" s="1046"/>
      <c r="D32" s="1047"/>
      <c r="E32" s="1047"/>
      <c r="F32" s="1047"/>
      <c r="G32" s="1047"/>
      <c r="H32" s="1047"/>
      <c r="I32" s="1047"/>
      <c r="J32" s="1048"/>
    </row>
    <row r="33" spans="2:10" s="476" customFormat="1" ht="14.25"/>
    <row r="34" spans="2:10" s="476" customFormat="1" ht="15" customHeight="1">
      <c r="B34" s="479">
        <v>4</v>
      </c>
    </row>
    <row r="35" spans="2:10" s="476" customFormat="1" ht="16.5" customHeight="1">
      <c r="B35" s="476" t="s">
        <v>469</v>
      </c>
      <c r="C35" s="1049"/>
      <c r="D35" s="1050"/>
      <c r="E35" s="1050"/>
      <c r="F35" s="1050"/>
      <c r="G35" s="1050"/>
      <c r="H35" s="1050"/>
      <c r="I35" s="1050"/>
      <c r="J35" s="1051"/>
    </row>
    <row r="36" spans="2:10" s="476" customFormat="1" ht="33" customHeight="1">
      <c r="B36" s="476" t="s">
        <v>470</v>
      </c>
      <c r="C36" s="1049"/>
      <c r="D36" s="1050"/>
      <c r="E36" s="1050"/>
      <c r="F36" s="1050"/>
      <c r="G36" s="1050"/>
      <c r="H36" s="1050"/>
      <c r="I36" s="1050"/>
      <c r="J36" s="1051"/>
    </row>
    <row r="37" spans="2:10" s="476" customFormat="1" ht="33" customHeight="1">
      <c r="B37" s="476" t="s">
        <v>471</v>
      </c>
      <c r="C37" s="1049"/>
      <c r="D37" s="1050"/>
      <c r="E37" s="1050"/>
      <c r="F37" s="1050"/>
      <c r="G37" s="1050"/>
      <c r="H37" s="1050"/>
      <c r="I37" s="1050"/>
      <c r="J37" s="1051"/>
    </row>
    <row r="38" spans="2:10" s="476" customFormat="1" ht="49.5" customHeight="1">
      <c r="B38" s="476" t="s">
        <v>472</v>
      </c>
      <c r="C38" s="1046"/>
      <c r="D38" s="1047"/>
      <c r="E38" s="1047"/>
      <c r="F38" s="1047"/>
      <c r="G38" s="1047"/>
      <c r="H38" s="1047"/>
      <c r="I38" s="1047"/>
      <c r="J38" s="1048"/>
    </row>
    <row r="39" spans="2:10" s="476" customFormat="1" ht="14.25"/>
    <row r="40" spans="2:10" s="476" customFormat="1" ht="15" customHeight="1">
      <c r="B40" s="479">
        <v>5</v>
      </c>
    </row>
    <row r="41" spans="2:10" s="476" customFormat="1" ht="16.5" customHeight="1">
      <c r="B41" s="476" t="s">
        <v>469</v>
      </c>
      <c r="C41" s="1049"/>
      <c r="D41" s="1050"/>
      <c r="E41" s="1050"/>
      <c r="F41" s="1050"/>
      <c r="G41" s="1050"/>
      <c r="H41" s="1050"/>
      <c r="I41" s="1050"/>
      <c r="J41" s="1051"/>
    </row>
    <row r="42" spans="2:10" s="476" customFormat="1" ht="33" customHeight="1">
      <c r="B42" s="476" t="s">
        <v>470</v>
      </c>
      <c r="C42" s="1049"/>
      <c r="D42" s="1050"/>
      <c r="E42" s="1050"/>
      <c r="F42" s="1050"/>
      <c r="G42" s="1050"/>
      <c r="H42" s="1050"/>
      <c r="I42" s="1050"/>
      <c r="J42" s="1051"/>
    </row>
    <row r="43" spans="2:10" s="476" customFormat="1" ht="33" customHeight="1">
      <c r="B43" s="476" t="s">
        <v>471</v>
      </c>
      <c r="C43" s="1049"/>
      <c r="D43" s="1050"/>
      <c r="E43" s="1050"/>
      <c r="F43" s="1050"/>
      <c r="G43" s="1050"/>
      <c r="H43" s="1050"/>
      <c r="I43" s="1050"/>
      <c r="J43" s="1051"/>
    </row>
    <row r="44" spans="2:10" s="476" customFormat="1" ht="49.5" customHeight="1">
      <c r="B44" s="476" t="s">
        <v>472</v>
      </c>
      <c r="C44" s="1046"/>
      <c r="D44" s="1047"/>
      <c r="E44" s="1047"/>
      <c r="F44" s="1047"/>
      <c r="G44" s="1047"/>
      <c r="H44" s="1047"/>
      <c r="I44" s="1047"/>
      <c r="J44" s="1048"/>
    </row>
    <row r="45" spans="2:10" s="476" customFormat="1" ht="14.25"/>
    <row r="46" spans="2:10" s="476" customFormat="1" ht="15" customHeight="1">
      <c r="B46" s="479">
        <v>6</v>
      </c>
    </row>
    <row r="47" spans="2:10" s="476" customFormat="1" ht="16.5" customHeight="1">
      <c r="B47" s="476" t="s">
        <v>469</v>
      </c>
      <c r="C47" s="1049"/>
      <c r="D47" s="1050"/>
      <c r="E47" s="1050"/>
      <c r="F47" s="1050"/>
      <c r="G47" s="1050"/>
      <c r="H47" s="1050"/>
      <c r="I47" s="1050"/>
      <c r="J47" s="1051"/>
    </row>
    <row r="48" spans="2:10" s="476" customFormat="1" ht="33" customHeight="1">
      <c r="B48" s="476" t="s">
        <v>470</v>
      </c>
      <c r="C48" s="1049"/>
      <c r="D48" s="1050"/>
      <c r="E48" s="1050"/>
      <c r="F48" s="1050"/>
      <c r="G48" s="1050"/>
      <c r="H48" s="1050"/>
      <c r="I48" s="1050"/>
      <c r="J48" s="1051"/>
    </row>
    <row r="49" spans="2:10" s="476" customFormat="1" ht="33" customHeight="1">
      <c r="B49" s="476" t="s">
        <v>471</v>
      </c>
      <c r="C49" s="1049"/>
      <c r="D49" s="1050"/>
      <c r="E49" s="1050"/>
      <c r="F49" s="1050"/>
      <c r="G49" s="1050"/>
      <c r="H49" s="1050"/>
      <c r="I49" s="1050"/>
      <c r="J49" s="1051"/>
    </row>
    <row r="50" spans="2:10" s="476" customFormat="1" ht="49.5" customHeight="1">
      <c r="B50" s="476" t="s">
        <v>472</v>
      </c>
      <c r="C50" s="1046"/>
      <c r="D50" s="1047"/>
      <c r="E50" s="1047"/>
      <c r="F50" s="1047"/>
      <c r="G50" s="1047"/>
      <c r="H50" s="1047"/>
      <c r="I50" s="1047"/>
      <c r="J50" s="1048"/>
    </row>
    <row r="51" spans="2:10" s="476" customFormat="1" ht="14.25"/>
    <row r="52" spans="2:10" s="476" customFormat="1" ht="15" customHeight="1">
      <c r="B52" s="479">
        <v>7</v>
      </c>
    </row>
    <row r="53" spans="2:10" s="476" customFormat="1" ht="16.5" customHeight="1">
      <c r="B53" s="476" t="s">
        <v>469</v>
      </c>
      <c r="C53" s="1049"/>
      <c r="D53" s="1050"/>
      <c r="E53" s="1050"/>
      <c r="F53" s="1050"/>
      <c r="G53" s="1050"/>
      <c r="H53" s="1050"/>
      <c r="I53" s="1050"/>
      <c r="J53" s="1051"/>
    </row>
    <row r="54" spans="2:10" s="476" customFormat="1" ht="33" customHeight="1">
      <c r="B54" s="476" t="s">
        <v>470</v>
      </c>
      <c r="C54" s="1049"/>
      <c r="D54" s="1050"/>
      <c r="E54" s="1050"/>
      <c r="F54" s="1050"/>
      <c r="G54" s="1050"/>
      <c r="H54" s="1050"/>
      <c r="I54" s="1050"/>
      <c r="J54" s="1051"/>
    </row>
    <row r="55" spans="2:10" s="476" customFormat="1" ht="33" customHeight="1">
      <c r="B55" s="476" t="s">
        <v>471</v>
      </c>
      <c r="C55" s="1049"/>
      <c r="D55" s="1050"/>
      <c r="E55" s="1050"/>
      <c r="F55" s="1050"/>
      <c r="G55" s="1050"/>
      <c r="H55" s="1050"/>
      <c r="I55" s="1050"/>
      <c r="J55" s="1051"/>
    </row>
    <row r="56" spans="2:10" s="476" customFormat="1" ht="49.5" customHeight="1">
      <c r="B56" s="476" t="s">
        <v>472</v>
      </c>
      <c r="C56" s="1046"/>
      <c r="D56" s="1047"/>
      <c r="E56" s="1047"/>
      <c r="F56" s="1047"/>
      <c r="G56" s="1047"/>
      <c r="H56" s="1047"/>
      <c r="I56" s="1047"/>
      <c r="J56" s="1048"/>
    </row>
    <row r="57" spans="2:10" s="476" customFormat="1" ht="14.25"/>
    <row r="58" spans="2:10" s="476" customFormat="1" ht="15" customHeight="1">
      <c r="B58" s="479">
        <v>8</v>
      </c>
    </row>
    <row r="59" spans="2:10" s="476" customFormat="1" ht="16.5" customHeight="1">
      <c r="B59" s="476" t="s">
        <v>469</v>
      </c>
      <c r="C59" s="1049"/>
      <c r="D59" s="1050"/>
      <c r="E59" s="1050"/>
      <c r="F59" s="1050"/>
      <c r="G59" s="1050"/>
      <c r="H59" s="1050"/>
      <c r="I59" s="1050"/>
      <c r="J59" s="1051"/>
    </row>
    <row r="60" spans="2:10" s="476" customFormat="1" ht="33" customHeight="1">
      <c r="B60" s="476" t="s">
        <v>470</v>
      </c>
      <c r="C60" s="1049"/>
      <c r="D60" s="1050"/>
      <c r="E60" s="1050"/>
      <c r="F60" s="1050"/>
      <c r="G60" s="1050"/>
      <c r="H60" s="1050"/>
      <c r="I60" s="1050"/>
      <c r="J60" s="1051"/>
    </row>
    <row r="61" spans="2:10" s="476" customFormat="1" ht="33" customHeight="1">
      <c r="B61" s="476" t="s">
        <v>471</v>
      </c>
      <c r="C61" s="1049"/>
      <c r="D61" s="1050"/>
      <c r="E61" s="1050"/>
      <c r="F61" s="1050"/>
      <c r="G61" s="1050"/>
      <c r="H61" s="1050"/>
      <c r="I61" s="1050"/>
      <c r="J61" s="1051"/>
    </row>
    <row r="62" spans="2:10" s="476" customFormat="1" ht="49.5" customHeight="1">
      <c r="B62" s="476" t="s">
        <v>472</v>
      </c>
      <c r="C62" s="1046"/>
      <c r="D62" s="1047"/>
      <c r="E62" s="1047"/>
      <c r="F62" s="1047"/>
      <c r="G62" s="1047"/>
      <c r="H62" s="1047"/>
      <c r="I62" s="1047"/>
      <c r="J62" s="1048"/>
    </row>
    <row r="63" spans="2:10" s="476" customFormat="1" ht="14.25"/>
    <row r="64" spans="2:10" s="476" customFormat="1" ht="15" customHeight="1">
      <c r="B64" s="479">
        <v>9</v>
      </c>
    </row>
    <row r="65" spans="2:10" s="476" customFormat="1" ht="16.5" customHeight="1">
      <c r="B65" s="476" t="s">
        <v>469</v>
      </c>
      <c r="C65" s="1049"/>
      <c r="D65" s="1050"/>
      <c r="E65" s="1050"/>
      <c r="F65" s="1050"/>
      <c r="G65" s="1050"/>
      <c r="H65" s="1050"/>
      <c r="I65" s="1050"/>
      <c r="J65" s="1051"/>
    </row>
    <row r="66" spans="2:10" s="476" customFormat="1" ht="33" customHeight="1">
      <c r="B66" s="476" t="s">
        <v>470</v>
      </c>
      <c r="C66" s="1049"/>
      <c r="D66" s="1050"/>
      <c r="E66" s="1050"/>
      <c r="F66" s="1050"/>
      <c r="G66" s="1050"/>
      <c r="H66" s="1050"/>
      <c r="I66" s="1050"/>
      <c r="J66" s="1051"/>
    </row>
    <row r="67" spans="2:10" s="476" customFormat="1" ht="33" customHeight="1">
      <c r="B67" s="476" t="s">
        <v>471</v>
      </c>
      <c r="C67" s="1049"/>
      <c r="D67" s="1050"/>
      <c r="E67" s="1050"/>
      <c r="F67" s="1050"/>
      <c r="G67" s="1050"/>
      <c r="H67" s="1050"/>
      <c r="I67" s="1050"/>
      <c r="J67" s="1051"/>
    </row>
    <row r="68" spans="2:10" s="476" customFormat="1" ht="49.5" customHeight="1">
      <c r="B68" s="476" t="s">
        <v>472</v>
      </c>
      <c r="C68" s="1046"/>
      <c r="D68" s="1047"/>
      <c r="E68" s="1047"/>
      <c r="F68" s="1047"/>
      <c r="G68" s="1047"/>
      <c r="H68" s="1047"/>
      <c r="I68" s="1047"/>
      <c r="J68" s="1048"/>
    </row>
    <row r="69" spans="2:10" s="476" customFormat="1" ht="14.25"/>
    <row r="70" spans="2:10" s="476" customFormat="1" ht="15" customHeight="1">
      <c r="B70" s="479">
        <v>10</v>
      </c>
    </row>
    <row r="71" spans="2:10" s="476" customFormat="1" ht="16.5" customHeight="1">
      <c r="B71" s="476" t="s">
        <v>469</v>
      </c>
      <c r="C71" s="1049"/>
      <c r="D71" s="1050"/>
      <c r="E71" s="1050"/>
      <c r="F71" s="1050"/>
      <c r="G71" s="1050"/>
      <c r="H71" s="1050"/>
      <c r="I71" s="1050"/>
      <c r="J71" s="1051"/>
    </row>
    <row r="72" spans="2:10" s="476" customFormat="1" ht="33" customHeight="1">
      <c r="B72" s="476" t="s">
        <v>470</v>
      </c>
      <c r="C72" s="1049"/>
      <c r="D72" s="1050"/>
      <c r="E72" s="1050"/>
      <c r="F72" s="1050"/>
      <c r="G72" s="1050"/>
      <c r="H72" s="1050"/>
      <c r="I72" s="1050"/>
      <c r="J72" s="1051"/>
    </row>
    <row r="73" spans="2:10" s="476" customFormat="1" ht="33" customHeight="1">
      <c r="B73" s="476" t="s">
        <v>471</v>
      </c>
      <c r="C73" s="1049"/>
      <c r="D73" s="1050"/>
      <c r="E73" s="1050"/>
      <c r="F73" s="1050"/>
      <c r="G73" s="1050"/>
      <c r="H73" s="1050"/>
      <c r="I73" s="1050"/>
      <c r="J73" s="1051"/>
    </row>
    <row r="74" spans="2:10" s="476" customFormat="1" ht="49.5" customHeight="1">
      <c r="B74" s="476" t="s">
        <v>472</v>
      </c>
      <c r="C74" s="1046"/>
      <c r="D74" s="1047"/>
      <c r="E74" s="1047"/>
      <c r="F74" s="1047"/>
      <c r="G74" s="1047"/>
      <c r="H74" s="1047"/>
      <c r="I74" s="1047"/>
      <c r="J74" s="1048"/>
    </row>
    <row r="75" spans="2:10" s="476" customFormat="1" ht="14.25"/>
    <row r="76" spans="2:10" s="476" customFormat="1" ht="14.25">
      <c r="B76" s="475" t="s">
        <v>473</v>
      </c>
    </row>
    <row r="77" spans="2:10" s="476" customFormat="1" ht="14.25"/>
    <row r="78" spans="2:10" s="476" customFormat="1" ht="14.25"/>
    <row r="79" spans="2:10" s="476" customFormat="1" ht="14.25"/>
    <row r="80" spans="2:10" s="476" customFormat="1" ht="14.25"/>
    <row r="81" s="476" customFormat="1" ht="14.25"/>
    <row r="82" s="476" customFormat="1" ht="14.25"/>
    <row r="83" s="476" customFormat="1" ht="14.25"/>
    <row r="84" s="476" customFormat="1" ht="14.25"/>
    <row r="85" s="476" customFormat="1" ht="14.25"/>
    <row r="86" s="476" customFormat="1" ht="14.25"/>
    <row r="87" s="476" customFormat="1" ht="14.25"/>
    <row r="88" s="476" customFormat="1" ht="14.25"/>
    <row r="89" s="476" customFormat="1" ht="14.25"/>
    <row r="90" s="476" customFormat="1" ht="14.25"/>
    <row r="91" s="476" customFormat="1" ht="14.25"/>
    <row r="92" s="476" customFormat="1" ht="14.25"/>
    <row r="93" s="476" customFormat="1" ht="14.25"/>
    <row r="94" s="476" customFormat="1" ht="14.25"/>
    <row r="95" s="476" customFormat="1" ht="14.25"/>
    <row r="96" s="476" customFormat="1" ht="14.25"/>
    <row r="97" s="476" customFormat="1" ht="14.25"/>
    <row r="98" s="476" customFormat="1" ht="14.25"/>
    <row r="99" s="476" customFormat="1" ht="14.25"/>
    <row r="100" s="476" customFormat="1" ht="14.25"/>
    <row r="101" s="476" customFormat="1" ht="14.25"/>
    <row r="102" s="476" customFormat="1" ht="14.25"/>
    <row r="103" s="476" customFormat="1" ht="14.25"/>
    <row r="104" s="476" customFormat="1" ht="14.25"/>
    <row r="105" s="476" customFormat="1" ht="14.25"/>
    <row r="106" s="476" customFormat="1" ht="14.25"/>
    <row r="107" s="476" customFormat="1" ht="14.25"/>
    <row r="108" s="476" customFormat="1" ht="14.25"/>
    <row r="109" s="476" customFormat="1" ht="14.25"/>
    <row r="110" s="476" customFormat="1" ht="14.25"/>
    <row r="111" s="476" customFormat="1" ht="14.25"/>
    <row r="112" s="476" customFormat="1" ht="14.25"/>
    <row r="113" s="476" customFormat="1" ht="14.25"/>
    <row r="114" s="476" customFormat="1" ht="14.25"/>
    <row r="115" s="476" customFormat="1" ht="14.25"/>
    <row r="116" s="476" customFormat="1" ht="14.25"/>
    <row r="117" s="476" customFormat="1" ht="14.25"/>
    <row r="118" s="476" customFormat="1" ht="14.25"/>
    <row r="119" s="476" customFormat="1" ht="14.25"/>
    <row r="120" s="476" customFormat="1" ht="14.25"/>
    <row r="121" s="476" customFormat="1" ht="14.25"/>
    <row r="122" s="476" customFormat="1" ht="14.25"/>
    <row r="123" s="476" customFormat="1" ht="14.25"/>
    <row r="124" s="476" customFormat="1" ht="14.25"/>
    <row r="125" s="476" customFormat="1" ht="14.25"/>
    <row r="126" s="476" customFormat="1" ht="14.25"/>
    <row r="127" s="476" customFormat="1" ht="14.25"/>
    <row r="128" s="476" customFormat="1" ht="14.25"/>
    <row r="129" s="476" customFormat="1" ht="14.25"/>
    <row r="130" s="476" customFormat="1" ht="14.25"/>
    <row r="131" s="476" customFormat="1" ht="14.25"/>
    <row r="132" s="476" customFormat="1" ht="14.25"/>
    <row r="133" s="476" customFormat="1" ht="14.25"/>
    <row r="134" s="476" customFormat="1" ht="14.25"/>
    <row r="135" s="476" customFormat="1" ht="14.25"/>
    <row r="136" s="476" customFormat="1" ht="14.25"/>
    <row r="137" s="476" customFormat="1" ht="14.25"/>
    <row r="138" s="476" customFormat="1" ht="14.25"/>
    <row r="139" s="476" customFormat="1" ht="14.25"/>
    <row r="140" s="476" customFormat="1" ht="14.25"/>
    <row r="141" s="476" customFormat="1" ht="14.25"/>
    <row r="142" s="476" customFormat="1" ht="14.25"/>
    <row r="143" s="476" customFormat="1" ht="14.25"/>
    <row r="144" s="476" customFormat="1" ht="14.25"/>
    <row r="145" s="476" customFormat="1" ht="14.25"/>
    <row r="146" s="476" customFormat="1" ht="14.25"/>
    <row r="147" s="476" customFormat="1" ht="14.25"/>
    <row r="148" s="476" customFormat="1" ht="14.25"/>
    <row r="149" s="476" customFormat="1" ht="14.25"/>
    <row r="150" s="476" customFormat="1" ht="14.25"/>
    <row r="151" s="476" customFormat="1" ht="14.25"/>
    <row r="152" s="476" customFormat="1" ht="14.25"/>
    <row r="153" s="476" customFormat="1" ht="14.25"/>
    <row r="154" s="476" customFormat="1" ht="14.25"/>
    <row r="155" s="476" customFormat="1" ht="14.25"/>
    <row r="156" s="476" customFormat="1" ht="14.25"/>
    <row r="157" s="476" customFormat="1" ht="14.25"/>
    <row r="158" s="476" customFormat="1" ht="14.25"/>
    <row r="159" s="476" customFormat="1" ht="14.25"/>
    <row r="160" s="476" customFormat="1" ht="14.25"/>
    <row r="161" s="476" customFormat="1" ht="14.25"/>
    <row r="162" s="476" customFormat="1" ht="14.25"/>
    <row r="163" s="476" customFormat="1" ht="14.25"/>
    <row r="164" s="476" customFormat="1" ht="14.25"/>
    <row r="165" s="476" customFormat="1" ht="14.25"/>
    <row r="166" s="476" customFormat="1" ht="14.25"/>
    <row r="167" s="476" customFormat="1" ht="14.25"/>
    <row r="168" s="476" customFormat="1" ht="14.25"/>
    <row r="169" s="476" customFormat="1" ht="14.25"/>
    <row r="170" s="476" customFormat="1" ht="14.25"/>
    <row r="171" s="476" customFormat="1" ht="14.25"/>
    <row r="172" s="476" customFormat="1" ht="14.25"/>
    <row r="173" s="476" customFormat="1" ht="14.25"/>
    <row r="174" s="476" customFormat="1" ht="14.25"/>
    <row r="175" s="476" customFormat="1" ht="14.25"/>
    <row r="176" s="476" customFormat="1" ht="14.25"/>
    <row r="177" s="476" customFormat="1" ht="14.25"/>
    <row r="178" s="476" customFormat="1" ht="14.25"/>
    <row r="179" s="476" customFormat="1" ht="14.25"/>
    <row r="180" s="476" customFormat="1" ht="14.25"/>
    <row r="181" s="476" customFormat="1" ht="14.25"/>
    <row r="182" s="476" customFormat="1" ht="14.25"/>
    <row r="183" s="476" customFormat="1" ht="14.25"/>
    <row r="184" s="476" customFormat="1" ht="14.25"/>
    <row r="185" s="476" customFormat="1" ht="14.25"/>
    <row r="186" s="476" customFormat="1" ht="14.25"/>
    <row r="187" s="476" customFormat="1" ht="14.25"/>
    <row r="188" s="476" customFormat="1" ht="14.25"/>
    <row r="189" s="476" customFormat="1" ht="14.25"/>
    <row r="190" s="476" customFormat="1" ht="14.25"/>
    <row r="191" s="476" customFormat="1" ht="14.25"/>
    <row r="192" s="476" customFormat="1" ht="14.25"/>
    <row r="193" s="476" customFormat="1" ht="14.25"/>
    <row r="194" s="476" customFormat="1" ht="14.25"/>
    <row r="195" s="476" customFormat="1" ht="14.25"/>
    <row r="196" s="476" customFormat="1" ht="14.25"/>
    <row r="197" s="476" customFormat="1" ht="14.25"/>
    <row r="198" s="476" customFormat="1" ht="14.25"/>
    <row r="199" s="476" customFormat="1" ht="14.25"/>
    <row r="200" s="476" customFormat="1" ht="14.25"/>
    <row r="201" s="476" customFormat="1" ht="14.25"/>
    <row r="202" s="476" customFormat="1" ht="14.25"/>
    <row r="203" s="476" customFormat="1" ht="14.25"/>
    <row r="204" s="476" customFormat="1" ht="14.25"/>
    <row r="205" s="476" customFormat="1" ht="14.25"/>
    <row r="206" s="476" customFormat="1" ht="14.25"/>
    <row r="207" s="476" customFormat="1" ht="14.25"/>
    <row r="208" s="476" customFormat="1" ht="14.25"/>
    <row r="209" s="476" customFormat="1" ht="14.25"/>
    <row r="210" s="476" customFormat="1" ht="14.25"/>
    <row r="211" s="476" customFormat="1" ht="14.25"/>
    <row r="212" s="476" customFormat="1" ht="14.25"/>
    <row r="213" s="476" customFormat="1" ht="14.25"/>
    <row r="214" s="476" customFormat="1" ht="14.25"/>
    <row r="215" s="476" customFormat="1" ht="14.25"/>
    <row r="216" s="476" customFormat="1" ht="14.25"/>
    <row r="217" s="476" customFormat="1" ht="14.25"/>
    <row r="218" s="476" customFormat="1" ht="14.25"/>
    <row r="219" s="476" customFormat="1" ht="14.25"/>
    <row r="220" s="476" customFormat="1" ht="14.25"/>
    <row r="221" s="476" customFormat="1" ht="14.25"/>
    <row r="222" s="476" customFormat="1" ht="14.25"/>
    <row r="223" s="476" customFormat="1" ht="14.25"/>
    <row r="224" s="476" customFormat="1" ht="14.25"/>
    <row r="225" s="476" customFormat="1" ht="14.25"/>
    <row r="226" s="476" customFormat="1" ht="14.25"/>
    <row r="227" s="476" customFormat="1" ht="14.25"/>
    <row r="228" s="476" customFormat="1" ht="14.25"/>
    <row r="229" s="476" customFormat="1" ht="14.25"/>
    <row r="230" s="476" customFormat="1" ht="14.25"/>
    <row r="231" s="476" customFormat="1" ht="14.25"/>
    <row r="232" s="476" customFormat="1" ht="14.25"/>
    <row r="233" s="476" customFormat="1" ht="14.25"/>
    <row r="234" s="476" customFormat="1" ht="14.25"/>
    <row r="235" s="476" customFormat="1" ht="14.25"/>
    <row r="236" s="476" customFormat="1" ht="14.25"/>
    <row r="237" s="476" customFormat="1" ht="14.25"/>
    <row r="238" s="476" customFormat="1" ht="14.25"/>
    <row r="239" s="476" customFormat="1" ht="14.25"/>
    <row r="240" s="476" customFormat="1" ht="14.25"/>
    <row r="241" s="476" customFormat="1" ht="14.25"/>
    <row r="242" s="476" customFormat="1" ht="14.25"/>
    <row r="243" s="476" customFormat="1" ht="14.25"/>
    <row r="244" s="476" customFormat="1" ht="14.25"/>
    <row r="245" s="476" customFormat="1" ht="14.25"/>
    <row r="246" s="476" customFormat="1" ht="14.25"/>
    <row r="247" s="476" customFormat="1" ht="14.25"/>
    <row r="248" s="476" customFormat="1" ht="14.25"/>
    <row r="249" s="476" customFormat="1" ht="14.25"/>
    <row r="250" s="476" customFormat="1" ht="14.25"/>
    <row r="251" s="476" customFormat="1" ht="14.25"/>
    <row r="252" s="476" customFormat="1" ht="14.25"/>
    <row r="253" s="476" customFormat="1" ht="14.25"/>
    <row r="254" s="476" customFormat="1" ht="14.25"/>
    <row r="255" s="476" customFormat="1" ht="14.25"/>
    <row r="256" s="476" customFormat="1" ht="14.25"/>
    <row r="257" s="476" customFormat="1" ht="14.25"/>
    <row r="258" s="476" customFormat="1" ht="14.25"/>
    <row r="259" s="476" customFormat="1" ht="14.25"/>
    <row r="260" s="476" customFormat="1" ht="14.25"/>
    <row r="261" s="476" customFormat="1" ht="14.25"/>
    <row r="262" s="476" customFormat="1" ht="14.25"/>
    <row r="263" s="476" customFormat="1" ht="14.25"/>
    <row r="264" s="476" customFormat="1" ht="14.25"/>
    <row r="265" s="476" customFormat="1" ht="14.25"/>
    <row r="266" s="476" customFormat="1" ht="14.25"/>
    <row r="267" s="476" customFormat="1" ht="14.25"/>
    <row r="268" s="476" customFormat="1" ht="14.25"/>
    <row r="269" s="476" customFormat="1" ht="14.25"/>
    <row r="270" s="476" customFormat="1" ht="14.25"/>
    <row r="271" s="476" customFormat="1" ht="14.25"/>
    <row r="272" s="476" customFormat="1" ht="14.25"/>
    <row r="273" s="476" customFormat="1" ht="14.25"/>
    <row r="274" s="476" customFormat="1" ht="14.25"/>
    <row r="275" s="476" customFormat="1" ht="14.25"/>
    <row r="276" s="476" customFormat="1" ht="14.25"/>
    <row r="277" s="476" customFormat="1" ht="14.25"/>
    <row r="278" s="476" customFormat="1" ht="14.25"/>
    <row r="279" s="476" customFormat="1" ht="14.25"/>
    <row r="280" s="476" customFormat="1" ht="14.25"/>
    <row r="281" s="476" customFormat="1" ht="14.25"/>
    <row r="282" s="476" customFormat="1" ht="14.25"/>
    <row r="283" s="476" customFormat="1" ht="14.25"/>
    <row r="284" s="476" customFormat="1" ht="14.25"/>
    <row r="285" s="476" customFormat="1" ht="14.25"/>
    <row r="286" s="476" customFormat="1" ht="14.25"/>
    <row r="287" s="476" customFormat="1" ht="14.25"/>
    <row r="288" s="476" customFormat="1" ht="14.25"/>
    <row r="289" s="476" customFormat="1" ht="14.25"/>
    <row r="290" s="476" customFormat="1" ht="14.25"/>
    <row r="291" s="476" customFormat="1" ht="14.25"/>
    <row r="292" s="476" customFormat="1" ht="14.25"/>
    <row r="293" s="476" customFormat="1" ht="14.25"/>
    <row r="294" s="476" customFormat="1" ht="14.25"/>
    <row r="295" s="476" customFormat="1" ht="14.25"/>
    <row r="296" s="476" customFormat="1" ht="14.25"/>
    <row r="297" s="476" customFormat="1" ht="14.25"/>
    <row r="298" s="476" customFormat="1" ht="14.25"/>
    <row r="299" s="476" customFormat="1" ht="14.25"/>
    <row r="300" s="476" customFormat="1" ht="14.25"/>
    <row r="301" s="476" customFormat="1" ht="14.25"/>
    <row r="302" s="476" customFormat="1" ht="14.25"/>
    <row r="303" s="476" customFormat="1" ht="14.25"/>
    <row r="304" s="476" customFormat="1" ht="14.25"/>
    <row r="305" s="476" customFormat="1" ht="14.25"/>
    <row r="306" s="476" customFormat="1" ht="14.25"/>
    <row r="307" s="476" customFormat="1" ht="14.25"/>
    <row r="308" s="476" customFormat="1" ht="14.25"/>
    <row r="309" s="476" customFormat="1" ht="14.25"/>
    <row r="310" s="476" customFormat="1" ht="14.25"/>
    <row r="311" s="476" customFormat="1" ht="14.25"/>
    <row r="312" s="476" customFormat="1" ht="14.25"/>
    <row r="313" s="476" customFormat="1" ht="14.25"/>
    <row r="314" s="476" customFormat="1" ht="14.25"/>
    <row r="315" s="476" customFormat="1" ht="14.25"/>
    <row r="316" s="476" customFormat="1" ht="14.25"/>
    <row r="317" s="476" customFormat="1" ht="14.25"/>
    <row r="318" s="485" customFormat="1"/>
    <row r="319" s="485" customFormat="1"/>
    <row r="320" s="485" customFormat="1"/>
    <row r="321" s="485" customFormat="1"/>
    <row r="322" s="485" customFormat="1"/>
    <row r="323" s="485" customFormat="1"/>
    <row r="324" s="485" customFormat="1"/>
    <row r="325" s="485" customFormat="1"/>
    <row r="326" s="485" customFormat="1"/>
    <row r="327" s="485" customFormat="1"/>
    <row r="328" s="485" customFormat="1"/>
    <row r="329" s="485" customFormat="1"/>
    <row r="330" s="485" customFormat="1"/>
    <row r="331" s="485" customFormat="1"/>
    <row r="332" s="485" customFormat="1"/>
    <row r="333" s="485" customFormat="1"/>
    <row r="334" s="485" customFormat="1"/>
    <row r="335" s="485" customFormat="1"/>
    <row r="336" s="485" customFormat="1"/>
    <row r="337" s="485" customFormat="1"/>
    <row r="338" s="485" customFormat="1"/>
    <row r="339" s="485" customFormat="1"/>
    <row r="340" s="485" customFormat="1"/>
    <row r="341" s="485" customFormat="1"/>
    <row r="342" s="485" customFormat="1"/>
    <row r="343" s="485" customFormat="1"/>
    <row r="344" s="485" customFormat="1"/>
    <row r="345" s="485" customFormat="1"/>
    <row r="346" s="485" customFormat="1"/>
    <row r="347" s="485" customFormat="1"/>
    <row r="348" s="485" customFormat="1"/>
    <row r="349" s="485" customFormat="1"/>
    <row r="350" s="485" customFormat="1"/>
    <row r="351" s="485" customFormat="1"/>
    <row r="352" s="485" customFormat="1"/>
    <row r="353" s="485" customFormat="1"/>
    <row r="354" s="485" customFormat="1"/>
    <row r="355" s="485" customFormat="1"/>
    <row r="356" s="485" customFormat="1"/>
    <row r="357" s="485" customFormat="1"/>
    <row r="358" s="485" customFormat="1"/>
    <row r="359" s="485" customFormat="1"/>
    <row r="360" s="485" customFormat="1"/>
    <row r="361" s="485" customFormat="1"/>
    <row r="362" s="485" customFormat="1"/>
    <row r="363" s="485" customFormat="1"/>
    <row r="364" s="485" customFormat="1"/>
    <row r="365" s="485" customFormat="1"/>
    <row r="366" s="485" customFormat="1"/>
    <row r="367" s="485" customFormat="1"/>
    <row r="368" s="485" customFormat="1"/>
    <row r="369" s="485" customFormat="1"/>
    <row r="370" s="485" customFormat="1"/>
    <row r="371" s="485" customFormat="1"/>
    <row r="372" s="485" customFormat="1"/>
    <row r="373" s="485" customFormat="1"/>
    <row r="374" s="485" customFormat="1"/>
    <row r="375" s="485" customFormat="1"/>
    <row r="376" s="485" customFormat="1"/>
    <row r="377" s="485" customFormat="1"/>
    <row r="378" s="485" customFormat="1"/>
    <row r="379" s="485" customFormat="1"/>
    <row r="380" s="485" customFormat="1"/>
    <row r="381" s="485" customFormat="1"/>
    <row r="382" s="485" customFormat="1"/>
    <row r="383" s="485" customFormat="1"/>
    <row r="384" s="485" customFormat="1"/>
    <row r="385" s="485" customFormat="1"/>
    <row r="386" s="485" customFormat="1"/>
    <row r="387" s="485" customFormat="1"/>
    <row r="388" s="485" customFormat="1"/>
    <row r="389" s="485" customFormat="1"/>
    <row r="390" s="485" customFormat="1"/>
    <row r="391" s="485" customFormat="1"/>
    <row r="392" s="485" customFormat="1"/>
    <row r="393" s="485" customFormat="1"/>
    <row r="394" s="485" customFormat="1"/>
    <row r="395" s="485" customFormat="1"/>
    <row r="396" s="485" customFormat="1"/>
    <row r="397" s="485" customFormat="1"/>
    <row r="398" s="485" customFormat="1"/>
    <row r="399" s="485" customFormat="1"/>
    <row r="400" s="485" customFormat="1"/>
    <row r="401" s="485" customFormat="1"/>
    <row r="402" s="485" customFormat="1"/>
  </sheetData>
  <mergeCells count="49">
    <mergeCell ref="C20:J20"/>
    <mergeCell ref="G7:J7"/>
    <mergeCell ref="G8:J8"/>
    <mergeCell ref="G9:J9"/>
    <mergeCell ref="B11:C11"/>
    <mergeCell ref="D11:J11"/>
    <mergeCell ref="B12:C12"/>
    <mergeCell ref="D12:J12"/>
    <mergeCell ref="B14:C14"/>
    <mergeCell ref="D14:J14"/>
    <mergeCell ref="C17:J17"/>
    <mergeCell ref="C18:J18"/>
    <mergeCell ref="C19:J19"/>
    <mergeCell ref="C38:J38"/>
    <mergeCell ref="C23:J23"/>
    <mergeCell ref="C24:J24"/>
    <mergeCell ref="C25:J25"/>
    <mergeCell ref="C26:J26"/>
    <mergeCell ref="C29:J29"/>
    <mergeCell ref="C30:J30"/>
    <mergeCell ref="C31:J31"/>
    <mergeCell ref="C32:J32"/>
    <mergeCell ref="C35:J35"/>
    <mergeCell ref="C36:J36"/>
    <mergeCell ref="C37:J37"/>
    <mergeCell ref="C56:J56"/>
    <mergeCell ref="C41:J41"/>
    <mergeCell ref="C42:J42"/>
    <mergeCell ref="C43:J43"/>
    <mergeCell ref="C44:J44"/>
    <mergeCell ref="C47:J47"/>
    <mergeCell ref="C48:J48"/>
    <mergeCell ref="C49:J49"/>
    <mergeCell ref="C50:J50"/>
    <mergeCell ref="C53:J53"/>
    <mergeCell ref="C54:J54"/>
    <mergeCell ref="C55:J55"/>
    <mergeCell ref="C74:J74"/>
    <mergeCell ref="C59:J59"/>
    <mergeCell ref="C60:J60"/>
    <mergeCell ref="C61:J61"/>
    <mergeCell ref="C62:J62"/>
    <mergeCell ref="C65:J65"/>
    <mergeCell ref="C66:J66"/>
    <mergeCell ref="C67:J67"/>
    <mergeCell ref="C68:J68"/>
    <mergeCell ref="C71:J71"/>
    <mergeCell ref="C72:J72"/>
    <mergeCell ref="C73:J73"/>
  </mergeCells>
  <phoneticPr fontId="16"/>
  <conditionalFormatting sqref="D13:J13">
    <cfRule type="containsText" dxfId="1" priority="1" operator="containsText" text="要入力">
      <formula>NOT(ISERROR(SEARCH("要入力",D13)))</formula>
    </cfRule>
  </conditionalFormatting>
  <pageMargins left="0.70866141732283472" right="0.70866141732283472" top="0.74803149606299213" bottom="0.74803149606299213" header="0.31496062992125984" footer="0.31496062992125984"/>
  <pageSetup paperSize="9" scale="71" orientation="portrait" r:id="rId1"/>
  <headerFooter>
    <oddFooter>&amp;R整理番号：（事務局記入欄）</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3C078-021D-4F42-A926-13D6A993565C}">
  <dimension ref="B2:L216"/>
  <sheetViews>
    <sheetView view="pageBreakPreview" zoomScaleNormal="100" zoomScaleSheetLayoutView="100" workbookViewId="0"/>
  </sheetViews>
  <sheetFormatPr defaultColWidth="9" defaultRowHeight="13.5"/>
  <cols>
    <col min="1" max="1" width="3.375" style="486" customWidth="1"/>
    <col min="2" max="2" width="10.75" style="486" customWidth="1"/>
    <col min="3" max="10" width="10" style="486" customWidth="1"/>
    <col min="11" max="11" width="3.5" style="486" customWidth="1"/>
    <col min="12" max="16384" width="9" style="486"/>
  </cols>
  <sheetData>
    <row r="2" spans="2:12" ht="18.75">
      <c r="F2" s="487" t="s">
        <v>497</v>
      </c>
      <c r="J2" s="488"/>
    </row>
    <row r="3" spans="2:12" ht="26.25" customHeight="1">
      <c r="F3" s="487" t="s">
        <v>462</v>
      </c>
      <c r="J3" s="488"/>
    </row>
    <row r="4" spans="2:12" ht="15" customHeight="1">
      <c r="D4" s="1070"/>
      <c r="E4" s="1070"/>
      <c r="F4" s="1070"/>
      <c r="G4" s="1070"/>
      <c r="H4" s="1070"/>
    </row>
    <row r="5" spans="2:12" ht="15" customHeight="1">
      <c r="B5" s="474" t="s">
        <v>463</v>
      </c>
    </row>
    <row r="6" spans="2:12" ht="15" customHeight="1"/>
    <row r="7" spans="2:12" ht="15" customHeight="1"/>
    <row r="8" spans="2:12" s="474" customFormat="1" ht="15" customHeight="1">
      <c r="F8" s="490" t="s">
        <v>464</v>
      </c>
      <c r="G8" s="1071" t="s">
        <v>474</v>
      </c>
      <c r="H8" s="1072"/>
      <c r="I8" s="1072"/>
      <c r="J8" s="1073"/>
    </row>
    <row r="9" spans="2:12" s="474" customFormat="1" ht="15" customHeight="1">
      <c r="F9" s="490" t="s">
        <v>465</v>
      </c>
      <c r="G9" s="1071" t="s">
        <v>475</v>
      </c>
      <c r="H9" s="1072"/>
      <c r="I9" s="1072"/>
      <c r="J9" s="1073"/>
    </row>
    <row r="10" spans="2:12" s="474" customFormat="1" ht="15" customHeight="1">
      <c r="F10" s="490" t="s">
        <v>466</v>
      </c>
      <c r="G10" s="1071" t="s">
        <v>476</v>
      </c>
      <c r="H10" s="1072"/>
      <c r="I10" s="1072"/>
      <c r="J10" s="1073"/>
    </row>
    <row r="11" spans="2:12" s="474" customFormat="1" ht="15" customHeight="1"/>
    <row r="12" spans="2:12" s="474" customFormat="1" ht="15" customHeight="1">
      <c r="B12" s="1070" t="s">
        <v>477</v>
      </c>
      <c r="C12" s="1070"/>
      <c r="D12" s="1071" t="s">
        <v>478</v>
      </c>
      <c r="E12" s="1072"/>
      <c r="F12" s="1072"/>
      <c r="G12" s="1072"/>
      <c r="H12" s="1072"/>
      <c r="I12" s="1072"/>
      <c r="J12" s="1073"/>
    </row>
    <row r="13" spans="2:12" s="474" customFormat="1" ht="15" customHeight="1">
      <c r="B13" s="1070" t="s">
        <v>479</v>
      </c>
      <c r="C13" s="1070"/>
      <c r="D13" s="1071" t="s">
        <v>480</v>
      </c>
      <c r="E13" s="1072"/>
      <c r="F13" s="1072"/>
      <c r="G13" s="1072"/>
      <c r="H13" s="1072"/>
      <c r="I13" s="1072"/>
      <c r="J13" s="1073"/>
      <c r="L13" s="494"/>
    </row>
    <row r="14" spans="2:12" s="474" customFormat="1" ht="15" customHeight="1">
      <c r="B14" s="489"/>
      <c r="C14" s="489"/>
      <c r="D14" s="491"/>
      <c r="E14" s="492"/>
      <c r="F14" s="492"/>
      <c r="G14" s="492"/>
      <c r="H14" s="492"/>
      <c r="I14" s="492"/>
      <c r="J14" s="493"/>
      <c r="L14" s="494"/>
    </row>
    <row r="15" spans="2:12" s="474" customFormat="1" ht="36.75" customHeight="1">
      <c r="B15" s="1074" t="s">
        <v>468</v>
      </c>
      <c r="C15" s="1074"/>
      <c r="D15" s="1071" t="s">
        <v>481</v>
      </c>
      <c r="E15" s="1072"/>
      <c r="F15" s="1072"/>
      <c r="G15" s="1072"/>
      <c r="H15" s="1072"/>
      <c r="I15" s="1072"/>
      <c r="J15" s="1073"/>
    </row>
    <row r="16" spans="2:12" s="474" customFormat="1" ht="15" customHeight="1"/>
    <row r="17" spans="2:10" s="474" customFormat="1" ht="15" customHeight="1"/>
    <row r="18" spans="2:10" s="474" customFormat="1" ht="15" customHeight="1">
      <c r="B18" s="489">
        <v>1</v>
      </c>
    </row>
    <row r="19" spans="2:10" s="474" customFormat="1" ht="16.5" customHeight="1">
      <c r="B19" s="474" t="s">
        <v>469</v>
      </c>
      <c r="C19" s="1064" t="s">
        <v>482</v>
      </c>
      <c r="D19" s="1065"/>
      <c r="E19" s="1065"/>
      <c r="F19" s="1065"/>
      <c r="G19" s="1065"/>
      <c r="H19" s="1065"/>
      <c r="I19" s="1065"/>
      <c r="J19" s="1066"/>
    </row>
    <row r="20" spans="2:10" s="474" customFormat="1" ht="16.5" customHeight="1">
      <c r="B20" s="474" t="s">
        <v>483</v>
      </c>
      <c r="C20" s="1064" t="s">
        <v>484</v>
      </c>
      <c r="D20" s="1065"/>
      <c r="E20" s="1065"/>
      <c r="F20" s="1065"/>
      <c r="G20" s="1065"/>
      <c r="H20" s="1065"/>
      <c r="I20" s="1065"/>
      <c r="J20" s="1066"/>
    </row>
    <row r="21" spans="2:10" s="474" customFormat="1" ht="16.5" customHeight="1">
      <c r="B21" s="474" t="s">
        <v>485</v>
      </c>
      <c r="C21" s="1064" t="s">
        <v>486</v>
      </c>
      <c r="D21" s="1065"/>
      <c r="E21" s="1065"/>
      <c r="F21" s="1065"/>
      <c r="G21" s="1065"/>
      <c r="H21" s="1065"/>
      <c r="I21" s="1065"/>
      <c r="J21" s="1066"/>
    </row>
    <row r="22" spans="2:10" s="474" customFormat="1" ht="32.25" customHeight="1">
      <c r="B22" s="474" t="s">
        <v>487</v>
      </c>
      <c r="C22" s="1067" t="s">
        <v>488</v>
      </c>
      <c r="D22" s="1068"/>
      <c r="E22" s="1068"/>
      <c r="F22" s="1068"/>
      <c r="G22" s="1068"/>
      <c r="H22" s="1068"/>
      <c r="I22" s="1068"/>
      <c r="J22" s="1069"/>
    </row>
    <row r="23" spans="2:10" s="474" customFormat="1" ht="14.25">
      <c r="C23" s="481"/>
      <c r="D23" s="481"/>
      <c r="E23" s="481"/>
      <c r="F23" s="481"/>
      <c r="G23" s="481"/>
      <c r="H23" s="481"/>
      <c r="I23" s="481"/>
      <c r="J23" s="481"/>
    </row>
    <row r="24" spans="2:10" s="474" customFormat="1" ht="15" customHeight="1">
      <c r="B24" s="489">
        <v>2</v>
      </c>
      <c r="C24" s="481"/>
      <c r="D24" s="481"/>
      <c r="E24" s="481"/>
      <c r="F24" s="481"/>
      <c r="G24" s="481"/>
      <c r="H24" s="481"/>
      <c r="I24" s="481"/>
      <c r="J24" s="481"/>
    </row>
    <row r="25" spans="2:10" s="474" customFormat="1" ht="16.5" customHeight="1">
      <c r="B25" s="474" t="s">
        <v>469</v>
      </c>
      <c r="C25" s="1064" t="s">
        <v>489</v>
      </c>
      <c r="D25" s="1065"/>
      <c r="E25" s="1065"/>
      <c r="F25" s="1065"/>
      <c r="G25" s="1065"/>
      <c r="H25" s="1065"/>
      <c r="I25" s="1065"/>
      <c r="J25" s="1066"/>
    </row>
    <row r="26" spans="2:10" s="474" customFormat="1" ht="16.5" customHeight="1">
      <c r="B26" s="474" t="s">
        <v>483</v>
      </c>
      <c r="C26" s="1064" t="s">
        <v>490</v>
      </c>
      <c r="D26" s="1065"/>
      <c r="E26" s="1065"/>
      <c r="F26" s="1065"/>
      <c r="G26" s="1065"/>
      <c r="H26" s="1065"/>
      <c r="I26" s="1065"/>
      <c r="J26" s="1066"/>
    </row>
    <row r="27" spans="2:10" s="474" customFormat="1" ht="16.5" customHeight="1">
      <c r="B27" s="474" t="s">
        <v>485</v>
      </c>
      <c r="C27" s="1064" t="s">
        <v>491</v>
      </c>
      <c r="D27" s="1065"/>
      <c r="E27" s="1065"/>
      <c r="F27" s="1065"/>
      <c r="G27" s="1065"/>
      <c r="H27" s="1065"/>
      <c r="I27" s="1065"/>
      <c r="J27" s="1066"/>
    </row>
    <row r="28" spans="2:10" s="474" customFormat="1" ht="32.25" customHeight="1">
      <c r="B28" s="474" t="s">
        <v>487</v>
      </c>
      <c r="C28" s="1067" t="s">
        <v>488</v>
      </c>
      <c r="D28" s="1068"/>
      <c r="E28" s="1068"/>
      <c r="F28" s="1068"/>
      <c r="G28" s="1068"/>
      <c r="H28" s="1068"/>
      <c r="I28" s="1068"/>
      <c r="J28" s="1069"/>
    </row>
    <row r="29" spans="2:10" s="474" customFormat="1" ht="14.25">
      <c r="C29" s="481"/>
      <c r="D29" s="481"/>
      <c r="E29" s="481"/>
      <c r="F29" s="481"/>
      <c r="G29" s="481"/>
      <c r="H29" s="481"/>
      <c r="I29" s="481"/>
      <c r="J29" s="481"/>
    </row>
    <row r="30" spans="2:10" s="474" customFormat="1" ht="15" customHeight="1">
      <c r="B30" s="489">
        <v>3</v>
      </c>
      <c r="C30" s="481"/>
      <c r="D30" s="481"/>
      <c r="E30" s="481"/>
      <c r="F30" s="481"/>
      <c r="G30" s="481"/>
      <c r="H30" s="481"/>
      <c r="I30" s="481"/>
      <c r="J30" s="481"/>
    </row>
    <row r="31" spans="2:10" s="474" customFormat="1" ht="16.5" customHeight="1">
      <c r="B31" s="474" t="s">
        <v>469</v>
      </c>
      <c r="C31" s="1064" t="s">
        <v>492</v>
      </c>
      <c r="D31" s="1065"/>
      <c r="E31" s="1065"/>
      <c r="F31" s="1065"/>
      <c r="G31" s="1065"/>
      <c r="H31" s="1065"/>
      <c r="I31" s="1065"/>
      <c r="J31" s="1066"/>
    </row>
    <row r="32" spans="2:10" s="474" customFormat="1" ht="16.5" customHeight="1">
      <c r="B32" s="474" t="s">
        <v>483</v>
      </c>
      <c r="C32" s="1064" t="s">
        <v>493</v>
      </c>
      <c r="D32" s="1065"/>
      <c r="E32" s="1065"/>
      <c r="F32" s="1065"/>
      <c r="G32" s="1065"/>
      <c r="H32" s="1065"/>
      <c r="I32" s="1065"/>
      <c r="J32" s="1066"/>
    </row>
    <row r="33" spans="2:10" s="474" customFormat="1" ht="16.5" customHeight="1">
      <c r="B33" s="474" t="s">
        <v>485</v>
      </c>
      <c r="C33" s="1064" t="s">
        <v>494</v>
      </c>
      <c r="D33" s="1065"/>
      <c r="E33" s="1065"/>
      <c r="F33" s="1065"/>
      <c r="G33" s="1065"/>
      <c r="H33" s="1065"/>
      <c r="I33" s="1065"/>
      <c r="J33" s="1066"/>
    </row>
    <row r="34" spans="2:10" s="474" customFormat="1" ht="32.25" customHeight="1">
      <c r="B34" s="474" t="s">
        <v>487</v>
      </c>
      <c r="C34" s="1067" t="s">
        <v>488</v>
      </c>
      <c r="D34" s="1068"/>
      <c r="E34" s="1068"/>
      <c r="F34" s="1068"/>
      <c r="G34" s="1068"/>
      <c r="H34" s="1068"/>
      <c r="I34" s="1068"/>
      <c r="J34" s="1069"/>
    </row>
    <row r="35" spans="2:10" s="474" customFormat="1" ht="14.25">
      <c r="C35" s="481"/>
      <c r="D35" s="481"/>
      <c r="E35" s="481"/>
      <c r="F35" s="481"/>
      <c r="G35" s="481"/>
      <c r="H35" s="481"/>
      <c r="I35" s="481"/>
      <c r="J35" s="481"/>
    </row>
    <row r="36" spans="2:10" s="474" customFormat="1" ht="15" customHeight="1">
      <c r="B36" s="489">
        <v>4</v>
      </c>
      <c r="C36" s="481"/>
      <c r="D36" s="481"/>
      <c r="E36" s="481"/>
      <c r="F36" s="481"/>
      <c r="G36" s="481"/>
      <c r="H36" s="481"/>
      <c r="I36" s="481"/>
      <c r="J36" s="481"/>
    </row>
    <row r="37" spans="2:10" s="474" customFormat="1" ht="16.5" customHeight="1">
      <c r="B37" s="474" t="s">
        <v>469</v>
      </c>
      <c r="C37" s="1064" t="s">
        <v>495</v>
      </c>
      <c r="D37" s="1065"/>
      <c r="E37" s="1065"/>
      <c r="F37" s="1065"/>
      <c r="G37" s="1065"/>
      <c r="H37" s="1065"/>
      <c r="I37" s="1065"/>
      <c r="J37" s="1066"/>
    </row>
    <row r="38" spans="2:10" s="474" customFormat="1" ht="16.5" customHeight="1">
      <c r="B38" s="474" t="s">
        <v>483</v>
      </c>
      <c r="C38" s="1064" t="s">
        <v>496</v>
      </c>
      <c r="D38" s="1065"/>
      <c r="E38" s="1065"/>
      <c r="F38" s="1065"/>
      <c r="G38" s="1065"/>
      <c r="H38" s="1065"/>
      <c r="I38" s="1065"/>
      <c r="J38" s="1066"/>
    </row>
    <row r="39" spans="2:10" s="474" customFormat="1" ht="16.5" customHeight="1">
      <c r="B39" s="474" t="s">
        <v>485</v>
      </c>
      <c r="C39" s="1064" t="s">
        <v>496</v>
      </c>
      <c r="D39" s="1065"/>
      <c r="E39" s="1065"/>
      <c r="F39" s="1065"/>
      <c r="G39" s="1065"/>
      <c r="H39" s="1065"/>
      <c r="I39" s="1065"/>
      <c r="J39" s="1066"/>
    </row>
    <row r="40" spans="2:10" s="474" customFormat="1" ht="32.25" customHeight="1">
      <c r="B40" s="474" t="s">
        <v>487</v>
      </c>
      <c r="C40" s="1067" t="s">
        <v>488</v>
      </c>
      <c r="D40" s="1068"/>
      <c r="E40" s="1068"/>
      <c r="F40" s="1068"/>
      <c r="G40" s="1068"/>
      <c r="H40" s="1068"/>
      <c r="I40" s="1068"/>
      <c r="J40" s="1069"/>
    </row>
    <row r="41" spans="2:10" s="474" customFormat="1" ht="14.25">
      <c r="C41" s="481"/>
      <c r="D41" s="481"/>
      <c r="E41" s="481"/>
      <c r="F41" s="481"/>
      <c r="G41" s="481"/>
      <c r="H41" s="481"/>
      <c r="I41" s="481"/>
      <c r="J41" s="481"/>
    </row>
    <row r="42" spans="2:10" s="474" customFormat="1" ht="15" customHeight="1">
      <c r="B42" s="489"/>
      <c r="C42" s="481"/>
      <c r="D42" s="481"/>
      <c r="E42" s="481"/>
      <c r="F42" s="481"/>
      <c r="G42" s="481"/>
      <c r="H42" s="481"/>
      <c r="I42" s="481"/>
      <c r="J42" s="481"/>
    </row>
    <row r="43" spans="2:10" s="474" customFormat="1" ht="16.5" customHeight="1">
      <c r="C43" s="1061"/>
      <c r="D43" s="1061"/>
      <c r="E43" s="1061"/>
      <c r="F43" s="1061"/>
      <c r="G43" s="1061"/>
      <c r="H43" s="1061"/>
      <c r="I43" s="1061"/>
      <c r="J43" s="1061"/>
    </row>
    <row r="44" spans="2:10" s="474" customFormat="1" ht="16.5" customHeight="1">
      <c r="C44" s="1063"/>
      <c r="D44" s="1063"/>
      <c r="E44" s="1063"/>
      <c r="F44" s="1063"/>
      <c r="G44" s="1063"/>
      <c r="H44" s="1063"/>
      <c r="I44" s="1063"/>
      <c r="J44" s="1063"/>
    </row>
    <row r="45" spans="2:10" s="474" customFormat="1" ht="16.5" customHeight="1">
      <c r="C45" s="1061"/>
      <c r="D45" s="1061"/>
      <c r="E45" s="1061"/>
      <c r="F45" s="1061"/>
      <c r="G45" s="1061"/>
      <c r="H45" s="1061"/>
      <c r="I45" s="1061"/>
      <c r="J45" s="1061"/>
    </row>
    <row r="46" spans="2:10" s="474" customFormat="1" ht="16.5" customHeight="1">
      <c r="C46" s="1061"/>
      <c r="D46" s="1061"/>
      <c r="E46" s="1061"/>
      <c r="F46" s="1061"/>
      <c r="G46" s="1061"/>
      <c r="H46" s="1061"/>
      <c r="I46" s="1061"/>
      <c r="J46" s="1061"/>
    </row>
    <row r="47" spans="2:10" s="474" customFormat="1" ht="32.25" customHeight="1">
      <c r="C47" s="1062"/>
      <c r="D47" s="1062"/>
      <c r="E47" s="1062"/>
      <c r="F47" s="1062"/>
      <c r="G47" s="1062"/>
      <c r="H47" s="1062"/>
      <c r="I47" s="1062"/>
      <c r="J47" s="1062"/>
    </row>
    <row r="48" spans="2:10" s="474" customFormat="1" ht="14.25">
      <c r="C48" s="481"/>
      <c r="D48" s="481"/>
      <c r="E48" s="481"/>
      <c r="F48" s="481"/>
      <c r="G48" s="481"/>
      <c r="H48" s="481"/>
      <c r="I48" s="481"/>
      <c r="J48" s="481"/>
    </row>
    <row r="49" spans="2:10" s="474" customFormat="1" ht="15" customHeight="1">
      <c r="B49" s="489"/>
      <c r="C49" s="481"/>
      <c r="D49" s="481"/>
      <c r="E49" s="481"/>
      <c r="F49" s="481"/>
      <c r="G49" s="481"/>
      <c r="H49" s="481"/>
      <c r="I49" s="481"/>
      <c r="J49" s="481"/>
    </row>
    <row r="50" spans="2:10" s="474" customFormat="1" ht="16.5" customHeight="1">
      <c r="C50" s="1061"/>
      <c r="D50" s="1061"/>
      <c r="E50" s="1061"/>
      <c r="F50" s="1061"/>
      <c r="G50" s="1061"/>
      <c r="H50" s="1061"/>
      <c r="I50" s="1061"/>
      <c r="J50" s="1061"/>
    </row>
    <row r="51" spans="2:10" s="474" customFormat="1" ht="16.5" customHeight="1">
      <c r="C51" s="1063"/>
      <c r="D51" s="1063"/>
      <c r="E51" s="1063"/>
      <c r="F51" s="1063"/>
      <c r="G51" s="1063"/>
      <c r="H51" s="1063"/>
      <c r="I51" s="1063"/>
      <c r="J51" s="1063"/>
    </row>
    <row r="52" spans="2:10" s="474" customFormat="1" ht="16.5" customHeight="1">
      <c r="C52" s="1061"/>
      <c r="D52" s="1061"/>
      <c r="E52" s="1061"/>
      <c r="F52" s="1061"/>
      <c r="G52" s="1061"/>
      <c r="H52" s="1061"/>
      <c r="I52" s="1061"/>
      <c r="J52" s="1061"/>
    </row>
    <row r="53" spans="2:10" s="474" customFormat="1" ht="16.5" customHeight="1">
      <c r="C53" s="1061"/>
      <c r="D53" s="1061"/>
      <c r="E53" s="1061"/>
      <c r="F53" s="1061"/>
      <c r="G53" s="1061"/>
      <c r="H53" s="1061"/>
      <c r="I53" s="1061"/>
      <c r="J53" s="1061"/>
    </row>
    <row r="54" spans="2:10" s="474" customFormat="1" ht="32.25" customHeight="1">
      <c r="C54" s="1062"/>
      <c r="D54" s="1062"/>
      <c r="E54" s="1062"/>
      <c r="F54" s="1062"/>
      <c r="G54" s="1062"/>
      <c r="H54" s="1062"/>
      <c r="I54" s="1062"/>
      <c r="J54" s="1062"/>
    </row>
    <row r="55" spans="2:10" s="474" customFormat="1" ht="14.25">
      <c r="C55" s="481"/>
      <c r="D55" s="481"/>
      <c r="E55" s="481"/>
      <c r="F55" s="481"/>
      <c r="G55" s="481"/>
      <c r="H55" s="481"/>
      <c r="I55" s="481"/>
      <c r="J55" s="481"/>
    </row>
    <row r="56" spans="2:10" s="474" customFormat="1" ht="15" customHeight="1">
      <c r="B56" s="489"/>
      <c r="C56" s="481"/>
      <c r="D56" s="481"/>
      <c r="E56" s="481"/>
      <c r="F56" s="481"/>
      <c r="G56" s="481"/>
      <c r="H56" s="481"/>
      <c r="I56" s="481"/>
      <c r="J56" s="481"/>
    </row>
    <row r="57" spans="2:10" s="474" customFormat="1" ht="16.5" customHeight="1">
      <c r="C57" s="1061"/>
      <c r="D57" s="1061"/>
      <c r="E57" s="1061"/>
      <c r="F57" s="1061"/>
      <c r="G57" s="1061"/>
      <c r="H57" s="1061"/>
      <c r="I57" s="1061"/>
      <c r="J57" s="1061"/>
    </row>
    <row r="58" spans="2:10" s="474" customFormat="1" ht="16.5" customHeight="1">
      <c r="C58" s="1063"/>
      <c r="D58" s="1063"/>
      <c r="E58" s="1063"/>
      <c r="F58" s="1063"/>
      <c r="G58" s="1063"/>
      <c r="H58" s="1063"/>
      <c r="I58" s="1063"/>
      <c r="J58" s="1063"/>
    </row>
    <row r="59" spans="2:10" s="474" customFormat="1" ht="16.5" customHeight="1">
      <c r="C59" s="1061"/>
      <c r="D59" s="1061"/>
      <c r="E59" s="1061"/>
      <c r="F59" s="1061"/>
      <c r="G59" s="1061"/>
      <c r="H59" s="1061"/>
      <c r="I59" s="1061"/>
      <c r="J59" s="1061"/>
    </row>
    <row r="60" spans="2:10" s="474" customFormat="1" ht="16.5" customHeight="1">
      <c r="C60" s="1061"/>
      <c r="D60" s="1061"/>
      <c r="E60" s="1061"/>
      <c r="F60" s="1061"/>
      <c r="G60" s="1061"/>
      <c r="H60" s="1061"/>
      <c r="I60" s="1061"/>
      <c r="J60" s="1061"/>
    </row>
    <row r="61" spans="2:10" s="474" customFormat="1" ht="32.25" customHeight="1">
      <c r="C61" s="1062"/>
      <c r="D61" s="1062"/>
      <c r="E61" s="1062"/>
      <c r="F61" s="1062"/>
      <c r="G61" s="1062"/>
      <c r="H61" s="1062"/>
      <c r="I61" s="1062"/>
      <c r="J61" s="1062"/>
    </row>
    <row r="62" spans="2:10" s="474" customFormat="1" ht="14.25">
      <c r="C62" s="481"/>
      <c r="D62" s="481"/>
      <c r="E62" s="481"/>
      <c r="F62" s="481"/>
      <c r="G62" s="481"/>
      <c r="H62" s="481"/>
      <c r="I62" s="481"/>
      <c r="J62" s="481"/>
    </row>
    <row r="63" spans="2:10" s="474" customFormat="1" ht="15" customHeight="1">
      <c r="B63" s="489"/>
      <c r="C63" s="481"/>
      <c r="D63" s="481"/>
      <c r="E63" s="481"/>
      <c r="F63" s="481"/>
      <c r="G63" s="481"/>
      <c r="H63" s="481"/>
      <c r="I63" s="481"/>
      <c r="J63" s="481"/>
    </row>
    <row r="64" spans="2:10" s="474" customFormat="1" ht="16.5" customHeight="1">
      <c r="C64" s="1061"/>
      <c r="D64" s="1061"/>
      <c r="E64" s="1061"/>
      <c r="F64" s="1061"/>
      <c r="G64" s="1061"/>
      <c r="H64" s="1061"/>
      <c r="I64" s="1061"/>
      <c r="J64" s="1061"/>
    </row>
    <row r="65" spans="2:10" s="474" customFormat="1" ht="16.5" customHeight="1">
      <c r="C65" s="1063"/>
      <c r="D65" s="1063"/>
      <c r="E65" s="1063"/>
      <c r="F65" s="1063"/>
      <c r="G65" s="1063"/>
      <c r="H65" s="1063"/>
      <c r="I65" s="1063"/>
      <c r="J65" s="1063"/>
    </row>
    <row r="66" spans="2:10" s="474" customFormat="1" ht="16.5" customHeight="1">
      <c r="C66" s="1061"/>
      <c r="D66" s="1061"/>
      <c r="E66" s="1061"/>
      <c r="F66" s="1061"/>
      <c r="G66" s="1061"/>
      <c r="H66" s="1061"/>
      <c r="I66" s="1061"/>
      <c r="J66" s="1061"/>
    </row>
    <row r="67" spans="2:10" s="474" customFormat="1" ht="16.5" customHeight="1">
      <c r="C67" s="1061"/>
      <c r="D67" s="1061"/>
      <c r="E67" s="1061"/>
      <c r="F67" s="1061"/>
      <c r="G67" s="1061"/>
      <c r="H67" s="1061"/>
      <c r="I67" s="1061"/>
      <c r="J67" s="1061"/>
    </row>
    <row r="68" spans="2:10" s="474" customFormat="1" ht="32.25" customHeight="1">
      <c r="C68" s="1062"/>
      <c r="D68" s="1062"/>
      <c r="E68" s="1062"/>
      <c r="F68" s="1062"/>
      <c r="G68" s="1062"/>
      <c r="H68" s="1062"/>
      <c r="I68" s="1062"/>
      <c r="J68" s="1062"/>
    </row>
    <row r="69" spans="2:10" s="474" customFormat="1" ht="14.25">
      <c r="C69" s="481"/>
      <c r="D69" s="481"/>
      <c r="E69" s="481"/>
      <c r="F69" s="481"/>
      <c r="G69" s="481"/>
      <c r="H69" s="481"/>
      <c r="I69" s="481"/>
      <c r="J69" s="481"/>
    </row>
    <row r="70" spans="2:10" s="474" customFormat="1" ht="15" customHeight="1">
      <c r="B70" s="489"/>
      <c r="C70" s="481"/>
      <c r="D70" s="481"/>
      <c r="E70" s="481"/>
      <c r="F70" s="481"/>
      <c r="G70" s="481"/>
      <c r="H70" s="481"/>
      <c r="I70" s="481"/>
      <c r="J70" s="481"/>
    </row>
    <row r="71" spans="2:10" s="474" customFormat="1" ht="16.5" customHeight="1">
      <c r="C71" s="1061"/>
      <c r="D71" s="1061"/>
      <c r="E71" s="1061"/>
      <c r="F71" s="1061"/>
      <c r="G71" s="1061"/>
      <c r="H71" s="1061"/>
      <c r="I71" s="1061"/>
      <c r="J71" s="1061"/>
    </row>
    <row r="72" spans="2:10" s="474" customFormat="1" ht="16.5" customHeight="1">
      <c r="C72" s="1063"/>
      <c r="D72" s="1063"/>
      <c r="E72" s="1063"/>
      <c r="F72" s="1063"/>
      <c r="G72" s="1063"/>
      <c r="H72" s="1063"/>
      <c r="I72" s="1063"/>
      <c r="J72" s="1063"/>
    </row>
    <row r="73" spans="2:10" s="474" customFormat="1" ht="16.5" customHeight="1">
      <c r="C73" s="1061"/>
      <c r="D73" s="1061"/>
      <c r="E73" s="1061"/>
      <c r="F73" s="1061"/>
      <c r="G73" s="1061"/>
      <c r="H73" s="1061"/>
      <c r="I73" s="1061"/>
      <c r="J73" s="1061"/>
    </row>
    <row r="74" spans="2:10" s="474" customFormat="1" ht="16.5" customHeight="1">
      <c r="C74" s="1061"/>
      <c r="D74" s="1061"/>
      <c r="E74" s="1061"/>
      <c r="F74" s="1061"/>
      <c r="G74" s="1061"/>
      <c r="H74" s="1061"/>
      <c r="I74" s="1061"/>
      <c r="J74" s="1061"/>
    </row>
    <row r="75" spans="2:10" s="474" customFormat="1" ht="32.25" customHeight="1">
      <c r="C75" s="1062"/>
      <c r="D75" s="1062"/>
      <c r="E75" s="1062"/>
      <c r="F75" s="1062"/>
      <c r="G75" s="1062"/>
      <c r="H75" s="1062"/>
      <c r="I75" s="1062"/>
      <c r="J75" s="1062"/>
    </row>
    <row r="76" spans="2:10" s="474" customFormat="1" ht="14.25">
      <c r="C76" s="481"/>
      <c r="D76" s="481"/>
      <c r="E76" s="481"/>
      <c r="F76" s="481"/>
      <c r="G76" s="481"/>
      <c r="H76" s="481"/>
      <c r="I76" s="481"/>
      <c r="J76" s="481"/>
    </row>
    <row r="77" spans="2:10" s="474" customFormat="1" ht="15" customHeight="1">
      <c r="B77" s="489"/>
      <c r="C77" s="481"/>
      <c r="D77" s="481"/>
      <c r="E77" s="481"/>
      <c r="F77" s="481"/>
      <c r="G77" s="481"/>
      <c r="H77" s="481"/>
      <c r="I77" s="481"/>
      <c r="J77" s="481"/>
    </row>
    <row r="78" spans="2:10" s="474" customFormat="1" ht="16.5" customHeight="1">
      <c r="C78" s="1061"/>
      <c r="D78" s="1061"/>
      <c r="E78" s="1061"/>
      <c r="F78" s="1061"/>
      <c r="G78" s="1061"/>
      <c r="H78" s="1061"/>
      <c r="I78" s="1061"/>
      <c r="J78" s="1061"/>
    </row>
    <row r="79" spans="2:10" s="474" customFormat="1" ht="16.5" customHeight="1">
      <c r="C79" s="1063"/>
      <c r="D79" s="1063"/>
      <c r="E79" s="1063"/>
      <c r="F79" s="1063"/>
      <c r="G79" s="1063"/>
      <c r="H79" s="1063"/>
      <c r="I79" s="1063"/>
      <c r="J79" s="1063"/>
    </row>
    <row r="80" spans="2:10" s="474" customFormat="1" ht="16.5" customHeight="1">
      <c r="C80" s="1061"/>
      <c r="D80" s="1061"/>
      <c r="E80" s="1061"/>
      <c r="F80" s="1061"/>
      <c r="G80" s="1061"/>
      <c r="H80" s="1061"/>
      <c r="I80" s="1061"/>
      <c r="J80" s="1061"/>
    </row>
    <row r="81" spans="3:10" s="474" customFormat="1" ht="16.5" customHeight="1">
      <c r="C81" s="1061"/>
      <c r="D81" s="1061"/>
      <c r="E81" s="1061"/>
      <c r="F81" s="1061"/>
      <c r="G81" s="1061"/>
      <c r="H81" s="1061"/>
      <c r="I81" s="1061"/>
      <c r="J81" s="1061"/>
    </row>
    <row r="82" spans="3:10" s="474" customFormat="1" ht="32.25" customHeight="1">
      <c r="C82" s="1062"/>
      <c r="D82" s="1062"/>
      <c r="E82" s="1062"/>
      <c r="F82" s="1062"/>
      <c r="G82" s="1062"/>
      <c r="H82" s="1062"/>
      <c r="I82" s="1062"/>
      <c r="J82" s="1062"/>
    </row>
    <row r="83" spans="3:10" s="474" customFormat="1" ht="14.25"/>
    <row r="84" spans="3:10" s="474" customFormat="1" ht="14.25"/>
    <row r="85" spans="3:10" s="474" customFormat="1" ht="14.25"/>
    <row r="86" spans="3:10" s="474" customFormat="1" ht="14.25"/>
    <row r="87" spans="3:10" s="474" customFormat="1" ht="14.25"/>
    <row r="88" spans="3:10" s="474" customFormat="1" ht="14.25"/>
    <row r="89" spans="3:10" s="474" customFormat="1" ht="14.25"/>
    <row r="90" spans="3:10" s="474" customFormat="1" ht="14.25"/>
    <row r="91" spans="3:10" s="474" customFormat="1" ht="14.25"/>
    <row r="92" spans="3:10" s="474" customFormat="1" ht="14.25"/>
    <row r="93" spans="3:10" s="474" customFormat="1" ht="14.25"/>
    <row r="94" spans="3:10" s="474" customFormat="1" ht="14.25"/>
    <row r="95" spans="3:10" s="474" customFormat="1" ht="14.25"/>
    <row r="96" spans="3:10" s="474" customFormat="1" ht="14.25"/>
    <row r="97" s="474" customFormat="1" ht="14.25"/>
    <row r="98" s="474" customFormat="1" ht="14.25"/>
    <row r="99" s="474" customFormat="1" ht="14.25"/>
    <row r="100" s="474" customFormat="1" ht="14.25"/>
    <row r="101" s="474" customFormat="1" ht="14.25"/>
    <row r="102" s="474" customFormat="1" ht="14.25"/>
    <row r="103" s="474" customFormat="1" ht="14.25"/>
    <row r="104" s="474" customFormat="1" ht="14.25"/>
    <row r="105" s="474" customFormat="1" ht="14.25"/>
    <row r="106" s="474" customFormat="1" ht="14.25"/>
    <row r="107" s="474" customFormat="1" ht="14.25"/>
    <row r="108" s="474" customFormat="1" ht="14.25"/>
    <row r="109" s="474" customFormat="1" ht="14.25"/>
    <row r="110" s="474" customFormat="1" ht="14.25"/>
    <row r="111" s="474" customFormat="1" ht="14.25"/>
    <row r="112" s="474" customFormat="1" ht="14.25"/>
    <row r="113" s="474" customFormat="1" ht="14.25"/>
    <row r="114" s="474" customFormat="1" ht="14.25"/>
    <row r="115" s="474" customFormat="1" ht="14.25"/>
    <row r="116" s="474" customFormat="1" ht="14.25"/>
    <row r="117" s="474" customFormat="1" ht="14.25"/>
    <row r="118" s="474" customFormat="1" ht="14.25"/>
    <row r="119" s="474" customFormat="1" ht="14.25"/>
    <row r="120" s="474" customFormat="1" ht="14.25"/>
    <row r="121" s="474" customFormat="1" ht="14.25"/>
    <row r="122" s="474" customFormat="1" ht="14.25"/>
    <row r="123" s="474" customFormat="1" ht="14.25"/>
    <row r="124" s="474" customFormat="1" ht="14.25"/>
    <row r="125" s="474" customFormat="1" ht="14.25"/>
    <row r="126" s="474" customFormat="1" ht="14.25"/>
    <row r="127" s="474" customFormat="1" ht="14.25"/>
    <row r="128" s="474" customFormat="1" ht="14.25"/>
    <row r="129" s="474" customFormat="1" ht="14.25"/>
    <row r="130" s="474" customFormat="1" ht="14.25"/>
    <row r="131" s="474" customFormat="1" ht="14.25"/>
    <row r="132" s="474" customFormat="1" ht="14.25"/>
    <row r="133" s="474" customFormat="1" ht="14.25"/>
    <row r="134" s="474" customFormat="1" ht="14.25"/>
    <row r="135" s="474" customFormat="1" ht="14.25"/>
    <row r="136" s="474" customFormat="1" ht="14.25"/>
    <row r="137" s="474" customFormat="1" ht="14.25"/>
    <row r="138" s="474" customFormat="1" ht="14.25"/>
    <row r="139" s="474" customFormat="1" ht="14.25"/>
    <row r="140" s="474" customFormat="1" ht="14.25"/>
    <row r="141" s="474" customFormat="1" ht="14.25"/>
    <row r="142" s="474" customFormat="1" ht="14.25"/>
    <row r="143" s="474" customFormat="1" ht="14.25"/>
    <row r="144" s="474" customFormat="1" ht="14.25"/>
    <row r="145" s="474" customFormat="1" ht="14.25"/>
    <row r="146" s="474" customFormat="1" ht="14.25"/>
    <row r="147" s="474" customFormat="1" ht="14.25"/>
    <row r="148" s="474" customFormat="1" ht="14.25"/>
    <row r="149" s="474" customFormat="1" ht="14.25"/>
    <row r="150" s="474" customFormat="1" ht="14.25"/>
    <row r="151" s="474" customFormat="1" ht="14.25"/>
    <row r="152" s="474" customFormat="1" ht="14.25"/>
    <row r="153" s="474" customFormat="1" ht="14.25"/>
    <row r="154" s="474" customFormat="1" ht="14.25"/>
    <row r="155" s="474" customFormat="1" ht="14.25"/>
    <row r="156" s="474" customFormat="1" ht="14.25"/>
    <row r="157" s="474" customFormat="1" ht="14.25"/>
    <row r="158" s="474" customFormat="1" ht="14.25"/>
    <row r="159" s="474" customFormat="1" ht="14.25"/>
    <row r="160" s="474" customFormat="1" ht="14.25"/>
    <row r="161" s="474" customFormat="1" ht="14.25"/>
    <row r="162" s="474" customFormat="1" ht="14.25"/>
    <row r="163" s="474" customFormat="1" ht="14.25"/>
    <row r="164" s="474" customFormat="1" ht="14.25"/>
    <row r="165" s="474" customFormat="1" ht="14.25"/>
    <row r="166" s="474" customFormat="1" ht="14.25"/>
    <row r="167" s="474" customFormat="1" ht="14.25"/>
    <row r="168" s="474" customFormat="1" ht="14.25"/>
    <row r="169" s="474" customFormat="1" ht="14.25"/>
    <row r="170" s="474" customFormat="1" ht="14.25"/>
    <row r="171" s="474" customFormat="1" ht="14.25"/>
    <row r="172" s="474" customFormat="1" ht="14.25"/>
    <row r="173" s="474" customFormat="1" ht="14.25"/>
    <row r="174" s="474" customFormat="1" ht="14.25"/>
    <row r="175" s="474" customFormat="1" ht="14.25"/>
    <row r="176" s="474" customFormat="1" ht="14.25"/>
    <row r="177" s="474" customFormat="1" ht="14.25"/>
    <row r="178" s="474" customFormat="1" ht="14.25"/>
    <row r="179" s="474" customFormat="1" ht="14.25"/>
    <row r="180" s="474" customFormat="1" ht="14.25"/>
    <row r="181" s="474" customFormat="1" ht="14.25"/>
    <row r="182" s="474" customFormat="1" ht="14.25"/>
    <row r="183" s="474" customFormat="1" ht="14.25"/>
    <row r="184" s="474" customFormat="1" ht="14.25"/>
    <row r="185" s="474" customFormat="1" ht="14.25"/>
    <row r="186" s="474" customFormat="1" ht="14.25"/>
    <row r="187" s="474" customFormat="1" ht="14.25"/>
    <row r="188" s="474" customFormat="1" ht="14.25"/>
    <row r="189" s="474" customFormat="1" ht="14.25"/>
    <row r="190" s="474" customFormat="1" ht="14.25"/>
    <row r="191" s="474" customFormat="1" ht="14.25"/>
    <row r="192" s="474" customFormat="1" ht="14.25"/>
    <row r="193" s="474" customFormat="1" ht="14.25"/>
    <row r="194" s="474" customFormat="1" ht="14.25"/>
    <row r="195" s="474" customFormat="1" ht="14.25"/>
    <row r="196" s="474" customFormat="1" ht="14.25"/>
    <row r="197" s="474" customFormat="1" ht="14.25"/>
    <row r="198" s="474" customFormat="1" ht="14.25"/>
    <row r="199" s="474" customFormat="1" ht="14.25"/>
    <row r="200" s="474" customFormat="1" ht="14.25"/>
    <row r="201" s="474" customFormat="1" ht="14.25"/>
    <row r="202" s="474" customFormat="1" ht="14.25"/>
    <row r="203" s="474" customFormat="1" ht="14.25"/>
    <row r="204" s="474" customFormat="1" ht="14.25"/>
    <row r="205" s="474" customFormat="1" ht="14.25"/>
    <row r="206" s="474" customFormat="1" ht="14.25"/>
    <row r="207" s="474" customFormat="1" ht="14.25"/>
    <row r="208" s="474" customFormat="1" ht="14.25"/>
    <row r="209" s="474" customFormat="1" ht="14.25"/>
    <row r="210" s="474" customFormat="1" ht="14.25"/>
    <row r="211" s="474" customFormat="1" ht="14.25"/>
    <row r="212" s="474" customFormat="1" ht="14.25"/>
    <row r="213" s="474" customFormat="1" ht="14.25"/>
    <row r="214" s="474" customFormat="1" ht="14.25"/>
    <row r="215" s="474" customFormat="1" ht="14.25"/>
    <row r="216" s="474" customFormat="1" ht="14.25"/>
  </sheetData>
  <mergeCells count="56">
    <mergeCell ref="C20:J20"/>
    <mergeCell ref="D4:H4"/>
    <mergeCell ref="G8:J8"/>
    <mergeCell ref="G9:J9"/>
    <mergeCell ref="G10:J10"/>
    <mergeCell ref="B12:C12"/>
    <mergeCell ref="D12:J12"/>
    <mergeCell ref="B13:C13"/>
    <mergeCell ref="D13:J13"/>
    <mergeCell ref="B15:C15"/>
    <mergeCell ref="D15:J15"/>
    <mergeCell ref="C19:J19"/>
    <mergeCell ref="C38:J38"/>
    <mergeCell ref="C21:J21"/>
    <mergeCell ref="C22:J22"/>
    <mergeCell ref="C25:J25"/>
    <mergeCell ref="C26:J26"/>
    <mergeCell ref="C27:J27"/>
    <mergeCell ref="C28:J28"/>
    <mergeCell ref="C31:J31"/>
    <mergeCell ref="C32:J32"/>
    <mergeCell ref="C33:J33"/>
    <mergeCell ref="C34:J34"/>
    <mergeCell ref="C37:J37"/>
    <mergeCell ref="C54:J54"/>
    <mergeCell ref="C39:J39"/>
    <mergeCell ref="C40:J40"/>
    <mergeCell ref="C43:J43"/>
    <mergeCell ref="C44:J44"/>
    <mergeCell ref="C45:J45"/>
    <mergeCell ref="C46:J46"/>
    <mergeCell ref="C47:J47"/>
    <mergeCell ref="C50:J50"/>
    <mergeCell ref="C51:J51"/>
    <mergeCell ref="C52:J52"/>
    <mergeCell ref="C53:J53"/>
    <mergeCell ref="C72:J72"/>
    <mergeCell ref="C57:J57"/>
    <mergeCell ref="C58:J58"/>
    <mergeCell ref="C59:J59"/>
    <mergeCell ref="C60:J60"/>
    <mergeCell ref="C61:J61"/>
    <mergeCell ref="C64:J64"/>
    <mergeCell ref="C65:J65"/>
    <mergeCell ref="C66:J66"/>
    <mergeCell ref="C67:J67"/>
    <mergeCell ref="C68:J68"/>
    <mergeCell ref="C71:J71"/>
    <mergeCell ref="C81:J81"/>
    <mergeCell ref="C82:J82"/>
    <mergeCell ref="C73:J73"/>
    <mergeCell ref="C74:J74"/>
    <mergeCell ref="C75:J75"/>
    <mergeCell ref="C78:J78"/>
    <mergeCell ref="C79:J79"/>
    <mergeCell ref="C80:J80"/>
  </mergeCells>
  <phoneticPr fontId="16"/>
  <conditionalFormatting sqref="D13:J14">
    <cfRule type="containsText" dxfId="0" priority="1" operator="containsText" text="要入力">
      <formula>NOT(ISERROR(SEARCH("要入力",D13)))</formula>
    </cfRule>
  </conditionalFormatting>
  <dataValidations count="1">
    <dataValidation type="list" allowBlank="1" showInputMessage="1" showErrorMessage="1" sqref="D12:J12" xr:uid="{96ED5937-B0D1-42B9-9A45-7A7AC4AA0658}">
      <formula1>"舞台芸術創造活動活性化事業,芸術文化振興基金"</formula1>
    </dataValidation>
  </dataValidations>
  <pageMargins left="0.7" right="0.7" top="0.75" bottom="0.75" header="0.3" footer="0.3"/>
  <pageSetup paperSize="9" scale="8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rgb="FFC0C0C0"/>
  </sheetPr>
  <dimension ref="A1:C97"/>
  <sheetViews>
    <sheetView zoomScaleNormal="100" zoomScaleSheetLayoutView="85" workbookViewId="0">
      <pane ySplit="1" topLeftCell="A47" activePane="bottomLeft" state="frozen"/>
      <selection sqref="A1:Q1"/>
      <selection pane="bottomLeft" sqref="A1:Q1"/>
    </sheetView>
  </sheetViews>
  <sheetFormatPr defaultColWidth="9" defaultRowHeight="18.75"/>
  <cols>
    <col min="1" max="1" width="11.125" style="1" customWidth="1"/>
    <col min="2" max="2" width="35.625" style="1" bestFit="1" customWidth="1"/>
    <col min="3" max="3" width="44" style="1" customWidth="1"/>
    <col min="4" max="16384" width="9" style="1"/>
  </cols>
  <sheetData>
    <row r="1" spans="1:3" s="4" customFormat="1">
      <c r="A1" s="2" t="s">
        <v>17</v>
      </c>
      <c r="B1" s="2" t="s">
        <v>328</v>
      </c>
      <c r="C1" s="3" t="s">
        <v>329</v>
      </c>
    </row>
    <row r="2" spans="1:3" s="4" customFormat="1">
      <c r="A2" s="75" t="s">
        <v>212</v>
      </c>
      <c r="B2" s="39" t="s">
        <v>414</v>
      </c>
      <c r="C2" s="39"/>
    </row>
    <row r="3" spans="1:3" s="4" customFormat="1">
      <c r="A3" s="75" t="s">
        <v>212</v>
      </c>
      <c r="B3" s="39" t="s">
        <v>245</v>
      </c>
      <c r="C3" s="39"/>
    </row>
    <row r="4" spans="1:3" s="4" customFormat="1">
      <c r="A4" s="75" t="s">
        <v>212</v>
      </c>
      <c r="B4" s="39" t="s">
        <v>246</v>
      </c>
      <c r="C4" s="39"/>
    </row>
    <row r="5" spans="1:3" s="4" customFormat="1">
      <c r="A5" s="75" t="s">
        <v>212</v>
      </c>
      <c r="B5" s="39" t="s">
        <v>247</v>
      </c>
      <c r="C5" s="39"/>
    </row>
    <row r="6" spans="1:3" s="4" customFormat="1">
      <c r="A6" s="75" t="s">
        <v>212</v>
      </c>
      <c r="B6" s="39" t="s">
        <v>248</v>
      </c>
      <c r="C6" s="39"/>
    </row>
    <row r="7" spans="1:3" s="4" customFormat="1" ht="18" customHeight="1">
      <c r="A7" s="74" t="s">
        <v>214</v>
      </c>
      <c r="B7" s="39" t="s">
        <v>249</v>
      </c>
      <c r="C7" s="40" t="s">
        <v>330</v>
      </c>
    </row>
    <row r="8" spans="1:3" s="4" customFormat="1">
      <c r="A8" s="74" t="s">
        <v>214</v>
      </c>
      <c r="B8" s="39" t="s">
        <v>228</v>
      </c>
      <c r="C8" s="40"/>
    </row>
    <row r="9" spans="1:3" s="4" customFormat="1">
      <c r="A9" s="74" t="s">
        <v>214</v>
      </c>
      <c r="B9" s="39" t="s">
        <v>241</v>
      </c>
      <c r="C9" s="40"/>
    </row>
    <row r="10" spans="1:3" s="4" customFormat="1">
      <c r="A10" s="74" t="s">
        <v>214</v>
      </c>
      <c r="B10" s="39" t="s">
        <v>242</v>
      </c>
      <c r="C10" s="40"/>
    </row>
    <row r="11" spans="1:3" s="4" customFormat="1">
      <c r="A11" s="74" t="s">
        <v>214</v>
      </c>
      <c r="B11" s="39" t="s">
        <v>243</v>
      </c>
      <c r="C11" s="40"/>
    </row>
    <row r="12" spans="1:3" s="4" customFormat="1">
      <c r="A12" s="74" t="s">
        <v>214</v>
      </c>
      <c r="B12" s="39" t="s">
        <v>244</v>
      </c>
      <c r="C12" s="40" t="s">
        <v>331</v>
      </c>
    </row>
    <row r="13" spans="1:3" s="4" customFormat="1">
      <c r="A13" s="74" t="s">
        <v>214</v>
      </c>
      <c r="B13" s="39" t="s">
        <v>236</v>
      </c>
      <c r="C13" s="40"/>
    </row>
    <row r="14" spans="1:3" s="4" customFormat="1">
      <c r="A14" s="74" t="s">
        <v>214</v>
      </c>
      <c r="B14" s="39" t="s">
        <v>234</v>
      </c>
      <c r="C14" s="40"/>
    </row>
    <row r="15" spans="1:3" s="4" customFormat="1">
      <c r="A15" s="74" t="s">
        <v>214</v>
      </c>
      <c r="B15" s="39" t="s">
        <v>235</v>
      </c>
      <c r="C15" s="40"/>
    </row>
    <row r="16" spans="1:3" s="4" customFormat="1">
      <c r="A16" s="74" t="s">
        <v>214</v>
      </c>
      <c r="B16" s="39" t="s">
        <v>238</v>
      </c>
      <c r="C16" s="40"/>
    </row>
    <row r="17" spans="1:3" s="4" customFormat="1">
      <c r="A17" s="74" t="s">
        <v>214</v>
      </c>
      <c r="B17" s="39" t="s">
        <v>239</v>
      </c>
      <c r="C17" s="40"/>
    </row>
    <row r="18" spans="1:3" s="4" customFormat="1">
      <c r="A18" s="74" t="s">
        <v>214</v>
      </c>
      <c r="B18" s="39" t="s">
        <v>240</v>
      </c>
      <c r="C18" s="40"/>
    </row>
    <row r="19" spans="1:3" s="4" customFormat="1">
      <c r="A19" s="74" t="s">
        <v>214</v>
      </c>
      <c r="B19" s="39" t="s">
        <v>237</v>
      </c>
      <c r="C19" s="40"/>
    </row>
    <row r="20" spans="1:3" s="4" customFormat="1">
      <c r="A20" s="74" t="s">
        <v>214</v>
      </c>
      <c r="B20" s="39" t="s">
        <v>250</v>
      </c>
      <c r="C20" s="40"/>
    </row>
    <row r="21" spans="1:3" s="4" customFormat="1">
      <c r="A21" s="73" t="s">
        <v>213</v>
      </c>
      <c r="B21" s="38" t="s">
        <v>78</v>
      </c>
      <c r="C21" s="40"/>
    </row>
    <row r="22" spans="1:3" s="4" customFormat="1">
      <c r="A22" s="73" t="s">
        <v>213</v>
      </c>
      <c r="B22" s="38" t="s">
        <v>307</v>
      </c>
      <c r="C22" s="40"/>
    </row>
    <row r="23" spans="1:3" s="4" customFormat="1">
      <c r="A23" s="73" t="s">
        <v>213</v>
      </c>
      <c r="B23" s="38" t="s">
        <v>192</v>
      </c>
      <c r="C23" s="40"/>
    </row>
    <row r="24" spans="1:3" s="4" customFormat="1">
      <c r="A24" s="73" t="s">
        <v>213</v>
      </c>
      <c r="B24" s="38" t="s">
        <v>73</v>
      </c>
      <c r="C24" s="40"/>
    </row>
    <row r="25" spans="1:3" s="4" customFormat="1">
      <c r="A25" s="73" t="s">
        <v>213</v>
      </c>
      <c r="B25" s="38" t="s">
        <v>188</v>
      </c>
      <c r="C25" s="40"/>
    </row>
    <row r="26" spans="1:3" s="4" customFormat="1">
      <c r="A26" s="73" t="s">
        <v>213</v>
      </c>
      <c r="B26" s="38" t="s">
        <v>191</v>
      </c>
      <c r="C26" s="40"/>
    </row>
    <row r="27" spans="1:3" s="4" customFormat="1">
      <c r="A27" s="73" t="s">
        <v>213</v>
      </c>
      <c r="B27" s="38" t="s">
        <v>74</v>
      </c>
      <c r="C27" s="40"/>
    </row>
    <row r="28" spans="1:3" s="4" customFormat="1">
      <c r="A28" s="73" t="s">
        <v>213</v>
      </c>
      <c r="B28" s="38" t="s">
        <v>75</v>
      </c>
      <c r="C28" s="40"/>
    </row>
    <row r="29" spans="1:3" s="4" customFormat="1">
      <c r="A29" s="73" t="s">
        <v>213</v>
      </c>
      <c r="B29" s="38" t="s">
        <v>189</v>
      </c>
      <c r="C29" s="40"/>
    </row>
    <row r="30" spans="1:3" s="4" customFormat="1">
      <c r="A30" s="73" t="s">
        <v>213</v>
      </c>
      <c r="B30" s="38" t="s">
        <v>79</v>
      </c>
      <c r="C30" s="40"/>
    </row>
    <row r="31" spans="1:3" s="4" customFormat="1">
      <c r="A31" s="73" t="s">
        <v>213</v>
      </c>
      <c r="B31" s="38" t="s">
        <v>76</v>
      </c>
      <c r="C31" s="40"/>
    </row>
    <row r="32" spans="1:3" s="4" customFormat="1">
      <c r="A32" s="73" t="s">
        <v>213</v>
      </c>
      <c r="B32" s="38" t="s">
        <v>190</v>
      </c>
      <c r="C32" s="40"/>
    </row>
    <row r="33" spans="1:3" s="4" customFormat="1">
      <c r="A33" s="73" t="s">
        <v>213</v>
      </c>
      <c r="B33" s="38" t="s">
        <v>155</v>
      </c>
      <c r="C33" s="40"/>
    </row>
    <row r="34" spans="1:3" s="4" customFormat="1">
      <c r="A34" s="73" t="s">
        <v>213</v>
      </c>
      <c r="B34" s="38" t="s">
        <v>415</v>
      </c>
      <c r="C34" s="40"/>
    </row>
    <row r="35" spans="1:3" s="4" customFormat="1">
      <c r="A35" s="73" t="s">
        <v>213</v>
      </c>
      <c r="B35" s="38" t="s">
        <v>156</v>
      </c>
      <c r="C35" s="40"/>
    </row>
    <row r="36" spans="1:3" s="4" customFormat="1">
      <c r="A36" s="73" t="s">
        <v>213</v>
      </c>
      <c r="B36" s="38" t="s">
        <v>77</v>
      </c>
      <c r="C36" s="40"/>
    </row>
    <row r="37" spans="1:3" s="4" customFormat="1">
      <c r="A37" s="73" t="s">
        <v>213</v>
      </c>
      <c r="B37" s="39" t="s">
        <v>229</v>
      </c>
      <c r="C37" s="40"/>
    </row>
    <row r="38" spans="1:3" s="4" customFormat="1">
      <c r="A38" s="73" t="s">
        <v>213</v>
      </c>
      <c r="B38" s="39" t="s">
        <v>230</v>
      </c>
      <c r="C38" s="40"/>
    </row>
    <row r="39" spans="1:3" s="4" customFormat="1">
      <c r="A39" s="73" t="s">
        <v>213</v>
      </c>
      <c r="B39" s="39" t="s">
        <v>232</v>
      </c>
      <c r="C39" s="40"/>
    </row>
    <row r="40" spans="1:3" s="4" customFormat="1">
      <c r="A40" s="73" t="s">
        <v>213</v>
      </c>
      <c r="B40" s="39" t="s">
        <v>231</v>
      </c>
      <c r="C40" s="40"/>
    </row>
    <row r="41" spans="1:3" s="4" customFormat="1">
      <c r="A41" s="73" t="s">
        <v>213</v>
      </c>
      <c r="B41" s="39" t="s">
        <v>297</v>
      </c>
      <c r="C41" s="40"/>
    </row>
    <row r="42" spans="1:3" s="4" customFormat="1" ht="37.5">
      <c r="A42" s="73" t="s">
        <v>213</v>
      </c>
      <c r="B42" s="39" t="s">
        <v>310</v>
      </c>
      <c r="C42" s="40" t="s">
        <v>382</v>
      </c>
    </row>
    <row r="43" spans="1:3" s="4" customFormat="1">
      <c r="A43" s="73" t="s">
        <v>213</v>
      </c>
      <c r="B43" s="38" t="s">
        <v>308</v>
      </c>
      <c r="C43" s="40"/>
    </row>
    <row r="44" spans="1:3" s="4" customFormat="1">
      <c r="A44" s="73" t="s">
        <v>213</v>
      </c>
      <c r="B44" s="38" t="s">
        <v>309</v>
      </c>
      <c r="C44" s="40"/>
    </row>
    <row r="45" spans="1:3" s="4" customFormat="1">
      <c r="A45" s="73" t="s">
        <v>213</v>
      </c>
      <c r="B45" s="39" t="s">
        <v>311</v>
      </c>
      <c r="C45" s="39" t="s">
        <v>383</v>
      </c>
    </row>
    <row r="46" spans="1:3" s="4" customFormat="1" ht="56.25">
      <c r="A46" s="73" t="s">
        <v>213</v>
      </c>
      <c r="B46" s="39" t="s">
        <v>233</v>
      </c>
      <c r="C46" s="40" t="s">
        <v>137</v>
      </c>
    </row>
    <row r="47" spans="1:3" s="4" customFormat="1">
      <c r="A47" s="65" t="s">
        <v>47</v>
      </c>
      <c r="B47" s="39" t="s">
        <v>48</v>
      </c>
      <c r="C47" s="40"/>
    </row>
    <row r="48" spans="1:3" s="4" customFormat="1">
      <c r="A48" s="65" t="s">
        <v>47</v>
      </c>
      <c r="B48" s="39" t="s">
        <v>193</v>
      </c>
      <c r="C48" s="40"/>
    </row>
    <row r="49" spans="1:3" s="4" customFormat="1">
      <c r="A49" s="65" t="s">
        <v>65</v>
      </c>
      <c r="B49" s="39" t="s">
        <v>66</v>
      </c>
      <c r="C49" s="40" t="s">
        <v>72</v>
      </c>
    </row>
    <row r="50" spans="1:3">
      <c r="A50" s="133" t="s">
        <v>215</v>
      </c>
      <c r="B50" s="39" t="s">
        <v>69</v>
      </c>
      <c r="C50" s="40"/>
    </row>
    <row r="51" spans="1:3">
      <c r="A51" s="133" t="s">
        <v>215</v>
      </c>
      <c r="B51" s="39" t="s">
        <v>70</v>
      </c>
      <c r="C51" s="40"/>
    </row>
    <row r="52" spans="1:3">
      <c r="A52" s="133" t="s">
        <v>215</v>
      </c>
      <c r="B52" s="39" t="s">
        <v>421</v>
      </c>
      <c r="C52" s="40"/>
    </row>
    <row r="53" spans="1:3">
      <c r="A53" s="133" t="s">
        <v>215</v>
      </c>
      <c r="B53" s="41" t="s">
        <v>139</v>
      </c>
      <c r="C53" s="42"/>
    </row>
    <row r="54" spans="1:3">
      <c r="A54" s="133" t="s">
        <v>215</v>
      </c>
      <c r="B54" s="39" t="s">
        <v>312</v>
      </c>
      <c r="C54" s="40"/>
    </row>
    <row r="55" spans="1:3">
      <c r="A55" s="133" t="s">
        <v>215</v>
      </c>
      <c r="B55" s="39" t="s">
        <v>221</v>
      </c>
      <c r="C55" s="40"/>
    </row>
    <row r="56" spans="1:3">
      <c r="A56" s="133" t="s">
        <v>215</v>
      </c>
      <c r="B56" s="41" t="s">
        <v>71</v>
      </c>
      <c r="C56" s="42"/>
    </row>
    <row r="57" spans="1:3">
      <c r="A57" s="133" t="s">
        <v>215</v>
      </c>
      <c r="B57" s="39" t="s">
        <v>281</v>
      </c>
      <c r="C57" s="40"/>
    </row>
    <row r="58" spans="1:3">
      <c r="A58" s="133" t="s">
        <v>215</v>
      </c>
      <c r="B58" s="39" t="s">
        <v>400</v>
      </c>
      <c r="C58" s="40"/>
    </row>
    <row r="59" spans="1:3">
      <c r="A59" s="133" t="s">
        <v>215</v>
      </c>
      <c r="B59" s="41" t="s">
        <v>332</v>
      </c>
      <c r="C59" s="42"/>
    </row>
    <row r="60" spans="1:3">
      <c r="A60" s="133" t="s">
        <v>215</v>
      </c>
      <c r="B60" s="41" t="s">
        <v>222</v>
      </c>
      <c r="C60" s="42"/>
    </row>
    <row r="61" spans="1:3">
      <c r="A61" s="133" t="s">
        <v>215</v>
      </c>
      <c r="B61" s="41" t="s">
        <v>333</v>
      </c>
      <c r="C61" s="42"/>
    </row>
    <row r="62" spans="1:3">
      <c r="A62" s="133" t="s">
        <v>215</v>
      </c>
      <c r="B62" s="41" t="s">
        <v>223</v>
      </c>
      <c r="C62" s="42"/>
    </row>
    <row r="63" spans="1:3">
      <c r="A63" s="133" t="s">
        <v>215</v>
      </c>
      <c r="B63" s="41" t="s">
        <v>334</v>
      </c>
      <c r="C63" s="42"/>
    </row>
    <row r="64" spans="1:3">
      <c r="A64" s="133" t="s">
        <v>215</v>
      </c>
      <c r="B64" s="41" t="s">
        <v>224</v>
      </c>
      <c r="C64" s="42"/>
    </row>
    <row r="65" spans="1:3">
      <c r="A65" s="133" t="s">
        <v>215</v>
      </c>
      <c r="B65" s="41" t="s">
        <v>335</v>
      </c>
      <c r="C65" s="42"/>
    </row>
    <row r="66" spans="1:3">
      <c r="A66" s="133" t="s">
        <v>215</v>
      </c>
      <c r="B66" s="41" t="s">
        <v>313</v>
      </c>
      <c r="C66" s="42"/>
    </row>
    <row r="67" spans="1:3">
      <c r="A67" s="133" t="s">
        <v>215</v>
      </c>
      <c r="B67" s="43" t="s">
        <v>49</v>
      </c>
      <c r="C67" s="195" t="s">
        <v>384</v>
      </c>
    </row>
    <row r="68" spans="1:3">
      <c r="A68" s="133" t="s">
        <v>215</v>
      </c>
      <c r="B68" s="41" t="s">
        <v>314</v>
      </c>
      <c r="C68" s="195" t="s">
        <v>384</v>
      </c>
    </row>
    <row r="69" spans="1:3" ht="37.5">
      <c r="A69" s="66" t="s">
        <v>50</v>
      </c>
      <c r="B69" s="45" t="s">
        <v>67</v>
      </c>
      <c r="C69" s="46" t="s">
        <v>83</v>
      </c>
    </row>
    <row r="70" spans="1:3" ht="37.5">
      <c r="A70" s="67" t="s">
        <v>50</v>
      </c>
      <c r="B70" s="45" t="s">
        <v>68</v>
      </c>
      <c r="C70" s="46" t="s">
        <v>83</v>
      </c>
    </row>
    <row r="71" spans="1:3">
      <c r="A71" s="68" t="s">
        <v>51</v>
      </c>
      <c r="B71" s="45" t="s">
        <v>80</v>
      </c>
      <c r="C71" s="46"/>
    </row>
    <row r="72" spans="1:3">
      <c r="A72" s="68" t="s">
        <v>51</v>
      </c>
      <c r="B72" s="45" t="s">
        <v>81</v>
      </c>
      <c r="C72" s="47" t="s">
        <v>385</v>
      </c>
    </row>
    <row r="73" spans="1:3">
      <c r="A73" s="68" t="s">
        <v>51</v>
      </c>
      <c r="B73" s="45" t="s">
        <v>82</v>
      </c>
      <c r="C73" s="46"/>
    </row>
    <row r="74" spans="1:3">
      <c r="A74" s="68" t="s">
        <v>51</v>
      </c>
      <c r="B74" s="45" t="s">
        <v>52</v>
      </c>
      <c r="C74" s="47" t="s">
        <v>292</v>
      </c>
    </row>
    <row r="75" spans="1:3">
      <c r="A75" s="68" t="s">
        <v>51</v>
      </c>
      <c r="B75" s="45" t="s">
        <v>5</v>
      </c>
      <c r="C75" s="47" t="s">
        <v>292</v>
      </c>
    </row>
    <row r="76" spans="1:3">
      <c r="A76" s="68" t="s">
        <v>51</v>
      </c>
      <c r="B76" s="45" t="s">
        <v>53</v>
      </c>
      <c r="C76" s="46"/>
    </row>
    <row r="77" spans="1:3">
      <c r="A77" s="68" t="s">
        <v>51</v>
      </c>
      <c r="B77" s="44" t="s">
        <v>54</v>
      </c>
      <c r="C77" s="47" t="s">
        <v>386</v>
      </c>
    </row>
    <row r="78" spans="1:3">
      <c r="A78" s="68" t="s">
        <v>51</v>
      </c>
      <c r="B78" s="44" t="s">
        <v>6</v>
      </c>
      <c r="C78" s="46"/>
    </row>
    <row r="79" spans="1:3" ht="75">
      <c r="A79" s="69" t="s">
        <v>55</v>
      </c>
      <c r="B79" s="44" t="s">
        <v>56</v>
      </c>
      <c r="C79" s="47" t="s">
        <v>225</v>
      </c>
    </row>
    <row r="80" spans="1:3" ht="56.25">
      <c r="A80" s="69" t="s">
        <v>55</v>
      </c>
      <c r="B80" s="45" t="s">
        <v>274</v>
      </c>
      <c r="C80" s="47" t="s">
        <v>277</v>
      </c>
    </row>
    <row r="81" spans="1:3" ht="56.25">
      <c r="A81" s="69" t="s">
        <v>55</v>
      </c>
      <c r="B81" s="45" t="s">
        <v>276</v>
      </c>
      <c r="C81" s="47" t="s">
        <v>278</v>
      </c>
    </row>
    <row r="82" spans="1:3" ht="37.5">
      <c r="A82" s="69" t="s">
        <v>55</v>
      </c>
      <c r="B82" s="45" t="s">
        <v>275</v>
      </c>
      <c r="C82" s="47" t="s">
        <v>293</v>
      </c>
    </row>
    <row r="83" spans="1:3" ht="56.25">
      <c r="A83" s="69" t="s">
        <v>55</v>
      </c>
      <c r="B83" s="44" t="s">
        <v>57</v>
      </c>
      <c r="C83" s="47" t="s">
        <v>226</v>
      </c>
    </row>
    <row r="84" spans="1:3" ht="56.25">
      <c r="A84" s="71" t="s">
        <v>216</v>
      </c>
      <c r="B84" s="44" t="s">
        <v>8</v>
      </c>
      <c r="C84" s="47" t="s">
        <v>227</v>
      </c>
    </row>
    <row r="85" spans="1:3">
      <c r="A85" s="71" t="s">
        <v>216</v>
      </c>
      <c r="B85" s="45" t="s">
        <v>138</v>
      </c>
      <c r="C85" s="47" t="s">
        <v>136</v>
      </c>
    </row>
    <row r="86" spans="1:3">
      <c r="A86" s="70" t="s">
        <v>216</v>
      </c>
      <c r="B86" s="44" t="s">
        <v>7</v>
      </c>
      <c r="C86" s="47" t="s">
        <v>135</v>
      </c>
    </row>
    <row r="87" spans="1:3">
      <c r="A87" s="71" t="s">
        <v>216</v>
      </c>
      <c r="B87" s="45" t="s">
        <v>84</v>
      </c>
      <c r="C87" s="47" t="s">
        <v>85</v>
      </c>
    </row>
    <row r="88" spans="1:3">
      <c r="A88" s="71" t="s">
        <v>216</v>
      </c>
      <c r="B88" s="45" t="s">
        <v>287</v>
      </c>
      <c r="C88" s="47" t="s">
        <v>85</v>
      </c>
    </row>
    <row r="89" spans="1:3">
      <c r="A89" s="71" t="s">
        <v>216</v>
      </c>
      <c r="B89" s="45" t="s">
        <v>60</v>
      </c>
      <c r="C89" s="47" t="s">
        <v>85</v>
      </c>
    </row>
    <row r="90" spans="1:3">
      <c r="A90" s="71" t="s">
        <v>216</v>
      </c>
      <c r="B90" s="44" t="s">
        <v>58</v>
      </c>
      <c r="C90" s="47" t="s">
        <v>85</v>
      </c>
    </row>
    <row r="91" spans="1:3">
      <c r="A91" s="71" t="s">
        <v>216</v>
      </c>
      <c r="B91" s="44" t="s">
        <v>59</v>
      </c>
      <c r="C91" s="46" t="s">
        <v>85</v>
      </c>
    </row>
    <row r="92" spans="1:3">
      <c r="A92" s="71" t="s">
        <v>216</v>
      </c>
      <c r="B92" s="44" t="s">
        <v>61</v>
      </c>
      <c r="C92" s="46" t="s">
        <v>85</v>
      </c>
    </row>
    <row r="93" spans="1:3">
      <c r="A93" s="72" t="s">
        <v>95</v>
      </c>
      <c r="B93" s="48" t="s">
        <v>405</v>
      </c>
      <c r="C93" s="49" t="s">
        <v>387</v>
      </c>
    </row>
    <row r="94" spans="1:3">
      <c r="A94" s="72" t="s">
        <v>95</v>
      </c>
      <c r="B94" s="48" t="s">
        <v>9</v>
      </c>
      <c r="C94" s="49"/>
    </row>
    <row r="95" spans="1:3" ht="56.25">
      <c r="A95" s="72" t="s">
        <v>95</v>
      </c>
      <c r="B95" s="48" t="s">
        <v>98</v>
      </c>
      <c r="C95" s="49" t="s">
        <v>294</v>
      </c>
    </row>
    <row r="96" spans="1:3" ht="56.25">
      <c r="A96" s="72" t="s">
        <v>95</v>
      </c>
      <c r="B96" s="48" t="s">
        <v>96</v>
      </c>
      <c r="C96" s="49" t="s">
        <v>294</v>
      </c>
    </row>
    <row r="97" spans="1:3" ht="56.25">
      <c r="A97" s="72" t="s">
        <v>95</v>
      </c>
      <c r="B97" s="48" t="s">
        <v>97</v>
      </c>
      <c r="C97" s="49" t="s">
        <v>294</v>
      </c>
    </row>
  </sheetData>
  <sheetProtection autoFilter="0"/>
  <autoFilter ref="A1:C68" xr:uid="{00000000-0009-0000-0000-00000C000000}"/>
  <customSheetViews>
    <customSheetView guid="{1931C2DD-0477-40D3-ABFA-7C96E25F8814}" scale="80" fitToPage="1" showAutoFilter="1" state="hidden">
      <pane ySplit="1" topLeftCell="A5" activePane="bottomLeft" state="frozen"/>
      <selection pane="bottomLeft" activeCell="D25" sqref="D25"/>
      <pageMargins left="0.7" right="0.7" top="0.75" bottom="0.75" header="0.3" footer="0.3"/>
      <pageSetup paperSize="9" scale="41" orientation="portrait" r:id="rId1"/>
      <autoFilter ref="A1:E91" xr:uid="{2667729B-03EB-4663-B30F-E388900912DE}"/>
    </customSheetView>
  </customSheetViews>
  <phoneticPr fontId="9"/>
  <pageMargins left="0.78740157480314965" right="0.78740157480314965" top="0.78740157480314965" bottom="0.78740157480314965" header="0.31496062992125984" footer="0.78740157480314965"/>
  <pageSetup paperSize="9" scale="56" orientation="portrait" r:id="rId2"/>
  <headerFooter scaleWithDoc="0">
    <oddFooter>&amp;R&amp;"ＭＳ ゴシック,標準"&amp;12整理番号：（事務局記入欄）</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42</vt:i4>
      </vt:variant>
    </vt:vector>
  </HeadingPairs>
  <TitlesOfParts>
    <vt:vector size="52" baseType="lpstr">
      <vt:lpstr>総表</vt:lpstr>
      <vt:lpstr>個表</vt:lpstr>
      <vt:lpstr>個表　別紙（原則不使用）</vt:lpstr>
      <vt:lpstr>収入</vt:lpstr>
      <vt:lpstr>別紙　入場料詳細</vt:lpstr>
      <vt:lpstr>支出</vt:lpstr>
      <vt:lpstr>変更理由書</vt:lpstr>
      <vt:lpstr>変更理由書記入例</vt:lpstr>
      <vt:lpstr>《非表示》記載可能経費一覧</vt:lpstr>
      <vt:lpstr>《非表示》分野・ジャンル</vt:lpstr>
      <vt:lpstr>支出!Criteria</vt:lpstr>
      <vt:lpstr>《非表示》記載可能経費一覧!Print_Area</vt:lpstr>
      <vt:lpstr>個表!Print_Area</vt:lpstr>
      <vt:lpstr>'個表　別紙（原則不使用）'!Print_Area</vt:lpstr>
      <vt:lpstr>支出!Print_Area</vt:lpstr>
      <vt:lpstr>収入!Print_Area</vt:lpstr>
      <vt:lpstr>総表!Print_Area</vt:lpstr>
      <vt:lpstr>'別紙　入場料詳細'!Print_Area</vt:lpstr>
      <vt:lpstr>変更理由書!Print_Area</vt:lpstr>
      <vt:lpstr>変更理由書記入例!Print_Area</vt:lpstr>
      <vt:lpstr>支出!Print_Titles</vt:lpstr>
      <vt:lpstr>収入!Print_Titles</vt:lpstr>
      <vt:lpstr>支出!運搬費</vt:lpstr>
      <vt:lpstr>支出!音_音楽費</vt:lpstr>
      <vt:lpstr>支出!音_出演費</vt:lpstr>
      <vt:lpstr>支出!音_文芸費</vt:lpstr>
      <vt:lpstr>支出!音舞_舞台費</vt:lpstr>
      <vt:lpstr>支出!会場費</vt:lpstr>
      <vt:lpstr>活動区分</vt:lpstr>
      <vt:lpstr>支出!記録・配信費</vt:lpstr>
      <vt:lpstr>現代舞台芸術創造普及活動・演劇</vt:lpstr>
      <vt:lpstr>現代舞台芸術創造普及活動・演劇__①一般枠</vt:lpstr>
      <vt:lpstr>現代舞台芸術創造普及活動・演劇__②ネクストステージ_観客拡充_枠</vt:lpstr>
      <vt:lpstr>現代舞台芸術創造普及活動・演劇__③新設劇団枠</vt:lpstr>
      <vt:lpstr>現代舞台芸術創造普及活動・演劇_作品内容</vt:lpstr>
      <vt:lpstr>現代舞台芸術創造普及活動・演劇_助成金要望額</vt:lpstr>
      <vt:lpstr>現代舞台芸術創造普及活動・音楽</vt:lpstr>
      <vt:lpstr>現代舞台芸術創造普及活動・音楽_音楽費</vt:lpstr>
      <vt:lpstr>現代舞台芸術創造普及活動・音楽_作品内容</vt:lpstr>
      <vt:lpstr>現代舞台芸術創造普及活動・音楽_出演費</vt:lpstr>
      <vt:lpstr>現代舞台芸術創造普及活動・音楽_助成金要望額</vt:lpstr>
      <vt:lpstr>現代舞台芸術創造普及活動・音楽_舞台費</vt:lpstr>
      <vt:lpstr>現代舞台芸術創造普及活動・音楽_文芸費</vt:lpstr>
      <vt:lpstr>現代舞台芸術創造普及活動・舞踊</vt:lpstr>
      <vt:lpstr>現代舞台芸術創造普及活動・舞踊_作品内容</vt:lpstr>
      <vt:lpstr>現代舞台芸術創造普及活動・舞踊_助成金要望額</vt:lpstr>
      <vt:lpstr>現代舞台芸術創造普及活動・舞踊_舞台費</vt:lpstr>
      <vt:lpstr>支出!謝金</vt:lpstr>
      <vt:lpstr>支出!宣伝・印刷費</vt:lpstr>
      <vt:lpstr>伝統芸能・大衆芸能の公開活動</vt:lpstr>
      <vt:lpstr>伝統芸能・大衆芸能の公開活動_助成金要望額</vt:lpstr>
      <vt:lpstr>支出!旅費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abe manami</cp:lastModifiedBy>
  <cp:lastPrinted>2026-01-13T05:16:24Z</cp:lastPrinted>
  <dcterms:created xsi:type="dcterms:W3CDTF">2020-08-12T01:57:30Z</dcterms:created>
  <dcterms:modified xsi:type="dcterms:W3CDTF">2026-01-29T06:08:52Z</dcterms:modified>
</cp:coreProperties>
</file>