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updateLinks="never"/>
  <mc:AlternateContent xmlns:mc="http://schemas.openxmlformats.org/markup-compatibility/2006">
    <mc:Choice Requires="x15">
      <x15ac:absPath xmlns:x15ac="http://schemas.microsoft.com/office/spreadsheetml/2010/11/ac" url="\\N011HDPNS101\UserData\s-ariyama\Downloads\◎様式チェック\R7実績作成\フェスティバル\"/>
    </mc:Choice>
  </mc:AlternateContent>
  <xr:revisionPtr revIDLastSave="0" documentId="8_{F5F1E204-5D31-4505-83A7-0AC0C58A3F48}" xr6:coauthVersionLast="47" xr6:coauthVersionMax="47" xr10:uidLastSave="{00000000-0000-0000-0000-000000000000}"/>
  <bookViews>
    <workbookView xWindow="5010" yWindow="0" windowWidth="22950" windowHeight="15630" tabRatio="938" firstSheet="1" activeTab="2" xr2:uid="{00000000-000D-0000-FFFF-FFFF00000000}"/>
  </bookViews>
  <sheets>
    <sheet name="はじめにお読みください" sheetId="65" r:id="rId1"/>
    <sheet name="交付申請書総表貼り付け欄" sheetId="66" r:id="rId2"/>
    <sheet name="総表" sheetId="46" r:id="rId3"/>
    <sheet name="個表A (1)" sheetId="23" r:id="rId4"/>
    <sheet name="個表A (2)" sheetId="67" r:id="rId5"/>
    <sheet name="個表B" sheetId="64" r:id="rId6"/>
    <sheet name="支出決算書" sheetId="49" r:id="rId7"/>
    <sheet name="【非表示】経費一覧" sheetId="33" state="hidden" r:id="rId8"/>
    <sheet name="収入" sheetId="59" r:id="rId9"/>
    <sheet name="別紙入場料詳細" sheetId="48" r:id="rId10"/>
    <sheet name="【非表示】分野・ジャンル" sheetId="42" state="hidden" r:id="rId11"/>
    <sheet name="別紙2 当日来場者数内訳" sheetId="68" r:id="rId12"/>
    <sheet name="変更理由書" sheetId="70" r:id="rId13"/>
    <sheet name="記入例" sheetId="71" r:id="rId14"/>
    <sheet name="支払申請書" sheetId="69" r:id="rId15"/>
  </sheets>
  <definedNames>
    <definedName name="_xlnm._FilterDatabase" localSheetId="7" hidden="1">【非表示】経費一覧!$A$1:$D$1</definedName>
    <definedName name="_xlnm._FilterDatabase" localSheetId="6" hidden="1">支出決算書!$B$18:$B$124</definedName>
    <definedName name="_xlnm.Print_Area" localSheetId="7">【非表示】経費一覧!$A$1:$D$93</definedName>
    <definedName name="_xlnm.Print_Area" localSheetId="13">記入例!$A$1:$K$40</definedName>
    <definedName name="_xlnm.Print_Area" localSheetId="3">'個表A (1)'!$B$1:$M$66</definedName>
    <definedName name="_xlnm.Print_Area" localSheetId="4">'個表A (2)'!$B$1:$M$225</definedName>
    <definedName name="_xlnm.Print_Area" localSheetId="5">個表B!$A$1:$J$92</definedName>
    <definedName name="_xlnm.Print_Area" localSheetId="1">交付申請書総表貼り付け欄!$A$1:$J$64</definedName>
    <definedName name="_xlnm.Print_Area" localSheetId="6">支出決算書!$B$1:$O$125</definedName>
    <definedName name="_xlnm.Print_Area" localSheetId="14">支払申請書!$A$1:$L$32</definedName>
    <definedName name="_xlnm.Print_Area" localSheetId="8">収入!$A$1:$I$77</definedName>
    <definedName name="_xlnm.Print_Area" localSheetId="2">総表!$A$1:$K$66</definedName>
    <definedName name="_xlnm.Print_Area" localSheetId="11">'別紙2 当日来場者数内訳'!$A$1:$J$182</definedName>
    <definedName name="_xlnm.Print_Area" localSheetId="9">別紙入場料詳細!$A$1:$O$266</definedName>
    <definedName name="_xlnm.Print_Area" localSheetId="12">変更理由書!$A$1:$K$45</definedName>
    <definedName name="_xlnm.Print_Titles" localSheetId="6">支出決算書!$19:$19</definedName>
    <definedName name="_xlnm.Print_Titles" localSheetId="8">収入!$12:$12</definedName>
    <definedName name="_xlnm.Print_Titles" localSheetId="11">'別紙2 当日来場者数内訳'!$1:$4</definedName>
    <definedName name="Z_1931C2DD_0477_40D3_ABFA_7C96E25F8814_.wvu.PrintArea" localSheetId="8" hidden="1">収入!$A$3:$I$77</definedName>
    <definedName name="Z_1931C2DD_0477_40D3_ABFA_7C96E25F8814_.wvu.PrintTitles" localSheetId="8" hidden="1">収入!$12:$12</definedName>
    <definedName name="運搬費">#REF!</definedName>
    <definedName name="演劇">【非表示】分野・ジャンル!$C$2:$C$6</definedName>
    <definedName name="応募分野" localSheetId="13">#REF!</definedName>
    <definedName name="応募分野" localSheetId="12">#REF!</definedName>
    <definedName name="応募分野">【非表示】分野・ジャンル!$A$1:$E$1</definedName>
    <definedName name="音楽">【非表示】分野・ジャンル!$A$2:$A$7</definedName>
    <definedName name="音楽費">【非表示】経費一覧!$C$7:$C$15</definedName>
    <definedName name="会場費">#REF!</definedName>
    <definedName name="会場費・舞台費・運搬費" localSheetId="13">#REF!</definedName>
    <definedName name="会場費・舞台費・運搬費" localSheetId="12">#REF!</definedName>
    <definedName name="会場費・舞台費・運搬費">【非表示】経費一覧!$C$44:$C$66</definedName>
    <definedName name="活動区分">#REF!</definedName>
    <definedName name="感染症対策経費">#REF!</definedName>
    <definedName name="現代舞台芸術創造普及活動・演劇【②ネクストステージ_観客拡充_枠】">#REF!+#REF!</definedName>
    <definedName name="謝金・旅費・宣伝費等" localSheetId="13">#REF!</definedName>
    <definedName name="謝金・旅費・宣伝費等" localSheetId="12">#REF!</definedName>
    <definedName name="謝金・旅費・宣伝費等">【非表示】経費一覧!$C$67:$C$86</definedName>
    <definedName name="出演費・音楽費・文芸費" localSheetId="13">#REF!</definedName>
    <definedName name="出演費・音楽費・文芸費" localSheetId="12">#REF!</definedName>
    <definedName name="出演費・音楽費・文芸費">【非表示】経費一覧!$C$2:$C$43</definedName>
    <definedName name="助成対象外経費" localSheetId="13">#REF!</definedName>
    <definedName name="助成対象外経費" localSheetId="12">#REF!</definedName>
    <definedName name="助成対象外経費">【非表示】経費一覧!$C$87:$C$93</definedName>
    <definedName name="多_音楽費">#REF!</definedName>
    <definedName name="多_作品料">#REF!</definedName>
    <definedName name="多_出演費">#REF!</definedName>
    <definedName name="多_文芸費">#REF!</definedName>
    <definedName name="大衆芸能">【非表示】分野・ジャンル!$E$2:$E$8</definedName>
    <definedName name="伝_音楽費">#REF!</definedName>
    <definedName name="伝_出演費">#REF!</definedName>
    <definedName name="伝_文芸費">#REF!</definedName>
    <definedName name="伝大_P61">#REF!</definedName>
    <definedName name="伝統芸能">【非表示】分野・ジャンル!$D$2:$D$9</definedName>
    <definedName name="配信費">#REF!</definedName>
    <definedName name="舞台費">#REF!</definedName>
    <definedName name="舞踊">【非表示】分野・ジャンル!$B$2:$B$6</definedName>
    <definedName name="文芸費">#REF!</definedName>
    <definedName name="旅費">【非表示】経費一覧!$C$76:$C$77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4" i="70" l="1"/>
  <c r="G9" i="70"/>
  <c r="G8" i="70"/>
  <c r="G7" i="70"/>
  <c r="C37" i="48" l="1"/>
  <c r="D41" i="68" s="1"/>
  <c r="C11" i="48"/>
  <c r="F10" i="68"/>
  <c r="O245" i="48"/>
  <c r="G245" i="48"/>
  <c r="C248" i="48" s="1"/>
  <c r="O243" i="48"/>
  <c r="K243" i="48"/>
  <c r="G243" i="48"/>
  <c r="C243" i="48"/>
  <c r="O242" i="48"/>
  <c r="K242" i="48"/>
  <c r="G242" i="48"/>
  <c r="C242" i="48"/>
  <c r="O219" i="48"/>
  <c r="K221" i="48" s="1"/>
  <c r="G219" i="48"/>
  <c r="C222" i="48" s="1"/>
  <c r="O217" i="48"/>
  <c r="K217" i="48"/>
  <c r="G217" i="48"/>
  <c r="C217" i="48"/>
  <c r="O216" i="48"/>
  <c r="K216" i="48"/>
  <c r="G216" i="48"/>
  <c r="C216" i="48"/>
  <c r="O193" i="48"/>
  <c r="K196" i="48" s="1"/>
  <c r="G193" i="48"/>
  <c r="O191" i="48"/>
  <c r="K191" i="48"/>
  <c r="G191" i="48"/>
  <c r="C191" i="48"/>
  <c r="O190" i="48"/>
  <c r="K190" i="48"/>
  <c r="G190" i="48"/>
  <c r="C190" i="48"/>
  <c r="O167" i="48"/>
  <c r="K169" i="48" s="1"/>
  <c r="G167" i="48"/>
  <c r="C170" i="48" s="1"/>
  <c r="O165" i="48"/>
  <c r="K165" i="48"/>
  <c r="G165" i="48"/>
  <c r="C165" i="48"/>
  <c r="O164" i="48"/>
  <c r="K164" i="48"/>
  <c r="G164" i="48"/>
  <c r="C164" i="48"/>
  <c r="O141" i="48"/>
  <c r="G141" i="48"/>
  <c r="O139" i="48"/>
  <c r="K139" i="48"/>
  <c r="G139" i="48"/>
  <c r="C139" i="48"/>
  <c r="O138" i="48"/>
  <c r="K138" i="48"/>
  <c r="G138" i="48"/>
  <c r="C138" i="48"/>
  <c r="O115" i="48"/>
  <c r="G115" i="48"/>
  <c r="O113" i="48"/>
  <c r="K113" i="48"/>
  <c r="G113" i="48"/>
  <c r="C113" i="48"/>
  <c r="O112" i="48"/>
  <c r="K112" i="48"/>
  <c r="G112" i="48"/>
  <c r="C112" i="48"/>
  <c r="O89" i="48"/>
  <c r="G89" i="48"/>
  <c r="O87" i="48"/>
  <c r="K87" i="48"/>
  <c r="G87" i="48"/>
  <c r="C87" i="48"/>
  <c r="O86" i="48"/>
  <c r="K86" i="48"/>
  <c r="G86" i="48"/>
  <c r="C86" i="48"/>
  <c r="O63" i="48"/>
  <c r="K66" i="48" s="1"/>
  <c r="G63" i="48"/>
  <c r="O61" i="48"/>
  <c r="K61" i="48"/>
  <c r="G61" i="48"/>
  <c r="C61" i="48"/>
  <c r="O60" i="48"/>
  <c r="K60" i="48"/>
  <c r="G60" i="48"/>
  <c r="C60" i="48"/>
  <c r="O37" i="48"/>
  <c r="G37" i="48"/>
  <c r="C40" i="48" s="1"/>
  <c r="O35" i="48"/>
  <c r="K35" i="48"/>
  <c r="G35" i="48"/>
  <c r="C35" i="48"/>
  <c r="O34" i="48"/>
  <c r="K34" i="48"/>
  <c r="G34" i="48"/>
  <c r="C34" i="48"/>
  <c r="O11" i="48"/>
  <c r="K13" i="48" s="1"/>
  <c r="G11" i="48"/>
  <c r="C13" i="48" s="1"/>
  <c r="O9" i="48"/>
  <c r="K9" i="48"/>
  <c r="G9" i="48"/>
  <c r="C9" i="48"/>
  <c r="O8" i="48"/>
  <c r="K8" i="48"/>
  <c r="G8" i="48"/>
  <c r="C8" i="48"/>
  <c r="O260" i="48"/>
  <c r="G260" i="48"/>
  <c r="O259" i="48"/>
  <c r="G259" i="48"/>
  <c r="O258" i="48"/>
  <c r="G258" i="48"/>
  <c r="O257" i="48"/>
  <c r="G257" i="48"/>
  <c r="O256" i="48"/>
  <c r="G256" i="48"/>
  <c r="O255" i="48"/>
  <c r="G255" i="48"/>
  <c r="O254" i="48"/>
  <c r="G254" i="48"/>
  <c r="O253" i="48"/>
  <c r="G253" i="48"/>
  <c r="O252" i="48"/>
  <c r="G252" i="48"/>
  <c r="O251" i="48"/>
  <c r="G251" i="48"/>
  <c r="G264" i="48" s="1"/>
  <c r="G266" i="48" s="1"/>
  <c r="K248" i="48"/>
  <c r="K245" i="48"/>
  <c r="M246" i="48" s="1"/>
  <c r="C245" i="48"/>
  <c r="O234" i="48"/>
  <c r="G234" i="48"/>
  <c r="O233" i="48"/>
  <c r="G233" i="48"/>
  <c r="O232" i="48"/>
  <c r="G232" i="48"/>
  <c r="O231" i="48"/>
  <c r="G231" i="48"/>
  <c r="O230" i="48"/>
  <c r="G230" i="48"/>
  <c r="O229" i="48"/>
  <c r="G229" i="48"/>
  <c r="O228" i="48"/>
  <c r="G228" i="48"/>
  <c r="O227" i="48"/>
  <c r="G227" i="48"/>
  <c r="O226" i="48"/>
  <c r="G226" i="48"/>
  <c r="O225" i="48"/>
  <c r="O238" i="48" s="1"/>
  <c r="O240" i="48" s="1"/>
  <c r="G225" i="48"/>
  <c r="K219" i="48"/>
  <c r="C219" i="48"/>
  <c r="O208" i="48"/>
  <c r="G208" i="48"/>
  <c r="O207" i="48"/>
  <c r="G207" i="48"/>
  <c r="O206" i="48"/>
  <c r="G206" i="48"/>
  <c r="O205" i="48"/>
  <c r="G205" i="48"/>
  <c r="O204" i="48"/>
  <c r="G204" i="48"/>
  <c r="O203" i="48"/>
  <c r="G203" i="48"/>
  <c r="O202" i="48"/>
  <c r="G202" i="48"/>
  <c r="O201" i="48"/>
  <c r="G201" i="48"/>
  <c r="O200" i="48"/>
  <c r="G200" i="48"/>
  <c r="O199" i="48"/>
  <c r="O212" i="48" s="1"/>
  <c r="O214" i="48" s="1"/>
  <c r="G199" i="48"/>
  <c r="G212" i="48" s="1"/>
  <c r="G214" i="48" s="1"/>
  <c r="K193" i="48"/>
  <c r="C196" i="48"/>
  <c r="C193" i="48"/>
  <c r="O182" i="48"/>
  <c r="G182" i="48"/>
  <c r="O181" i="48"/>
  <c r="G181" i="48"/>
  <c r="O180" i="48"/>
  <c r="G180" i="48"/>
  <c r="O179" i="48"/>
  <c r="G179" i="48"/>
  <c r="O178" i="48"/>
  <c r="G178" i="48"/>
  <c r="O177" i="48"/>
  <c r="G177" i="48"/>
  <c r="O176" i="48"/>
  <c r="G176" i="48"/>
  <c r="O175" i="48"/>
  <c r="G175" i="48"/>
  <c r="O174" i="48"/>
  <c r="G174" i="48"/>
  <c r="O173" i="48"/>
  <c r="G173" i="48"/>
  <c r="K167" i="48"/>
  <c r="M168" i="48" s="1"/>
  <c r="O170" i="48" s="1"/>
  <c r="C167" i="48"/>
  <c r="D161" i="68" s="1"/>
  <c r="O156" i="48"/>
  <c r="G156" i="48"/>
  <c r="O155" i="48"/>
  <c r="G155" i="48"/>
  <c r="O154" i="48"/>
  <c r="G154" i="48"/>
  <c r="O153" i="48"/>
  <c r="G153" i="48"/>
  <c r="O152" i="48"/>
  <c r="G152" i="48"/>
  <c r="O151" i="48"/>
  <c r="G151" i="48"/>
  <c r="O150" i="48"/>
  <c r="G150" i="48"/>
  <c r="O149" i="48"/>
  <c r="G149" i="48"/>
  <c r="O148" i="48"/>
  <c r="G148" i="48"/>
  <c r="O147" i="48"/>
  <c r="O160" i="48" s="1"/>
  <c r="O162" i="48" s="1"/>
  <c r="G147" i="48"/>
  <c r="C143" i="48"/>
  <c r="K141" i="48"/>
  <c r="D149" i="68" s="1"/>
  <c r="C144" i="48"/>
  <c r="C141" i="48"/>
  <c r="E142" i="48" s="1"/>
  <c r="O130" i="48"/>
  <c r="G130" i="48"/>
  <c r="O129" i="48"/>
  <c r="G129" i="48"/>
  <c r="O128" i="48"/>
  <c r="G128" i="48"/>
  <c r="O127" i="48"/>
  <c r="G127" i="48"/>
  <c r="O126" i="48"/>
  <c r="G126" i="48"/>
  <c r="O125" i="48"/>
  <c r="G125" i="48"/>
  <c r="O124" i="48"/>
  <c r="G124" i="48"/>
  <c r="O123" i="48"/>
  <c r="G123" i="48"/>
  <c r="O122" i="48"/>
  <c r="G122" i="48"/>
  <c r="O121" i="48"/>
  <c r="G121" i="48"/>
  <c r="K118" i="48"/>
  <c r="K115" i="48"/>
  <c r="C115" i="48"/>
  <c r="D113" i="68" s="1"/>
  <c r="O104" i="48"/>
  <c r="G104" i="48"/>
  <c r="O103" i="48"/>
  <c r="G103" i="48"/>
  <c r="O102" i="48"/>
  <c r="G102" i="48"/>
  <c r="O101" i="48"/>
  <c r="G101" i="48"/>
  <c r="O100" i="48"/>
  <c r="G100" i="48"/>
  <c r="O99" i="48"/>
  <c r="G99" i="48"/>
  <c r="O98" i="48"/>
  <c r="G98" i="48"/>
  <c r="O97" i="48"/>
  <c r="G97" i="48"/>
  <c r="O96" i="48"/>
  <c r="G96" i="48"/>
  <c r="O95" i="48"/>
  <c r="G95" i="48"/>
  <c r="G108" i="48" s="1"/>
  <c r="G110" i="48" s="1"/>
  <c r="C92" i="48"/>
  <c r="C91" i="48"/>
  <c r="K89" i="48"/>
  <c r="D101" i="68" s="1"/>
  <c r="C89" i="48"/>
  <c r="O78" i="48"/>
  <c r="G78" i="48"/>
  <c r="O77" i="48"/>
  <c r="G77" i="48"/>
  <c r="O76" i="48"/>
  <c r="G76" i="48"/>
  <c r="O75" i="48"/>
  <c r="G75" i="48"/>
  <c r="O74" i="48"/>
  <c r="G74" i="48"/>
  <c r="O73" i="48"/>
  <c r="G73" i="48"/>
  <c r="O72" i="48"/>
  <c r="G72" i="48"/>
  <c r="O71" i="48"/>
  <c r="G71" i="48"/>
  <c r="O70" i="48"/>
  <c r="G70" i="48"/>
  <c r="O69" i="48"/>
  <c r="G69" i="48"/>
  <c r="G82" i="48" s="1"/>
  <c r="G84" i="48" s="1"/>
  <c r="K63" i="48"/>
  <c r="D77" i="68" s="1"/>
  <c r="C63" i="48"/>
  <c r="D65" i="68" s="1"/>
  <c r="O52" i="48"/>
  <c r="G52" i="48"/>
  <c r="O51" i="48"/>
  <c r="G51" i="48"/>
  <c r="O50" i="48"/>
  <c r="G50" i="48"/>
  <c r="O49" i="48"/>
  <c r="G49" i="48"/>
  <c r="O48" i="48"/>
  <c r="G48" i="48"/>
  <c r="O47" i="48"/>
  <c r="G47" i="48"/>
  <c r="O46" i="48"/>
  <c r="G46" i="48"/>
  <c r="O45" i="48"/>
  <c r="G45" i="48"/>
  <c r="O44" i="48"/>
  <c r="G44" i="48"/>
  <c r="O43" i="48"/>
  <c r="G43" i="48"/>
  <c r="K37" i="48"/>
  <c r="D53" i="68" s="1"/>
  <c r="O26" i="48"/>
  <c r="G26" i="48"/>
  <c r="O25" i="48"/>
  <c r="G25" i="48"/>
  <c r="O24" i="48"/>
  <c r="G24" i="48"/>
  <c r="O23" i="48"/>
  <c r="G23" i="48"/>
  <c r="O22" i="48"/>
  <c r="G22" i="48"/>
  <c r="O21" i="48"/>
  <c r="G21" i="48"/>
  <c r="O20" i="48"/>
  <c r="G20" i="48"/>
  <c r="O19" i="48"/>
  <c r="G19" i="48"/>
  <c r="O18" i="48"/>
  <c r="G18" i="48"/>
  <c r="O17" i="48"/>
  <c r="O30" i="48" s="1"/>
  <c r="O32" i="48" s="1"/>
  <c r="G17" i="48"/>
  <c r="K11" i="48"/>
  <c r="M12" i="48" s="1"/>
  <c r="E19" i="59"/>
  <c r="D10" i="68" l="1"/>
  <c r="K14" i="48"/>
  <c r="E90" i="48"/>
  <c r="G92" i="48" s="1"/>
  <c r="M116" i="48"/>
  <c r="O117" i="48" s="1"/>
  <c r="K170" i="48"/>
  <c r="D173" i="68"/>
  <c r="D137" i="68"/>
  <c r="D125" i="68"/>
  <c r="D89" i="68"/>
  <c r="E12" i="48"/>
  <c r="D26" i="68"/>
  <c r="H10" i="68"/>
  <c r="M220" i="48"/>
  <c r="O221" i="48" s="1"/>
  <c r="M64" i="48"/>
  <c r="O66" i="48" s="1"/>
  <c r="O264" i="48"/>
  <c r="O266" i="48" s="1"/>
  <c r="E116" i="48"/>
  <c r="O14" i="48"/>
  <c r="O13" i="48"/>
  <c r="G56" i="48"/>
  <c r="G58" i="48" s="1"/>
  <c r="E64" i="48"/>
  <c r="O108" i="48"/>
  <c r="O110" i="48" s="1"/>
  <c r="K117" i="48"/>
  <c r="O134" i="48"/>
  <c r="O136" i="48" s="1"/>
  <c r="G186" i="48"/>
  <c r="G188" i="48" s="1"/>
  <c r="E194" i="48"/>
  <c r="G196" i="48" s="1"/>
  <c r="C195" i="48"/>
  <c r="K222" i="48"/>
  <c r="E38" i="48"/>
  <c r="C39" i="48"/>
  <c r="O56" i="48"/>
  <c r="O58" i="48" s="1"/>
  <c r="K65" i="48"/>
  <c r="M90" i="48"/>
  <c r="O91" i="48" s="1"/>
  <c r="G160" i="48"/>
  <c r="G162" i="48" s="1"/>
  <c r="E168" i="48"/>
  <c r="G170" i="48" s="1"/>
  <c r="O186" i="48"/>
  <c r="O188" i="48" s="1"/>
  <c r="G238" i="48"/>
  <c r="G240" i="48" s="1"/>
  <c r="E246" i="48"/>
  <c r="G248" i="48" s="1"/>
  <c r="C247" i="48"/>
  <c r="M194" i="48"/>
  <c r="O195" i="48" s="1"/>
  <c r="E220" i="48"/>
  <c r="K40" i="48"/>
  <c r="K39" i="48"/>
  <c r="C66" i="48"/>
  <c r="C65" i="48"/>
  <c r="K144" i="48"/>
  <c r="K143" i="48"/>
  <c r="G144" i="48"/>
  <c r="G143" i="48"/>
  <c r="C14" i="48"/>
  <c r="G13" i="48"/>
  <c r="O82" i="48"/>
  <c r="O84" i="48" s="1"/>
  <c r="K92" i="48"/>
  <c r="K91" i="48"/>
  <c r="C118" i="48"/>
  <c r="C117" i="48"/>
  <c r="G30" i="48"/>
  <c r="G32" i="48" s="1"/>
  <c r="M38" i="48"/>
  <c r="G134" i="48"/>
  <c r="G136" i="48" s="1"/>
  <c r="M142" i="48"/>
  <c r="O248" i="48"/>
  <c r="O169" i="48"/>
  <c r="C169" i="48"/>
  <c r="K195" i="48"/>
  <c r="C221" i="48"/>
  <c r="K247" i="48"/>
  <c r="O247" i="48" s="1"/>
  <c r="G117" i="48" l="1"/>
  <c r="O118" i="48"/>
  <c r="G14" i="48"/>
  <c r="G91" i="48"/>
  <c r="G195" i="48"/>
  <c r="O196" i="48"/>
  <c r="G118" i="48"/>
  <c r="O92" i="48"/>
  <c r="O222" i="48"/>
  <c r="G221" i="48"/>
  <c r="G247" i="48"/>
  <c r="G169" i="48"/>
  <c r="O65" i="48"/>
  <c r="G66" i="48"/>
  <c r="G222" i="48"/>
  <c r="G65" i="48"/>
  <c r="G39" i="48"/>
  <c r="G40" i="48"/>
  <c r="O144" i="48"/>
  <c r="O143" i="48"/>
  <c r="O40" i="48"/>
  <c r="O39" i="48"/>
  <c r="G4" i="48" l="1"/>
  <c r="B216" i="67" l="1"/>
  <c r="C164" i="67"/>
  <c r="G64" i="46" l="1"/>
  <c r="B23" i="49"/>
  <c r="B24" i="49"/>
  <c r="B25" i="49"/>
  <c r="B26" i="49"/>
  <c r="B27" i="49"/>
  <c r="B28" i="49"/>
  <c r="B29" i="49"/>
  <c r="B30" i="49"/>
  <c r="B31" i="49"/>
  <c r="B32" i="49"/>
  <c r="B33" i="49"/>
  <c r="B34" i="49"/>
  <c r="B35" i="49"/>
  <c r="B36" i="49"/>
  <c r="B37" i="49"/>
  <c r="B38" i="49"/>
  <c r="B39" i="49"/>
  <c r="B40" i="49"/>
  <c r="B41" i="49"/>
  <c r="B42" i="49"/>
  <c r="B43" i="49"/>
  <c r="B44" i="49"/>
  <c r="B45" i="49"/>
  <c r="B46" i="49"/>
  <c r="B47" i="49"/>
  <c r="B48" i="49"/>
  <c r="B49" i="49"/>
  <c r="B50" i="49"/>
  <c r="B51" i="49"/>
  <c r="B53" i="49"/>
  <c r="B54" i="49"/>
  <c r="B55" i="49"/>
  <c r="B56" i="49"/>
  <c r="B57" i="49"/>
  <c r="B58" i="49"/>
  <c r="B59" i="49"/>
  <c r="B60" i="49"/>
  <c r="B61" i="49"/>
  <c r="B62" i="49"/>
  <c r="B63" i="49"/>
  <c r="B64" i="49"/>
  <c r="B65" i="49"/>
  <c r="B66" i="49"/>
  <c r="B67" i="49"/>
  <c r="B68" i="49"/>
  <c r="B69" i="49"/>
  <c r="B70" i="49"/>
  <c r="B71" i="49"/>
  <c r="B72" i="49"/>
  <c r="B73" i="49"/>
  <c r="B74" i="49"/>
  <c r="B75" i="49"/>
  <c r="B76" i="49"/>
  <c r="B77" i="49"/>
  <c r="B78" i="49"/>
  <c r="B79" i="49"/>
  <c r="B80" i="49"/>
  <c r="B81" i="49"/>
  <c r="B82" i="49"/>
  <c r="B84" i="49"/>
  <c r="B85" i="49"/>
  <c r="B86" i="49"/>
  <c r="B87" i="49"/>
  <c r="B88" i="49"/>
  <c r="B89" i="49"/>
  <c r="B90" i="49"/>
  <c r="B91" i="49"/>
  <c r="B92" i="49"/>
  <c r="B93" i="49"/>
  <c r="B94" i="49"/>
  <c r="B95" i="49"/>
  <c r="B96" i="49"/>
  <c r="B97" i="49"/>
  <c r="B98" i="49"/>
  <c r="B99" i="49"/>
  <c r="B100" i="49"/>
  <c r="B101" i="49"/>
  <c r="B102" i="49"/>
  <c r="B103" i="49"/>
  <c r="B104" i="49"/>
  <c r="B105" i="49"/>
  <c r="B106" i="49"/>
  <c r="B107" i="49"/>
  <c r="B108" i="49"/>
  <c r="B109" i="49"/>
  <c r="B110" i="49"/>
  <c r="B111" i="49"/>
  <c r="B112" i="49"/>
  <c r="B113" i="49"/>
  <c r="B115" i="49"/>
  <c r="B116" i="49"/>
  <c r="B117" i="49"/>
  <c r="B118" i="49"/>
  <c r="B119" i="49"/>
  <c r="B120" i="49"/>
  <c r="B121" i="49"/>
  <c r="B122" i="49"/>
  <c r="B123" i="49"/>
  <c r="B124" i="49"/>
  <c r="B22" i="49"/>
  <c r="C142" i="67"/>
  <c r="F101" i="68" l="1"/>
  <c r="F125" i="68"/>
  <c r="F113" i="68"/>
  <c r="F89" i="68"/>
  <c r="E25" i="69"/>
  <c r="E24" i="69"/>
  <c r="F173" i="68" l="1"/>
  <c r="F161" i="68"/>
  <c r="F149" i="68"/>
  <c r="F137" i="68"/>
  <c r="F77" i="68"/>
  <c r="F65" i="68"/>
  <c r="F53" i="68"/>
  <c r="F41" i="68"/>
  <c r="F26" i="68"/>
  <c r="H26" i="68" s="1"/>
  <c r="H15" i="59"/>
  <c r="I137" i="68" l="1"/>
  <c r="I125" i="68"/>
  <c r="I113" i="68"/>
  <c r="I101" i="68"/>
  <c r="I89" i="68"/>
  <c r="I77" i="68"/>
  <c r="I65" i="68"/>
  <c r="I53" i="68"/>
  <c r="I41" i="68"/>
  <c r="I149" i="68"/>
  <c r="I161" i="68"/>
  <c r="I173" i="68"/>
  <c r="I26" i="68"/>
  <c r="I10" i="68"/>
  <c r="A173" i="68"/>
  <c r="A161" i="68"/>
  <c r="A149" i="68"/>
  <c r="A137" i="68"/>
  <c r="A125" i="68"/>
  <c r="A113" i="68"/>
  <c r="A101" i="68"/>
  <c r="A89" i="68"/>
  <c r="A77" i="68"/>
  <c r="A65" i="68"/>
  <c r="A53" i="68"/>
  <c r="A41" i="68"/>
  <c r="A26" i="68"/>
  <c r="A10" i="68"/>
  <c r="G12" i="69" l="1"/>
  <c r="J50" i="46" l="1"/>
  <c r="E21" i="69" l="1"/>
  <c r="G14" i="69"/>
  <c r="G15" i="69"/>
  <c r="G13" i="69"/>
  <c r="G11" i="69"/>
  <c r="I11" i="69"/>
  <c r="I7" i="69"/>
  <c r="D4" i="68"/>
  <c r="D3" i="68"/>
  <c r="F182" i="68"/>
  <c r="D182" i="68"/>
  <c r="H181" i="68"/>
  <c r="B181" i="68"/>
  <c r="H180" i="68"/>
  <c r="B180" i="68"/>
  <c r="H179" i="68"/>
  <c r="B179" i="68"/>
  <c r="H178" i="68"/>
  <c r="B178" i="68"/>
  <c r="H177" i="68"/>
  <c r="B177" i="68"/>
  <c r="H176" i="68"/>
  <c r="B176" i="68"/>
  <c r="H175" i="68"/>
  <c r="B175" i="68"/>
  <c r="F170" i="68"/>
  <c r="D170" i="68"/>
  <c r="H169" i="68"/>
  <c r="B169" i="68"/>
  <c r="H168" i="68"/>
  <c r="B168" i="68"/>
  <c r="H167" i="68"/>
  <c r="B167" i="68"/>
  <c r="H166" i="68"/>
  <c r="B166" i="68"/>
  <c r="H165" i="68"/>
  <c r="B165" i="68"/>
  <c r="H164" i="68"/>
  <c r="B164" i="68"/>
  <c r="H163" i="68"/>
  <c r="B163" i="68"/>
  <c r="F158" i="68"/>
  <c r="D158" i="68"/>
  <c r="H157" i="68"/>
  <c r="B157" i="68"/>
  <c r="H156" i="68"/>
  <c r="B156" i="68"/>
  <c r="H155" i="68"/>
  <c r="B155" i="68"/>
  <c r="H154" i="68"/>
  <c r="B154" i="68"/>
  <c r="H153" i="68"/>
  <c r="B153" i="68"/>
  <c r="H152" i="68"/>
  <c r="B152" i="68"/>
  <c r="H151" i="68"/>
  <c r="B151" i="68"/>
  <c r="F146" i="68"/>
  <c r="D146" i="68"/>
  <c r="H145" i="68"/>
  <c r="B145" i="68"/>
  <c r="H144" i="68"/>
  <c r="B144" i="68"/>
  <c r="H143" i="68"/>
  <c r="B143" i="68"/>
  <c r="H142" i="68"/>
  <c r="B142" i="68"/>
  <c r="H141" i="68"/>
  <c r="B141" i="68"/>
  <c r="H140" i="68"/>
  <c r="B140" i="68"/>
  <c r="H139" i="68"/>
  <c r="B139" i="68"/>
  <c r="F134" i="68"/>
  <c r="D134" i="68"/>
  <c r="H133" i="68"/>
  <c r="B133" i="68"/>
  <c r="H132" i="68"/>
  <c r="B132" i="68"/>
  <c r="H131" i="68"/>
  <c r="B131" i="68"/>
  <c r="H130" i="68"/>
  <c r="B130" i="68"/>
  <c r="H129" i="68"/>
  <c r="B129" i="68"/>
  <c r="H128" i="68"/>
  <c r="B128" i="68"/>
  <c r="H127" i="68"/>
  <c r="B127" i="68"/>
  <c r="F122" i="68"/>
  <c r="D122" i="68"/>
  <c r="H121" i="68"/>
  <c r="B121" i="68"/>
  <c r="H120" i="68"/>
  <c r="B120" i="68"/>
  <c r="H119" i="68"/>
  <c r="B119" i="68"/>
  <c r="H118" i="68"/>
  <c r="B118" i="68"/>
  <c r="H117" i="68"/>
  <c r="B117" i="68"/>
  <c r="H116" i="68"/>
  <c r="B116" i="68"/>
  <c r="H115" i="68"/>
  <c r="B115" i="68"/>
  <c r="F110" i="68"/>
  <c r="D110" i="68"/>
  <c r="H109" i="68"/>
  <c r="B109" i="68"/>
  <c r="H108" i="68"/>
  <c r="B108" i="68"/>
  <c r="H107" i="68"/>
  <c r="B107" i="68"/>
  <c r="H106" i="68"/>
  <c r="B106" i="68"/>
  <c r="H105" i="68"/>
  <c r="B105" i="68"/>
  <c r="H104" i="68"/>
  <c r="B104" i="68"/>
  <c r="H103" i="68"/>
  <c r="B103" i="68"/>
  <c r="F98" i="68"/>
  <c r="D98" i="68"/>
  <c r="H97" i="68"/>
  <c r="B97" i="68"/>
  <c r="H96" i="68"/>
  <c r="B96" i="68"/>
  <c r="H95" i="68"/>
  <c r="B95" i="68"/>
  <c r="H94" i="68"/>
  <c r="B94" i="68"/>
  <c r="H93" i="68"/>
  <c r="B93" i="68"/>
  <c r="H92" i="68"/>
  <c r="B92" i="68"/>
  <c r="H91" i="68"/>
  <c r="B91" i="68"/>
  <c r="F86" i="68"/>
  <c r="D86" i="68"/>
  <c r="H85" i="68"/>
  <c r="B85" i="68"/>
  <c r="H84" i="68"/>
  <c r="B84" i="68"/>
  <c r="H83" i="68"/>
  <c r="B83" i="68"/>
  <c r="H82" i="68"/>
  <c r="B82" i="68"/>
  <c r="H81" i="68"/>
  <c r="B81" i="68"/>
  <c r="H80" i="68"/>
  <c r="B80" i="68"/>
  <c r="H79" i="68"/>
  <c r="B79" i="68"/>
  <c r="F74" i="68"/>
  <c r="D74" i="68"/>
  <c r="H73" i="68"/>
  <c r="B73" i="68"/>
  <c r="H72" i="68"/>
  <c r="B72" i="68"/>
  <c r="H71" i="68"/>
  <c r="B71" i="68"/>
  <c r="H70" i="68"/>
  <c r="B70" i="68"/>
  <c r="H69" i="68"/>
  <c r="B69" i="68"/>
  <c r="H68" i="68"/>
  <c r="B68" i="68"/>
  <c r="H67" i="68"/>
  <c r="B67" i="68"/>
  <c r="F62" i="68"/>
  <c r="D62" i="68"/>
  <c r="H61" i="68"/>
  <c r="B61" i="68"/>
  <c r="H60" i="68"/>
  <c r="B60" i="68"/>
  <c r="H59" i="68"/>
  <c r="B59" i="68"/>
  <c r="H58" i="68"/>
  <c r="B58" i="68"/>
  <c r="H57" i="68"/>
  <c r="B57" i="68"/>
  <c r="H56" i="68"/>
  <c r="B56" i="68"/>
  <c r="H55" i="68"/>
  <c r="B55" i="68"/>
  <c r="F50" i="68"/>
  <c r="D50" i="68"/>
  <c r="H49" i="68"/>
  <c r="B49" i="68"/>
  <c r="H48" i="68"/>
  <c r="B48" i="68"/>
  <c r="H47" i="68"/>
  <c r="B47" i="68"/>
  <c r="H46" i="68"/>
  <c r="B46" i="68"/>
  <c r="H45" i="68"/>
  <c r="B45" i="68"/>
  <c r="H44" i="68"/>
  <c r="B44" i="68"/>
  <c r="H43" i="68"/>
  <c r="H50" i="68" s="1"/>
  <c r="B43" i="68"/>
  <c r="F38" i="68"/>
  <c r="D38" i="68"/>
  <c r="H37" i="68"/>
  <c r="B37" i="68"/>
  <c r="H36" i="68"/>
  <c r="B36" i="68"/>
  <c r="H35" i="68"/>
  <c r="B35" i="68"/>
  <c r="H34" i="68"/>
  <c r="B34" i="68"/>
  <c r="H33" i="68"/>
  <c r="B33" i="68"/>
  <c r="H32" i="68"/>
  <c r="B32" i="68"/>
  <c r="H31" i="68"/>
  <c r="B31" i="68"/>
  <c r="H30" i="68"/>
  <c r="B30" i="68"/>
  <c r="H29" i="68"/>
  <c r="B29" i="68"/>
  <c r="H28" i="68"/>
  <c r="B28" i="68"/>
  <c r="F23" i="68"/>
  <c r="D23" i="68"/>
  <c r="I23" i="68" s="1"/>
  <c r="H22" i="68"/>
  <c r="B22" i="68"/>
  <c r="H21" i="68"/>
  <c r="B21" i="68"/>
  <c r="H20" i="68"/>
  <c r="B20" i="68"/>
  <c r="H19" i="68"/>
  <c r="B19" i="68"/>
  <c r="H18" i="68"/>
  <c r="B18" i="68"/>
  <c r="H17" i="68"/>
  <c r="B17" i="68"/>
  <c r="H16" i="68"/>
  <c r="B16" i="68"/>
  <c r="H15" i="68"/>
  <c r="B15" i="68"/>
  <c r="H14" i="68"/>
  <c r="B14" i="68"/>
  <c r="H13" i="68"/>
  <c r="B13" i="68"/>
  <c r="H12" i="68"/>
  <c r="G66" i="46"/>
  <c r="H149" i="68"/>
  <c r="I73" i="59"/>
  <c r="I68" i="59"/>
  <c r="I62" i="59"/>
  <c r="I56" i="59"/>
  <c r="I49" i="59"/>
  <c r="I44" i="59"/>
  <c r="H16" i="49"/>
  <c r="H15" i="49"/>
  <c r="H14" i="49"/>
  <c r="H11" i="49"/>
  <c r="H10" i="49"/>
  <c r="H9" i="49"/>
  <c r="H8" i="49"/>
  <c r="C120" i="67"/>
  <c r="C93" i="67"/>
  <c r="C71" i="67"/>
  <c r="C41" i="67"/>
  <c r="C10" i="67"/>
  <c r="C5" i="67"/>
  <c r="J152" i="68" l="1"/>
  <c r="J151" i="68"/>
  <c r="J153" i="68"/>
  <c r="J157" i="68"/>
  <c r="I155" i="68"/>
  <c r="J155" i="68"/>
  <c r="I157" i="68"/>
  <c r="I154" i="68"/>
  <c r="I151" i="68"/>
  <c r="J154" i="68"/>
  <c r="I152" i="68"/>
  <c r="I156" i="68"/>
  <c r="I153" i="68"/>
  <c r="J156" i="68"/>
  <c r="I158" i="68"/>
  <c r="H146" i="68"/>
  <c r="H110" i="68"/>
  <c r="H98" i="68"/>
  <c r="H134" i="68"/>
  <c r="H86" i="68"/>
  <c r="H182" i="68"/>
  <c r="H38" i="68"/>
  <c r="H23" i="68"/>
  <c r="J23" i="68" s="1"/>
  <c r="H74" i="68"/>
  <c r="H122" i="68"/>
  <c r="H170" i="68"/>
  <c r="H62" i="68"/>
  <c r="H158" i="68"/>
  <c r="J158" i="68" s="1"/>
  <c r="J3" i="67"/>
  <c r="E3" i="67"/>
  <c r="K64" i="46"/>
  <c r="K63" i="46"/>
  <c r="K58" i="46"/>
  <c r="K59" i="46"/>
  <c r="K60" i="46"/>
  <c r="K61" i="46"/>
  <c r="K62" i="46"/>
  <c r="K57" i="46"/>
  <c r="G58" i="46"/>
  <c r="G59" i="46"/>
  <c r="G60" i="46"/>
  <c r="G61" i="46"/>
  <c r="G57" i="46"/>
  <c r="C12" i="46" l="1"/>
  <c r="I12" i="46"/>
  <c r="C13" i="46"/>
  <c r="D12" i="70" s="1"/>
  <c r="I13" i="46"/>
  <c r="G62" i="46" l="1"/>
  <c r="G63" i="46" l="1"/>
  <c r="G65" i="46"/>
  <c r="J3" i="23" l="1"/>
  <c r="E3" i="23"/>
  <c r="H173" i="68" l="1"/>
  <c r="H161" i="68"/>
  <c r="H137" i="68"/>
  <c r="H125" i="68"/>
  <c r="H113" i="68"/>
  <c r="H101" i="68"/>
  <c r="H89" i="68"/>
  <c r="H77" i="68"/>
  <c r="H65" i="68"/>
  <c r="H53" i="68"/>
  <c r="H41" i="68"/>
  <c r="I15" i="68" l="1"/>
  <c r="I14" i="68"/>
  <c r="I13" i="68"/>
  <c r="I19" i="68"/>
  <c r="I21" i="68"/>
  <c r="I17" i="68"/>
  <c r="I22" i="68"/>
  <c r="I18" i="68"/>
  <c r="I20" i="68"/>
  <c r="I16" i="68"/>
  <c r="J16" i="68"/>
  <c r="J21" i="68"/>
  <c r="J18" i="68"/>
  <c r="J14" i="68"/>
  <c r="J22" i="68"/>
  <c r="J19" i="68"/>
  <c r="J13" i="68"/>
  <c r="J17" i="68"/>
  <c r="J15" i="68"/>
  <c r="J20" i="68"/>
  <c r="I36" i="68"/>
  <c r="I32" i="68"/>
  <c r="I28" i="68"/>
  <c r="I33" i="68"/>
  <c r="I29" i="68"/>
  <c r="I34" i="68"/>
  <c r="I30" i="68"/>
  <c r="I35" i="68"/>
  <c r="I31" i="68"/>
  <c r="I37" i="68"/>
  <c r="J34" i="68"/>
  <c r="J30" i="68"/>
  <c r="J31" i="68"/>
  <c r="J35" i="68"/>
  <c r="J32" i="68"/>
  <c r="J37" i="68"/>
  <c r="J36" i="68"/>
  <c r="J29" i="68"/>
  <c r="J33" i="68"/>
  <c r="J28" i="68"/>
  <c r="I60" i="68"/>
  <c r="I56" i="68"/>
  <c r="I58" i="68"/>
  <c r="I61" i="68"/>
  <c r="I57" i="68"/>
  <c r="I59" i="68"/>
  <c r="I55" i="68"/>
  <c r="J61" i="68"/>
  <c r="J56" i="68"/>
  <c r="J58" i="68"/>
  <c r="J55" i="68"/>
  <c r="J59" i="68"/>
  <c r="J57" i="68"/>
  <c r="J60" i="68"/>
  <c r="J49" i="68"/>
  <c r="J48" i="68"/>
  <c r="J47" i="68"/>
  <c r="J46" i="68"/>
  <c r="J45" i="68"/>
  <c r="J44" i="68"/>
  <c r="J43" i="68"/>
  <c r="I49" i="68"/>
  <c r="I48" i="68"/>
  <c r="I47" i="68"/>
  <c r="I46" i="68"/>
  <c r="I45" i="68"/>
  <c r="I44" i="68"/>
  <c r="I43" i="68"/>
  <c r="I73" i="68"/>
  <c r="I69" i="68"/>
  <c r="I70" i="68"/>
  <c r="I71" i="68"/>
  <c r="I67" i="68"/>
  <c r="I72" i="68"/>
  <c r="I68" i="68"/>
  <c r="J67" i="68"/>
  <c r="J68" i="68"/>
  <c r="J69" i="68"/>
  <c r="J72" i="68"/>
  <c r="J73" i="68"/>
  <c r="J70" i="68"/>
  <c r="J71" i="68"/>
  <c r="I82" i="68"/>
  <c r="I80" i="68"/>
  <c r="I83" i="68"/>
  <c r="I79" i="68"/>
  <c r="I84" i="68"/>
  <c r="I81" i="68"/>
  <c r="I85" i="68"/>
  <c r="J80" i="68"/>
  <c r="J81" i="68"/>
  <c r="J82" i="68"/>
  <c r="J83" i="68"/>
  <c r="J84" i="68"/>
  <c r="J85" i="68"/>
  <c r="J79" i="68"/>
  <c r="I97" i="68"/>
  <c r="J93" i="68"/>
  <c r="I93" i="68"/>
  <c r="I91" i="68"/>
  <c r="I94" i="68"/>
  <c r="J95" i="68"/>
  <c r="I95" i="68"/>
  <c r="I92" i="68"/>
  <c r="I96" i="68"/>
  <c r="J94" i="68"/>
  <c r="J92" i="68"/>
  <c r="J97" i="68"/>
  <c r="J96" i="68"/>
  <c r="J91" i="68"/>
  <c r="J131" i="68"/>
  <c r="J130" i="68"/>
  <c r="I130" i="68"/>
  <c r="J132" i="68"/>
  <c r="I132" i="68"/>
  <c r="J128" i="68"/>
  <c r="I128" i="68"/>
  <c r="I133" i="68"/>
  <c r="J129" i="68"/>
  <c r="I129" i="68"/>
  <c r="I127" i="68"/>
  <c r="I131" i="68"/>
  <c r="J127" i="68"/>
  <c r="J133" i="68"/>
  <c r="J141" i="68"/>
  <c r="J145" i="68"/>
  <c r="I143" i="68"/>
  <c r="I140" i="68"/>
  <c r="I144" i="68"/>
  <c r="J143" i="68"/>
  <c r="I141" i="68"/>
  <c r="I145" i="68"/>
  <c r="J144" i="68"/>
  <c r="I142" i="68"/>
  <c r="I139" i="68"/>
  <c r="J142" i="68"/>
  <c r="J139" i="68"/>
  <c r="J140" i="68"/>
  <c r="I178" i="68"/>
  <c r="I175" i="68"/>
  <c r="I179" i="68"/>
  <c r="I176" i="68"/>
  <c r="I180" i="68"/>
  <c r="I177" i="68"/>
  <c r="I181" i="68"/>
  <c r="J179" i="68"/>
  <c r="J180" i="68"/>
  <c r="J181" i="68"/>
  <c r="J175" i="68"/>
  <c r="J176" i="68"/>
  <c r="J177" i="68"/>
  <c r="J178" i="68"/>
  <c r="I164" i="68"/>
  <c r="I168" i="68"/>
  <c r="I169" i="68"/>
  <c r="I166" i="68"/>
  <c r="I163" i="68"/>
  <c r="I167" i="68"/>
  <c r="I165" i="68"/>
  <c r="J167" i="68"/>
  <c r="J164" i="68"/>
  <c r="J163" i="68"/>
  <c r="J166" i="68"/>
  <c r="J165" i="68"/>
  <c r="J168" i="68"/>
  <c r="J169" i="68"/>
  <c r="J118" i="68"/>
  <c r="I116" i="68"/>
  <c r="I120" i="68"/>
  <c r="J119" i="68"/>
  <c r="I117" i="68"/>
  <c r="I121" i="68"/>
  <c r="J120" i="68"/>
  <c r="I118" i="68"/>
  <c r="I115" i="68"/>
  <c r="J117" i="68"/>
  <c r="J121" i="68"/>
  <c r="I119" i="68"/>
  <c r="J115" i="68"/>
  <c r="J116" i="68"/>
  <c r="J105" i="68"/>
  <c r="I104" i="68"/>
  <c r="I108" i="68"/>
  <c r="J106" i="68"/>
  <c r="I105" i="68"/>
  <c r="I109" i="68"/>
  <c r="J107" i="68"/>
  <c r="I106" i="68"/>
  <c r="I103" i="68"/>
  <c r="J104" i="68"/>
  <c r="J108" i="68"/>
  <c r="I107" i="68"/>
  <c r="J109" i="68"/>
  <c r="J103" i="68"/>
  <c r="M124" i="49"/>
  <c r="M117" i="49"/>
  <c r="M118" i="49"/>
  <c r="M119" i="49"/>
  <c r="M120" i="49"/>
  <c r="M121" i="49"/>
  <c r="M122" i="49"/>
  <c r="M123" i="49"/>
  <c r="M116" i="49"/>
  <c r="M115" i="49"/>
  <c r="M113" i="49"/>
  <c r="M86" i="49"/>
  <c r="M87" i="49"/>
  <c r="M88" i="49"/>
  <c r="M89" i="49"/>
  <c r="M90" i="49"/>
  <c r="M91" i="49"/>
  <c r="M92" i="49"/>
  <c r="M93" i="49"/>
  <c r="M94" i="49"/>
  <c r="M95" i="49"/>
  <c r="M96" i="49"/>
  <c r="M97" i="49"/>
  <c r="M98" i="49"/>
  <c r="M99" i="49"/>
  <c r="M100" i="49"/>
  <c r="M101" i="49"/>
  <c r="M102" i="49"/>
  <c r="M103" i="49"/>
  <c r="M104" i="49"/>
  <c r="M105" i="49"/>
  <c r="M106" i="49"/>
  <c r="M107" i="49"/>
  <c r="M108" i="49"/>
  <c r="M109" i="49"/>
  <c r="M110" i="49"/>
  <c r="M111" i="49"/>
  <c r="M112" i="49"/>
  <c r="M85" i="49"/>
  <c r="Q84" i="49" s="1"/>
  <c r="M84" i="49"/>
  <c r="M82" i="49"/>
  <c r="M55" i="49"/>
  <c r="M56" i="49"/>
  <c r="M57" i="49"/>
  <c r="M58" i="49"/>
  <c r="M59" i="49"/>
  <c r="M60" i="49"/>
  <c r="M61" i="49"/>
  <c r="M62" i="49"/>
  <c r="M63" i="49"/>
  <c r="M64" i="49"/>
  <c r="M65" i="49"/>
  <c r="M66" i="49"/>
  <c r="M67" i="49"/>
  <c r="M68" i="49"/>
  <c r="M69" i="49"/>
  <c r="M70" i="49"/>
  <c r="M71" i="49"/>
  <c r="M72" i="49"/>
  <c r="M73" i="49"/>
  <c r="M74" i="49"/>
  <c r="M75" i="49"/>
  <c r="M76" i="49"/>
  <c r="M77" i="49"/>
  <c r="M78" i="49"/>
  <c r="M79" i="49"/>
  <c r="M80" i="49"/>
  <c r="M81" i="49"/>
  <c r="M54" i="49"/>
  <c r="Q53" i="49" s="1"/>
  <c r="M53" i="49"/>
  <c r="M51" i="49"/>
  <c r="M24" i="49"/>
  <c r="M25" i="49"/>
  <c r="M26" i="49"/>
  <c r="M27" i="49"/>
  <c r="M28" i="49"/>
  <c r="M29" i="49"/>
  <c r="M30" i="49"/>
  <c r="M31" i="49"/>
  <c r="M32" i="49"/>
  <c r="M33" i="49"/>
  <c r="M34" i="49"/>
  <c r="M35" i="49"/>
  <c r="M36" i="49"/>
  <c r="M37" i="49"/>
  <c r="M38" i="49"/>
  <c r="M39" i="49"/>
  <c r="M40" i="49"/>
  <c r="M41" i="49"/>
  <c r="M42" i="49"/>
  <c r="M43" i="49"/>
  <c r="M44" i="49"/>
  <c r="M45" i="49"/>
  <c r="M46" i="49"/>
  <c r="M47" i="49"/>
  <c r="M48" i="49"/>
  <c r="M49" i="49"/>
  <c r="M50" i="49"/>
  <c r="M23" i="49"/>
  <c r="M22" i="49"/>
  <c r="J38" i="68" l="1"/>
  <c r="I38" i="68"/>
  <c r="I62" i="68"/>
  <c r="J62" i="68"/>
  <c r="I50" i="68"/>
  <c r="J50" i="68"/>
  <c r="I74" i="68"/>
  <c r="J74" i="68"/>
  <c r="I86" i="68"/>
  <c r="J86" i="68"/>
  <c r="I98" i="68"/>
  <c r="J98" i="68"/>
  <c r="I134" i="68"/>
  <c r="J134" i="68"/>
  <c r="I146" i="68"/>
  <c r="J146" i="68"/>
  <c r="I182" i="68"/>
  <c r="J182" i="68"/>
  <c r="I170" i="68"/>
  <c r="J170" i="68"/>
  <c r="I122" i="68"/>
  <c r="J122" i="68"/>
  <c r="I110" i="68"/>
  <c r="J110" i="68"/>
  <c r="N115" i="49"/>
  <c r="N53" i="49"/>
  <c r="G9" i="49" s="1"/>
  <c r="J58" i="46" s="1"/>
  <c r="G16" i="49"/>
  <c r="J63" i="46" s="1"/>
  <c r="N22" i="49"/>
  <c r="G8" i="49" s="1"/>
  <c r="Q22" i="49"/>
  <c r="G12" i="49" s="1"/>
  <c r="N84" i="49"/>
  <c r="G10" i="49" s="1"/>
  <c r="J59" i="46" s="1"/>
  <c r="E17" i="59"/>
  <c r="I19" i="59"/>
  <c r="K19" i="23"/>
  <c r="H19" i="23"/>
  <c r="D7" i="68" l="1"/>
  <c r="J57" i="46"/>
  <c r="G11" i="49"/>
  <c r="E21" i="59"/>
  <c r="I21" i="59" s="1"/>
  <c r="E22" i="59"/>
  <c r="I22" i="59" s="1"/>
  <c r="J60" i="46" l="1"/>
  <c r="J64" i="46" s="1"/>
  <c r="F65" i="46" s="1"/>
  <c r="I3" i="49"/>
  <c r="E19" i="23" l="1"/>
  <c r="F3" i="49" l="1"/>
  <c r="Q13" i="49" l="1"/>
  <c r="G13" i="49" l="1"/>
  <c r="G14" i="49" s="1"/>
  <c r="G15" i="49" s="1"/>
  <c r="J62" i="46" l="1"/>
  <c r="M58" i="46" s="1"/>
  <c r="J61" i="46"/>
  <c r="H23" i="59" l="1"/>
  <c r="F25" i="59"/>
  <c r="H25" i="59"/>
  <c r="F26" i="59"/>
  <c r="H26" i="59"/>
  <c r="F27" i="59"/>
  <c r="H27" i="59"/>
  <c r="F28" i="59"/>
  <c r="H28" i="59"/>
  <c r="F29" i="59"/>
  <c r="H29" i="59"/>
  <c r="F30" i="59"/>
  <c r="H30" i="59"/>
  <c r="F31" i="59"/>
  <c r="H31" i="59"/>
  <c r="F32" i="59"/>
  <c r="H32" i="59"/>
  <c r="F33" i="59"/>
  <c r="H33" i="59"/>
  <c r="F34" i="59"/>
  <c r="H34" i="59"/>
  <c r="F35" i="59"/>
  <c r="H35" i="59"/>
  <c r="F36" i="59"/>
  <c r="H36" i="59"/>
  <c r="E6" i="59"/>
  <c r="E7" i="59"/>
  <c r="F59" i="46" s="1"/>
  <c r="E8" i="59"/>
  <c r="E9" i="59"/>
  <c r="F60" i="46" s="1"/>
  <c r="E10" i="59"/>
  <c r="H40" i="59" l="1"/>
  <c r="H42" i="59" s="1"/>
  <c r="F61" i="46"/>
  <c r="F58" i="46"/>
  <c r="E5" i="59"/>
  <c r="G7" i="68" l="1"/>
  <c r="J7" i="68" s="1"/>
  <c r="E7" i="68"/>
  <c r="I7" i="68" s="1"/>
  <c r="I69" i="46" l="1"/>
  <c r="I70" i="46" s="1"/>
  <c r="C4" i="48" l="1"/>
  <c r="C6" i="48"/>
  <c r="E3" i="48"/>
  <c r="I26" i="59" s="1"/>
  <c r="I25" i="59" s="1"/>
  <c r="E4" i="59" s="1"/>
  <c r="C5" i="48"/>
  <c r="G5" i="48" s="1"/>
  <c r="G6" i="48" l="1"/>
  <c r="E3" i="59"/>
  <c r="F57" i="46"/>
  <c r="F62" i="46" s="1"/>
  <c r="M59" i="46" s="1"/>
  <c r="F24" i="69" l="1"/>
  <c r="H50" i="46"/>
  <c r="F64" i="46" s="1"/>
  <c r="E22" i="69" l="1"/>
  <c r="F66" i="46"/>
  <c r="F63"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kosaka shione</author>
  </authors>
  <commentList>
    <comment ref="G48" authorId="0" shapeId="0" xr:uid="{4AB1E080-B006-48DD-9ABD-FC10C78A5632}">
      <text>
        <r>
          <rPr>
            <b/>
            <sz val="16"/>
            <color indexed="81"/>
            <rFont val="MS P ゴシック"/>
            <family val="3"/>
            <charset val="128"/>
          </rPr>
          <t xml:space="preserve">※助成金額を入力（単位：千円）
</t>
        </r>
        <r>
          <rPr>
            <b/>
            <sz val="14"/>
            <color indexed="81"/>
            <rFont val="MS P ゴシック"/>
            <family val="3"/>
            <charset val="128"/>
          </rPr>
          <t xml:space="preserve">
</t>
        </r>
        <r>
          <rPr>
            <b/>
            <sz val="12"/>
            <color indexed="81"/>
            <rFont val="MS P ゴシック"/>
            <family val="3"/>
            <charset val="128"/>
          </rPr>
          <t xml:space="preserve">※助成金の額は以下の通りです。
「交付内定額」と「助成対象経費合計(A)-(B)」のいずれか低い額、かつ、
「支出総額(A＋C)-収入合計（I）」の範囲内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suzuki haruna</author>
  </authors>
  <commentList>
    <comment ref="B8" authorId="0" shapeId="0" xr:uid="{3ED98E52-33F3-42C5-ACE7-35848C38D9CA}">
      <text>
        <r>
          <rPr>
            <b/>
            <sz val="9"/>
            <color indexed="81"/>
            <rFont val="MS P ゴシック"/>
            <family val="3"/>
            <charset val="128"/>
          </rPr>
          <t>交付決定通知書右上の日付・文書番号をご入力ください。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kosaka shione</author>
    <author>suzuki haruna</author>
  </authors>
  <commentList>
    <comment ref="E20" authorId="0" shapeId="0" xr:uid="{5DA5B54E-0C35-46B4-A5DA-B0A4FB5CB291}">
      <text>
        <r>
          <rPr>
            <sz val="11"/>
            <color indexed="81"/>
            <rFont val="MS P ゴシック"/>
            <family val="3"/>
            <charset val="128"/>
          </rPr>
          <t>フェスティバルの参加国数を入力してください。</t>
        </r>
        <r>
          <rPr>
            <b/>
            <sz val="9"/>
            <color indexed="81"/>
            <rFont val="MS P ゴシック"/>
            <family val="3"/>
            <charset val="128"/>
          </rPr>
          <t xml:space="preserve">
</t>
        </r>
        <r>
          <rPr>
            <sz val="11"/>
            <color indexed="81"/>
            <rFont val="MS P ゴシック"/>
            <family val="3"/>
            <charset val="128"/>
          </rPr>
          <t>（右欄に記載の国・地域数の合計を記載してください）</t>
        </r>
      </text>
    </comment>
    <comment ref="H20" authorId="0" shapeId="0" xr:uid="{7C5B5C14-F024-49A5-80DB-79500EFD7D95}">
      <text>
        <r>
          <rPr>
            <sz val="11"/>
            <color indexed="81"/>
            <rFont val="MS P ゴシック"/>
            <family val="3"/>
            <charset val="128"/>
          </rPr>
          <t>フェスティバルの参加国・地域を入力してください。</t>
        </r>
      </text>
    </comment>
    <comment ref="B60" authorId="1" shapeId="0" xr:uid="{77E9E2ED-891E-430D-B168-7EFC73C10239}">
      <text>
        <r>
          <rPr>
            <sz val="12"/>
            <color indexed="81"/>
            <rFont val="MS P ゴシック"/>
            <family val="3"/>
            <charset val="128"/>
          </rPr>
          <t>公演後の批評・劇評等（レビュー）に限ります。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kosaka shione</author>
  </authors>
  <commentList>
    <comment ref="C10" authorId="0" shapeId="0" xr:uid="{F1484413-5FC8-4DFC-83AF-5B839E32611E}">
      <text>
        <r>
          <rPr>
            <sz val="10"/>
            <color indexed="81"/>
            <rFont val="MS P ゴシック"/>
            <family val="3"/>
            <charset val="128"/>
          </rPr>
          <t>参加団体の国・地域名を記入してください。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ariyama serino</author>
  </authors>
  <commentList>
    <comment ref="D37" authorId="0" shapeId="0" xr:uid="{F2772106-40E1-4C80-9FC5-D58278EEFB36}">
      <text>
        <r>
          <rPr>
            <b/>
            <sz val="9"/>
            <color indexed="81"/>
            <rFont val="MS P ゴシック"/>
            <family val="3"/>
            <charset val="128"/>
          </rPr>
          <t>「シニア用」「学生・若者用」「障害者用」欄については、全入場券のうち、該当する券種の販売枚数を入力してください。</t>
        </r>
      </text>
    </comment>
    <comment ref="H37" authorId="0" shapeId="0" xr:uid="{6676CA75-D412-4E6B-B1E4-56115F57F7BC}">
      <text>
        <r>
          <rPr>
            <b/>
            <sz val="9"/>
            <color indexed="81"/>
            <rFont val="MS P ゴシック"/>
            <family val="3"/>
            <charset val="128"/>
          </rPr>
          <t>介助者の分も含めた枚数をご記入ください。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D11" authorId="0" shapeId="0" xr:uid="{8EA10E04-CAA5-4B48-98F8-234DFEB66575}">
      <text>
        <r>
          <rPr>
            <b/>
            <sz val="9"/>
            <color indexed="81"/>
            <rFont val="ＭＳ Ｐゴシック"/>
            <family val="3"/>
            <charset val="128"/>
          </rPr>
          <t>有料販売したチケット枚数のうち、当日実際に来場した人数を記載してください（購入したものの来場の無かった人数は、記載から除外してください）。</t>
        </r>
      </text>
    </comment>
    <comment ref="F11" authorId="0" shapeId="0" xr:uid="{5A3EA7BA-B3B7-4465-A145-5654C45C9463}">
      <text>
        <r>
          <rPr>
            <b/>
            <sz val="9"/>
            <color indexed="81"/>
            <rFont val="ＭＳ Ｐゴシック"/>
            <family val="3"/>
            <charset val="128"/>
          </rPr>
          <t>当日実際に来場した招待人数を記載してください。</t>
        </r>
      </text>
    </comment>
    <comment ref="J22" authorId="0" shapeId="0" xr:uid="{B9BA585A-0973-4DE3-AC78-CE89BB3B3864}">
      <text>
        <r>
          <rPr>
            <b/>
            <sz val="9"/>
            <color indexed="81"/>
            <rFont val="ＭＳ Ｐゴシック"/>
            <family val="3"/>
            <charset val="128"/>
          </rPr>
          <t>ステージ数が多い場合は、行を増やして使用してください。</t>
        </r>
      </text>
    </comment>
  </commentList>
</comments>
</file>

<file path=xl/sharedStrings.xml><?xml version="1.0" encoding="utf-8"?>
<sst xmlns="http://schemas.openxmlformats.org/spreadsheetml/2006/main" count="2337" uniqueCount="640">
  <si>
    <t>活動の目的及び内容</t>
    <rPh sb="0" eb="2">
      <t>カツドウ</t>
    </rPh>
    <rPh sb="3" eb="5">
      <t>モクテキ</t>
    </rPh>
    <rPh sb="5" eb="6">
      <t>オヨ</t>
    </rPh>
    <rPh sb="7" eb="9">
      <t>ナイヨウ</t>
    </rPh>
    <phoneticPr fontId="4"/>
  </si>
  <si>
    <t>記入要領</t>
    <phoneticPr fontId="4"/>
  </si>
  <si>
    <t>区分</t>
    <rPh sb="0" eb="2">
      <t>クブン</t>
    </rPh>
    <phoneticPr fontId="4"/>
  </si>
  <si>
    <t>項目</t>
    <rPh sb="0" eb="2">
      <t>コウモク</t>
    </rPh>
    <phoneticPr fontId="4"/>
  </si>
  <si>
    <t>細目</t>
    <rPh sb="0" eb="2">
      <t>サイモク</t>
    </rPh>
    <phoneticPr fontId="4"/>
  </si>
  <si>
    <t>－</t>
    <phoneticPr fontId="4"/>
  </si>
  <si>
    <t>～</t>
    <phoneticPr fontId="4"/>
  </si>
  <si>
    <t>活動名</t>
    <rPh sb="0" eb="2">
      <t>カツドウ</t>
    </rPh>
    <rPh sb="2" eb="3">
      <t>メイ</t>
    </rPh>
    <phoneticPr fontId="4"/>
  </si>
  <si>
    <t>団体情報</t>
    <rPh sb="0" eb="2">
      <t>ダンタイ</t>
    </rPh>
    <rPh sb="2" eb="4">
      <t>ジョウホウ</t>
    </rPh>
    <phoneticPr fontId="4"/>
  </si>
  <si>
    <t>ジャンル</t>
    <phoneticPr fontId="4"/>
  </si>
  <si>
    <t>年度</t>
    <rPh sb="0" eb="2">
      <t>ネンド</t>
    </rPh>
    <phoneticPr fontId="4"/>
  </si>
  <si>
    <t>音楽</t>
    <phoneticPr fontId="4"/>
  </si>
  <si>
    <t>舞踊</t>
    <phoneticPr fontId="4"/>
  </si>
  <si>
    <t>演劇</t>
    <phoneticPr fontId="4"/>
  </si>
  <si>
    <t>現代演劇</t>
    <rPh sb="0" eb="2">
      <t>ゲンダイ</t>
    </rPh>
    <rPh sb="2" eb="4">
      <t>エンゲキ</t>
    </rPh>
    <phoneticPr fontId="4"/>
  </si>
  <si>
    <t>古典演劇（歌舞伎）</t>
    <rPh sb="0" eb="2">
      <t>コテン</t>
    </rPh>
    <rPh sb="2" eb="4">
      <t>エンゲキ</t>
    </rPh>
    <rPh sb="5" eb="8">
      <t>カブキ</t>
    </rPh>
    <phoneticPr fontId="4"/>
  </si>
  <si>
    <t>落語</t>
    <rPh sb="0" eb="2">
      <t>ラクゴ</t>
    </rPh>
    <phoneticPr fontId="4"/>
  </si>
  <si>
    <t>現代舞踊</t>
    <rPh sb="0" eb="2">
      <t>ゲンダイ</t>
    </rPh>
    <rPh sb="2" eb="4">
      <t>ブヨウ</t>
    </rPh>
    <phoneticPr fontId="4"/>
  </si>
  <si>
    <t>児童演劇</t>
    <rPh sb="0" eb="2">
      <t>ジドウ</t>
    </rPh>
    <rPh sb="2" eb="4">
      <t>エンゲキ</t>
    </rPh>
    <phoneticPr fontId="4"/>
  </si>
  <si>
    <t>古典演劇（人形浄瑠璃）</t>
    <rPh sb="0" eb="2">
      <t>コテン</t>
    </rPh>
    <rPh sb="2" eb="4">
      <t>エンゲキ</t>
    </rPh>
    <rPh sb="5" eb="7">
      <t>ニンギョウ</t>
    </rPh>
    <rPh sb="7" eb="10">
      <t>ジョウルリ</t>
    </rPh>
    <phoneticPr fontId="4"/>
  </si>
  <si>
    <t>講談</t>
    <rPh sb="0" eb="2">
      <t>コウダン</t>
    </rPh>
    <phoneticPr fontId="4"/>
  </si>
  <si>
    <t>舞踏</t>
    <rPh sb="0" eb="2">
      <t>ブトウ</t>
    </rPh>
    <phoneticPr fontId="4"/>
  </si>
  <si>
    <t>人形劇</t>
    <rPh sb="0" eb="3">
      <t>ニンギョウゲキ</t>
    </rPh>
    <phoneticPr fontId="4"/>
  </si>
  <si>
    <t>古典演劇（能楽）</t>
    <rPh sb="0" eb="2">
      <t>コテン</t>
    </rPh>
    <rPh sb="2" eb="4">
      <t>エンゲキ</t>
    </rPh>
    <rPh sb="5" eb="7">
      <t>ノウガク</t>
    </rPh>
    <phoneticPr fontId="4"/>
  </si>
  <si>
    <t>浪曲</t>
    <rPh sb="0" eb="2">
      <t>ロウキョク</t>
    </rPh>
    <phoneticPr fontId="4"/>
  </si>
  <si>
    <t>吹奏楽</t>
    <rPh sb="0" eb="3">
      <t>スイソウガク</t>
    </rPh>
    <phoneticPr fontId="4"/>
  </si>
  <si>
    <t>民族舞踊</t>
    <rPh sb="0" eb="2">
      <t>ミンゾク</t>
    </rPh>
    <rPh sb="2" eb="4">
      <t>ブヨウ</t>
    </rPh>
    <phoneticPr fontId="4"/>
  </si>
  <si>
    <t>邦楽</t>
    <rPh sb="0" eb="2">
      <t>ホウガク</t>
    </rPh>
    <phoneticPr fontId="4"/>
  </si>
  <si>
    <t>漫才</t>
    <rPh sb="0" eb="2">
      <t>マンザイ</t>
    </rPh>
    <phoneticPr fontId="4"/>
  </si>
  <si>
    <t>邦舞</t>
    <rPh sb="0" eb="1">
      <t>ホウ</t>
    </rPh>
    <rPh sb="1" eb="2">
      <t>ブ</t>
    </rPh>
    <phoneticPr fontId="4"/>
  </si>
  <si>
    <t>奇術</t>
    <rPh sb="0" eb="2">
      <t>キジュツ</t>
    </rPh>
    <phoneticPr fontId="4"/>
  </si>
  <si>
    <t>雅楽</t>
    <rPh sb="0" eb="2">
      <t>ガガク</t>
    </rPh>
    <phoneticPr fontId="4"/>
  </si>
  <si>
    <t>太神楽</t>
    <rPh sb="0" eb="3">
      <t>ダイカグラ</t>
    </rPh>
    <phoneticPr fontId="4"/>
  </si>
  <si>
    <t>声明</t>
    <rPh sb="0" eb="2">
      <t>ショウミョウ</t>
    </rPh>
    <phoneticPr fontId="4"/>
  </si>
  <si>
    <t>―</t>
  </si>
  <si>
    <t>本活動の企画意図及び目標等</t>
    <rPh sb="0" eb="1">
      <t>ホン</t>
    </rPh>
    <rPh sb="1" eb="3">
      <t>カツドウ</t>
    </rPh>
    <rPh sb="4" eb="6">
      <t>キカク</t>
    </rPh>
    <rPh sb="6" eb="8">
      <t>イト</t>
    </rPh>
    <rPh sb="8" eb="9">
      <t>オヨ</t>
    </rPh>
    <rPh sb="10" eb="12">
      <t>モクヒョウ</t>
    </rPh>
    <rPh sb="12" eb="13">
      <t>トウ</t>
    </rPh>
    <phoneticPr fontId="4"/>
  </si>
  <si>
    <t>都道府県</t>
    <rPh sb="0" eb="4">
      <t>トドウフケン</t>
    </rPh>
    <phoneticPr fontId="4"/>
  </si>
  <si>
    <t>活動内訳</t>
    <rPh sb="0" eb="2">
      <t>カツドウ</t>
    </rPh>
    <rPh sb="2" eb="4">
      <t>ウチワケ</t>
    </rPh>
    <phoneticPr fontId="4"/>
  </si>
  <si>
    <t>公演活動数</t>
    <rPh sb="0" eb="2">
      <t>コウエン</t>
    </rPh>
    <rPh sb="2" eb="4">
      <t>カツドウ</t>
    </rPh>
    <rPh sb="4" eb="5">
      <t>スウ</t>
    </rPh>
    <phoneticPr fontId="4"/>
  </si>
  <si>
    <t>令和３年度</t>
    <rPh sb="0" eb="2">
      <t>レイワ</t>
    </rPh>
    <rPh sb="3" eb="5">
      <t>ネンド</t>
    </rPh>
    <phoneticPr fontId="4"/>
  </si>
  <si>
    <t>令和４年度</t>
    <rPh sb="0" eb="2">
      <t>レイワ</t>
    </rPh>
    <rPh sb="3" eb="5">
      <t>ネンド</t>
    </rPh>
    <phoneticPr fontId="4"/>
  </si>
  <si>
    <t>令和５年度</t>
    <rPh sb="0" eb="2">
      <t>レイワ</t>
    </rPh>
    <rPh sb="3" eb="5">
      <t>ネンド</t>
    </rPh>
    <phoneticPr fontId="4"/>
  </si>
  <si>
    <t>開始日</t>
    <rPh sb="0" eb="3">
      <t>カイシビ</t>
    </rPh>
    <phoneticPr fontId="4"/>
  </si>
  <si>
    <t>終了日</t>
    <rPh sb="0" eb="2">
      <t>シュウリョウ</t>
    </rPh>
    <rPh sb="2" eb="3">
      <t>ビ</t>
    </rPh>
    <phoneticPr fontId="4"/>
  </si>
  <si>
    <t>※仕込み・ゲネプロ・ばらしの期間は記入せず、公演期間を記入してください（2021/4/1～2022/3/31）。
※活動が1日の場合は同じ日付をご記入ください。</t>
    <phoneticPr fontId="4"/>
  </si>
  <si>
    <t>合計</t>
    <rPh sb="0" eb="2">
      <t>ゴウケイ</t>
    </rPh>
    <phoneticPr fontId="4"/>
  </si>
  <si>
    <t>非表示</t>
    <rPh sb="0" eb="3">
      <t>ヒヒョウジ</t>
    </rPh>
    <phoneticPr fontId="9"/>
  </si>
  <si>
    <t>非表示
※公演事業支援は不使用！</t>
    <rPh sb="0" eb="3">
      <t>ヒヒョウジ</t>
    </rPh>
    <rPh sb="5" eb="7">
      <t>コウエン</t>
    </rPh>
    <rPh sb="7" eb="9">
      <t>ジギョウ</t>
    </rPh>
    <rPh sb="9" eb="11">
      <t>シエン</t>
    </rPh>
    <rPh sb="12" eb="15">
      <t>フシヨウ</t>
    </rPh>
    <phoneticPr fontId="4"/>
  </si>
  <si>
    <t>×</t>
  </si>
  <si>
    <t>入場料合計（円）</t>
    <rPh sb="0" eb="3">
      <t>ニュウジョウリョウ</t>
    </rPh>
    <rPh sb="3" eb="5">
      <t>ゴウケイ</t>
    </rPh>
    <rPh sb="6" eb="7">
      <t>エン</t>
    </rPh>
    <phoneticPr fontId="4"/>
  </si>
  <si>
    <t>公演回数合計</t>
    <rPh sb="0" eb="2">
      <t>コウエン</t>
    </rPh>
    <rPh sb="2" eb="4">
      <t>カイスウ</t>
    </rPh>
    <rPh sb="4" eb="6">
      <t>ゴウケイ</t>
    </rPh>
    <phoneticPr fontId="4"/>
  </si>
  <si>
    <t>販売枚数合計(b)</t>
    <rPh sb="4" eb="6">
      <t>ゴウケイ</t>
    </rPh>
    <phoneticPr fontId="4"/>
  </si>
  <si>
    <t>有料入場率(b/a)</t>
    <rPh sb="2" eb="4">
      <t>ニュウジョウ</t>
    </rPh>
    <phoneticPr fontId="4"/>
  </si>
  <si>
    <t>会場名</t>
  </si>
  <si>
    <t>会場の席数(定員)</t>
    <rPh sb="0" eb="2">
      <t>カイジョウ</t>
    </rPh>
    <rPh sb="3" eb="5">
      <t>セキスウ</t>
    </rPh>
    <rPh sb="6" eb="8">
      <t>テイイン</t>
    </rPh>
    <phoneticPr fontId="4"/>
  </si>
  <si>
    <t>売止席数</t>
    <rPh sb="0" eb="1">
      <t>ウリ</t>
    </rPh>
    <rPh sb="1" eb="2">
      <t>ドメ</t>
    </rPh>
    <rPh sb="2" eb="4">
      <t>セキスウ</t>
    </rPh>
    <phoneticPr fontId="4"/>
  </si>
  <si>
    <t>使用席数</t>
    <rPh sb="0" eb="2">
      <t>シヨウ</t>
    </rPh>
    <rPh sb="2" eb="4">
      <t>セキスウ</t>
    </rPh>
    <rPh sb="3" eb="4">
      <t>スウ</t>
    </rPh>
    <phoneticPr fontId="4"/>
  </si>
  <si>
    <t>使用席数×公演回数(a)</t>
    <rPh sb="5" eb="7">
      <t>コウエン</t>
    </rPh>
    <rPh sb="7" eb="9">
      <t>カイスウ</t>
    </rPh>
    <phoneticPr fontId="4"/>
  </si>
  <si>
    <t>公演回数</t>
    <phoneticPr fontId="4"/>
  </si>
  <si>
    <t>販売枚数(b)</t>
    <rPh sb="0" eb="2">
      <t>ハンバイ</t>
    </rPh>
    <rPh sb="2" eb="4">
      <t>マイスウ</t>
    </rPh>
    <phoneticPr fontId="4"/>
  </si>
  <si>
    <t>有料入場率(b/a)</t>
    <rPh sb="0" eb="2">
      <t>ユウリョウ</t>
    </rPh>
    <rPh sb="2" eb="4">
      <t>ニュウジョウ</t>
    </rPh>
    <rPh sb="4" eb="5">
      <t>リツ</t>
    </rPh>
    <phoneticPr fontId="4"/>
  </si>
  <si>
    <t>券種</t>
  </si>
  <si>
    <t>枚数</t>
  </si>
  <si>
    <t>単価×枚数</t>
  </si>
  <si>
    <t>招待券枚数</t>
    <rPh sb="0" eb="3">
      <t>ショウタイケン</t>
    </rPh>
    <rPh sb="3" eb="5">
      <t>マイスウ</t>
    </rPh>
    <phoneticPr fontId="4"/>
  </si>
  <si>
    <t>小計</t>
    <rPh sb="0" eb="2">
      <t>ショウケイ</t>
    </rPh>
    <phoneticPr fontId="4"/>
  </si>
  <si>
    <t>助成対象経費</t>
    <rPh sb="0" eb="2">
      <t>ジョセイ</t>
    </rPh>
    <rPh sb="2" eb="4">
      <t>タイショウ</t>
    </rPh>
    <rPh sb="4" eb="6">
      <t>ケイヒ</t>
    </rPh>
    <phoneticPr fontId="4"/>
  </si>
  <si>
    <t>文芸費</t>
    <rPh sb="0" eb="2">
      <t>ブンゲイ</t>
    </rPh>
    <rPh sb="2" eb="3">
      <t>ヒ</t>
    </rPh>
    <phoneticPr fontId="9"/>
  </si>
  <si>
    <t>舞台費</t>
    <rPh sb="0" eb="2">
      <t>ブタイ</t>
    </rPh>
    <rPh sb="2" eb="3">
      <t>ヒ</t>
    </rPh>
    <phoneticPr fontId="9"/>
  </si>
  <si>
    <t>課税対象外経費</t>
    <rPh sb="0" eb="2">
      <t>カゼイ</t>
    </rPh>
    <rPh sb="2" eb="4">
      <t>タイショウ</t>
    </rPh>
    <rPh sb="4" eb="5">
      <t>ガイ</t>
    </rPh>
    <rPh sb="5" eb="7">
      <t>ケイヒ</t>
    </rPh>
    <phoneticPr fontId="9"/>
  </si>
  <si>
    <t>課税対象経費</t>
    <rPh sb="0" eb="2">
      <t>カゼイ</t>
    </rPh>
    <rPh sb="2" eb="4">
      <t>タイショウ</t>
    </rPh>
    <rPh sb="4" eb="6">
      <t>ケイヒ</t>
    </rPh>
    <phoneticPr fontId="9"/>
  </si>
  <si>
    <t>助成対象経費　小計（A）</t>
    <rPh sb="0" eb="2">
      <t>ジョセイ</t>
    </rPh>
    <rPh sb="2" eb="4">
      <t>タイショウ</t>
    </rPh>
    <rPh sb="4" eb="6">
      <t>ケイヒ</t>
    </rPh>
    <rPh sb="7" eb="9">
      <t>ショウケイ</t>
    </rPh>
    <phoneticPr fontId="9"/>
  </si>
  <si>
    <t>消費税等仕入控除税額計（B）</t>
    <rPh sb="0" eb="3">
      <t>ショウヒゼイ</t>
    </rPh>
    <rPh sb="3" eb="4">
      <t>トウ</t>
    </rPh>
    <rPh sb="4" eb="6">
      <t>シイレ</t>
    </rPh>
    <rPh sb="6" eb="8">
      <t>コウジョ</t>
    </rPh>
    <rPh sb="8" eb="10">
      <t>ゼイガク</t>
    </rPh>
    <rPh sb="10" eb="11">
      <t>ケイ</t>
    </rPh>
    <phoneticPr fontId="9"/>
  </si>
  <si>
    <t>空白</t>
    <rPh sb="0" eb="2">
      <t>クウハク</t>
    </rPh>
    <phoneticPr fontId="4"/>
  </si>
  <si>
    <t>項目</t>
    <rPh sb="0" eb="2">
      <t>コウモク</t>
    </rPh>
    <phoneticPr fontId="9"/>
  </si>
  <si>
    <t>音楽費</t>
    <rPh sb="0" eb="2">
      <t>オンガク</t>
    </rPh>
    <rPh sb="2" eb="3">
      <t>ヒ</t>
    </rPh>
    <phoneticPr fontId="9"/>
  </si>
  <si>
    <t>助成対象経費</t>
    <rPh sb="0" eb="2">
      <t>ジョセイ</t>
    </rPh>
    <rPh sb="2" eb="4">
      <t>タイショウ</t>
    </rPh>
    <rPh sb="4" eb="6">
      <t>ケイヒ</t>
    </rPh>
    <phoneticPr fontId="9"/>
  </si>
  <si>
    <t>音楽制作料</t>
    <rPh sb="0" eb="2">
      <t>オンガク</t>
    </rPh>
    <rPh sb="2" eb="4">
      <t>セイサク</t>
    </rPh>
    <rPh sb="4" eb="5">
      <t>リョウ</t>
    </rPh>
    <phoneticPr fontId="9"/>
  </si>
  <si>
    <t>楽譜借料</t>
    <rPh sb="0" eb="2">
      <t>ガクフ</t>
    </rPh>
    <rPh sb="2" eb="4">
      <t>シャクリョウ</t>
    </rPh>
    <phoneticPr fontId="9"/>
  </si>
  <si>
    <t>稽古ピアニスト料</t>
    <rPh sb="0" eb="2">
      <t>ケイコ</t>
    </rPh>
    <rPh sb="7" eb="8">
      <t>リョウ</t>
    </rPh>
    <phoneticPr fontId="9"/>
  </si>
  <si>
    <t>調律料</t>
    <rPh sb="0" eb="2">
      <t>チョウリツ</t>
    </rPh>
    <rPh sb="2" eb="3">
      <t>リョウ</t>
    </rPh>
    <phoneticPr fontId="9"/>
  </si>
  <si>
    <t>演出料</t>
    <rPh sb="0" eb="2">
      <t>エンシュツ</t>
    </rPh>
    <rPh sb="2" eb="3">
      <t>リョウ</t>
    </rPh>
    <phoneticPr fontId="9"/>
  </si>
  <si>
    <t>演出助手料</t>
    <rPh sb="0" eb="2">
      <t>エンシュツ</t>
    </rPh>
    <rPh sb="2" eb="4">
      <t>ジョシュ</t>
    </rPh>
    <rPh sb="4" eb="5">
      <t>リョウ</t>
    </rPh>
    <phoneticPr fontId="9"/>
  </si>
  <si>
    <t>構成料</t>
    <rPh sb="0" eb="2">
      <t>コウセイ</t>
    </rPh>
    <rPh sb="2" eb="3">
      <t>リョウ</t>
    </rPh>
    <phoneticPr fontId="9"/>
  </si>
  <si>
    <t>ドラマトゥルク料</t>
    <rPh sb="7" eb="8">
      <t>リョウ</t>
    </rPh>
    <phoneticPr fontId="9"/>
  </si>
  <si>
    <t>振付料</t>
    <rPh sb="0" eb="2">
      <t>フリツケ</t>
    </rPh>
    <rPh sb="2" eb="3">
      <t>リョウ</t>
    </rPh>
    <phoneticPr fontId="9"/>
  </si>
  <si>
    <t>振付助手料</t>
    <rPh sb="0" eb="2">
      <t>フリツケ</t>
    </rPh>
    <rPh sb="2" eb="4">
      <t>ジョシュ</t>
    </rPh>
    <rPh sb="4" eb="5">
      <t>リョウ</t>
    </rPh>
    <phoneticPr fontId="9"/>
  </si>
  <si>
    <t>台本印刷料</t>
    <rPh sb="0" eb="2">
      <t>ダイホン</t>
    </rPh>
    <rPh sb="2" eb="4">
      <t>インサツ</t>
    </rPh>
    <rPh sb="4" eb="5">
      <t>リョウ</t>
    </rPh>
    <phoneticPr fontId="9"/>
  </si>
  <si>
    <t>音楽プラン料</t>
    <rPh sb="0" eb="2">
      <t>オンガク</t>
    </rPh>
    <rPh sb="5" eb="6">
      <t>リョウ</t>
    </rPh>
    <phoneticPr fontId="9"/>
  </si>
  <si>
    <t>舞台美術デザイン料</t>
    <rPh sb="0" eb="2">
      <t>ブタイ</t>
    </rPh>
    <rPh sb="2" eb="4">
      <t>ビジュツ</t>
    </rPh>
    <rPh sb="8" eb="9">
      <t>リョウ</t>
    </rPh>
    <phoneticPr fontId="9"/>
  </si>
  <si>
    <t>人形美術デザイン料</t>
    <rPh sb="0" eb="2">
      <t>ニンギョウ</t>
    </rPh>
    <rPh sb="2" eb="4">
      <t>ビジュツ</t>
    </rPh>
    <rPh sb="8" eb="9">
      <t>リョウ</t>
    </rPh>
    <phoneticPr fontId="9"/>
  </si>
  <si>
    <t>照明プラン料</t>
    <rPh sb="0" eb="2">
      <t>ショウメイ</t>
    </rPh>
    <rPh sb="5" eb="6">
      <t>リョウ</t>
    </rPh>
    <phoneticPr fontId="9"/>
  </si>
  <si>
    <t>音響プラン料</t>
    <rPh sb="0" eb="2">
      <t>オンキョウ</t>
    </rPh>
    <rPh sb="5" eb="6">
      <t>リョウ</t>
    </rPh>
    <phoneticPr fontId="9"/>
  </si>
  <si>
    <t>衣装デザイン料</t>
    <rPh sb="0" eb="2">
      <t>イショウ</t>
    </rPh>
    <rPh sb="6" eb="7">
      <t>リョウ</t>
    </rPh>
    <phoneticPr fontId="9"/>
  </si>
  <si>
    <t>映像プラン料</t>
    <rPh sb="0" eb="2">
      <t>エイゾウ</t>
    </rPh>
    <rPh sb="5" eb="6">
      <t>リョウ</t>
    </rPh>
    <phoneticPr fontId="9"/>
  </si>
  <si>
    <t>特殊効果プラン料</t>
    <rPh sb="0" eb="2">
      <t>トクシュ</t>
    </rPh>
    <rPh sb="2" eb="4">
      <t>コウカ</t>
    </rPh>
    <rPh sb="7" eb="8">
      <t>リョウ</t>
    </rPh>
    <phoneticPr fontId="9"/>
  </si>
  <si>
    <t>舞台監督料</t>
    <rPh sb="0" eb="2">
      <t>ブタイ</t>
    </rPh>
    <rPh sb="2" eb="4">
      <t>カントク</t>
    </rPh>
    <rPh sb="4" eb="5">
      <t>リョウ</t>
    </rPh>
    <phoneticPr fontId="9"/>
  </si>
  <si>
    <t>舞台監督助手料</t>
    <rPh sb="0" eb="2">
      <t>ブタイ</t>
    </rPh>
    <rPh sb="2" eb="4">
      <t>カントク</t>
    </rPh>
    <rPh sb="4" eb="6">
      <t>ジョシュ</t>
    </rPh>
    <rPh sb="6" eb="7">
      <t>リョウ</t>
    </rPh>
    <phoneticPr fontId="9"/>
  </si>
  <si>
    <t>音楽費</t>
    <rPh sb="0" eb="2">
      <t>オンガク</t>
    </rPh>
    <rPh sb="2" eb="3">
      <t>ヒ</t>
    </rPh>
    <phoneticPr fontId="9"/>
  </si>
  <si>
    <t>文芸費</t>
    <rPh sb="0" eb="2">
      <t>ブンゲイ</t>
    </rPh>
    <rPh sb="2" eb="3">
      <t>ヒ</t>
    </rPh>
    <phoneticPr fontId="9"/>
  </si>
  <si>
    <t>会場費</t>
    <rPh sb="0" eb="2">
      <t>カイジョウ</t>
    </rPh>
    <rPh sb="2" eb="3">
      <t>ヒ</t>
    </rPh>
    <phoneticPr fontId="9"/>
  </si>
  <si>
    <t>会場使用料</t>
    <rPh sb="0" eb="2">
      <t>カイジョウ</t>
    </rPh>
    <rPh sb="2" eb="5">
      <t>シヨウリョウ</t>
    </rPh>
    <phoneticPr fontId="9"/>
  </si>
  <si>
    <t>付帯設備使用料</t>
    <rPh sb="0" eb="2">
      <t>フタイ</t>
    </rPh>
    <rPh sb="2" eb="4">
      <t>セツビ</t>
    </rPh>
    <rPh sb="4" eb="7">
      <t>シヨウリョウ</t>
    </rPh>
    <phoneticPr fontId="9"/>
  </si>
  <si>
    <t>舞台費</t>
    <rPh sb="0" eb="2">
      <t>ブタイ</t>
    </rPh>
    <rPh sb="2" eb="3">
      <t>ヒ</t>
    </rPh>
    <phoneticPr fontId="9"/>
  </si>
  <si>
    <t>大道具費</t>
    <rPh sb="0" eb="3">
      <t>オオドウグ</t>
    </rPh>
    <rPh sb="3" eb="4">
      <t>ヒ</t>
    </rPh>
    <phoneticPr fontId="9"/>
  </si>
  <si>
    <t>小道具費</t>
    <rPh sb="0" eb="3">
      <t>コドウグ</t>
    </rPh>
    <rPh sb="3" eb="4">
      <t>ヒ</t>
    </rPh>
    <phoneticPr fontId="9"/>
  </si>
  <si>
    <t>衣装スタッフ費</t>
    <rPh sb="0" eb="2">
      <t>イショウ</t>
    </rPh>
    <rPh sb="6" eb="7">
      <t>ヒ</t>
    </rPh>
    <phoneticPr fontId="9"/>
  </si>
  <si>
    <t>履物費</t>
    <rPh sb="0" eb="2">
      <t>ハキモノ</t>
    </rPh>
    <rPh sb="2" eb="3">
      <t>ヒ</t>
    </rPh>
    <phoneticPr fontId="9"/>
  </si>
  <si>
    <t>かつら（床山）費</t>
    <rPh sb="4" eb="6">
      <t>トコヤマ</t>
    </rPh>
    <rPh sb="7" eb="8">
      <t>ヒ</t>
    </rPh>
    <phoneticPr fontId="9"/>
  </si>
  <si>
    <t>照明費</t>
    <rPh sb="0" eb="2">
      <t>ショウメイ</t>
    </rPh>
    <rPh sb="2" eb="3">
      <t>ヒ</t>
    </rPh>
    <phoneticPr fontId="9"/>
  </si>
  <si>
    <t>照明スタッフ費</t>
    <rPh sb="0" eb="2">
      <t>ショウメイ</t>
    </rPh>
    <rPh sb="6" eb="7">
      <t>ヒ</t>
    </rPh>
    <phoneticPr fontId="9"/>
  </si>
  <si>
    <t>音響費</t>
    <rPh sb="0" eb="2">
      <t>オンキョウ</t>
    </rPh>
    <rPh sb="2" eb="3">
      <t>ヒ</t>
    </rPh>
    <phoneticPr fontId="9"/>
  </si>
  <si>
    <t>音響スタッフ費</t>
    <rPh sb="0" eb="2">
      <t>オンキョウ</t>
    </rPh>
    <rPh sb="6" eb="7">
      <t>ヒ</t>
    </rPh>
    <phoneticPr fontId="9"/>
  </si>
  <si>
    <t>映像費</t>
    <rPh sb="0" eb="2">
      <t>エイゾウ</t>
    </rPh>
    <rPh sb="2" eb="3">
      <t>ヒ</t>
    </rPh>
    <phoneticPr fontId="9"/>
  </si>
  <si>
    <t>映像スタッフ費</t>
    <rPh sb="0" eb="2">
      <t>エイゾウ</t>
    </rPh>
    <rPh sb="6" eb="7">
      <t>ヒ</t>
    </rPh>
    <phoneticPr fontId="9"/>
  </si>
  <si>
    <t>特殊効果費</t>
    <rPh sb="0" eb="2">
      <t>トクシュ</t>
    </rPh>
    <rPh sb="2" eb="4">
      <t>コウカ</t>
    </rPh>
    <rPh sb="4" eb="5">
      <t>ヒ</t>
    </rPh>
    <phoneticPr fontId="9"/>
  </si>
  <si>
    <t>細目/内訳</t>
    <rPh sb="0" eb="2">
      <t>サイモク</t>
    </rPh>
    <rPh sb="3" eb="5">
      <t>ウチワケ</t>
    </rPh>
    <phoneticPr fontId="4"/>
  </si>
  <si>
    <t>課税区分</t>
    <rPh sb="0" eb="2">
      <t>カゼイ</t>
    </rPh>
    <rPh sb="2" eb="4">
      <t>クブン</t>
    </rPh>
    <phoneticPr fontId="9"/>
  </si>
  <si>
    <t>課税対象外</t>
    <rPh sb="0" eb="2">
      <t>カゼイ</t>
    </rPh>
    <rPh sb="2" eb="4">
      <t>タイショウ</t>
    </rPh>
    <rPh sb="4" eb="5">
      <t>ガイ</t>
    </rPh>
    <phoneticPr fontId="9"/>
  </si>
  <si>
    <t>合唱指揮料</t>
    <rPh sb="0" eb="2">
      <t>ガッショウ</t>
    </rPh>
    <rPh sb="2" eb="4">
      <t>シキ</t>
    </rPh>
    <rPh sb="4" eb="5">
      <t>リョウ</t>
    </rPh>
    <phoneticPr fontId="9"/>
  </si>
  <si>
    <t>コレペティ料</t>
    <rPh sb="5" eb="6">
      <t>リョウ</t>
    </rPh>
    <phoneticPr fontId="9"/>
  </si>
  <si>
    <t>楽譜製作料</t>
    <rPh sb="0" eb="2">
      <t>ガクフ</t>
    </rPh>
    <rPh sb="2" eb="4">
      <t>セイサク</t>
    </rPh>
    <rPh sb="4" eb="5">
      <t>リョウ</t>
    </rPh>
    <phoneticPr fontId="9"/>
  </si>
  <si>
    <t>舞台スタッフ費</t>
    <rPh sb="0" eb="2">
      <t>ブタイ</t>
    </rPh>
    <rPh sb="6" eb="7">
      <t>ヒ</t>
    </rPh>
    <phoneticPr fontId="9"/>
  </si>
  <si>
    <t>支援区分</t>
    <rPh sb="0" eb="2">
      <t>シエン</t>
    </rPh>
    <rPh sb="2" eb="4">
      <t>クブン</t>
    </rPh>
    <phoneticPr fontId="4"/>
  </si>
  <si>
    <t>数量(1)</t>
    <rPh sb="0" eb="2">
      <t>スウリョウ</t>
    </rPh>
    <phoneticPr fontId="4"/>
  </si>
  <si>
    <t>数量(2)</t>
    <rPh sb="0" eb="2">
      <t>スウリョウ</t>
    </rPh>
    <phoneticPr fontId="4"/>
  </si>
  <si>
    <t>消費税等仕入控除税額の取扱</t>
    <phoneticPr fontId="9"/>
  </si>
  <si>
    <t>税区分番号</t>
    <rPh sb="0" eb="1">
      <t>ゼイ</t>
    </rPh>
    <rPh sb="1" eb="3">
      <t>クブン</t>
    </rPh>
    <rPh sb="3" eb="5">
      <t>バンゴウ</t>
    </rPh>
    <phoneticPr fontId="9"/>
  </si>
  <si>
    <t>※　Ａ４判２枚に収まるように作成してください。</t>
    <phoneticPr fontId="9"/>
  </si>
  <si>
    <t>団体名</t>
    <phoneticPr fontId="4"/>
  </si>
  <si>
    <t>旅費</t>
    <rPh sb="0" eb="2">
      <t>リョヒ</t>
    </rPh>
    <phoneticPr fontId="9"/>
  </si>
  <si>
    <t>旅費</t>
    <rPh sb="0" eb="2">
      <t>リョヒ</t>
    </rPh>
    <phoneticPr fontId="9"/>
  </si>
  <si>
    <t>渡航費</t>
    <rPh sb="0" eb="3">
      <t>トコウヒ</t>
    </rPh>
    <phoneticPr fontId="9"/>
  </si>
  <si>
    <t>国内交通費</t>
    <rPh sb="0" eb="2">
      <t>コクナイ</t>
    </rPh>
    <rPh sb="2" eb="5">
      <t>コウツウヒ</t>
    </rPh>
    <phoneticPr fontId="9"/>
  </si>
  <si>
    <t>国内宿泊費</t>
    <rPh sb="0" eb="2">
      <t>コクナイ</t>
    </rPh>
    <rPh sb="2" eb="5">
      <t>シュクハクヒ</t>
    </rPh>
    <phoneticPr fontId="9"/>
  </si>
  <si>
    <t>参加団体の選定方針と期待される効果</t>
    <rPh sb="0" eb="2">
      <t>サンカ</t>
    </rPh>
    <rPh sb="2" eb="4">
      <t>ダンタイ</t>
    </rPh>
    <rPh sb="5" eb="7">
      <t>センテイ</t>
    </rPh>
    <rPh sb="7" eb="9">
      <t>ホウシン</t>
    </rPh>
    <rPh sb="10" eb="12">
      <t>キタイ</t>
    </rPh>
    <rPh sb="15" eb="17">
      <t>コウカ</t>
    </rPh>
    <phoneticPr fontId="4"/>
  </si>
  <si>
    <t>実施期間</t>
    <rPh sb="0" eb="2">
      <t>ジッシ</t>
    </rPh>
    <rPh sb="2" eb="4">
      <t>キカン</t>
    </rPh>
    <phoneticPr fontId="4"/>
  </si>
  <si>
    <t>～</t>
    <phoneticPr fontId="5"/>
  </si>
  <si>
    <t>出演費・音楽費・文芸費</t>
    <rPh sb="0" eb="2">
      <t>シュツエン</t>
    </rPh>
    <rPh sb="2" eb="3">
      <t>ヒ</t>
    </rPh>
    <rPh sb="4" eb="6">
      <t>オンガク</t>
    </rPh>
    <rPh sb="6" eb="7">
      <t>ヒ</t>
    </rPh>
    <rPh sb="8" eb="10">
      <t>ブンゲイ</t>
    </rPh>
    <rPh sb="10" eb="11">
      <t>ヒ</t>
    </rPh>
    <phoneticPr fontId="4"/>
  </si>
  <si>
    <t>会場費・舞台費・運搬費</t>
    <rPh sb="0" eb="2">
      <t>カイジョウ</t>
    </rPh>
    <rPh sb="2" eb="3">
      <t>ヒ</t>
    </rPh>
    <rPh sb="4" eb="6">
      <t>ブタイ</t>
    </rPh>
    <rPh sb="6" eb="7">
      <t>ヒ</t>
    </rPh>
    <rPh sb="8" eb="10">
      <t>ウンパン</t>
    </rPh>
    <rPh sb="10" eb="11">
      <t>ヒ</t>
    </rPh>
    <phoneticPr fontId="9"/>
  </si>
  <si>
    <t>謝金・旅費・宣伝費等</t>
    <rPh sb="0" eb="2">
      <t>シャキン</t>
    </rPh>
    <rPh sb="3" eb="5">
      <t>リョヒ</t>
    </rPh>
    <rPh sb="6" eb="9">
      <t>センデンヒ</t>
    </rPh>
    <rPh sb="9" eb="10">
      <t>ナド</t>
    </rPh>
    <phoneticPr fontId="9"/>
  </si>
  <si>
    <t>助成対象外経費</t>
    <rPh sb="0" eb="2">
      <t>ジョセイ</t>
    </rPh>
    <rPh sb="2" eb="4">
      <t>タイショウ</t>
    </rPh>
    <rPh sb="4" eb="5">
      <t>ガイ</t>
    </rPh>
    <rPh sb="5" eb="7">
      <t>ケイヒ</t>
    </rPh>
    <phoneticPr fontId="9"/>
  </si>
  <si>
    <t>出演費</t>
    <rPh sb="0" eb="2">
      <t>シュツエン</t>
    </rPh>
    <rPh sb="2" eb="3">
      <t>ヒ</t>
    </rPh>
    <phoneticPr fontId="9"/>
  </si>
  <si>
    <t>演奏料</t>
    <rPh sb="0" eb="2">
      <t>エンソウ</t>
    </rPh>
    <rPh sb="2" eb="3">
      <t>リョウ</t>
    </rPh>
    <phoneticPr fontId="9"/>
  </si>
  <si>
    <t>ソリスト料</t>
    <rPh sb="4" eb="5">
      <t>リョウ</t>
    </rPh>
    <phoneticPr fontId="9"/>
  </si>
  <si>
    <t>合唱料</t>
    <rPh sb="0" eb="2">
      <t>ガッショウ</t>
    </rPh>
    <rPh sb="2" eb="3">
      <t>リョウ</t>
    </rPh>
    <phoneticPr fontId="9"/>
  </si>
  <si>
    <t>音楽費</t>
    <rPh sb="0" eb="2">
      <t>オンガク</t>
    </rPh>
    <rPh sb="2" eb="3">
      <t>ヒ</t>
    </rPh>
    <phoneticPr fontId="9"/>
  </si>
  <si>
    <t>音楽編集料</t>
    <rPh sb="0" eb="2">
      <t>オンガク</t>
    </rPh>
    <rPh sb="2" eb="4">
      <t>ヘンシュウ</t>
    </rPh>
    <rPh sb="4" eb="5">
      <t>リョウ</t>
    </rPh>
    <phoneticPr fontId="9"/>
  </si>
  <si>
    <t>楽器借料</t>
    <rPh sb="0" eb="2">
      <t>ガッキ</t>
    </rPh>
    <rPh sb="2" eb="4">
      <t>シャクリョウ</t>
    </rPh>
    <phoneticPr fontId="9"/>
  </si>
  <si>
    <t>プロンプター料</t>
    <rPh sb="6" eb="7">
      <t>リョウ</t>
    </rPh>
    <phoneticPr fontId="9"/>
  </si>
  <si>
    <t>運搬費</t>
    <rPh sb="0" eb="2">
      <t>ウンパン</t>
    </rPh>
    <rPh sb="2" eb="3">
      <t>ヒ</t>
    </rPh>
    <phoneticPr fontId="9"/>
  </si>
  <si>
    <t>国内運搬費</t>
    <rPh sb="0" eb="2">
      <t>コクナイ</t>
    </rPh>
    <rPh sb="2" eb="4">
      <t>ウンパン</t>
    </rPh>
    <rPh sb="4" eb="5">
      <t>ヒ</t>
    </rPh>
    <phoneticPr fontId="9"/>
  </si>
  <si>
    <t>謝金</t>
    <rPh sb="0" eb="2">
      <t>シャキン</t>
    </rPh>
    <phoneticPr fontId="9"/>
  </si>
  <si>
    <t>編集謝金</t>
    <rPh sb="0" eb="2">
      <t>ヘンシュウ</t>
    </rPh>
    <rPh sb="2" eb="4">
      <t>シャキン</t>
    </rPh>
    <phoneticPr fontId="9"/>
  </si>
  <si>
    <t>原稿執筆謝金</t>
    <rPh sb="0" eb="2">
      <t>ゲンコウ</t>
    </rPh>
    <rPh sb="2" eb="4">
      <t>シッピツ</t>
    </rPh>
    <rPh sb="4" eb="6">
      <t>シャキン</t>
    </rPh>
    <phoneticPr fontId="9"/>
  </si>
  <si>
    <t>通訳謝金</t>
    <rPh sb="0" eb="2">
      <t>ツウヤク</t>
    </rPh>
    <rPh sb="2" eb="4">
      <t>シャキン</t>
    </rPh>
    <phoneticPr fontId="9"/>
  </si>
  <si>
    <t>翻訳謝金</t>
    <rPh sb="0" eb="2">
      <t>ホンヤク</t>
    </rPh>
    <rPh sb="2" eb="4">
      <t>シャキン</t>
    </rPh>
    <phoneticPr fontId="9"/>
  </si>
  <si>
    <t>会場整理謝金</t>
    <rPh sb="0" eb="2">
      <t>カイジョウ</t>
    </rPh>
    <rPh sb="2" eb="4">
      <t>セイリ</t>
    </rPh>
    <rPh sb="4" eb="6">
      <t>シャキン</t>
    </rPh>
    <phoneticPr fontId="9"/>
  </si>
  <si>
    <t>託児謝金</t>
    <rPh sb="0" eb="2">
      <t>タクジ</t>
    </rPh>
    <rPh sb="2" eb="4">
      <t>シャキン</t>
    </rPh>
    <phoneticPr fontId="9"/>
  </si>
  <si>
    <t>医師・看護師謝金</t>
    <rPh sb="0" eb="2">
      <t>イシ</t>
    </rPh>
    <rPh sb="3" eb="6">
      <t>カンゴシ</t>
    </rPh>
    <rPh sb="6" eb="8">
      <t>シャキン</t>
    </rPh>
    <phoneticPr fontId="9"/>
  </si>
  <si>
    <t>手話通訳謝金</t>
    <rPh sb="0" eb="2">
      <t>シュワ</t>
    </rPh>
    <rPh sb="2" eb="4">
      <t>ツウヤク</t>
    </rPh>
    <rPh sb="4" eb="6">
      <t>シャキン</t>
    </rPh>
    <phoneticPr fontId="9"/>
  </si>
  <si>
    <t>要約筆記謝金</t>
    <rPh sb="0" eb="2">
      <t>ヨウヤク</t>
    </rPh>
    <rPh sb="2" eb="4">
      <t>ヒッキ</t>
    </rPh>
    <rPh sb="4" eb="6">
      <t>シャキン</t>
    </rPh>
    <phoneticPr fontId="9"/>
  </si>
  <si>
    <t>通信費</t>
    <rPh sb="0" eb="3">
      <t>ツウシンヒ</t>
    </rPh>
    <phoneticPr fontId="9"/>
  </si>
  <si>
    <t>案内状送付料</t>
    <rPh sb="0" eb="3">
      <t>アンナイジョウ</t>
    </rPh>
    <rPh sb="3" eb="5">
      <t>ソウフ</t>
    </rPh>
    <rPh sb="5" eb="6">
      <t>リョウ</t>
    </rPh>
    <phoneticPr fontId="9"/>
  </si>
  <si>
    <t>宣伝費</t>
    <rPh sb="0" eb="3">
      <t>センデンヒ</t>
    </rPh>
    <phoneticPr fontId="9"/>
  </si>
  <si>
    <t>広告宣伝費</t>
    <rPh sb="0" eb="2">
      <t>コウコク</t>
    </rPh>
    <rPh sb="2" eb="5">
      <t>センデンヒ</t>
    </rPh>
    <phoneticPr fontId="9"/>
  </si>
  <si>
    <t>入場券販売手数料</t>
    <rPh sb="0" eb="3">
      <t>ニュウジョウケン</t>
    </rPh>
    <rPh sb="3" eb="5">
      <t>ハンバイ</t>
    </rPh>
    <rPh sb="5" eb="8">
      <t>テスウリョウ</t>
    </rPh>
    <phoneticPr fontId="9"/>
  </si>
  <si>
    <t>印刷費</t>
    <rPh sb="0" eb="2">
      <t>インサツ</t>
    </rPh>
    <rPh sb="2" eb="3">
      <t>ヒ</t>
    </rPh>
    <phoneticPr fontId="9"/>
  </si>
  <si>
    <t>記録費</t>
    <rPh sb="0" eb="2">
      <t>キロク</t>
    </rPh>
    <rPh sb="2" eb="3">
      <t>ヒ</t>
    </rPh>
    <phoneticPr fontId="9"/>
  </si>
  <si>
    <t>運搬費</t>
    <rPh sb="0" eb="2">
      <t>ウンパン</t>
    </rPh>
    <rPh sb="2" eb="3">
      <t>ヒ</t>
    </rPh>
    <phoneticPr fontId="9"/>
  </si>
  <si>
    <t>諸経費</t>
    <rPh sb="0" eb="3">
      <t>ショケイヒ</t>
    </rPh>
    <phoneticPr fontId="9"/>
  </si>
  <si>
    <t>国際運搬費</t>
    <rPh sb="0" eb="2">
      <t>コクサイ</t>
    </rPh>
    <rPh sb="2" eb="4">
      <t>ウンパン</t>
    </rPh>
    <rPh sb="4" eb="5">
      <t>ヒ</t>
    </rPh>
    <phoneticPr fontId="9"/>
  </si>
  <si>
    <t>海外現地運搬費</t>
    <rPh sb="0" eb="2">
      <t>カイガイ</t>
    </rPh>
    <rPh sb="2" eb="4">
      <t>ゲンチ</t>
    </rPh>
    <rPh sb="4" eb="6">
      <t>ウンパン</t>
    </rPh>
    <rPh sb="6" eb="7">
      <t>ヒ</t>
    </rPh>
    <phoneticPr fontId="9"/>
  </si>
  <si>
    <t>海外現地交通費</t>
    <rPh sb="0" eb="2">
      <t>カイガイ</t>
    </rPh>
    <rPh sb="2" eb="4">
      <t>ゲンチ</t>
    </rPh>
    <rPh sb="4" eb="7">
      <t>コウツウヒ</t>
    </rPh>
    <phoneticPr fontId="9"/>
  </si>
  <si>
    <t>海外宿泊費</t>
    <rPh sb="0" eb="2">
      <t>カイガイ</t>
    </rPh>
    <rPh sb="2" eb="5">
      <t>シュクハクヒ</t>
    </rPh>
    <phoneticPr fontId="9"/>
  </si>
  <si>
    <t>日当</t>
    <rPh sb="0" eb="2">
      <t>ニットウ</t>
    </rPh>
    <phoneticPr fontId="9"/>
  </si>
  <si>
    <t>ビザ代</t>
    <rPh sb="2" eb="3">
      <t>ダイ</t>
    </rPh>
    <phoneticPr fontId="9"/>
  </si>
  <si>
    <t>企画制作料</t>
    <rPh sb="0" eb="2">
      <t>キカク</t>
    </rPh>
    <rPh sb="2" eb="4">
      <t>セイサク</t>
    </rPh>
    <rPh sb="4" eb="5">
      <t>リョウ</t>
    </rPh>
    <phoneticPr fontId="9"/>
  </si>
  <si>
    <t>会場設営費</t>
    <rPh sb="0" eb="2">
      <t>カイジョウ</t>
    </rPh>
    <rPh sb="2" eb="4">
      <t>セツエイ</t>
    </rPh>
    <rPh sb="4" eb="5">
      <t>ヒ</t>
    </rPh>
    <phoneticPr fontId="9"/>
  </si>
  <si>
    <t>ポスター印刷費</t>
    <rPh sb="4" eb="6">
      <t>インサツ</t>
    </rPh>
    <rPh sb="6" eb="7">
      <t>ヒ</t>
    </rPh>
    <phoneticPr fontId="9"/>
  </si>
  <si>
    <t>チラシ印刷費</t>
    <rPh sb="3" eb="5">
      <t>インサツ</t>
    </rPh>
    <rPh sb="5" eb="6">
      <t>ヒ</t>
    </rPh>
    <phoneticPr fontId="9"/>
  </si>
  <si>
    <t>プログラム印刷費</t>
    <rPh sb="5" eb="7">
      <t>インサツ</t>
    </rPh>
    <rPh sb="7" eb="8">
      <t>ヒ</t>
    </rPh>
    <phoneticPr fontId="9"/>
  </si>
  <si>
    <t>録画費</t>
    <rPh sb="0" eb="2">
      <t>ロクガ</t>
    </rPh>
    <rPh sb="2" eb="3">
      <t>ヒ</t>
    </rPh>
    <phoneticPr fontId="9"/>
  </si>
  <si>
    <t>録音費</t>
    <rPh sb="0" eb="2">
      <t>ロクオン</t>
    </rPh>
    <rPh sb="2" eb="3">
      <t>ヒ</t>
    </rPh>
    <phoneticPr fontId="9"/>
  </si>
  <si>
    <t>写真費</t>
    <rPh sb="0" eb="2">
      <t>シャシン</t>
    </rPh>
    <rPh sb="2" eb="3">
      <t>ヒ</t>
    </rPh>
    <phoneticPr fontId="9"/>
  </si>
  <si>
    <t>その他の収入</t>
    <rPh sb="2" eb="3">
      <t>タ</t>
    </rPh>
    <rPh sb="4" eb="6">
      <t>シュウニュウ</t>
    </rPh>
    <phoneticPr fontId="4"/>
  </si>
  <si>
    <t>招待券枚数</t>
    <rPh sb="0" eb="5">
      <t>ショウタイケンマイスウ</t>
    </rPh>
    <phoneticPr fontId="4"/>
  </si>
  <si>
    <t>単価×枚数</t>
    <rPh sb="0" eb="2">
      <t>タンカ</t>
    </rPh>
    <rPh sb="3" eb="5">
      <t>マイスウ</t>
    </rPh>
    <phoneticPr fontId="4"/>
  </si>
  <si>
    <t>枚数</t>
    <rPh sb="0" eb="2">
      <t>マイスウ</t>
    </rPh>
    <phoneticPr fontId="4"/>
  </si>
  <si>
    <t>×</t>
    <phoneticPr fontId="4"/>
  </si>
  <si>
    <t>券種</t>
    <phoneticPr fontId="4"/>
  </si>
  <si>
    <t>入場者数（c）</t>
    <rPh sb="0" eb="2">
      <t>ニュウジョウ</t>
    </rPh>
    <rPh sb="2" eb="3">
      <t>シャ</t>
    </rPh>
    <rPh sb="3" eb="4">
      <t>スウ</t>
    </rPh>
    <phoneticPr fontId="4"/>
  </si>
  <si>
    <t>有料入場率（b/a）</t>
    <rPh sb="0" eb="2">
      <t>ユウリョウ</t>
    </rPh>
    <rPh sb="2" eb="4">
      <t>ニュウジョウ</t>
    </rPh>
    <rPh sb="4" eb="5">
      <t>リツ</t>
    </rPh>
    <phoneticPr fontId="4"/>
  </si>
  <si>
    <t>販売枚数（b）</t>
    <rPh sb="0" eb="2">
      <t>ハンバイ</t>
    </rPh>
    <rPh sb="2" eb="4">
      <t>マイスウ</t>
    </rPh>
    <phoneticPr fontId="4"/>
  </si>
  <si>
    <t>公演回数</t>
    <rPh sb="0" eb="4">
      <t>コウエンカイスウ</t>
    </rPh>
    <phoneticPr fontId="4"/>
  </si>
  <si>
    <t>使用席数×公演回数（a）</t>
    <rPh sb="5" eb="7">
      <t>コウエン</t>
    </rPh>
    <rPh sb="7" eb="9">
      <t>カイスウ</t>
    </rPh>
    <phoneticPr fontId="4"/>
  </si>
  <si>
    <t>使用席数</t>
    <rPh sb="0" eb="2">
      <t>シヨウ</t>
    </rPh>
    <rPh sb="2" eb="4">
      <t>セキスウ</t>
    </rPh>
    <phoneticPr fontId="4"/>
  </si>
  <si>
    <t>売止席数</t>
    <rPh sb="0" eb="1">
      <t>ウ</t>
    </rPh>
    <rPh sb="1" eb="2">
      <t>ド</t>
    </rPh>
    <rPh sb="2" eb="3">
      <t>セキ</t>
    </rPh>
    <rPh sb="3" eb="4">
      <t>スウ</t>
    </rPh>
    <phoneticPr fontId="4"/>
  </si>
  <si>
    <t>会場の席数（定員）</t>
    <rPh sb="0" eb="2">
      <t>カイジョウ</t>
    </rPh>
    <rPh sb="3" eb="5">
      <t>セキスウ</t>
    </rPh>
    <rPh sb="6" eb="8">
      <t>テイイン</t>
    </rPh>
    <phoneticPr fontId="4"/>
  </si>
  <si>
    <t>会場名</t>
    <rPh sb="0" eb="2">
      <t>カイジョウ</t>
    </rPh>
    <rPh sb="2" eb="3">
      <t>メイ</t>
    </rPh>
    <phoneticPr fontId="4"/>
  </si>
  <si>
    <t>会場情報</t>
  </si>
  <si>
    <t>入場料収入</t>
    <phoneticPr fontId="4"/>
  </si>
  <si>
    <t>収　　入</t>
    <rPh sb="0" eb="1">
      <t>オサム</t>
    </rPh>
    <rPh sb="3" eb="4">
      <t>ニュウ</t>
    </rPh>
    <phoneticPr fontId="4"/>
  </si>
  <si>
    <t>金額（円）</t>
    <rPh sb="0" eb="2">
      <t>キンガク</t>
    </rPh>
    <rPh sb="3" eb="4">
      <t>エン</t>
    </rPh>
    <phoneticPr fontId="4"/>
  </si>
  <si>
    <t>内訳詳細</t>
    <rPh sb="0" eb="2">
      <t>ウチワケ</t>
    </rPh>
    <rPh sb="2" eb="4">
      <t>ショウサイ</t>
    </rPh>
    <phoneticPr fontId="4"/>
  </si>
  <si>
    <t>内訳</t>
    <rPh sb="0" eb="2">
      <t>ウチワケ</t>
    </rPh>
    <phoneticPr fontId="4"/>
  </si>
  <si>
    <t>収入合計（千円）</t>
    <rPh sb="0" eb="2">
      <t>シュウニュウ</t>
    </rPh>
    <rPh sb="2" eb="4">
      <t>ゴウケイ</t>
    </rPh>
    <phoneticPr fontId="4"/>
  </si>
  <si>
    <t>例</t>
    <rPh sb="0" eb="1">
      <t>レイ</t>
    </rPh>
    <phoneticPr fontId="9"/>
  </si>
  <si>
    <t>公演名</t>
    <rPh sb="0" eb="2">
      <t>コウエン</t>
    </rPh>
    <rPh sb="2" eb="3">
      <t>メイ</t>
    </rPh>
    <phoneticPr fontId="9"/>
  </si>
  <si>
    <t>会場名</t>
    <rPh sb="0" eb="2">
      <t>カイジョウ</t>
    </rPh>
    <rPh sb="2" eb="3">
      <t>メイ</t>
    </rPh>
    <phoneticPr fontId="9"/>
  </si>
  <si>
    <t>団体名</t>
    <rPh sb="0" eb="2">
      <t>ダンタイ</t>
    </rPh>
    <rPh sb="2" eb="3">
      <t>メイ</t>
    </rPh>
    <phoneticPr fontId="9"/>
  </si>
  <si>
    <t>〔公演趣旨、作品概要〕
〔公演の内容（曲目・演目、あらすじ、スタッフ、キャスト等）〕</t>
    <rPh sb="1" eb="3">
      <t>コウエン</t>
    </rPh>
    <rPh sb="3" eb="5">
      <t>シュシ</t>
    </rPh>
    <rPh sb="6" eb="8">
      <t>サクヒン</t>
    </rPh>
    <rPh sb="8" eb="10">
      <t>ガイヨウ</t>
    </rPh>
    <rPh sb="14" eb="16">
      <t>コウエン</t>
    </rPh>
    <rPh sb="17" eb="19">
      <t>ナイヨウ</t>
    </rPh>
    <rPh sb="20" eb="22">
      <t>キョクモク</t>
    </rPh>
    <rPh sb="23" eb="25">
      <t>エンモク</t>
    </rPh>
    <rPh sb="40" eb="41">
      <t>ナド</t>
    </rPh>
    <phoneticPr fontId="9"/>
  </si>
  <si>
    <t xml:space="preserve">〔公演趣旨、作品概要〕
〔公演の内容（曲目・演目、あらすじ、スタッフ、キャスト等）〕
</t>
    <phoneticPr fontId="9"/>
  </si>
  <si>
    <t>出演費・音楽費・文芸費</t>
    <rPh sb="0" eb="2">
      <t>シュツエン</t>
    </rPh>
    <rPh sb="2" eb="3">
      <t>ヒ</t>
    </rPh>
    <rPh sb="4" eb="7">
      <t>オンガクヒ</t>
    </rPh>
    <rPh sb="8" eb="11">
      <t>ブンゲイヒ</t>
    </rPh>
    <phoneticPr fontId="4"/>
  </si>
  <si>
    <t>会場費・舞台費・運搬費</t>
    <rPh sb="0" eb="3">
      <t>カイジョウヒ</t>
    </rPh>
    <rPh sb="4" eb="6">
      <t>ブタイ</t>
    </rPh>
    <rPh sb="6" eb="7">
      <t>ヒ</t>
    </rPh>
    <rPh sb="8" eb="10">
      <t>ウンパン</t>
    </rPh>
    <rPh sb="10" eb="11">
      <t>ヒ</t>
    </rPh>
    <phoneticPr fontId="4"/>
  </si>
  <si>
    <t>謝金・旅費・宣伝費等</t>
    <rPh sb="0" eb="2">
      <t>シャキン</t>
    </rPh>
    <rPh sb="3" eb="5">
      <t>リョヒ</t>
    </rPh>
    <rPh sb="6" eb="10">
      <t>センデンヒナド</t>
    </rPh>
    <phoneticPr fontId="4"/>
  </si>
  <si>
    <t>公演名</t>
    <rPh sb="0" eb="2">
      <t>コウエン</t>
    </rPh>
    <rPh sb="2" eb="3">
      <t>メイ</t>
    </rPh>
    <phoneticPr fontId="4"/>
  </si>
  <si>
    <t>回数</t>
    <rPh sb="0" eb="2">
      <t>カイスウ</t>
    </rPh>
    <phoneticPr fontId="9"/>
  </si>
  <si>
    <t>実施場所（都道府県市区町村）</t>
    <rPh sb="0" eb="2">
      <t>ジッシ</t>
    </rPh>
    <rPh sb="2" eb="4">
      <t>バショ</t>
    </rPh>
    <rPh sb="5" eb="9">
      <t>トドウフケン</t>
    </rPh>
    <rPh sb="9" eb="11">
      <t>シク</t>
    </rPh>
    <rPh sb="11" eb="13">
      <t>チョウソン</t>
    </rPh>
    <phoneticPr fontId="4"/>
  </si>
  <si>
    <t>　フェスティバル全体の概要</t>
    <rPh sb="8" eb="10">
      <t>ゼンタイ</t>
    </rPh>
    <rPh sb="11" eb="13">
      <t>ガイヨウ</t>
    </rPh>
    <phoneticPr fontId="4"/>
  </si>
  <si>
    <t>公演回数</t>
    <rPh sb="0" eb="2">
      <t>コウエン</t>
    </rPh>
    <rPh sb="2" eb="4">
      <t>カイスウ</t>
    </rPh>
    <phoneticPr fontId="5"/>
  </si>
  <si>
    <t>日程</t>
    <rPh sb="0" eb="2">
      <t>ニッテイ</t>
    </rPh>
    <phoneticPr fontId="9"/>
  </si>
  <si>
    <t>日程</t>
    <phoneticPr fontId="9"/>
  </si>
  <si>
    <t>実施場所</t>
    <phoneticPr fontId="5"/>
  </si>
  <si>
    <r>
      <t>割引販売を行っている場合のみ、割引額の合計をマイナスで記入</t>
    </r>
    <r>
      <rPr>
        <b/>
        <sz val="10"/>
        <rFont val="ＭＳ Ｐゴシック"/>
        <family val="3"/>
        <charset val="128"/>
      </rPr>
      <t>→</t>
    </r>
    <phoneticPr fontId="4"/>
  </si>
  <si>
    <t>独立行政法人日本芸術文化振興会理事長　殿</t>
    <phoneticPr fontId="4"/>
  </si>
  <si>
    <t>担当者情報</t>
    <rPh sb="0" eb="3">
      <t>タントウシャ</t>
    </rPh>
    <rPh sb="3" eb="5">
      <t>ジョウホウ</t>
    </rPh>
    <phoneticPr fontId="4"/>
  </si>
  <si>
    <t>担当部署・所属</t>
    <rPh sb="0" eb="2">
      <t>タントウ</t>
    </rPh>
    <rPh sb="2" eb="4">
      <t>ブショ</t>
    </rPh>
    <rPh sb="5" eb="7">
      <t>ショゾク</t>
    </rPh>
    <phoneticPr fontId="4"/>
  </si>
  <si>
    <t>担当者電話番号</t>
    <rPh sb="0" eb="3">
      <t>タントウシャ</t>
    </rPh>
    <rPh sb="3" eb="5">
      <t>デンワ</t>
    </rPh>
    <rPh sb="5" eb="7">
      <t>バンゴウ</t>
    </rPh>
    <phoneticPr fontId="4"/>
  </si>
  <si>
    <t>（フリガナ）</t>
    <phoneticPr fontId="4"/>
  </si>
  <si>
    <t>時間外連絡先</t>
    <rPh sb="0" eb="6">
      <t>ジカンガイレンラクサキ</t>
    </rPh>
    <phoneticPr fontId="4"/>
  </si>
  <si>
    <t>氏名</t>
    <phoneticPr fontId="4"/>
  </si>
  <si>
    <t>団体名</t>
    <rPh sb="0" eb="3">
      <t>ダンタイメイ</t>
    </rPh>
    <phoneticPr fontId="9"/>
  </si>
  <si>
    <t>活動名</t>
    <rPh sb="0" eb="3">
      <t>カツドウメイ</t>
    </rPh>
    <phoneticPr fontId="9"/>
  </si>
  <si>
    <t>入場券内訳</t>
    <rPh sb="2" eb="3">
      <t>ケン</t>
    </rPh>
    <rPh sb="3" eb="5">
      <t>ウチワケ</t>
    </rPh>
    <phoneticPr fontId="4"/>
  </si>
  <si>
    <t>入場券内訳</t>
    <phoneticPr fontId="9"/>
  </si>
  <si>
    <t>活動内容</t>
    <phoneticPr fontId="9"/>
  </si>
  <si>
    <t>（単位：千円）</t>
    <rPh sb="1" eb="3">
      <t>タンイ</t>
    </rPh>
    <rPh sb="4" eb="6">
      <t>センエン</t>
    </rPh>
    <phoneticPr fontId="4"/>
  </si>
  <si>
    <t>助成対象経費
小計(A)</t>
    <rPh sb="0" eb="2">
      <t>ジョセイ</t>
    </rPh>
    <rPh sb="2" eb="4">
      <t>タイショウ</t>
    </rPh>
    <rPh sb="4" eb="6">
      <t>ケイヒ</t>
    </rPh>
    <rPh sb="7" eb="9">
      <t>ショウケイ</t>
    </rPh>
    <phoneticPr fontId="4"/>
  </si>
  <si>
    <t>消費税等仕入控除税額
小計(B)</t>
    <rPh sb="0" eb="6">
      <t>ショウヒゼイトウシイレ</t>
    </rPh>
    <rPh sb="6" eb="8">
      <t>コウジョ</t>
    </rPh>
    <rPh sb="8" eb="10">
      <t>ゼイガク</t>
    </rPh>
    <rPh sb="11" eb="13">
      <t>ショウケイ</t>
    </rPh>
    <phoneticPr fontId="4"/>
  </si>
  <si>
    <t>助成対象経費
小計(C)</t>
    <rPh sb="0" eb="2">
      <t>ジョセイ</t>
    </rPh>
    <rPh sb="2" eb="4">
      <t>タイショウ</t>
    </rPh>
    <rPh sb="4" eb="6">
      <t>ケイヒ</t>
    </rPh>
    <rPh sb="7" eb="9">
      <t>ショウケイ</t>
    </rPh>
    <phoneticPr fontId="4"/>
  </si>
  <si>
    <t>共催者・参加団体の役割・費用分担等</t>
    <rPh sb="0" eb="3">
      <t>キョウサイシャ</t>
    </rPh>
    <rPh sb="4" eb="6">
      <t>サンカ</t>
    </rPh>
    <rPh sb="6" eb="8">
      <t>ダンタイ</t>
    </rPh>
    <rPh sb="9" eb="11">
      <t>ヤクワリ</t>
    </rPh>
    <rPh sb="12" eb="14">
      <t>ヒヨウ</t>
    </rPh>
    <rPh sb="14" eb="16">
      <t>ブンタン</t>
    </rPh>
    <rPh sb="16" eb="17">
      <t>トウ</t>
    </rPh>
    <phoneticPr fontId="4"/>
  </si>
  <si>
    <t>単価/円(税込)</t>
    <rPh sb="0" eb="2">
      <t>タンカ</t>
    </rPh>
    <rPh sb="3" eb="4">
      <t>エン</t>
    </rPh>
    <rPh sb="5" eb="7">
      <t>ゼイコ</t>
    </rPh>
    <phoneticPr fontId="4"/>
  </si>
  <si>
    <t>単価/円(税込)</t>
    <phoneticPr fontId="9"/>
  </si>
  <si>
    <r>
      <t>割引販売を行っている場合のみ、割引額の合計をマイナスで記入</t>
    </r>
    <r>
      <rPr>
        <b/>
        <sz val="14"/>
        <color theme="1"/>
        <rFont val="ＭＳ ゴシック"/>
        <family val="3"/>
        <charset val="128"/>
      </rPr>
      <t>→</t>
    </r>
    <r>
      <rPr>
        <sz val="14"/>
        <color theme="1"/>
        <rFont val="ＭＳ ゴシック"/>
        <family val="3"/>
        <charset val="128"/>
      </rPr>
      <t xml:space="preserve"> </t>
    </r>
    <rPh sb="0" eb="4">
      <t>ワリビキハンバイ</t>
    </rPh>
    <rPh sb="5" eb="6">
      <t>オコナ</t>
    </rPh>
    <rPh sb="10" eb="12">
      <t>バアイ</t>
    </rPh>
    <rPh sb="15" eb="18">
      <t>ワリビキガク</t>
    </rPh>
    <rPh sb="19" eb="21">
      <t>ゴウケイ</t>
    </rPh>
    <rPh sb="27" eb="29">
      <t>キニュウ</t>
    </rPh>
    <phoneticPr fontId="4"/>
  </si>
  <si>
    <t>衣装費・装束料</t>
    <rPh sb="0" eb="2">
      <t>イショウ</t>
    </rPh>
    <rPh sb="2" eb="3">
      <t>ヒ</t>
    </rPh>
    <rPh sb="4" eb="6">
      <t>ショウゾク</t>
    </rPh>
    <rPh sb="6" eb="7">
      <t>リョウ</t>
    </rPh>
    <phoneticPr fontId="9"/>
  </si>
  <si>
    <t>バレエマスター・バレエミストレス料</t>
    <rPh sb="16" eb="17">
      <t>リョウ</t>
    </rPh>
    <phoneticPr fontId="9"/>
  </si>
  <si>
    <t>市区町村～番地（建物名を含む）</t>
    <rPh sb="0" eb="4">
      <t>シクチョウソン</t>
    </rPh>
    <rPh sb="5" eb="7">
      <t>バンチ</t>
    </rPh>
    <rPh sb="8" eb="10">
      <t>タテモノ</t>
    </rPh>
    <rPh sb="10" eb="11">
      <t>メイ</t>
    </rPh>
    <rPh sb="12" eb="13">
      <t>フク</t>
    </rPh>
    <phoneticPr fontId="4"/>
  </si>
  <si>
    <t>活動に対する予算額</t>
    <rPh sb="0" eb="2">
      <t>カツドウ</t>
    </rPh>
    <rPh sb="3" eb="4">
      <t>タイ</t>
    </rPh>
    <rPh sb="6" eb="9">
      <t>ヨサンガク</t>
    </rPh>
    <phoneticPr fontId="4"/>
  </si>
  <si>
    <t>助成対象経費小計(A)</t>
    <phoneticPr fontId="9"/>
  </si>
  <si>
    <t>消費税等仕入控除税額小計(B)</t>
    <phoneticPr fontId="9"/>
  </si>
  <si>
    <t>出演費・音楽費・文芸費</t>
    <phoneticPr fontId="9"/>
  </si>
  <si>
    <t>会場費・舞台費・運搬費</t>
    <phoneticPr fontId="9"/>
  </si>
  <si>
    <t>謝金・旅費・宣伝費等</t>
    <phoneticPr fontId="9"/>
  </si>
  <si>
    <t>活動の収支</t>
    <rPh sb="0" eb="2">
      <t>カツドウ</t>
    </rPh>
    <rPh sb="3" eb="5">
      <t>シュウシ</t>
    </rPh>
    <phoneticPr fontId="4"/>
  </si>
  <si>
    <t>電話番号</t>
    <rPh sb="0" eb="4">
      <t>デンワバンゴウ</t>
    </rPh>
    <phoneticPr fontId="9"/>
  </si>
  <si>
    <t>代表者氏名</t>
    <rPh sb="0" eb="5">
      <t>ダイヒョウシャシメイ</t>
    </rPh>
    <phoneticPr fontId="9"/>
  </si>
  <si>
    <t>FAX番号</t>
    <rPh sb="3" eb="5">
      <t>バンゴウ</t>
    </rPh>
    <phoneticPr fontId="9"/>
  </si>
  <si>
    <t>担当者E-mail</t>
    <rPh sb="0" eb="3">
      <t>タントウシャ</t>
    </rPh>
    <phoneticPr fontId="4"/>
  </si>
  <si>
    <t>内容詳細</t>
    <rPh sb="0" eb="2">
      <t>ナイヨウ</t>
    </rPh>
    <rPh sb="2" eb="4">
      <t>ショウサイ</t>
    </rPh>
    <phoneticPr fontId="9"/>
  </si>
  <si>
    <t>支払い先</t>
    <rPh sb="0" eb="2">
      <t>シハライ</t>
    </rPh>
    <rPh sb="3" eb="4">
      <t>サキ</t>
    </rPh>
    <phoneticPr fontId="4"/>
  </si>
  <si>
    <t>公的補助金・助成金等</t>
    <phoneticPr fontId="9"/>
  </si>
  <si>
    <t>民間寄付金・協賛金・助成金等</t>
    <phoneticPr fontId="9"/>
  </si>
  <si>
    <t>広告収入</t>
    <phoneticPr fontId="9"/>
  </si>
  <si>
    <t>共催者負担金</t>
    <phoneticPr fontId="9"/>
  </si>
  <si>
    <t>その他収入</t>
    <phoneticPr fontId="9"/>
  </si>
  <si>
    <t>オーケストラ</t>
  </si>
  <si>
    <t>バレエ</t>
  </si>
  <si>
    <t>オペラ</t>
  </si>
  <si>
    <t>合唱（古楽を含む）</t>
    <rPh sb="0" eb="2">
      <t>ガッショウ</t>
    </rPh>
    <rPh sb="3" eb="5">
      <t>コガク</t>
    </rPh>
    <rPh sb="6" eb="7">
      <t>フク</t>
    </rPh>
    <phoneticPr fontId="4"/>
  </si>
  <si>
    <t>ミュージカル</t>
  </si>
  <si>
    <t>室内楽（古楽を含む）</t>
    <rPh sb="0" eb="3">
      <t>シツナイガク</t>
    </rPh>
    <rPh sb="4" eb="6">
      <t>コガク</t>
    </rPh>
    <rPh sb="7" eb="8">
      <t>フク</t>
    </rPh>
    <phoneticPr fontId="4"/>
  </si>
  <si>
    <t>その他（舞踊分野の可能性を拡大させる活動を含む）</t>
    <rPh sb="2" eb="3">
      <t>タ</t>
    </rPh>
    <rPh sb="4" eb="6">
      <t>ブヨウ</t>
    </rPh>
    <phoneticPr fontId="4"/>
  </si>
  <si>
    <t>その他（演劇分野の可能性を拡大させる活動を含む）</t>
    <rPh sb="2" eb="3">
      <t>タ</t>
    </rPh>
    <rPh sb="4" eb="6">
      <t>エンゲキ</t>
    </rPh>
    <phoneticPr fontId="4"/>
  </si>
  <si>
    <t>その他（音楽分野の可能性を拡大させる活動を含む）</t>
    <rPh sb="2" eb="3">
      <t>タ</t>
    </rPh>
    <rPh sb="4" eb="8">
      <t>オンガクブンヤ</t>
    </rPh>
    <rPh sb="9" eb="12">
      <t>カノウセイ</t>
    </rPh>
    <rPh sb="13" eb="15">
      <t>カクダイ</t>
    </rPh>
    <rPh sb="18" eb="20">
      <t>カツドウ</t>
    </rPh>
    <rPh sb="21" eb="22">
      <t>フク</t>
    </rPh>
    <phoneticPr fontId="4"/>
  </si>
  <si>
    <t>代表者役職名</t>
    <phoneticPr fontId="4"/>
  </si>
  <si>
    <t>団体名</t>
    <rPh sb="0" eb="3">
      <t>ダンタイメイ</t>
    </rPh>
    <phoneticPr fontId="4"/>
  </si>
  <si>
    <t>活動名</t>
    <rPh sb="0" eb="3">
      <t>カツドウメイ</t>
    </rPh>
    <phoneticPr fontId="4"/>
  </si>
  <si>
    <t>【個表B】</t>
    <phoneticPr fontId="9"/>
  </si>
  <si>
    <t>単価等(税込・円)</t>
    <rPh sb="0" eb="2">
      <t>タンカ</t>
    </rPh>
    <rPh sb="2" eb="3">
      <t>トウ</t>
    </rPh>
    <rPh sb="4" eb="6">
      <t>ゼイコミ</t>
    </rPh>
    <rPh sb="7" eb="8">
      <t>エン</t>
    </rPh>
    <phoneticPr fontId="4"/>
  </si>
  <si>
    <t>金額（税込・円）</t>
    <rPh sb="3" eb="5">
      <t>ゼイコミ</t>
    </rPh>
    <rPh sb="6" eb="7">
      <t>エン</t>
    </rPh>
    <phoneticPr fontId="4"/>
  </si>
  <si>
    <t>観客層の拡充や国際的な評価の向上に向けた広報やマーケティング等に関する取組と期待される効果</t>
    <rPh sb="7" eb="10">
      <t>コクサイテキ</t>
    </rPh>
    <phoneticPr fontId="4"/>
  </si>
  <si>
    <t>メニュー</t>
    <phoneticPr fontId="9"/>
  </si>
  <si>
    <t>分野</t>
    <rPh sb="0" eb="2">
      <t>ブンヤ</t>
    </rPh>
    <phoneticPr fontId="4"/>
  </si>
  <si>
    <t>実施時期及び
実施場所</t>
    <rPh sb="0" eb="2">
      <t>ジッシ</t>
    </rPh>
    <rPh sb="2" eb="4">
      <t>ジキ</t>
    </rPh>
    <rPh sb="4" eb="5">
      <t>オヨ</t>
    </rPh>
    <rPh sb="7" eb="9">
      <t>ジッシ</t>
    </rPh>
    <rPh sb="9" eb="11">
      <t>バショ</t>
    </rPh>
    <phoneticPr fontId="4"/>
  </si>
  <si>
    <t>責任者情報</t>
    <rPh sb="0" eb="3">
      <t>セキニンシャ</t>
    </rPh>
    <rPh sb="3" eb="5">
      <t>ジョウホウ</t>
    </rPh>
    <phoneticPr fontId="4"/>
  </si>
  <si>
    <t>責任者電話番号</t>
    <rPh sb="0" eb="3">
      <t>セキニンシャ</t>
    </rPh>
    <rPh sb="3" eb="5">
      <t>デンワ</t>
    </rPh>
    <rPh sb="5" eb="7">
      <t>バンゴウ</t>
    </rPh>
    <phoneticPr fontId="4"/>
  </si>
  <si>
    <t>責任者E-mail</t>
    <rPh sb="0" eb="3">
      <t>セキニンシャ</t>
    </rPh>
    <phoneticPr fontId="4"/>
  </si>
  <si>
    <t>（フリガナ）</t>
    <phoneticPr fontId="9"/>
  </si>
  <si>
    <t>〒</t>
    <phoneticPr fontId="9"/>
  </si>
  <si>
    <t>※水色のセルは自動で入力されます。</t>
    <phoneticPr fontId="9"/>
  </si>
  <si>
    <t>団体住所
（所在地）</t>
    <phoneticPr fontId="4"/>
  </si>
  <si>
    <t>※水色のセルは自動で入力されます。</t>
    <phoneticPr fontId="5"/>
  </si>
  <si>
    <t>セル内で改行される場合は「ALT+ENTER」を同時に押して改行してください。</t>
    <rPh sb="2" eb="3">
      <t>ナイ</t>
    </rPh>
    <rPh sb="4" eb="6">
      <t>カイギョウ</t>
    </rPh>
    <rPh sb="9" eb="11">
      <t>バアイ</t>
    </rPh>
    <rPh sb="24" eb="26">
      <t>ドウジ</t>
    </rPh>
    <rPh sb="27" eb="28">
      <t>オ</t>
    </rPh>
    <rPh sb="30" eb="32">
      <t>カイギョウ</t>
    </rPh>
    <phoneticPr fontId="5"/>
  </si>
  <si>
    <t>企画意図等</t>
    <rPh sb="4" eb="5">
      <t>ナド</t>
    </rPh>
    <phoneticPr fontId="5"/>
  </si>
  <si>
    <t>目標</t>
    <rPh sb="0" eb="2">
      <t>モクヒョウ</t>
    </rPh>
    <phoneticPr fontId="5"/>
  </si>
  <si>
    <t>公的補助金・助成金等</t>
    <rPh sb="0" eb="5">
      <t>コウテキホジョキン</t>
    </rPh>
    <rPh sb="6" eb="9">
      <t>ジョセイキン</t>
    </rPh>
    <rPh sb="9" eb="10">
      <t>ナド</t>
    </rPh>
    <phoneticPr fontId="9"/>
  </si>
  <si>
    <r>
      <t>会場が複数の場合は選択</t>
    </r>
    <r>
      <rPr>
        <b/>
        <sz val="14"/>
        <color theme="1"/>
        <rFont val="ＭＳ ゴシック"/>
        <family val="3"/>
        <charset val="128"/>
      </rPr>
      <t>→</t>
    </r>
    <r>
      <rPr>
        <sz val="14"/>
        <color theme="1"/>
        <rFont val="ＭＳ ゴシック"/>
        <family val="3"/>
        <charset val="128"/>
      </rPr>
      <t xml:space="preserve"> </t>
    </r>
    <rPh sb="0" eb="2">
      <t>カイジョウ</t>
    </rPh>
    <rPh sb="3" eb="5">
      <t>フクスウ</t>
    </rPh>
    <rPh sb="6" eb="8">
      <t>バアイ</t>
    </rPh>
    <rPh sb="9" eb="11">
      <t>センタク</t>
    </rPh>
    <phoneticPr fontId="4"/>
  </si>
  <si>
    <t>入場料収入等</t>
    <rPh sb="5" eb="6">
      <t>ナド</t>
    </rPh>
    <phoneticPr fontId="4"/>
  </si>
  <si>
    <t>入場料・配信等（D）</t>
    <rPh sb="0" eb="3">
      <t>ニュウジョウリョウ</t>
    </rPh>
    <rPh sb="4" eb="7">
      <t>ハイシンナド</t>
    </rPh>
    <phoneticPr fontId="4"/>
  </si>
  <si>
    <t>公的補助金等（E）</t>
    <rPh sb="0" eb="5">
      <t>コウテキホジョキン</t>
    </rPh>
    <rPh sb="5" eb="6">
      <t>ナド</t>
    </rPh>
    <phoneticPr fontId="9"/>
  </si>
  <si>
    <t>民間寄付金等（F）</t>
    <rPh sb="0" eb="5">
      <t>ミンカンキフキン</t>
    </rPh>
    <rPh sb="5" eb="6">
      <t>ナド</t>
    </rPh>
    <phoneticPr fontId="9"/>
  </si>
  <si>
    <t>共催者負担金（G）</t>
    <rPh sb="0" eb="6">
      <t>キョウサイシャフタンキン</t>
    </rPh>
    <phoneticPr fontId="9"/>
  </si>
  <si>
    <t>広告収入・その他（H）</t>
    <rPh sb="2" eb="4">
      <t>シュウニュウ</t>
    </rPh>
    <phoneticPr fontId="9"/>
  </si>
  <si>
    <t>配信収入</t>
    <rPh sb="0" eb="4">
      <t>ハイシンシュウニュウ</t>
    </rPh>
    <phoneticPr fontId="4"/>
  </si>
  <si>
    <t>伝統芸能</t>
    <phoneticPr fontId="4"/>
  </si>
  <si>
    <t>大衆芸能</t>
    <rPh sb="0" eb="4">
      <t>タイシュウゲイノウ</t>
    </rPh>
    <phoneticPr fontId="4"/>
  </si>
  <si>
    <t>その他（伝統芸能分野の可能性を拡大させる活動を含む）</t>
    <rPh sb="2" eb="3">
      <t>タ</t>
    </rPh>
    <rPh sb="4" eb="8">
      <t>デントウゲイノウ</t>
    </rPh>
    <phoneticPr fontId="4"/>
  </si>
  <si>
    <t>その他（大衆芸能分野の可能性を拡大させる活動を含む）</t>
    <rPh sb="2" eb="3">
      <t>タ</t>
    </rPh>
    <rPh sb="4" eb="8">
      <t>タイシュウゲイノウ</t>
    </rPh>
    <phoneticPr fontId="4"/>
  </si>
  <si>
    <t>開催国・地域や主催者、フェスティバルの参加団体等との連携・協力に関する取組と期待される効果</t>
    <rPh sb="0" eb="2">
      <t>カイサイ</t>
    </rPh>
    <rPh sb="2" eb="3">
      <t>コク</t>
    </rPh>
    <rPh sb="4" eb="6">
      <t>チイキ</t>
    </rPh>
    <rPh sb="7" eb="10">
      <t>シュサイシャ</t>
    </rPh>
    <rPh sb="19" eb="23">
      <t>サンカダンタイ</t>
    </rPh>
    <rPh sb="23" eb="24">
      <t>トウ</t>
    </rPh>
    <rPh sb="26" eb="28">
      <t>レンケイ</t>
    </rPh>
    <rPh sb="29" eb="31">
      <t>キョウリョク</t>
    </rPh>
    <rPh sb="32" eb="33">
      <t>カン</t>
    </rPh>
    <rPh sb="35" eb="37">
      <t>トリクミ</t>
    </rPh>
    <rPh sb="38" eb="40">
      <t>キタイ</t>
    </rPh>
    <rPh sb="43" eb="45">
      <t>コウカ</t>
    </rPh>
    <phoneticPr fontId="4"/>
  </si>
  <si>
    <t>複数会場の場合は「○○　外△か所」とご記入ください。</t>
    <rPh sb="0" eb="4">
      <t>フクスウカイジョウ</t>
    </rPh>
    <rPh sb="5" eb="7">
      <t>バアイ</t>
    </rPh>
    <rPh sb="12" eb="13">
      <t>ソト</t>
    </rPh>
    <rPh sb="15" eb="16">
      <t>ショ</t>
    </rPh>
    <rPh sb="19" eb="21">
      <t>キニュウ</t>
    </rPh>
    <phoneticPr fontId="9"/>
  </si>
  <si>
    <t>（別紙）入場料詳細</t>
    <rPh sb="1" eb="3">
      <t>ベッシ</t>
    </rPh>
    <rPh sb="4" eb="7">
      <t>ニュウジョウリョウ</t>
    </rPh>
    <rPh sb="7" eb="9">
      <t>ショウサイ</t>
    </rPh>
    <phoneticPr fontId="9"/>
  </si>
  <si>
    <t>活動の目的及び内容</t>
    <phoneticPr fontId="5"/>
  </si>
  <si>
    <t>出演料</t>
    <rPh sb="0" eb="2">
      <t>シュツエン</t>
    </rPh>
    <rPh sb="2" eb="3">
      <t>リョウ</t>
    </rPh>
    <phoneticPr fontId="9"/>
  </si>
  <si>
    <t>脚本料・台本料</t>
    <rPh sb="0" eb="2">
      <t>キャクホン</t>
    </rPh>
    <rPh sb="2" eb="3">
      <t>リョウ</t>
    </rPh>
    <rPh sb="4" eb="7">
      <t>ダイホンリョウ</t>
    </rPh>
    <phoneticPr fontId="9"/>
  </si>
  <si>
    <t>脚色料・補綴料</t>
    <rPh sb="0" eb="2">
      <t>キャクショク</t>
    </rPh>
    <rPh sb="2" eb="3">
      <t>リョウ</t>
    </rPh>
    <phoneticPr fontId="9"/>
  </si>
  <si>
    <t>翻訳料</t>
    <rPh sb="0" eb="3">
      <t>ホンヤクリョウ</t>
    </rPh>
    <phoneticPr fontId="9"/>
  </si>
  <si>
    <t>通訳料</t>
    <rPh sb="0" eb="2">
      <t>ツウヤク</t>
    </rPh>
    <rPh sb="2" eb="3">
      <t>リョウ</t>
    </rPh>
    <phoneticPr fontId="9"/>
  </si>
  <si>
    <t>手話通訳料</t>
    <rPh sb="0" eb="2">
      <t>シュワ</t>
    </rPh>
    <rPh sb="2" eb="4">
      <t>ツウヤク</t>
    </rPh>
    <rPh sb="4" eb="5">
      <t>リョウ</t>
    </rPh>
    <phoneticPr fontId="9"/>
  </si>
  <si>
    <t>各種指導料</t>
    <rPh sb="0" eb="2">
      <t>カクシュ</t>
    </rPh>
    <rPh sb="2" eb="4">
      <t>シドウ</t>
    </rPh>
    <rPh sb="4" eb="5">
      <t>リョウ</t>
    </rPh>
    <phoneticPr fontId="9"/>
  </si>
  <si>
    <t>バリアフリー字幕・音声ガイド作成料</t>
    <rPh sb="6" eb="8">
      <t>ジマク</t>
    </rPh>
    <rPh sb="9" eb="11">
      <t>オンセイ</t>
    </rPh>
    <rPh sb="14" eb="17">
      <t>サクセイリョウ</t>
    </rPh>
    <phoneticPr fontId="9"/>
  </si>
  <si>
    <t>権利等使用料</t>
    <rPh sb="0" eb="2">
      <t>ケンリ</t>
    </rPh>
    <rPh sb="2" eb="3">
      <t>ナド</t>
    </rPh>
    <rPh sb="3" eb="6">
      <t>シヨウリョウ</t>
    </rPh>
    <phoneticPr fontId="9"/>
  </si>
  <si>
    <t>特殊効果スタッフ費</t>
    <rPh sb="0" eb="2">
      <t>トクシュ</t>
    </rPh>
    <rPh sb="2" eb="4">
      <t>コウカ</t>
    </rPh>
    <rPh sb="8" eb="9">
      <t>ヒ</t>
    </rPh>
    <phoneticPr fontId="9"/>
  </si>
  <si>
    <t>指揮料</t>
    <rPh sb="0" eb="2">
      <t>シキ</t>
    </rPh>
    <rPh sb="2" eb="3">
      <t>リョウ</t>
    </rPh>
    <phoneticPr fontId="9"/>
  </si>
  <si>
    <t>人形費</t>
    <rPh sb="0" eb="2">
      <t>ニンギョウ</t>
    </rPh>
    <rPh sb="2" eb="3">
      <t>ヒ</t>
    </rPh>
    <phoneticPr fontId="9"/>
  </si>
  <si>
    <t>字幕・音声ガイド費</t>
    <rPh sb="0" eb="2">
      <t>ジマク</t>
    </rPh>
    <rPh sb="3" eb="5">
      <t>オンセイ</t>
    </rPh>
    <rPh sb="8" eb="9">
      <t>ヒ</t>
    </rPh>
    <phoneticPr fontId="9"/>
  </si>
  <si>
    <t>機材借料</t>
    <rPh sb="0" eb="4">
      <t>キザイシャクリョウ</t>
    </rPh>
    <phoneticPr fontId="9"/>
  </si>
  <si>
    <t>助成対象外経費(C)</t>
    <rPh sb="0" eb="2">
      <t>ジョセイ</t>
    </rPh>
    <rPh sb="2" eb="4">
      <t>タイショウ</t>
    </rPh>
    <rPh sb="4" eb="5">
      <t>ガイ</t>
    </rPh>
    <rPh sb="5" eb="7">
      <t>ケイヒ</t>
    </rPh>
    <phoneticPr fontId="9"/>
  </si>
  <si>
    <t>助成対象外経費（C）</t>
    <rPh sb="0" eb="2">
      <t>ジョセイ</t>
    </rPh>
    <rPh sb="2" eb="4">
      <t>タイショウ</t>
    </rPh>
    <rPh sb="4" eb="5">
      <t>ガイ</t>
    </rPh>
    <rPh sb="5" eb="7">
      <t>ケイヒ</t>
    </rPh>
    <phoneticPr fontId="9"/>
  </si>
  <si>
    <t>助成対象経費小計 (A)-(B)</t>
    <phoneticPr fontId="9"/>
  </si>
  <si>
    <t>チラシ等の広報に使用される具体的な活動名とフリガナを記入してください。</t>
    <phoneticPr fontId="9"/>
  </si>
  <si>
    <t>以下の項目に変更がある場合、「変更理由書」の提出が必要です。</t>
  </si>
  <si>
    <t>・実施時期（活動日、活動期間）、実施場所、実施回数</t>
    <rPh sb="18" eb="20">
      <t>バショ</t>
    </rPh>
    <phoneticPr fontId="4"/>
  </si>
  <si>
    <t>・本活動の内容（演目、曲目、あらすじ、主な出演者、主なスタッフ等）</t>
  </si>
  <si>
    <t>・共催者</t>
    <phoneticPr fontId="4"/>
  </si>
  <si>
    <r>
      <t xml:space="preserve">印刷時の文字切れにご注意ください。
</t>
    </r>
    <r>
      <rPr>
        <b/>
        <sz val="14"/>
        <rFont val="ＭＳ ゴシック"/>
        <family val="3"/>
        <charset val="128"/>
      </rPr>
      <t>印刷、または印刷イメージでセルから文字がはみ出ていないかご確認ください。</t>
    </r>
    <r>
      <rPr>
        <b/>
        <sz val="14"/>
        <color rgb="FFC00000"/>
        <rFont val="ＭＳ ゴシック"/>
        <family val="3"/>
        <charset val="128"/>
      </rPr>
      <t xml:space="preserve">
</t>
    </r>
    <rPh sb="0" eb="2">
      <t>インサツ</t>
    </rPh>
    <rPh sb="2" eb="3">
      <t>ジ</t>
    </rPh>
    <rPh sb="4" eb="6">
      <t>モジ</t>
    </rPh>
    <rPh sb="6" eb="7">
      <t>キ</t>
    </rPh>
    <rPh sb="10" eb="12">
      <t>チュウイ</t>
    </rPh>
    <rPh sb="18" eb="20">
      <t>インサツ</t>
    </rPh>
    <rPh sb="24" eb="26">
      <t>インサツ</t>
    </rPh>
    <rPh sb="35" eb="37">
      <t>モジ</t>
    </rPh>
    <rPh sb="40" eb="41">
      <t>デ</t>
    </rPh>
    <rPh sb="47" eb="49">
      <t>カクニン</t>
    </rPh>
    <phoneticPr fontId="4"/>
  </si>
  <si>
    <r>
      <rPr>
        <b/>
        <sz val="14"/>
        <color theme="1"/>
        <rFont val="ＭＳ ゴシック"/>
        <family val="3"/>
        <charset val="128"/>
      </rPr>
      <t>文章が見切れる場合、行の高さを調節してください。</t>
    </r>
    <r>
      <rPr>
        <sz val="14"/>
        <color theme="1"/>
        <rFont val="ＭＳ ゴシック"/>
        <family val="3"/>
        <charset val="128"/>
      </rPr>
      <t xml:space="preserve">
</t>
    </r>
    <r>
      <rPr>
        <b/>
        <sz val="14"/>
        <color rgb="FFC00000"/>
        <rFont val="ＭＳ ゴシック"/>
        <family val="3"/>
        <charset val="128"/>
      </rPr>
      <t>（行の追加はしないでください。）</t>
    </r>
    <rPh sb="0" eb="2">
      <t>ブンショウ</t>
    </rPh>
    <rPh sb="3" eb="5">
      <t>ミキ</t>
    </rPh>
    <rPh sb="7" eb="9">
      <t>バアイ</t>
    </rPh>
    <rPh sb="10" eb="11">
      <t>ギョウ</t>
    </rPh>
    <rPh sb="12" eb="13">
      <t>タカ</t>
    </rPh>
    <rPh sb="15" eb="17">
      <t>チョウセツ</t>
    </rPh>
    <rPh sb="26" eb="27">
      <t>ギョウ</t>
    </rPh>
    <rPh sb="28" eb="30">
      <t>ツイカ</t>
    </rPh>
    <phoneticPr fontId="4"/>
  </si>
  <si>
    <r>
      <rPr>
        <b/>
        <sz val="14"/>
        <color rgb="FFC00000"/>
        <rFont val="ＭＳ ゴシック"/>
        <family val="3"/>
        <charset val="128"/>
      </rPr>
      <t>※要望書からの変更不可。</t>
    </r>
    <r>
      <rPr>
        <b/>
        <sz val="14"/>
        <color theme="1"/>
        <rFont val="ＭＳ ゴシック"/>
        <family val="3"/>
        <charset val="128"/>
      </rPr>
      <t xml:space="preserve">
　要望書の内容を転記してください。</t>
    </r>
    <rPh sb="1" eb="4">
      <t>ヨウボウショ</t>
    </rPh>
    <rPh sb="7" eb="9">
      <t>ヘンコウ</t>
    </rPh>
    <rPh sb="9" eb="11">
      <t>フカ</t>
    </rPh>
    <rPh sb="14" eb="17">
      <t>ヨウボウショ</t>
    </rPh>
    <rPh sb="18" eb="20">
      <t>ナイヨウ</t>
    </rPh>
    <rPh sb="21" eb="23">
      <t>テンキ</t>
    </rPh>
    <phoneticPr fontId="4"/>
  </si>
  <si>
    <t>助成金の額</t>
    <rPh sb="0" eb="2">
      <t>ジョセイ</t>
    </rPh>
    <rPh sb="2" eb="3">
      <t>キン</t>
    </rPh>
    <rPh sb="4" eb="5">
      <t>ガク</t>
    </rPh>
    <phoneticPr fontId="4"/>
  </si>
  <si>
    <t>収入合計（I）</t>
  </si>
  <si>
    <t>自己負担金（J）</t>
  </si>
  <si>
    <t>助成金の額（K）</t>
  </si>
  <si>
    <t>支出総額(A＋C)</t>
    <phoneticPr fontId="4"/>
  </si>
  <si>
    <t>収入総額(I+J+K)</t>
    <rPh sb="0" eb="4">
      <t>シュウニュウソウガク</t>
    </rPh>
    <phoneticPr fontId="9"/>
  </si>
  <si>
    <t>助成対象経費合計(A-B)</t>
    <rPh sb="6" eb="8">
      <t>ゴウケイ</t>
    </rPh>
    <phoneticPr fontId="9"/>
  </si>
  <si>
    <t>・会場名、使用席数、公演回数、入場券の単価</t>
    <phoneticPr fontId="9"/>
  </si>
  <si>
    <t>以下の項目に大幅な変更がある場合、「変更理由書」の提出が必要です。</t>
    <phoneticPr fontId="9"/>
  </si>
  <si>
    <t>市区町村～番地（建物名含む）</t>
    <rPh sb="0" eb="2">
      <t>シク</t>
    </rPh>
    <rPh sb="2" eb="4">
      <t>チョウソン</t>
    </rPh>
    <rPh sb="5" eb="7">
      <t>バンチ</t>
    </rPh>
    <rPh sb="8" eb="10">
      <t>タテモノ</t>
    </rPh>
    <rPh sb="10" eb="11">
      <t>メイ</t>
    </rPh>
    <rPh sb="11" eb="12">
      <t>フク</t>
    </rPh>
    <phoneticPr fontId="4"/>
  </si>
  <si>
    <t>－</t>
  </si>
  <si>
    <t>受取人氏名等</t>
    <rPh sb="0" eb="2">
      <t>ウケトリ</t>
    </rPh>
    <rPh sb="2" eb="3">
      <t>ニン</t>
    </rPh>
    <rPh sb="3" eb="5">
      <t>シメイ</t>
    </rPh>
    <rPh sb="5" eb="6">
      <t>ナド</t>
    </rPh>
    <phoneticPr fontId="9"/>
  </si>
  <si>
    <t>《記入時の注意点》</t>
    <rPh sb="1" eb="3">
      <t>キニュウ</t>
    </rPh>
    <rPh sb="3" eb="4">
      <t>ジ</t>
    </rPh>
    <rPh sb="5" eb="8">
      <t>チュウイテン</t>
    </rPh>
    <phoneticPr fontId="9"/>
  </si>
  <si>
    <t>・水色のセルには数式が入っておりますので、数式を消去しないようにご注意ください。</t>
    <rPh sb="1" eb="3">
      <t>ミズイロ</t>
    </rPh>
    <rPh sb="8" eb="10">
      <t>スウシキ</t>
    </rPh>
    <rPh sb="11" eb="12">
      <t>ハイ</t>
    </rPh>
    <rPh sb="21" eb="23">
      <t>スウシキ</t>
    </rPh>
    <rPh sb="24" eb="26">
      <t>ショウキョ</t>
    </rPh>
    <rPh sb="33" eb="35">
      <t>チュウイ</t>
    </rPh>
    <phoneticPr fontId="9"/>
  </si>
  <si>
    <t>・「交付申請書総表貼り付け欄」に、ご提出いただいた交付申請書の総表を貼り付けてください。実績報告書の一部のセルに、内容が自動反映されます。</t>
    <rPh sb="2" eb="7">
      <t>コウフシンセイショ</t>
    </rPh>
    <rPh sb="7" eb="9">
      <t>ソウヒョウ</t>
    </rPh>
    <rPh sb="9" eb="10">
      <t>ハ</t>
    </rPh>
    <rPh sb="11" eb="12">
      <t>ツ</t>
    </rPh>
    <rPh sb="13" eb="14">
      <t>ラン</t>
    </rPh>
    <rPh sb="18" eb="20">
      <t>テイシュツ</t>
    </rPh>
    <rPh sb="25" eb="30">
      <t>コウフシンセイショ</t>
    </rPh>
    <rPh sb="31" eb="33">
      <t>ソウヒョウ</t>
    </rPh>
    <rPh sb="34" eb="35">
      <t>ハ</t>
    </rPh>
    <rPh sb="36" eb="37">
      <t>ツ</t>
    </rPh>
    <phoneticPr fontId="9"/>
  </si>
  <si>
    <t>《貼り付けの方法》</t>
    <rPh sb="1" eb="2">
      <t>ハ</t>
    </rPh>
    <rPh sb="3" eb="4">
      <t>ツ</t>
    </rPh>
    <rPh sb="6" eb="8">
      <t>ホウホウ</t>
    </rPh>
    <phoneticPr fontId="9"/>
  </si>
  <si>
    <t>①「交付申請書総表」のExcelを開き、A1セルの左上にある、灰色の三角マークをクリックする。</t>
    <rPh sb="2" eb="7">
      <t>コウフシンセイショ</t>
    </rPh>
    <rPh sb="7" eb="9">
      <t>ソウヒョウ</t>
    </rPh>
    <rPh sb="17" eb="18">
      <t>ヒラ</t>
    </rPh>
    <rPh sb="25" eb="27">
      <t>ヒダリウエ</t>
    </rPh>
    <rPh sb="31" eb="33">
      <t>ハイイロ</t>
    </rPh>
    <rPh sb="34" eb="36">
      <t>サンカク</t>
    </rPh>
    <phoneticPr fontId="9"/>
  </si>
  <si>
    <t>②シートが全選択された状態で、右クリック→コピーを選択する。</t>
    <rPh sb="5" eb="8">
      <t>ゼンセンタク</t>
    </rPh>
    <rPh sb="11" eb="13">
      <t>ジョウタイ</t>
    </rPh>
    <rPh sb="15" eb="16">
      <t>ミギ</t>
    </rPh>
    <rPh sb="25" eb="27">
      <t>センタク</t>
    </rPh>
    <phoneticPr fontId="9"/>
  </si>
  <si>
    <t>③点線が点滅した状態になったら、実績報告書「交付申請書総表コピー欄」に移り、A1セルを選択する。</t>
    <rPh sb="1" eb="3">
      <t>テンセン</t>
    </rPh>
    <rPh sb="4" eb="6">
      <t>テンメツ</t>
    </rPh>
    <rPh sb="8" eb="10">
      <t>ジョウタイ</t>
    </rPh>
    <rPh sb="16" eb="21">
      <t>ジッセキホウコクショ</t>
    </rPh>
    <rPh sb="22" eb="27">
      <t>コウフシンセイショ</t>
    </rPh>
    <rPh sb="27" eb="29">
      <t>ソウヒョウ</t>
    </rPh>
    <rPh sb="32" eb="33">
      <t>ラン</t>
    </rPh>
    <rPh sb="35" eb="36">
      <t>ウツ</t>
    </rPh>
    <rPh sb="43" eb="45">
      <t>センタク</t>
    </rPh>
    <phoneticPr fontId="9"/>
  </si>
  <si>
    <t>④右クリックし、「形式を選択して貼り付け」→「値と数値の書式」を選択する。</t>
    <rPh sb="1" eb="2">
      <t>ミギ</t>
    </rPh>
    <rPh sb="9" eb="11">
      <t>ケイシキ</t>
    </rPh>
    <rPh sb="12" eb="14">
      <t>センタク</t>
    </rPh>
    <rPh sb="16" eb="17">
      <t>ハ</t>
    </rPh>
    <rPh sb="18" eb="19">
      <t>ツ</t>
    </rPh>
    <rPh sb="23" eb="24">
      <t>アタイ</t>
    </rPh>
    <rPh sb="25" eb="27">
      <t>スウチ</t>
    </rPh>
    <rPh sb="28" eb="30">
      <t>ショシキ</t>
    </rPh>
    <rPh sb="32" eb="34">
      <t>センタク</t>
    </rPh>
    <phoneticPr fontId="9"/>
  </si>
  <si>
    <t>※交付申請書の総表の一部の行を削除している場合、行がずれますので、行数を合わせる等対応をお願いいたします。</t>
    <phoneticPr fontId="9"/>
  </si>
  <si>
    <t>⑤「交付申請書総表コピー欄」に、交付申請書総表の内容が反映される。</t>
    <rPh sb="2" eb="9">
      <t>コウフシンセイショソウヒョウ</t>
    </rPh>
    <rPh sb="12" eb="13">
      <t>ラン</t>
    </rPh>
    <rPh sb="16" eb="21">
      <t>コウフシンセイショ</t>
    </rPh>
    <rPh sb="21" eb="23">
      <t>ソウヒョウ</t>
    </rPh>
    <rPh sb="24" eb="26">
      <t>ナイヨウ</t>
    </rPh>
    <rPh sb="27" eb="29">
      <t>ハンエイ</t>
    </rPh>
    <phoneticPr fontId="9"/>
  </si>
  <si>
    <t>該当する分野・ジャンルをプルダウンでご選択ください。</t>
  </si>
  <si>
    <t>以下の項目に変更がある場合、「変更理由書」の提出が必要です。
・団体住所、団体名、代表者役職名、代表者氏名
・助成対象活動名
通知書類等の郵便物は団体住所・ご担当者宛に送付します。</t>
  </si>
  <si>
    <t>非表示</t>
  </si>
  <si>
    <t>非表示
※公演事業支援は不使用！</t>
  </si>
  <si>
    <t>※水色のセルは自動で入力されます。</t>
  </si>
  <si>
    <r>
      <t xml:space="preserve">様式第13号（第15条関係）
</t>
    </r>
    <r>
      <rPr>
        <b/>
        <sz val="14"/>
        <color theme="1"/>
        <rFont val="ＭＳ ゴシック"/>
        <family val="3"/>
        <charset val="128"/>
      </rPr>
      <t>【総表】</t>
    </r>
    <phoneticPr fontId="9"/>
  </si>
  <si>
    <t>　令和　年　月　日付け芸基芸第　号助成金交付決定通知書</t>
    <phoneticPr fontId="9"/>
  </si>
  <si>
    <t>により助成金の交付の決定を受けた</t>
    <rPh sb="10" eb="12">
      <t>ケッテイ</t>
    </rPh>
    <rPh sb="13" eb="14">
      <t>ウ</t>
    </rPh>
    <phoneticPr fontId="9"/>
  </si>
  <si>
    <t>助成対象活動の実績について、文化芸術振興費補助金による助成金交付要綱第15条第1項の規定に基づき、
下記の通り報告します。</t>
    <phoneticPr fontId="9"/>
  </si>
  <si>
    <t>※水色のセルは自動入力されます。</t>
    <phoneticPr fontId="9"/>
  </si>
  <si>
    <t>様式第４号（第７条関係）
【総表】</t>
  </si>
  <si>
    <t>独立行政法人日本芸術文化振興会理事長　殿</t>
  </si>
  <si>
    <t>メニュー</t>
  </si>
  <si>
    <t>国際芸術交流</t>
  </si>
  <si>
    <t>支援区分</t>
  </si>
  <si>
    <t>国際フェスティバル</t>
  </si>
  <si>
    <t>分野</t>
  </si>
  <si>
    <t>ジャンル</t>
  </si>
  <si>
    <t>団体情報</t>
  </si>
  <si>
    <t>（フリガナ）</t>
  </si>
  <si>
    <t>団体名</t>
  </si>
  <si>
    <t>団体住所
（所在地）</t>
  </si>
  <si>
    <t>〒</t>
  </si>
  <si>
    <t>都道府県</t>
  </si>
  <si>
    <t>市区町村～番地（建物名を含む）</t>
  </si>
  <si>
    <t>受取人氏名等</t>
  </si>
  <si>
    <t>代表者役職名</t>
  </si>
  <si>
    <t>電話番号</t>
  </si>
  <si>
    <t>代表者氏名</t>
  </si>
  <si>
    <t>FAX番号</t>
  </si>
  <si>
    <t>責任者情報</t>
  </si>
  <si>
    <t>担当部署・所属</t>
  </si>
  <si>
    <t>責任者電話番号</t>
  </si>
  <si>
    <t>時間外連絡先</t>
  </si>
  <si>
    <t>氏名</t>
  </si>
  <si>
    <t>責任者E-mail</t>
  </si>
  <si>
    <t>担当者情報</t>
  </si>
  <si>
    <t>担当者電話番号</t>
  </si>
  <si>
    <t>担当者E-mail</t>
  </si>
  <si>
    <t>活動内容</t>
  </si>
  <si>
    <t>活動名</t>
  </si>
  <si>
    <t>チラシ等の広報に使用される具体的な活動名とフリガナを記入してください。</t>
  </si>
  <si>
    <t>活動内訳</t>
  </si>
  <si>
    <t>年度</t>
  </si>
  <si>
    <t>公演活動数</t>
  </si>
  <si>
    <t>令和３年度</t>
  </si>
  <si>
    <t>令和４年度</t>
  </si>
  <si>
    <t>令和５年度</t>
  </si>
  <si>
    <t>実施時期及び
実施場所</t>
  </si>
  <si>
    <t>開始日</t>
  </si>
  <si>
    <t>終了日</t>
  </si>
  <si>
    <t>実施場所（都道府県市区町村）</t>
  </si>
  <si>
    <t>～</t>
  </si>
  <si>
    <t>複数会場の場合は「○○　外△か所」とご記入ください。</t>
  </si>
  <si>
    <t>※仕込み・ゲネプロ・ばらしの期間は記入せず、公演期間を記入してください（2021/4/1～2022/3/31）。
※活動が1日の場合は同じ日付をご記入ください。</t>
  </si>
  <si>
    <t>活動の収支</t>
  </si>
  <si>
    <t>助成金の額</t>
  </si>
  <si>
    <t>項目</t>
  </si>
  <si>
    <t>活動に対する予算額</t>
  </si>
  <si>
    <t>（単位：千円）</t>
  </si>
  <si>
    <t>助成対象経費
小計(A)</t>
  </si>
  <si>
    <t>消費税等仕入控除税額
小計(B)</t>
  </si>
  <si>
    <t>助成対象経費
小計(C)</t>
  </si>
  <si>
    <t>収入（千円）</t>
  </si>
  <si>
    <t>支出（千円）</t>
  </si>
  <si>
    <t>入場料・配信等（D）</t>
  </si>
  <si>
    <t>出演費・音楽費・文芸費</t>
  </si>
  <si>
    <t>公的補助金等（E）</t>
  </si>
  <si>
    <t>会場費・舞台費・運搬費</t>
  </si>
  <si>
    <t>民間寄付金等（F）</t>
  </si>
  <si>
    <t>謝金・旅費・宣伝費等</t>
  </si>
  <si>
    <t>共催者負担金（G）</t>
  </si>
  <si>
    <t>助成対象経費小計(A)</t>
  </si>
  <si>
    <t>広告収入・その他（H）</t>
  </si>
  <si>
    <t>消費税等仕入控除税額小計(B)</t>
  </si>
  <si>
    <t>助成対象外経費(C)</t>
  </si>
  <si>
    <t>助成対象経費の増減率</t>
  </si>
  <si>
    <t>変更理由書等の提出</t>
  </si>
  <si>
    <t>チェック項目1</t>
    <phoneticPr fontId="9"/>
  </si>
  <si>
    <t>チェック項目2</t>
    <rPh sb="4" eb="6">
      <t>コウモク</t>
    </rPh>
    <phoneticPr fontId="9"/>
  </si>
  <si>
    <t>…自己負担金の額がマイナスにならないよう自動計算します。</t>
    <rPh sb="1" eb="3">
      <t>ジコ</t>
    </rPh>
    <rPh sb="3" eb="6">
      <t>フタンキン</t>
    </rPh>
    <rPh sb="7" eb="8">
      <t>ガク</t>
    </rPh>
    <rPh sb="20" eb="22">
      <t>ジドウ</t>
    </rPh>
    <rPh sb="22" eb="24">
      <t>ケイサン</t>
    </rPh>
    <phoneticPr fontId="9"/>
  </si>
  <si>
    <r>
      <t>【支出決算書</t>
    </r>
    <r>
      <rPr>
        <b/>
        <sz val="14"/>
        <color theme="1"/>
        <rFont val="ＭＳ ゴシック"/>
        <family val="3"/>
        <charset val="128"/>
      </rPr>
      <t>（兼「消費税等仕入控除税額計算書」）</t>
    </r>
    <r>
      <rPr>
        <b/>
        <sz val="20"/>
        <color theme="1"/>
        <rFont val="ＭＳ ゴシック"/>
        <family val="3"/>
        <charset val="128"/>
      </rPr>
      <t>】</t>
    </r>
    <rPh sb="1" eb="3">
      <t>シシュツ</t>
    </rPh>
    <rPh sb="3" eb="5">
      <t>ケッサン</t>
    </rPh>
    <rPh sb="5" eb="6">
      <t>ショ</t>
    </rPh>
    <rPh sb="7" eb="8">
      <t>ケン</t>
    </rPh>
    <rPh sb="9" eb="12">
      <t>ショウヒゼイ</t>
    </rPh>
    <rPh sb="12" eb="13">
      <t>トウ</t>
    </rPh>
    <rPh sb="13" eb="15">
      <t>シイレ</t>
    </rPh>
    <rPh sb="15" eb="17">
      <t>コウジョ</t>
    </rPh>
    <rPh sb="17" eb="19">
      <t>ゼイガク</t>
    </rPh>
    <rPh sb="19" eb="21">
      <t>ケイサン</t>
    </rPh>
    <phoneticPr fontId="4"/>
  </si>
  <si>
    <t>小計（円）</t>
    <phoneticPr fontId="4"/>
  </si>
  <si>
    <t>国内外メディア
掲載情報</t>
    <rPh sb="0" eb="3">
      <t>コクナイガイ</t>
    </rPh>
    <rPh sb="8" eb="12">
      <t>ケイサイジョウホウ</t>
    </rPh>
    <phoneticPr fontId="4"/>
  </si>
  <si>
    <t>掲載メディアの種類</t>
    <rPh sb="0" eb="2">
      <t>ケイサイ</t>
    </rPh>
    <rPh sb="7" eb="9">
      <t>シュルイ</t>
    </rPh>
    <phoneticPr fontId="50"/>
  </si>
  <si>
    <t>日付（年月）</t>
    <rPh sb="0" eb="2">
      <t>ヒヅケ</t>
    </rPh>
    <rPh sb="3" eb="5">
      <t>ネンゲツ</t>
    </rPh>
    <phoneticPr fontId="50"/>
  </si>
  <si>
    <t>具体的な媒体名</t>
    <rPh sb="0" eb="3">
      <t>グタイテキ</t>
    </rPh>
    <rPh sb="4" eb="7">
      <t>バイタイメイ</t>
    </rPh>
    <phoneticPr fontId="50"/>
  </si>
  <si>
    <t>掲載メディアの種類については、該当する項目をプルダウンで選択してください。</t>
    <rPh sb="0" eb="2">
      <t>ケイサイ</t>
    </rPh>
    <rPh sb="7" eb="9">
      <t>シュルイ</t>
    </rPh>
    <rPh sb="15" eb="17">
      <t>ガイトウ</t>
    </rPh>
    <rPh sb="19" eb="21">
      <t>コウモク</t>
    </rPh>
    <rPh sb="28" eb="30">
      <t>センタク</t>
    </rPh>
    <phoneticPr fontId="4"/>
  </si>
  <si>
    <t>特記事項</t>
    <rPh sb="0" eb="2">
      <t>トッキ</t>
    </rPh>
    <rPh sb="2" eb="4">
      <t>ジコウ</t>
    </rPh>
    <phoneticPr fontId="4"/>
  </si>
  <si>
    <t>【プルダウン選択肢】削除不可（非表示）</t>
    <rPh sb="6" eb="9">
      <t>センタクシ</t>
    </rPh>
    <rPh sb="10" eb="12">
      <t>サクジョ</t>
    </rPh>
    <rPh sb="12" eb="14">
      <t>フカ</t>
    </rPh>
    <rPh sb="15" eb="18">
      <t>ヒヒョウジ</t>
    </rPh>
    <phoneticPr fontId="4"/>
  </si>
  <si>
    <t>国内外のメディア掲載情報</t>
    <phoneticPr fontId="50"/>
  </si>
  <si>
    <t>新聞</t>
    <rPh sb="0" eb="2">
      <t>シンブン</t>
    </rPh>
    <phoneticPr fontId="50"/>
  </si>
  <si>
    <t>雑誌</t>
    <rPh sb="0" eb="2">
      <t>ザッシ</t>
    </rPh>
    <phoneticPr fontId="50"/>
  </si>
  <si>
    <t>WEB</t>
    <phoneticPr fontId="50"/>
  </si>
  <si>
    <t>放送</t>
    <rPh sb="0" eb="2">
      <t>ホウソウ</t>
    </rPh>
    <phoneticPr fontId="50"/>
  </si>
  <si>
    <t>＜達成した点・成果が認められた点とその理由・根拠＞</t>
    <phoneticPr fontId="9"/>
  </si>
  <si>
    <t>＜達成されなかった点・改善すべき点とその理由・根拠＞</t>
    <phoneticPr fontId="9"/>
  </si>
  <si>
    <t>＜上記の達成されなかった点・改善すべき点に関する今後の対応＞</t>
    <phoneticPr fontId="9"/>
  </si>
  <si>
    <t>目標</t>
    <phoneticPr fontId="9"/>
  </si>
  <si>
    <t>記載した内容の実施状況等</t>
    <rPh sb="0" eb="2">
      <t>キサイ</t>
    </rPh>
    <rPh sb="4" eb="6">
      <t>ナイヨウ</t>
    </rPh>
    <rPh sb="7" eb="12">
      <t>ジッシジョウキョウトウ</t>
    </rPh>
    <phoneticPr fontId="4"/>
  </si>
  <si>
    <t>＜達成した点・成果が認められた点とその理由・根拠＞</t>
  </si>
  <si>
    <t>＜達成されなかった点・改善すべき点とその理由・根拠＞</t>
  </si>
  <si>
    <t>＜取組実施による成果＞</t>
    <rPh sb="1" eb="2">
      <t>ト</t>
    </rPh>
    <rPh sb="2" eb="3">
      <t>ク</t>
    </rPh>
    <rPh sb="3" eb="5">
      <t>ジッシ</t>
    </rPh>
    <rPh sb="8" eb="10">
      <t>セイカ</t>
    </rPh>
    <phoneticPr fontId="9"/>
  </si>
  <si>
    <t>＜今後に向けた改善点と対応方針等＞</t>
    <rPh sb="1" eb="3">
      <t>コンゴ</t>
    </rPh>
    <rPh sb="4" eb="5">
      <t>ム</t>
    </rPh>
    <rPh sb="11" eb="16">
      <t>タイオウホウシントウ</t>
    </rPh>
    <phoneticPr fontId="9"/>
  </si>
  <si>
    <t>上記の取組に関連するアンケート調査やワークショップ等（あれば記載）</t>
    <rPh sb="0" eb="2">
      <t>ジョウキ</t>
    </rPh>
    <rPh sb="3" eb="5">
      <t>トリクミ</t>
    </rPh>
    <rPh sb="6" eb="8">
      <t>カンレン</t>
    </rPh>
    <rPh sb="15" eb="17">
      <t>チョウサ</t>
    </rPh>
    <rPh sb="25" eb="26">
      <t>トウ</t>
    </rPh>
    <rPh sb="30" eb="32">
      <t>キサイ</t>
    </rPh>
    <phoneticPr fontId="9"/>
  </si>
  <si>
    <t>「支出予算書」、「収支計画書」と「支出決算書」、「収支報告書」の内容を比較した収支計画の実施状況</t>
    <phoneticPr fontId="9"/>
  </si>
  <si>
    <t>＜当初計画と実績報告の相違点と相違が生じた理由・根拠＞</t>
    <phoneticPr fontId="9"/>
  </si>
  <si>
    <t>＜今後に向けた改善点と対応方針等＞</t>
    <phoneticPr fontId="9"/>
  </si>
  <si>
    <t>本活動に係る団体の組織運営体制</t>
    <phoneticPr fontId="9"/>
  </si>
  <si>
    <t>＜強化や改善が認められた点とその理由・根拠＞</t>
    <phoneticPr fontId="9"/>
  </si>
  <si>
    <t>申請書の記載内容が反映されます。変更はできません。見切れている場合、行の高さをご調節ください。</t>
    <phoneticPr fontId="4"/>
  </si>
  <si>
    <t>申請書の記載内容が反映されます。変更があった場合、参照式を削除し、あらためてご記入ください。見切れている場合、行の高さをご調節ください。</t>
    <phoneticPr fontId="4"/>
  </si>
  <si>
    <t>決算額　※括弧内は予算額</t>
    <rPh sb="0" eb="2">
      <t>ケッサン</t>
    </rPh>
    <rPh sb="2" eb="3">
      <t>ガク</t>
    </rPh>
    <phoneticPr fontId="9"/>
  </si>
  <si>
    <t>（円）</t>
    <phoneticPr fontId="9"/>
  </si>
  <si>
    <t>小計（円）</t>
    <rPh sb="0" eb="2">
      <t>ショウケイ</t>
    </rPh>
    <rPh sb="3" eb="4">
      <t>エン</t>
    </rPh>
    <phoneticPr fontId="4"/>
  </si>
  <si>
    <t>上記のうち次に</t>
    <rPh sb="0" eb="2">
      <t>ジョウキ</t>
    </rPh>
    <phoneticPr fontId="9"/>
  </si>
  <si>
    <t>シニア用</t>
    <rPh sb="3" eb="4">
      <t>ヨウ</t>
    </rPh>
    <phoneticPr fontId="9"/>
  </si>
  <si>
    <t>学生・若者用</t>
    <rPh sb="0" eb="2">
      <t>ガクセイ</t>
    </rPh>
    <rPh sb="3" eb="5">
      <t>ワカモノ</t>
    </rPh>
    <rPh sb="5" eb="6">
      <t>ヨウ</t>
    </rPh>
    <phoneticPr fontId="9"/>
  </si>
  <si>
    <t>障害者用</t>
    <rPh sb="0" eb="2">
      <t>ショウガイ</t>
    </rPh>
    <rPh sb="2" eb="3">
      <t>シャ</t>
    </rPh>
    <rPh sb="3" eb="4">
      <t>ヨウ</t>
    </rPh>
    <phoneticPr fontId="9"/>
  </si>
  <si>
    <t>【民間寄付金・協賛金・助成金等について】
個人寄付金やクラウドファンディング、当該公演に係る会費含む。</t>
    <phoneticPr fontId="9"/>
  </si>
  <si>
    <t>当てはまる枚数</t>
    <rPh sb="0" eb="1">
      <t>ア</t>
    </rPh>
    <rPh sb="5" eb="7">
      <t>マイスウ</t>
    </rPh>
    <phoneticPr fontId="9"/>
  </si>
  <si>
    <t>【その他収入について】
プログラムや当該公演のみに係るグッズなどの収入を含む。</t>
    <rPh sb="3" eb="4">
      <t>タ</t>
    </rPh>
    <rPh sb="4" eb="6">
      <t>シュウニュウ</t>
    </rPh>
    <phoneticPr fontId="9"/>
  </si>
  <si>
    <t>シート「別紙　入場料詳細に会場毎に入力してください。</t>
    <phoneticPr fontId="9"/>
  </si>
  <si>
    <t>入場料収入を別紙に複数記入する場合は、「○」を選択し、</t>
    <rPh sb="0" eb="3">
      <t>ニュウジョウリョウ</t>
    </rPh>
    <rPh sb="3" eb="5">
      <t>シュウニュウ</t>
    </rPh>
    <rPh sb="6" eb="8">
      <t>ベッシ</t>
    </rPh>
    <rPh sb="9" eb="11">
      <t>フクスウ</t>
    </rPh>
    <rPh sb="11" eb="13">
      <t>キニュウ</t>
    </rPh>
    <rPh sb="15" eb="17">
      <t>バアイ</t>
    </rPh>
    <rPh sb="23" eb="25">
      <t>センタク</t>
    </rPh>
    <phoneticPr fontId="4"/>
  </si>
  <si>
    <t>【収入決算書】</t>
    <rPh sb="1" eb="3">
      <t>シュウニュウ</t>
    </rPh>
    <rPh sb="3" eb="5">
      <t>ケッサン</t>
    </rPh>
    <rPh sb="5" eb="6">
      <t>ショ</t>
    </rPh>
    <phoneticPr fontId="4"/>
  </si>
  <si>
    <t>上記のうち次に</t>
    <phoneticPr fontId="9"/>
  </si>
  <si>
    <t>当てはまる枚数</t>
    <phoneticPr fontId="9"/>
  </si>
  <si>
    <t>別紙　当日来場者数内訳</t>
    <rPh sb="0" eb="2">
      <t>ベッシ</t>
    </rPh>
    <rPh sb="3" eb="5">
      <t>トウジツ</t>
    </rPh>
    <rPh sb="5" eb="7">
      <t>ライジョウ</t>
    </rPh>
    <rPh sb="7" eb="8">
      <t>シャ</t>
    </rPh>
    <rPh sb="8" eb="9">
      <t>スウ</t>
    </rPh>
    <rPh sb="9" eb="11">
      <t>ウチワケ</t>
    </rPh>
    <phoneticPr fontId="58"/>
  </si>
  <si>
    <t>　助成対象団体名</t>
    <rPh sb="1" eb="3">
      <t>ジョセイ</t>
    </rPh>
    <rPh sb="3" eb="5">
      <t>タイショウ</t>
    </rPh>
    <rPh sb="5" eb="7">
      <t>ダンタイ</t>
    </rPh>
    <rPh sb="7" eb="8">
      <t>メイ</t>
    </rPh>
    <phoneticPr fontId="58"/>
  </si>
  <si>
    <t>　助成対象活動名</t>
    <rPh sb="1" eb="3">
      <t>ジョセイ</t>
    </rPh>
    <rPh sb="3" eb="5">
      <t>タイショウ</t>
    </rPh>
    <rPh sb="5" eb="7">
      <t>カツドウ</t>
    </rPh>
    <rPh sb="7" eb="8">
      <t>メイ</t>
    </rPh>
    <phoneticPr fontId="58"/>
  </si>
  <si>
    <t>総使用席数合計</t>
    <rPh sb="0" eb="1">
      <t>ソウ</t>
    </rPh>
    <rPh sb="1" eb="3">
      <t>シヨウ</t>
    </rPh>
    <rPh sb="3" eb="5">
      <t>セキスウ</t>
    </rPh>
    <rPh sb="5" eb="7">
      <t>ゴウケイ</t>
    </rPh>
    <phoneticPr fontId="58"/>
  </si>
  <si>
    <t>有料来場者数合計</t>
    <rPh sb="0" eb="2">
      <t>ユウリョウ</t>
    </rPh>
    <rPh sb="2" eb="5">
      <t>ライジョウシャ</t>
    </rPh>
    <rPh sb="5" eb="6">
      <t>スウ</t>
    </rPh>
    <rPh sb="6" eb="8">
      <t>ゴウケイ</t>
    </rPh>
    <phoneticPr fontId="58"/>
  </si>
  <si>
    <t>総来場者数合計</t>
    <rPh sb="0" eb="1">
      <t>ソウ</t>
    </rPh>
    <rPh sb="1" eb="4">
      <t>ライジョウシャ</t>
    </rPh>
    <rPh sb="4" eb="5">
      <t>スウ</t>
    </rPh>
    <rPh sb="5" eb="7">
      <t>ゴウケイ</t>
    </rPh>
    <phoneticPr fontId="58"/>
  </si>
  <si>
    <t>有料来場率</t>
    <rPh sb="0" eb="2">
      <t>ユウリョウ</t>
    </rPh>
    <rPh sb="2" eb="4">
      <t>ライジョウ</t>
    </rPh>
    <rPh sb="4" eb="5">
      <t>リツ</t>
    </rPh>
    <phoneticPr fontId="58"/>
  </si>
  <si>
    <t>総来場率</t>
    <rPh sb="0" eb="1">
      <t>ソウ</t>
    </rPh>
    <rPh sb="1" eb="3">
      <t>ライジョウ</t>
    </rPh>
    <rPh sb="3" eb="4">
      <t>リツ</t>
    </rPh>
    <phoneticPr fontId="58"/>
  </si>
  <si>
    <t>会場名</t>
    <rPh sb="0" eb="2">
      <t>カイジョウ</t>
    </rPh>
    <rPh sb="2" eb="3">
      <t>メイ</t>
    </rPh>
    <phoneticPr fontId="58"/>
  </si>
  <si>
    <t>使用席数</t>
    <rPh sb="0" eb="2">
      <t>シヨウ</t>
    </rPh>
    <rPh sb="2" eb="4">
      <t>セキスウ</t>
    </rPh>
    <phoneticPr fontId="58"/>
  </si>
  <si>
    <t>公演回数</t>
    <rPh sb="0" eb="2">
      <t>コウエン</t>
    </rPh>
    <rPh sb="2" eb="4">
      <t>カイスウ</t>
    </rPh>
    <phoneticPr fontId="58"/>
  </si>
  <si>
    <t>総使用席数</t>
    <rPh sb="0" eb="1">
      <t>ソウ</t>
    </rPh>
    <rPh sb="1" eb="3">
      <t>シヨウ</t>
    </rPh>
    <rPh sb="3" eb="5">
      <t>セキスウ</t>
    </rPh>
    <phoneticPr fontId="58"/>
  </si>
  <si>
    <t>×</t>
    <phoneticPr fontId="58"/>
  </si>
  <si>
    <t>=</t>
    <phoneticPr fontId="58"/>
  </si>
  <si>
    <t>公演日</t>
    <rPh sb="0" eb="2">
      <t>コウエン</t>
    </rPh>
    <rPh sb="2" eb="3">
      <t>ビ</t>
    </rPh>
    <phoneticPr fontId="58"/>
  </si>
  <si>
    <t>曜</t>
    <rPh sb="0" eb="1">
      <t>ヒカリ</t>
    </rPh>
    <phoneticPr fontId="58"/>
  </si>
  <si>
    <t>開演時間</t>
    <rPh sb="0" eb="2">
      <t>カイエン</t>
    </rPh>
    <rPh sb="2" eb="4">
      <t>ジカン</t>
    </rPh>
    <phoneticPr fontId="58"/>
  </si>
  <si>
    <t>有料来場者数</t>
    <rPh sb="0" eb="2">
      <t>ユウリョウ</t>
    </rPh>
    <rPh sb="2" eb="5">
      <t>ライジョウシャ</t>
    </rPh>
    <rPh sb="5" eb="6">
      <t>スウ</t>
    </rPh>
    <phoneticPr fontId="58"/>
  </si>
  <si>
    <t>招待来場者数</t>
    <rPh sb="0" eb="2">
      <t>ショウタイ</t>
    </rPh>
    <rPh sb="2" eb="5">
      <t>ライジョウシャ</t>
    </rPh>
    <rPh sb="5" eb="6">
      <t>スウ</t>
    </rPh>
    <phoneticPr fontId="58"/>
  </si>
  <si>
    <t>合計（総来場者数）</t>
    <rPh sb="0" eb="2">
      <t>ゴウケイ</t>
    </rPh>
    <rPh sb="3" eb="4">
      <t>ソウ</t>
    </rPh>
    <rPh sb="4" eb="6">
      <t>ライジョウ</t>
    </rPh>
    <rPh sb="6" eb="7">
      <t>シャ</t>
    </rPh>
    <rPh sb="7" eb="8">
      <t>スウ</t>
    </rPh>
    <phoneticPr fontId="58"/>
  </si>
  <si>
    <t>248</t>
    <phoneticPr fontId="58"/>
  </si>
  <si>
    <t>＋</t>
    <phoneticPr fontId="58"/>
  </si>
  <si>
    <t>44</t>
    <phoneticPr fontId="58"/>
  </si>
  <si>
    <t>＝</t>
    <phoneticPr fontId="58"/>
  </si>
  <si>
    <t>合計</t>
    <rPh sb="0" eb="2">
      <t>ゴウケイ</t>
    </rPh>
    <phoneticPr fontId="58"/>
  </si>
  <si>
    <t>＋</t>
  </si>
  <si>
    <t>助成金支払申請書</t>
  </si>
  <si>
    <t>※総表に記入した情報が反映されます。</t>
  </si>
  <si>
    <t/>
  </si>
  <si>
    <t>独立行政法人日本芸術文化振興会理事長 殿</t>
  </si>
  <si>
    <t>-</t>
  </si>
  <si>
    <t>団体名
（主催者）</t>
  </si>
  <si>
    <t>記</t>
  </si>
  <si>
    <t>１　助成対象活動名　</t>
  </si>
  <si>
    <t>３　助成金振込先</t>
  </si>
  <si>
    <t>（１）金融機関名</t>
  </si>
  <si>
    <t>○○銀行</t>
  </si>
  <si>
    <t>（２）支店名</t>
  </si>
  <si>
    <t>○○支店</t>
  </si>
  <si>
    <t>店番号</t>
  </si>
  <si>
    <t>（３）口座種別</t>
  </si>
  <si>
    <t>普通</t>
  </si>
  <si>
    <t>プルダウンから選択してください</t>
  </si>
  <si>
    <t>（４）口座番号</t>
  </si>
  <si>
    <t>　　　口座名義（ｶﾀｶﾅ）</t>
  </si>
  <si>
    <t>※通帳の表紙裏に記載のｶﾀｶﾅをそのまま記入してください。</t>
  </si>
  <si>
    <t>（５）口座名義</t>
  </si>
  <si>
    <t>※通帳の表紙と、表紙裏の口座名義（ｶﾀｶﾅ）があるページのPDFデータも提出してください。</t>
  </si>
  <si>
    <t>（例）2024年5月25日</t>
    <rPh sb="1" eb="2">
      <t>レイ</t>
    </rPh>
    <rPh sb="7" eb="8">
      <t>ネン</t>
    </rPh>
    <rPh sb="9" eb="10">
      <t>ガツ</t>
    </rPh>
    <rPh sb="12" eb="13">
      <t>ニチ</t>
    </rPh>
    <phoneticPr fontId="58"/>
  </si>
  <si>
    <t>土</t>
    <rPh sb="0" eb="1">
      <t>ツチ</t>
    </rPh>
    <phoneticPr fontId="58"/>
  </si>
  <si>
    <t>【個表A(1)】</t>
    <phoneticPr fontId="4"/>
  </si>
  <si>
    <t>【個表A(2)】</t>
    <phoneticPr fontId="4"/>
  </si>
  <si>
    <t>収入（円）※括弧内は予算額</t>
    <rPh sb="0" eb="2">
      <t>シュウニュウ</t>
    </rPh>
    <rPh sb="3" eb="4">
      <t>エン</t>
    </rPh>
    <phoneticPr fontId="4"/>
  </si>
  <si>
    <t>支出（円）※括弧内は予算額</t>
    <rPh sb="0" eb="2">
      <t>シシュツ</t>
    </rPh>
    <rPh sb="3" eb="4">
      <t>エン</t>
    </rPh>
    <phoneticPr fontId="4"/>
  </si>
  <si>
    <t>舞台芸術等総合支援事業（国際芸術交流）</t>
    <phoneticPr fontId="9"/>
  </si>
  <si>
    <t xml:space="preserve">様式第12号（第14条関係）
</t>
    <rPh sb="5" eb="6">
      <t>ゴウ</t>
    </rPh>
    <rPh sb="7" eb="8">
      <t>ダイ</t>
    </rPh>
    <rPh sb="10" eb="11">
      <t>ジョウ</t>
    </rPh>
    <phoneticPr fontId="9"/>
  </si>
  <si>
    <t>　文化芸術振興費補助金による助成金交付要綱第14条の規定に基づき、下記のとおり助成金の支払を申請します。</t>
    <phoneticPr fontId="9"/>
  </si>
  <si>
    <t>令和　年　月　日</t>
    <rPh sb="0" eb="2">
      <t>レイワ</t>
    </rPh>
    <rPh sb="3" eb="4">
      <t>ネン</t>
    </rPh>
    <rPh sb="5" eb="6">
      <t>ガツ</t>
    </rPh>
    <rPh sb="7" eb="8">
      <t>ニチ</t>
    </rPh>
    <phoneticPr fontId="9"/>
  </si>
  <si>
    <t>公演名</t>
    <rPh sb="0" eb="3">
      <t>コウエンメイ</t>
    </rPh>
    <phoneticPr fontId="58"/>
  </si>
  <si>
    <t>助成金額/支出総額 (K/(A+C))</t>
  </si>
  <si>
    <t>概算払：</t>
    <rPh sb="0" eb="3">
      <t>ガイサンバラ</t>
    </rPh>
    <phoneticPr fontId="9"/>
  </si>
  <si>
    <t>要入力</t>
  </si>
  <si>
    <r>
      <t>２　助成金の額
　　</t>
    </r>
    <r>
      <rPr>
        <sz val="14"/>
        <color theme="1"/>
        <rFont val="ＭＳ ゴシック"/>
        <family val="3"/>
        <charset val="128"/>
      </rPr>
      <t>（今回支払額）</t>
    </r>
    <rPh sb="11" eb="16">
      <t>コンカイシハライガク</t>
    </rPh>
    <phoneticPr fontId="9"/>
  </si>
  <si>
    <t>参加国・
地域数</t>
    <rPh sb="0" eb="3">
      <t>サンカコク</t>
    </rPh>
    <rPh sb="5" eb="7">
      <t>チイキ</t>
    </rPh>
    <rPh sb="7" eb="8">
      <t>スウ</t>
    </rPh>
    <phoneticPr fontId="4"/>
  </si>
  <si>
    <t>参加国・地域名</t>
    <rPh sb="0" eb="3">
      <t>サンカコク</t>
    </rPh>
    <rPh sb="4" eb="6">
      <t>チイキ</t>
    </rPh>
    <rPh sb="6" eb="7">
      <t>メイ</t>
    </rPh>
    <phoneticPr fontId="4"/>
  </si>
  <si>
    <t>フェスティバルの参加国（地域）を全てご記入ください。</t>
    <phoneticPr fontId="5"/>
  </si>
  <si>
    <t>助成対象外とする公演・プログラム等（該当プログラム等がある場合は以下に記入）</t>
    <phoneticPr fontId="5"/>
  </si>
  <si>
    <t>上記記載の活動以外に助成対象外とするプログラムがある場合は、こちらの欄にご記入ください。</t>
    <phoneticPr fontId="5"/>
  </si>
  <si>
    <t>日本の国際的プレゼンスの向上や文化芸術による相互理解の促進への貢献</t>
    <phoneticPr fontId="4"/>
  </si>
  <si>
    <t>自治体、企業、コミュニティ、劇場・音楽堂等、教育機関等との連携・協力や、社会的・経済的価値の創出に向けた取組と期待される効果</t>
    <phoneticPr fontId="9"/>
  </si>
  <si>
    <t>国・地域名</t>
    <rPh sb="0" eb="1">
      <t>クニ</t>
    </rPh>
    <rPh sb="2" eb="4">
      <t>チイキ</t>
    </rPh>
    <rPh sb="4" eb="5">
      <t>メイ</t>
    </rPh>
    <phoneticPr fontId="9"/>
  </si>
  <si>
    <t>【内訳】</t>
    <phoneticPr fontId="9"/>
  </si>
  <si>
    <t>助成対象外経費</t>
    <phoneticPr fontId="9"/>
  </si>
  <si>
    <t>.</t>
    <phoneticPr fontId="9"/>
  </si>
  <si>
    <t>助成金を得ることで期待できる効果</t>
    <phoneticPr fontId="4"/>
  </si>
  <si>
    <r>
      <rPr>
        <sz val="14"/>
        <color theme="1"/>
        <rFont val="ＭＳ ゴシック"/>
        <family val="3"/>
        <charset val="128"/>
      </rPr>
      <t>申請書の記載内容が反映されます。</t>
    </r>
    <r>
      <rPr>
        <b/>
        <sz val="14"/>
        <color rgb="FFFF0000"/>
        <rFont val="ＭＳ ゴシック"/>
        <family val="3"/>
        <charset val="128"/>
      </rPr>
      <t xml:space="preserve">
変更はできません。</t>
    </r>
    <r>
      <rPr>
        <sz val="14"/>
        <color theme="1"/>
        <rFont val="ＭＳ ゴシック"/>
        <family val="3"/>
        <charset val="128"/>
      </rPr>
      <t>（誤字脱字は修正可）
見切れている場合、行の高さを調節ください。</t>
    </r>
    <rPh sb="0" eb="3">
      <t>シンセイショ</t>
    </rPh>
    <rPh sb="4" eb="6">
      <t>キサイ</t>
    </rPh>
    <rPh sb="6" eb="8">
      <t>ナイヨウ</t>
    </rPh>
    <rPh sb="9" eb="11">
      <t>ハンエイ</t>
    </rPh>
    <rPh sb="17" eb="19">
      <t>ヘンコウ</t>
    </rPh>
    <rPh sb="27" eb="29">
      <t>ゴジ</t>
    </rPh>
    <rPh sb="29" eb="31">
      <t>ダツジ</t>
    </rPh>
    <rPh sb="32" eb="34">
      <t>シュウセイ</t>
    </rPh>
    <rPh sb="34" eb="35">
      <t>カ</t>
    </rPh>
    <rPh sb="37" eb="38">
      <t>ミ</t>
    </rPh>
    <rPh sb="38" eb="39">
      <t>キ</t>
    </rPh>
    <rPh sb="43" eb="45">
      <t>バアイ</t>
    </rPh>
    <rPh sb="46" eb="47">
      <t>ギョウ</t>
    </rPh>
    <rPh sb="48" eb="49">
      <t>タカ</t>
    </rPh>
    <rPh sb="51" eb="53">
      <t>チョウセツ</t>
    </rPh>
    <phoneticPr fontId="9"/>
  </si>
  <si>
    <t>＜助成金を得たことによる成果＞（効果が認められた点・認められなかった点や理由等）</t>
    <rPh sb="1" eb="4">
      <t>ジョセイキン</t>
    </rPh>
    <rPh sb="5" eb="6">
      <t>エ</t>
    </rPh>
    <rPh sb="12" eb="14">
      <t>セイカ</t>
    </rPh>
    <rPh sb="38" eb="39">
      <t>トウ</t>
    </rPh>
    <phoneticPr fontId="9"/>
  </si>
  <si>
    <t>令和　年　月　日</t>
    <rPh sb="0" eb="2">
      <t>レイワ</t>
    </rPh>
    <rPh sb="3" eb="4">
      <t>トシ</t>
    </rPh>
    <rPh sb="5" eb="6">
      <t>ツキ</t>
    </rPh>
    <rPh sb="7" eb="8">
      <t>ヒ</t>
    </rPh>
    <phoneticPr fontId="9"/>
  </si>
  <si>
    <t>令和７年度　文化芸術振興費補助金による
助　成　対　象　活　動　実　績　報　告　書
舞台芸術等総合支援事業（国際芸術交流）</t>
    <phoneticPr fontId="4"/>
  </si>
  <si>
    <t>令和７年度　文化芸術振興費補助金による
助　 成　 金　 交　 付　 申　 請　 書
舞台芸術等総合支援事業（国際芸術交流）</t>
  </si>
  <si>
    <t>←提出日をご記入ください</t>
  </si>
  <si>
    <t>yyyy/mm/ddの形式で入力してください。</t>
  </si>
  <si>
    <t>　下記の活動を行いたいので、文化芸術振興費補助金による助成金交付要綱第７条第１項の規定に基づき、助成金の交付を申請します。</t>
  </si>
  <si>
    <t>エーシーオーオキナワ</t>
  </si>
  <si>
    <t>書類送付先
※団体住所、代表・担当者氏名と同一の場合も必ず記入</t>
  </si>
  <si>
    <t>住所を変更された場合は、事務局までご連絡ください。</t>
  </si>
  <si>
    <t>←助成金の額が助成対象経費(A)-(B)を超過していると赤く表示されます。</t>
  </si>
  <si>
    <t>助成対象経費合計(A)-(B)</t>
  </si>
  <si>
    <t>支出総額（A＋C）</t>
  </si>
  <si>
    <t>収入総額（I+J+K）</t>
  </si>
  <si>
    <t>助成金額/支出総額（K/((A+C))</t>
  </si>
  <si>
    <t>・会場の席数には、会場の最大収容人数（いわゆる定員）を入力してください。
・有料入場率が100%を超えている場合は使用座席数、公演回数、チケットの枚数を再度ご確認ください。
・ペアチケット5000円を20枚予定の場合、下記のように記載をお願いいたします。
　券種　ペアチケット（5000円）
　単価　2500
　枚数　40</t>
    <rPh sb="50" eb="51">
      <t>コ</t>
    </rPh>
    <rPh sb="55" eb="57">
      <t>バアイ</t>
    </rPh>
    <rPh sb="58" eb="60">
      <t>シヨウ</t>
    </rPh>
    <rPh sb="60" eb="63">
      <t>ザセキスウ</t>
    </rPh>
    <rPh sb="64" eb="66">
      <t>コウエン</t>
    </rPh>
    <rPh sb="66" eb="68">
      <t>カイスウ</t>
    </rPh>
    <rPh sb="74" eb="76">
      <t>マイスウ</t>
    </rPh>
    <rPh sb="77" eb="79">
      <t>サイド</t>
    </rPh>
    <rPh sb="80" eb="82">
      <t>カクニン</t>
    </rPh>
    <rPh sb="100" eb="101">
      <t>エン</t>
    </rPh>
    <rPh sb="104" eb="105">
      <t>マイ</t>
    </rPh>
    <rPh sb="105" eb="107">
      <t>ヨテイ</t>
    </rPh>
    <rPh sb="108" eb="110">
      <t>バアイ</t>
    </rPh>
    <rPh sb="111" eb="113">
      <t>カキ</t>
    </rPh>
    <rPh sb="117" eb="119">
      <t>キサイ</t>
    </rPh>
    <rPh sb="121" eb="122">
      <t>ネガ</t>
    </rPh>
    <rPh sb="145" eb="146">
      <t>エン</t>
    </rPh>
    <rPh sb="149" eb="151">
      <t>タンカ</t>
    </rPh>
    <rPh sb="158" eb="160">
      <t>マイスウ</t>
    </rPh>
    <phoneticPr fontId="4"/>
  </si>
  <si>
    <t>メイク・ヘアメイク費</t>
    <rPh sb="9" eb="10">
      <t>ヒ</t>
    </rPh>
    <phoneticPr fontId="9"/>
  </si>
  <si>
    <t>要選択</t>
    <rPh sb="0" eb="3">
      <t>ヨウセンタク</t>
    </rPh>
    <phoneticPr fontId="9"/>
  </si>
  <si>
    <t>←提出日をご記入ください。</t>
    <rPh sb="1" eb="4">
      <t>テイシュツビ</t>
    </rPh>
    <rPh sb="6" eb="8">
      <t>キニュウ</t>
    </rPh>
    <phoneticPr fontId="9"/>
  </si>
  <si>
    <t>※実際に本報告書を提出する日をご入力ください。</t>
  </si>
  <si>
    <t>書類送付先
※団体住所、代表・担当者氏名と同一の場合も必ず記入</t>
    <phoneticPr fontId="4"/>
  </si>
  <si>
    <t>…交付する助成金の額が助成対象経費合計（A-B）の範囲内になるよう自動計算します。</t>
    <rPh sb="1" eb="3">
      <t>コウフ</t>
    </rPh>
    <rPh sb="5" eb="8">
      <t>ジョセイキン</t>
    </rPh>
    <rPh sb="9" eb="10">
      <t>ガク</t>
    </rPh>
    <rPh sb="11" eb="13">
      <t>ジョセイ</t>
    </rPh>
    <rPh sb="13" eb="15">
      <t>タイショウ</t>
    </rPh>
    <rPh sb="15" eb="17">
      <t>ケイヒ</t>
    </rPh>
    <rPh sb="17" eb="19">
      <t>ゴウケイ</t>
    </rPh>
    <rPh sb="25" eb="28">
      <t>ハンイナイ</t>
    </rPh>
    <rPh sb="33" eb="35">
      <t>ジドウ</t>
    </rPh>
    <rPh sb="35" eb="37">
      <t>ケイサン</t>
    </rPh>
    <phoneticPr fontId="9"/>
  </si>
  <si>
    <t>協賛者・後援者等とその役割（経費の使途が指定されている場合には明記すること）、本補助金以外に受けた助成金等</t>
    <rPh sb="0" eb="2">
      <t>キョウサン</t>
    </rPh>
    <rPh sb="2" eb="3">
      <t>シャ</t>
    </rPh>
    <rPh sb="4" eb="7">
      <t>コウエンシャ</t>
    </rPh>
    <rPh sb="7" eb="8">
      <t>トウ</t>
    </rPh>
    <rPh sb="11" eb="13">
      <t>ヤクワリ</t>
    </rPh>
    <rPh sb="52" eb="53">
      <t>トウ</t>
    </rPh>
    <phoneticPr fontId="4"/>
  </si>
  <si>
    <t>参考資料URL</t>
    <rPh sb="0" eb="4">
      <t>サンコウシリョウ</t>
    </rPh>
    <phoneticPr fontId="9"/>
  </si>
  <si>
    <t>あらゆる人々と文化芸術をつなぐための創意工夫や鑑賞サポート等に関する取組と期待される効果</t>
    <phoneticPr fontId="4"/>
  </si>
  <si>
    <r>
      <t xml:space="preserve">【入場料収入について】
・会場の席数には、会場の最大収容人数（いわゆる定員）を入力してください。
・販売枚数については、全公演の合計数を入力してください。
招待券についても同様です。
ペアチケット5000円を20枚予定の場合、下記のように記載をお願いいたします。
　券種　ペアチケット（5000円）
　単価　2500
　枚数　40
・割引販売等により実際の販売価格が小計額と異なる場合は、セルH42に差額を入力してください。
</t>
    </r>
    <r>
      <rPr>
        <sz val="14"/>
        <color rgb="FFFF0000"/>
        <rFont val="ＭＳ Ｐゴシック"/>
        <family val="3"/>
        <charset val="128"/>
      </rPr>
      <t>差額が「1,000,000円」の場合、「-1000000」と入力してください。</t>
    </r>
    <r>
      <rPr>
        <sz val="14"/>
        <rFont val="ＭＳ Ｐゴシック"/>
        <family val="3"/>
        <charset val="128"/>
      </rPr>
      <t xml:space="preserve">
割引のある券種が少なく、上の表中に書ききれる場合は、 券種欄に「Ｓ席（学生割引）」等として記入しても構いません。
・「シニア用」「学生・若者用」「障害者用」欄については、観客層の把握の観点から設けました。
全入場券のうち、該当する券種の販売枚数を入力してください。</t>
    </r>
    <rPh sb="330" eb="334">
      <t>ショウガイシャヨウ</t>
    </rPh>
    <phoneticPr fontId="9"/>
  </si>
  <si>
    <t>入場率（c/a）</t>
    <rPh sb="0" eb="2">
      <t>ニュウジョウ</t>
    </rPh>
    <rPh sb="2" eb="3">
      <t>リツ</t>
    </rPh>
    <phoneticPr fontId="4"/>
  </si>
  <si>
    <t>入場者数合計(c)</t>
    <rPh sb="4" eb="6">
      <t>ゴウケイ</t>
    </rPh>
    <phoneticPr fontId="4"/>
  </si>
  <si>
    <t>使用席数合計(a)</t>
    <rPh sb="0" eb="2">
      <t>シヨウ</t>
    </rPh>
    <rPh sb="2" eb="4">
      <t>セキスウ</t>
    </rPh>
    <rPh sb="4" eb="6">
      <t>ゴウケイ</t>
    </rPh>
    <phoneticPr fontId="4"/>
  </si>
  <si>
    <t>入場率(c/a)</t>
    <phoneticPr fontId="4"/>
  </si>
  <si>
    <t>入場者数(c)</t>
    <rPh sb="0" eb="2">
      <t>ニュウジョウ</t>
    </rPh>
    <rPh sb="2" eb="3">
      <t>シャ</t>
    </rPh>
    <rPh sb="3" eb="4">
      <t>スウ</t>
    </rPh>
    <phoneticPr fontId="4"/>
  </si>
  <si>
    <t>入場率(c/a)</t>
    <rPh sb="0" eb="2">
      <t>ニュウジョウ</t>
    </rPh>
    <rPh sb="2" eb="3">
      <t>リツ</t>
    </rPh>
    <phoneticPr fontId="4"/>
  </si>
  <si>
    <t>シニア</t>
  </si>
  <si>
    <t>学生・若者</t>
  </si>
  <si>
    <t>障害者</t>
  </si>
  <si>
    <t>令和７年度</t>
    <phoneticPr fontId="50"/>
  </si>
  <si>
    <t>※「活動の企画意図」が変わる変更は認められません。</t>
    <phoneticPr fontId="9"/>
  </si>
  <si>
    <t>助成対象活動変更理由書</t>
  </si>
  <si>
    <t>団　体　名</t>
    <phoneticPr fontId="50"/>
  </si>
  <si>
    <t>代表者役職名</t>
    <rPh sb="3" eb="6">
      <t>ヤクショクメイ</t>
    </rPh>
    <phoneticPr fontId="50"/>
  </si>
  <si>
    <t>代表者氏名</t>
    <phoneticPr fontId="50"/>
  </si>
  <si>
    <t>活動区分</t>
    <rPh sb="0" eb="2">
      <t>カツドウ</t>
    </rPh>
    <phoneticPr fontId="50"/>
  </si>
  <si>
    <t>舞台芸術等総合支援事業（国際芸術交流）・国際フェスティバル</t>
    <rPh sb="20" eb="22">
      <t>コクサイ</t>
    </rPh>
    <phoneticPr fontId="50"/>
  </si>
  <si>
    <t>分野</t>
    <rPh sb="0" eb="2">
      <t>ブンヤ</t>
    </rPh>
    <phoneticPr fontId="9"/>
  </si>
  <si>
    <t>　　助成対象活動名</t>
    <phoneticPr fontId="50"/>
  </si>
  <si>
    <t>件名</t>
    <rPh sb="0" eb="2">
      <t>ケンメイ</t>
    </rPh>
    <phoneticPr fontId="50"/>
  </si>
  <si>
    <t>変更前</t>
    <phoneticPr fontId="50"/>
  </si>
  <si>
    <t>変更後</t>
    <phoneticPr fontId="50"/>
  </si>
  <si>
    <t>変更理由</t>
    <phoneticPr fontId="50"/>
  </si>
  <si>
    <t>以下、欄をコピーしてご記入ください。</t>
    <rPh sb="0" eb="2">
      <t>イカ</t>
    </rPh>
    <rPh sb="3" eb="4">
      <t>ラン</t>
    </rPh>
    <rPh sb="11" eb="13">
      <t>キニュウ</t>
    </rPh>
    <phoneticPr fontId="50"/>
  </si>
  <si>
    <t>公益社団法人　○○○○交響楽団</t>
    <rPh sb="0" eb="2">
      <t>コウエキ</t>
    </rPh>
    <rPh sb="2" eb="4">
      <t>シャダン</t>
    </rPh>
    <rPh sb="4" eb="6">
      <t>ホウジン</t>
    </rPh>
    <rPh sb="11" eb="13">
      <t>コウキョウ</t>
    </rPh>
    <rPh sb="13" eb="15">
      <t>ガクダン</t>
    </rPh>
    <phoneticPr fontId="50"/>
  </si>
  <si>
    <t>代表者職名</t>
    <phoneticPr fontId="50"/>
  </si>
  <si>
    <t>理事長</t>
    <rPh sb="0" eb="3">
      <t>リジチョウ</t>
    </rPh>
    <phoneticPr fontId="50"/>
  </si>
  <si>
    <t>○○　○○</t>
    <phoneticPr fontId="50"/>
  </si>
  <si>
    <t>活動区分</t>
    <rPh sb="0" eb="4">
      <t>カツドウクブン</t>
    </rPh>
    <phoneticPr fontId="9"/>
  </si>
  <si>
    <t>舞台芸術等総合支援事業（国際芸術交流）・国際フェスティバル</t>
    <rPh sb="0" eb="2">
      <t>ブタイ</t>
    </rPh>
    <rPh sb="2" eb="4">
      <t>ゲイジュツ</t>
    </rPh>
    <rPh sb="4" eb="5">
      <t>トウ</t>
    </rPh>
    <rPh sb="5" eb="7">
      <t>ソウゴウ</t>
    </rPh>
    <rPh sb="7" eb="9">
      <t>シエン</t>
    </rPh>
    <rPh sb="9" eb="11">
      <t>ジギョウ</t>
    </rPh>
    <rPh sb="12" eb="14">
      <t>コクサイ</t>
    </rPh>
    <rPh sb="14" eb="16">
      <t>ゲイジュツ</t>
    </rPh>
    <rPh sb="16" eb="18">
      <t>コウリュウ</t>
    </rPh>
    <rPh sb="20" eb="22">
      <t>コクサイ</t>
    </rPh>
    <phoneticPr fontId="50"/>
  </si>
  <si>
    <t>音楽</t>
    <rPh sb="0" eb="2">
      <t>オンガク</t>
    </rPh>
    <phoneticPr fontId="50"/>
  </si>
  <si>
    <t>○○○交響楽団「△△△△定期演奏会」</t>
    <rPh sb="3" eb="5">
      <t>コウキョウ</t>
    </rPh>
    <rPh sb="5" eb="7">
      <t>ガクダン</t>
    </rPh>
    <rPh sb="12" eb="14">
      <t>テイキ</t>
    </rPh>
    <rPh sb="14" eb="17">
      <t>エンソウカイ</t>
    </rPh>
    <phoneticPr fontId="50"/>
  </si>
  <si>
    <t>「第○回定期演奏会」の延期について</t>
    <rPh sb="1" eb="2">
      <t>ダイ</t>
    </rPh>
    <rPh sb="3" eb="4">
      <t>カイ</t>
    </rPh>
    <rPh sb="4" eb="9">
      <t>テイキエンソウカイ</t>
    </rPh>
    <rPh sb="11" eb="13">
      <t>エンキ</t>
    </rPh>
    <phoneticPr fontId="50"/>
  </si>
  <si>
    <t>変更前</t>
  </si>
  <si>
    <t>第○○回定期演奏会　令和〇年〇月○○日（土）17時開演</t>
    <rPh sb="4" eb="6">
      <t>テイキ</t>
    </rPh>
    <rPh sb="6" eb="9">
      <t>エンソウカイ</t>
    </rPh>
    <rPh sb="15" eb="16">
      <t>ガツ</t>
    </rPh>
    <rPh sb="18" eb="19">
      <t>ニチ</t>
    </rPh>
    <rPh sb="20" eb="21">
      <t>ド</t>
    </rPh>
    <rPh sb="24" eb="25">
      <t>ジ</t>
    </rPh>
    <rPh sb="25" eb="27">
      <t>カイエン</t>
    </rPh>
    <phoneticPr fontId="50"/>
  </si>
  <si>
    <t>変更後</t>
  </si>
  <si>
    <t>第○○回定期演奏会　令和〇年〇月〇〇日（土）17時開演</t>
    <rPh sb="4" eb="6">
      <t>テイキ</t>
    </rPh>
    <rPh sb="6" eb="9">
      <t>エンソウカイ</t>
    </rPh>
    <rPh sb="15" eb="16">
      <t>ガツ</t>
    </rPh>
    <rPh sb="18" eb="19">
      <t>ニチ</t>
    </rPh>
    <rPh sb="20" eb="21">
      <t>ド</t>
    </rPh>
    <rPh sb="24" eb="25">
      <t>ジ</t>
    </rPh>
    <rPh sb="25" eb="27">
      <t>カイエン</t>
    </rPh>
    <phoneticPr fontId="50"/>
  </si>
  <si>
    <t>変更理由</t>
  </si>
  <si>
    <t>○○○○○○○○○○○○○○のため。</t>
    <phoneticPr fontId="50"/>
  </si>
  <si>
    <t>「第○回定期演奏会」の出演者の変更について</t>
    <rPh sb="1" eb="2">
      <t>ダイ</t>
    </rPh>
    <rPh sb="3" eb="4">
      <t>カイ</t>
    </rPh>
    <rPh sb="4" eb="9">
      <t>テイキエンソウカイ</t>
    </rPh>
    <rPh sb="11" eb="14">
      <t>シュツエンシャ</t>
    </rPh>
    <rPh sb="15" eb="17">
      <t>ヘンコウ</t>
    </rPh>
    <phoneticPr fontId="50"/>
  </si>
  <si>
    <t>第○○回定期演奏会　ソリスト○○○○、助演□□□□</t>
    <rPh sb="4" eb="6">
      <t>テイキ</t>
    </rPh>
    <rPh sb="6" eb="9">
      <t>エンソウカイ</t>
    </rPh>
    <rPh sb="19" eb="21">
      <t>ジョエン</t>
    </rPh>
    <phoneticPr fontId="50"/>
  </si>
  <si>
    <t>第○○回定期演奏会　ソリスト△△△△、助演◎◎◎◎</t>
    <rPh sb="4" eb="6">
      <t>テイキ</t>
    </rPh>
    <rPh sb="6" eb="9">
      <t>エンソウカイ</t>
    </rPh>
    <rPh sb="19" eb="21">
      <t>ジョエン</t>
    </rPh>
    <phoneticPr fontId="50"/>
  </si>
  <si>
    <t>「第○回定期演奏会」の曲目の変更について</t>
    <rPh sb="1" eb="2">
      <t>ダイ</t>
    </rPh>
    <rPh sb="3" eb="4">
      <t>カイ</t>
    </rPh>
    <rPh sb="4" eb="9">
      <t>テイキエンソウカイ</t>
    </rPh>
    <rPh sb="11" eb="13">
      <t>キョクモク</t>
    </rPh>
    <rPh sb="14" eb="16">
      <t>ヘンコウ</t>
    </rPh>
    <phoneticPr fontId="50"/>
  </si>
  <si>
    <t>モーツァルト「交響曲第〇番」</t>
    <rPh sb="7" eb="10">
      <t>コウキョウキョク</t>
    </rPh>
    <rPh sb="10" eb="11">
      <t>ダイ</t>
    </rPh>
    <rPh sb="12" eb="13">
      <t>バン</t>
    </rPh>
    <phoneticPr fontId="50"/>
  </si>
  <si>
    <t>モーツァルト「交響曲第△番」</t>
    <rPh sb="10" eb="11">
      <t>ダイ</t>
    </rPh>
    <rPh sb="12" eb="13">
      <t>バン</t>
    </rPh>
    <phoneticPr fontId="50"/>
  </si>
  <si>
    <t>「第△回定期演奏会」の延期について</t>
    <rPh sb="1" eb="2">
      <t>ダイ</t>
    </rPh>
    <rPh sb="3" eb="4">
      <t>カイ</t>
    </rPh>
    <rPh sb="4" eb="9">
      <t>テイキエンソウカイ</t>
    </rPh>
    <phoneticPr fontId="50"/>
  </si>
  <si>
    <t>第○○回定期演奏会　令和〇年〇月〇〇日（土）17時開演</t>
    <rPh sb="4" eb="6">
      <t>テイキ</t>
    </rPh>
    <rPh sb="6" eb="9">
      <t>エンソウカイ</t>
    </rPh>
    <rPh sb="10" eb="12">
      <t>レイワ</t>
    </rPh>
    <rPh sb="13" eb="14">
      <t>ネン</t>
    </rPh>
    <rPh sb="15" eb="16">
      <t>ガツ</t>
    </rPh>
    <rPh sb="18" eb="19">
      <t>ニチ</t>
    </rPh>
    <rPh sb="20" eb="21">
      <t>ド</t>
    </rPh>
    <rPh sb="24" eb="25">
      <t>ジ</t>
    </rPh>
    <rPh sb="25" eb="27">
      <t>カイエン</t>
    </rPh>
    <phoneticPr fontId="50"/>
  </si>
  <si>
    <t>連絡日</t>
    <rPh sb="0" eb="2">
      <t>レンラク</t>
    </rPh>
    <rPh sb="2" eb="3">
      <t>ヒ</t>
    </rPh>
    <phoneticPr fontId="50"/>
  </si>
  <si>
    <t>令和７年度文化芸術振興費補助金による</t>
    <phoneticPr fontId="9"/>
  </si>
  <si>
    <r>
      <t xml:space="preserve">以下の項目に変更がある場合、「変更理由書」の提出が必要です。
・団体住所、団体名、代表者役職名、代表者氏名
・助成対象活動名
</t>
    </r>
    <r>
      <rPr>
        <b/>
        <sz val="14"/>
        <color rgb="FFFF0000"/>
        <rFont val="ＭＳ ゴシック"/>
        <family val="3"/>
        <charset val="128"/>
      </rPr>
      <t xml:space="preserve">
住所を変更された場合は、事務局までご連絡ください。</t>
    </r>
    <rPh sb="32" eb="34">
      <t>ダンタイ</t>
    </rPh>
    <rPh sb="44" eb="46">
      <t>ヤクショク</t>
    </rPh>
    <phoneticPr fontId="4"/>
  </si>
  <si>
    <t>←助成金額が交付決定額から減額となる場合、緑色に表示されます。</t>
    <rPh sb="1" eb="5">
      <t>ジョセイキンガク</t>
    </rPh>
    <rPh sb="6" eb="11">
      <t>コウフケッテイガク</t>
    </rPh>
    <rPh sb="13" eb="15">
      <t>ゲンガク</t>
    </rPh>
    <rPh sb="18" eb="20">
      <t>バアイ</t>
    </rPh>
    <rPh sb="21" eb="23">
      <t>ミドリイロ</t>
    </rPh>
    <rPh sb="24" eb="26">
      <t>ヒョウジ</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</si>
</sst>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8">
    <numFmt numFmtId="6" formatCode="&quot;¥&quot;#,##0;[Red]&quot;¥&quot;\-#,##0"/>
    <numFmt numFmtId="176" formatCode="#,##0_ "/>
    <numFmt numFmtId="177" formatCode="#,##0_);[Red]\(#,##0\)"/>
    <numFmt numFmtId="178" formatCode="#,##0_ ;[Red]\-#,##0\ "/>
    <numFmt numFmtId="179" formatCode="000"/>
    <numFmt numFmtId="180" formatCode="0.0%"/>
    <numFmt numFmtId="181" formatCode="&quot;¥&quot;#,##0_);[Red]\(&quot;¥&quot;#,##0\)"/>
    <numFmt numFmtId="182" formatCode="m/d;@"/>
    <numFmt numFmtId="183" formatCode="General;;"/>
    <numFmt numFmtId="184" formatCode="#,##0_ &quot;席&quot;"/>
    <numFmt numFmtId="185" formatCode="#,##0_ &quot;枚&quot;"/>
    <numFmt numFmtId="186" formatCode="m&quot;月&quot;d&quot;日&quot;;@"/>
    <numFmt numFmtId="187" formatCode="ggge&quot;年&quot;m&quot;月&quot;d&quot;日&quot;\(aaa\)"/>
    <numFmt numFmtId="188" formatCode="0\ %"/>
    <numFmt numFmtId="189" formatCode="#,##0_ &quot;回&quot;"/>
    <numFmt numFmtId="190" formatCode="#,##0&quot; 席&quot;"/>
    <numFmt numFmtId="191" formatCode="#"/>
    <numFmt numFmtId="192" formatCode="[$-411]ggge&quot;年&quot;m&quot;月&quot;d&quot;日&quot;;@"/>
    <numFmt numFmtId="193" formatCode="\(#,##0\)"/>
    <numFmt numFmtId="194" formatCode="yyyy&quot;年&quot;m&quot;月&quot;;@"/>
    <numFmt numFmtId="195" formatCode="#,##0;&quot;△ &quot;#,##0"/>
    <numFmt numFmtId="196" formatCode="aaa"/>
    <numFmt numFmtId="197" formatCode="0_);[Red]\(0\)"/>
    <numFmt numFmtId="198" formatCode="#,##0&quot;円&quot;"/>
    <numFmt numFmtId="199" formatCode="0000000"/>
    <numFmt numFmtId="200" formatCode="\(0.0%\)"/>
    <numFmt numFmtId="201" formatCode="#,##0_ &quot;カ国&quot;"/>
    <numFmt numFmtId="202" formatCode="[$]ggge&quot;年&quot;m&quot;月&quot;d&quot;日&quot;;@" x16r2:formatCode16="[$-ja-JP-x-gannen]ggge&quot;年&quot;m&quot;月&quot;d&quot;日&quot;;@"/>
  </numFmts>
  <fonts count="83">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font>
    <font>
      <sz val="6"/>
      <name val="游ゴシック"/>
      <family val="3"/>
      <charset val="128"/>
    </font>
    <font>
      <sz val="11"/>
      <color theme="1"/>
      <name val="游ゴシック"/>
      <family val="3"/>
      <charset val="128"/>
      <scheme val="minor"/>
    </font>
    <font>
      <b/>
      <sz val="11"/>
      <color theme="1"/>
      <name val="游ゴシック"/>
      <family val="3"/>
      <charset val="128"/>
      <scheme val="minor"/>
    </font>
    <font>
      <sz val="11"/>
      <name val="游ゴシック"/>
      <family val="3"/>
      <charset val="128"/>
      <scheme val="minor"/>
    </font>
    <font>
      <sz val="6"/>
      <name val="游ゴシック"/>
      <family val="3"/>
      <charset val="128"/>
      <scheme val="minor"/>
    </font>
    <font>
      <sz val="11"/>
      <name val="ＭＳ Ｐゴシック"/>
      <family val="3"/>
      <charset val="128"/>
    </font>
    <font>
      <sz val="14"/>
      <color theme="1"/>
      <name val="ＭＳ ゴシック"/>
      <family val="3"/>
      <charset val="128"/>
    </font>
    <font>
      <sz val="11"/>
      <color theme="1"/>
      <name val="游ゴシック"/>
      <family val="2"/>
      <scheme val="minor"/>
    </font>
    <font>
      <sz val="11"/>
      <color theme="1"/>
      <name val="ＭＳ Ｐゴシック"/>
      <family val="3"/>
      <charset val="128"/>
    </font>
    <font>
      <sz val="10"/>
      <color theme="1"/>
      <name val="ＭＳ Ｐゴシック"/>
      <family val="3"/>
      <charset val="128"/>
    </font>
    <font>
      <sz val="10"/>
      <name val="ＭＳ Ｐゴシック"/>
      <family val="3"/>
      <charset val="128"/>
    </font>
    <font>
      <b/>
      <sz val="10"/>
      <name val="ＭＳ Ｐゴシック"/>
      <family val="3"/>
      <charset val="128"/>
    </font>
    <font>
      <sz val="16"/>
      <color theme="1"/>
      <name val="ＭＳ ゴシック"/>
      <family val="3"/>
      <charset val="128"/>
    </font>
    <font>
      <sz val="11"/>
      <color theme="1"/>
      <name val="ＭＳ ゴシック"/>
      <family val="3"/>
      <charset val="128"/>
    </font>
    <font>
      <sz val="22"/>
      <color theme="1"/>
      <name val="ＭＳ ゴシック"/>
      <family val="3"/>
      <charset val="128"/>
    </font>
    <font>
      <sz val="18"/>
      <color theme="1"/>
      <name val="ＭＳ ゴシック"/>
      <family val="3"/>
      <charset val="128"/>
    </font>
    <font>
      <sz val="20"/>
      <color theme="1"/>
      <name val="ＭＳ ゴシック"/>
      <family val="3"/>
      <charset val="128"/>
    </font>
    <font>
      <sz val="11"/>
      <name val="ＭＳ ゴシック"/>
      <family val="3"/>
      <charset val="128"/>
    </font>
    <font>
      <sz val="14"/>
      <name val="ＭＳ ゴシック"/>
      <family val="3"/>
      <charset val="128"/>
    </font>
    <font>
      <b/>
      <sz val="14"/>
      <color theme="1"/>
      <name val="ＭＳ ゴシック"/>
      <family val="3"/>
      <charset val="128"/>
    </font>
    <font>
      <sz val="12"/>
      <color theme="1"/>
      <name val="ＭＳ ゴシック"/>
      <family val="3"/>
      <charset val="128"/>
    </font>
    <font>
      <sz val="10"/>
      <color theme="1"/>
      <name val="ＭＳ ゴシック"/>
      <family val="3"/>
      <charset val="128"/>
    </font>
    <font>
      <b/>
      <sz val="14"/>
      <name val="ＭＳ ゴシック"/>
      <family val="3"/>
      <charset val="128"/>
    </font>
    <font>
      <sz val="10"/>
      <name val="ＭＳ ゴシック"/>
      <family val="3"/>
      <charset val="128"/>
    </font>
    <font>
      <sz val="14"/>
      <color rgb="FFFF0000"/>
      <name val="ＭＳ ゴシック"/>
      <family val="3"/>
      <charset val="128"/>
    </font>
    <font>
      <sz val="9"/>
      <color theme="1"/>
      <name val="ＭＳ ゴシック"/>
      <family val="3"/>
      <charset val="128"/>
    </font>
    <font>
      <sz val="11"/>
      <color rgb="FF0070C0"/>
      <name val="ＭＳ ゴシック"/>
      <family val="3"/>
      <charset val="128"/>
    </font>
    <font>
      <b/>
      <sz val="14"/>
      <color rgb="FFFF0000"/>
      <name val="ＭＳ ゴシック"/>
      <family val="3"/>
      <charset val="128"/>
    </font>
    <font>
      <sz val="14"/>
      <color rgb="FFCCFFFF"/>
      <name val="ＭＳ ゴシック"/>
      <family val="3"/>
      <charset val="128"/>
    </font>
    <font>
      <b/>
      <sz val="20"/>
      <color theme="1"/>
      <name val="ＭＳ ゴシック"/>
      <family val="3"/>
      <charset val="128"/>
    </font>
    <font>
      <b/>
      <sz val="16"/>
      <color theme="1"/>
      <name val="ＭＳ ゴシック"/>
      <family val="3"/>
      <charset val="128"/>
    </font>
    <font>
      <b/>
      <sz val="18"/>
      <color theme="1"/>
      <name val="ＭＳ ゴシック"/>
      <family val="3"/>
      <charset val="128"/>
    </font>
    <font>
      <sz val="18"/>
      <color rgb="FF000000"/>
      <name val="ＭＳ ゴシック"/>
      <family val="3"/>
      <charset val="128"/>
    </font>
    <font>
      <sz val="14"/>
      <color rgb="FF000000"/>
      <name val="ＭＳ ゴシック"/>
      <family val="3"/>
      <charset val="128"/>
    </font>
    <font>
      <b/>
      <sz val="12"/>
      <color theme="1"/>
      <name val="ＭＳ ゴシック"/>
      <family val="3"/>
      <charset val="128"/>
    </font>
    <font>
      <b/>
      <sz val="12"/>
      <name val="ＭＳ ゴシック"/>
      <family val="3"/>
      <charset val="128"/>
    </font>
    <font>
      <sz val="22"/>
      <name val="ＭＳ ゴシック"/>
      <family val="3"/>
      <charset val="128"/>
    </font>
    <font>
      <b/>
      <sz val="11"/>
      <color theme="1"/>
      <name val="ＭＳ ゴシック"/>
      <family val="3"/>
      <charset val="128"/>
    </font>
    <font>
      <sz val="16"/>
      <name val="ＭＳ ゴシック"/>
      <family val="3"/>
      <charset val="128"/>
    </font>
    <font>
      <b/>
      <sz val="14"/>
      <color rgb="FFC00000"/>
      <name val="ＭＳ ゴシック"/>
      <family val="3"/>
      <charset val="128"/>
    </font>
    <font>
      <sz val="14"/>
      <color rgb="FFC00000"/>
      <name val="ＭＳ ゴシック"/>
      <family val="3"/>
      <charset val="128"/>
    </font>
    <font>
      <b/>
      <sz val="9"/>
      <color indexed="81"/>
      <name val="MS P ゴシック"/>
      <family val="3"/>
      <charset val="128"/>
    </font>
    <font>
      <b/>
      <sz val="12"/>
      <color indexed="81"/>
      <name val="MS P ゴシック"/>
      <family val="3"/>
      <charset val="128"/>
    </font>
    <font>
      <b/>
      <sz val="16"/>
      <color indexed="81"/>
      <name val="MS P ゴシック"/>
      <family val="3"/>
      <charset val="128"/>
    </font>
    <font>
      <sz val="12"/>
      <name val="ＭＳ ゴシック"/>
      <family val="3"/>
      <charset val="128"/>
    </font>
    <font>
      <sz val="6"/>
      <name val="游ゴシック"/>
      <family val="2"/>
      <charset val="128"/>
      <scheme val="minor"/>
    </font>
    <font>
      <sz val="12"/>
      <color indexed="81"/>
      <name val="MS P ゴシック"/>
      <family val="3"/>
      <charset val="128"/>
    </font>
    <font>
      <sz val="12"/>
      <color theme="1"/>
      <name val="游ゴシック"/>
      <family val="3"/>
      <charset val="128"/>
      <scheme val="minor"/>
    </font>
    <font>
      <sz val="12"/>
      <color theme="1"/>
      <name val="ＭＳ Ｐゴシック"/>
      <family val="3"/>
      <charset val="128"/>
    </font>
    <font>
      <sz val="12"/>
      <name val="ＭＳ Ｐゴシック"/>
      <family val="3"/>
      <charset val="128"/>
    </font>
    <font>
      <sz val="14"/>
      <name val="ＭＳ Ｐゴシック"/>
      <family val="3"/>
      <charset val="128"/>
    </font>
    <font>
      <sz val="14"/>
      <color rgb="FFFF0000"/>
      <name val="ＭＳ Ｐゴシック"/>
      <family val="3"/>
      <charset val="128"/>
    </font>
    <font>
      <sz val="14"/>
      <color theme="1"/>
      <name val="ＭＳ Ｐゴシック"/>
      <family val="3"/>
      <charset val="128"/>
    </font>
    <font>
      <sz val="6"/>
      <name val="ＭＳ Ｐゴシック"/>
      <family val="3"/>
      <charset val="128"/>
    </font>
    <font>
      <b/>
      <sz val="9"/>
      <color theme="1"/>
      <name val="ＭＳ ゴシック"/>
      <family val="3"/>
      <charset val="128"/>
    </font>
    <font>
      <b/>
      <sz val="10"/>
      <color theme="1"/>
      <name val="ＭＳ ゴシック"/>
      <family val="3"/>
      <charset val="128"/>
    </font>
    <font>
      <sz val="8"/>
      <color theme="1"/>
      <name val="ＭＳ ゴシック"/>
      <family val="3"/>
      <charset val="128"/>
    </font>
    <font>
      <b/>
      <sz val="8"/>
      <color theme="1"/>
      <name val="ＭＳ ゴシック"/>
      <family val="3"/>
      <charset val="128"/>
    </font>
    <font>
      <i/>
      <sz val="8"/>
      <color theme="1"/>
      <name val="ＭＳ ゴシック"/>
      <family val="3"/>
      <charset val="128"/>
    </font>
    <font>
      <i/>
      <sz val="6"/>
      <color theme="1"/>
      <name val="ＭＳ ゴシック"/>
      <family val="3"/>
      <charset val="128"/>
    </font>
    <font>
      <b/>
      <sz val="9"/>
      <color indexed="81"/>
      <name val="ＭＳ Ｐゴシック"/>
      <family val="3"/>
      <charset val="128"/>
    </font>
    <font>
      <b/>
      <sz val="24"/>
      <color theme="1"/>
      <name val="ＭＳ ゴシック"/>
      <family val="3"/>
      <charset val="128"/>
    </font>
    <font>
      <sz val="24"/>
      <color theme="1"/>
      <name val="ＭＳ ゴシック"/>
      <family val="3"/>
      <charset val="128"/>
    </font>
    <font>
      <sz val="28"/>
      <color theme="1"/>
      <name val="ＭＳ ゴシック"/>
      <family val="3"/>
      <charset val="128"/>
    </font>
    <font>
      <b/>
      <sz val="16"/>
      <color rgb="FFFF0000"/>
      <name val="ＭＳ ゴシック"/>
      <family val="3"/>
      <charset val="128"/>
    </font>
    <font>
      <sz val="11"/>
      <color indexed="81"/>
      <name val="MS P ゴシック"/>
      <family val="3"/>
      <charset val="128"/>
    </font>
    <font>
      <sz val="10"/>
      <color indexed="81"/>
      <name val="MS P ゴシック"/>
      <family val="3"/>
      <charset val="128"/>
    </font>
    <font>
      <sz val="14"/>
      <color rgb="FFC0C0C0"/>
      <name val="ＭＳ ゴシック"/>
      <family val="3"/>
      <charset val="128"/>
    </font>
    <font>
      <sz val="11"/>
      <color rgb="FFC0C0C0"/>
      <name val="ＭＳ ゴシック"/>
      <family val="3"/>
      <charset val="128"/>
    </font>
    <font>
      <b/>
      <sz val="16"/>
      <color rgb="FFC00000"/>
      <name val="ＭＳ ゴシック"/>
      <family val="3"/>
      <charset val="128"/>
    </font>
    <font>
      <sz val="16"/>
      <color rgb="FF000000"/>
      <name val="ＭＳ ゴシック"/>
      <family val="3"/>
      <charset val="128"/>
    </font>
    <font>
      <b/>
      <sz val="14"/>
      <color theme="8"/>
      <name val="ＭＳ ゴシック"/>
      <family val="3"/>
      <charset val="128"/>
    </font>
    <font>
      <sz val="12"/>
      <color rgb="FFC00000"/>
      <name val="ＭＳ ゴシック"/>
      <family val="3"/>
      <charset val="128"/>
    </font>
    <font>
      <b/>
      <sz val="14"/>
      <color indexed="81"/>
      <name val="MS P ゴシック"/>
      <family val="3"/>
      <charset val="128"/>
    </font>
    <font>
      <u/>
      <sz val="11"/>
      <color theme="10"/>
      <name val="游ゴシック"/>
      <family val="3"/>
      <charset val="128"/>
      <scheme val="minor"/>
    </font>
    <font>
      <b/>
      <sz val="11"/>
      <color rgb="FFC00000"/>
      <name val="ＭＳ ゴシック"/>
      <family val="3"/>
      <charset val="128"/>
    </font>
    <font>
      <b/>
      <sz val="11"/>
      <name val="ＭＳ ゴシック"/>
      <family val="3"/>
      <charset val="128"/>
    </font>
    <font>
      <b/>
      <sz val="14"/>
      <color rgb="FF0070C0"/>
      <name val="ＭＳ ゴシック"/>
      <family val="3"/>
      <charset val="128"/>
    </font>
  </fonts>
  <fills count="16">
    <fill>
      <patternFill patternType="none"/>
    </fill>
    <fill>
      <patternFill patternType="gray125"/>
    </fill>
    <fill>
      <patternFill patternType="solid">
        <fgColor rgb="FFC0C0C0"/>
        <bgColor indexed="64"/>
      </patternFill>
    </fill>
    <fill>
      <patternFill patternType="solid">
        <fgColor rgb="FFCCFFFF"/>
        <bgColor indexed="64"/>
      </patternFill>
    </fill>
    <fill>
      <patternFill patternType="solid">
        <fgColor rgb="FFEAEAEA"/>
        <bgColor indexed="64"/>
      </patternFill>
    </fill>
    <fill>
      <patternFill patternType="solid">
        <fgColor theme="2"/>
        <bgColor indexed="64"/>
      </patternFill>
    </fill>
    <fill>
      <patternFill patternType="solid">
        <fgColor theme="0" tint="-0.14999847407452621"/>
        <bgColor indexed="64"/>
      </patternFill>
    </fill>
    <fill>
      <patternFill patternType="solid">
        <fgColor rgb="FF969696"/>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DDDDDD"/>
        <bgColor indexed="64"/>
      </patternFill>
    </fill>
    <fill>
      <patternFill patternType="solid">
        <fgColor theme="0"/>
        <bgColor indexed="64"/>
      </patternFill>
    </fill>
  </fills>
  <borders count="212">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thin">
        <color indexed="64"/>
      </left>
      <right style="hair">
        <color indexed="64"/>
      </right>
      <top style="hair">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hair">
        <color indexed="64"/>
      </top>
      <bottom style="hair">
        <color indexed="64"/>
      </bottom>
      <diagonal/>
    </border>
    <border>
      <left style="thin">
        <color indexed="64"/>
      </left>
      <right style="thin">
        <color indexed="64"/>
      </right>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thin">
        <color indexed="64"/>
      </left>
      <right style="hair">
        <color indexed="64"/>
      </right>
      <top/>
      <bottom style="hair">
        <color indexed="64"/>
      </bottom>
      <diagonal/>
    </border>
    <border>
      <left/>
      <right style="medium">
        <color indexed="64"/>
      </right>
      <top style="medium">
        <color indexed="64"/>
      </top>
      <bottom/>
      <diagonal/>
    </border>
    <border>
      <left/>
      <right/>
      <top/>
      <bottom style="medium">
        <color indexed="64"/>
      </bottom>
      <diagonal/>
    </border>
    <border>
      <left/>
      <right style="hair">
        <color indexed="64"/>
      </right>
      <top style="hair">
        <color indexed="64"/>
      </top>
      <bottom style="thin">
        <color indexed="64"/>
      </bottom>
      <diagonal/>
    </border>
    <border>
      <left style="hair">
        <color indexed="64"/>
      </left>
      <right/>
      <top/>
      <bottom/>
      <diagonal/>
    </border>
    <border>
      <left style="thin">
        <color indexed="64"/>
      </left>
      <right/>
      <top style="medium">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hair">
        <color indexed="64"/>
      </bottom>
      <diagonal/>
    </border>
    <border>
      <left/>
      <right style="hair">
        <color indexed="64"/>
      </right>
      <top/>
      <bottom/>
      <diagonal/>
    </border>
    <border>
      <left/>
      <right/>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top/>
      <bottom style="dotted">
        <color indexed="64"/>
      </bottom>
      <diagonal/>
    </border>
    <border>
      <left/>
      <right style="medium">
        <color indexed="64"/>
      </right>
      <top/>
      <bottom style="dotted">
        <color indexed="64"/>
      </bottom>
      <diagonal/>
    </border>
    <border>
      <left style="thin">
        <color indexed="64"/>
      </left>
      <right style="hair">
        <color indexed="64"/>
      </right>
      <top/>
      <bottom/>
      <diagonal/>
    </border>
    <border>
      <left style="thin">
        <color indexed="64"/>
      </left>
      <right style="hair">
        <color indexed="64"/>
      </right>
      <top/>
      <bottom style="dotted">
        <color indexed="64"/>
      </bottom>
      <diagonal/>
    </border>
    <border>
      <left style="hair">
        <color indexed="64"/>
      </left>
      <right style="hair">
        <color indexed="64"/>
      </right>
      <top/>
      <bottom/>
      <diagonal/>
    </border>
    <border>
      <left style="hair">
        <color indexed="64"/>
      </left>
      <right style="thin">
        <color indexed="64"/>
      </right>
      <top/>
      <bottom style="hair">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hair">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thin">
        <color indexed="64"/>
      </right>
      <top style="hair">
        <color indexed="64"/>
      </top>
      <bottom/>
      <diagonal/>
    </border>
    <border>
      <left style="medium">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hair">
        <color indexed="64"/>
      </top>
      <bottom style="thin">
        <color indexed="64"/>
      </bottom>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hair">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hair">
        <color indexed="64"/>
      </left>
      <right/>
      <top/>
      <bottom style="hair">
        <color indexed="64"/>
      </bottom>
      <diagonal/>
    </border>
    <border>
      <left/>
      <right style="hair">
        <color indexed="64"/>
      </right>
      <top style="hair">
        <color indexed="64"/>
      </top>
      <bottom style="medium">
        <color indexed="64"/>
      </bottom>
      <diagonal/>
    </border>
    <border>
      <left/>
      <right style="thin">
        <color indexed="64"/>
      </right>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hair">
        <color indexed="64"/>
      </left>
      <right/>
      <top/>
      <bottom style="medium">
        <color indexed="64"/>
      </bottom>
      <diagonal/>
    </border>
    <border>
      <left style="hair">
        <color indexed="64"/>
      </left>
      <right/>
      <top style="medium">
        <color indexed="64"/>
      </top>
      <bottom/>
      <diagonal/>
    </border>
    <border>
      <left/>
      <right style="hair">
        <color indexed="64"/>
      </right>
      <top style="double">
        <color indexed="64"/>
      </top>
      <bottom style="double">
        <color indexed="64"/>
      </bottom>
      <diagonal/>
    </border>
    <border>
      <left/>
      <right/>
      <top style="hair">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hair">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medium">
        <color indexed="64"/>
      </left>
      <right/>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diagonal/>
    </border>
    <border>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hair">
        <color indexed="64"/>
      </left>
      <right/>
      <top style="hair">
        <color indexed="64"/>
      </top>
      <bottom style="medium">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right style="hair">
        <color indexed="64"/>
      </right>
      <top style="double">
        <color indexed="64"/>
      </top>
      <bottom/>
      <diagonal/>
    </border>
    <border>
      <left style="hair">
        <color indexed="64"/>
      </left>
      <right style="medium">
        <color indexed="64"/>
      </right>
      <top/>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diagonal/>
    </border>
  </borders>
  <cellStyleXfs count="15">
    <xf numFmtId="0" fontId="0"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10" fillId="0" borderId="0"/>
    <xf numFmtId="38" fontId="10" fillId="0" borderId="0" applyFont="0" applyFill="0" applyBorder="0" applyAlignment="0" applyProtection="0"/>
    <xf numFmtId="0" fontId="3" fillId="0" borderId="0">
      <alignment vertical="center"/>
    </xf>
    <xf numFmtId="0" fontId="12" fillId="0" borderId="0"/>
    <xf numFmtId="0" fontId="2" fillId="0" borderId="0">
      <alignment vertical="center"/>
    </xf>
    <xf numFmtId="9" fontId="6" fillId="0" borderId="0" applyFont="0" applyFill="0" applyBorder="0" applyAlignment="0" applyProtection="0">
      <alignment vertical="center"/>
    </xf>
    <xf numFmtId="6" fontId="6" fillId="0" borderId="0" applyFont="0" applyFill="0" applyBorder="0" applyAlignment="0" applyProtection="0">
      <alignment vertical="center"/>
    </xf>
    <xf numFmtId="0" fontId="79" fillId="0" borderId="0" applyNumberFormat="0" applyFill="0" applyBorder="0" applyAlignment="0" applyProtection="0">
      <alignment vertical="center"/>
    </xf>
    <xf numFmtId="0" fontId="1" fillId="0" borderId="0">
      <alignment vertical="center"/>
    </xf>
    <xf numFmtId="0" fontId="1" fillId="0" borderId="0">
      <alignment vertical="center"/>
    </xf>
  </cellStyleXfs>
  <cellXfs count="1570">
    <xf numFmtId="0" fontId="0" fillId="0" borderId="0" xfId="0">
      <alignment vertical="center"/>
    </xf>
    <xf numFmtId="0" fontId="6" fillId="0" borderId="1" xfId="3" applyBorder="1" applyAlignment="1">
      <alignment vertical="top"/>
    </xf>
    <xf numFmtId="0" fontId="6" fillId="0" borderId="0" xfId="3">
      <alignment vertical="center"/>
    </xf>
    <xf numFmtId="0" fontId="6" fillId="0" borderId="1" xfId="3" applyBorder="1">
      <alignment vertical="center"/>
    </xf>
    <xf numFmtId="0" fontId="7" fillId="0" borderId="1" xfId="3" applyFont="1" applyBorder="1" applyAlignment="1">
      <alignment horizontal="center" vertical="center"/>
    </xf>
    <xf numFmtId="0" fontId="0" fillId="0" borderId="1" xfId="3" applyFont="1" applyBorder="1" applyAlignment="1">
      <alignment vertical="top"/>
    </xf>
    <xf numFmtId="0" fontId="6" fillId="0" borderId="1" xfId="3" applyBorder="1" applyAlignment="1">
      <alignment horizontal="center" vertical="center"/>
    </xf>
    <xf numFmtId="0" fontId="7" fillId="0" borderId="1" xfId="3" applyFont="1" applyBorder="1" applyAlignment="1">
      <alignment horizontal="center" vertical="center" shrinkToFit="1"/>
    </xf>
    <xf numFmtId="0" fontId="0" fillId="0" borderId="1" xfId="3" applyFont="1" applyBorder="1" applyAlignment="1">
      <alignment vertical="top" shrinkToFit="1"/>
    </xf>
    <xf numFmtId="0" fontId="0" fillId="0" borderId="1" xfId="3" applyFont="1" applyBorder="1" applyAlignment="1">
      <alignment horizontal="left" vertical="top" shrinkToFit="1"/>
    </xf>
    <xf numFmtId="0" fontId="0" fillId="0" borderId="1" xfId="3" applyFont="1" applyBorder="1" applyAlignment="1">
      <alignment vertical="center" shrinkToFit="1"/>
    </xf>
    <xf numFmtId="0" fontId="6" fillId="0" borderId="0" xfId="3" applyAlignment="1">
      <alignment vertical="center" shrinkToFit="1"/>
    </xf>
    <xf numFmtId="0" fontId="0" fillId="0" borderId="1" xfId="3" applyFont="1" applyBorder="1">
      <alignment vertical="center"/>
    </xf>
    <xf numFmtId="0" fontId="0" fillId="9" borderId="1" xfId="3" applyFont="1" applyFill="1" applyBorder="1" applyAlignment="1">
      <alignment vertical="top"/>
    </xf>
    <xf numFmtId="38" fontId="15" fillId="0" borderId="11" xfId="4" applyFont="1" applyBorder="1" applyAlignment="1" applyProtection="1">
      <alignment horizontal="right" vertical="center"/>
      <protection locked="0"/>
    </xf>
    <xf numFmtId="38" fontId="15" fillId="0" borderId="11" xfId="4" applyFont="1" applyFill="1" applyBorder="1" applyAlignment="1" applyProtection="1">
      <alignment horizontal="right" vertical="center"/>
      <protection locked="0"/>
    </xf>
    <xf numFmtId="38" fontId="15" fillId="0" borderId="12" xfId="4" applyFont="1" applyBorder="1" applyAlignment="1" applyProtection="1">
      <alignment horizontal="right" vertical="center"/>
      <protection locked="0"/>
    </xf>
    <xf numFmtId="38" fontId="15" fillId="0" borderId="89" xfId="6" applyFont="1" applyFill="1" applyBorder="1" applyAlignment="1" applyProtection="1">
      <alignment horizontal="right" vertical="center"/>
      <protection locked="0"/>
    </xf>
    <xf numFmtId="0" fontId="23" fillId="4" borderId="57" xfId="0" applyFont="1" applyFill="1" applyBorder="1" applyAlignment="1">
      <alignment horizontal="center" vertical="center" wrapText="1"/>
    </xf>
    <xf numFmtId="0" fontId="18" fillId="0" borderId="0" xfId="0" applyFont="1">
      <alignment vertical="center"/>
    </xf>
    <xf numFmtId="0" fontId="22" fillId="4" borderId="57" xfId="0" applyFont="1" applyFill="1" applyBorder="1" applyAlignment="1">
      <alignment horizontal="center" vertical="center" wrapText="1"/>
    </xf>
    <xf numFmtId="0" fontId="18" fillId="0" borderId="0" xfId="0" applyFont="1" applyAlignment="1">
      <alignment vertical="top"/>
    </xf>
    <xf numFmtId="0" fontId="11" fillId="0" borderId="0" xfId="0" applyFont="1">
      <alignment vertical="center"/>
    </xf>
    <xf numFmtId="0" fontId="11" fillId="0" borderId="0" xfId="0" applyFont="1" applyAlignment="1">
      <alignment vertical="center" wrapText="1"/>
    </xf>
    <xf numFmtId="0" fontId="11" fillId="0" borderId="0" xfId="0" applyFont="1" applyAlignment="1">
      <alignment vertical="top" wrapText="1"/>
    </xf>
    <xf numFmtId="0" fontId="11" fillId="5" borderId="21" xfId="0" applyFont="1" applyFill="1" applyBorder="1" applyAlignment="1">
      <alignment horizontal="center" vertical="center" wrapText="1"/>
    </xf>
    <xf numFmtId="0" fontId="26" fillId="5" borderId="1" xfId="0" applyFont="1" applyFill="1" applyBorder="1" applyAlignment="1">
      <alignment horizontal="center" vertical="center"/>
    </xf>
    <xf numFmtId="176" fontId="11" fillId="0" borderId="0" xfId="0" applyNumberFormat="1" applyFont="1">
      <alignment vertical="center"/>
    </xf>
    <xf numFmtId="0" fontId="11" fillId="0" borderId="0" xfId="0" applyFont="1" applyAlignment="1">
      <alignment horizontal="right" vertical="center"/>
    </xf>
    <xf numFmtId="177" fontId="11" fillId="0" borderId="0" xfId="0" applyNumberFormat="1" applyFont="1">
      <alignment vertical="center"/>
    </xf>
    <xf numFmtId="49" fontId="11" fillId="0" borderId="46" xfId="0" applyNumberFormat="1" applyFont="1" applyBorder="1" applyAlignment="1" applyProtection="1">
      <alignment horizontal="center" vertical="center"/>
      <protection locked="0"/>
    </xf>
    <xf numFmtId="0" fontId="11" fillId="0" borderId="39" xfId="0" applyFont="1" applyBorder="1" applyAlignment="1">
      <alignment horizontal="center" vertical="center"/>
    </xf>
    <xf numFmtId="0" fontId="29" fillId="0" borderId="0" xfId="0" applyFont="1" applyAlignment="1">
      <alignment vertical="top" wrapText="1"/>
    </xf>
    <xf numFmtId="14" fontId="11" fillId="0" borderId="46" xfId="0" applyNumberFormat="1" applyFont="1" applyBorder="1" applyAlignment="1">
      <alignment horizontal="center" vertical="center"/>
    </xf>
    <xf numFmtId="14" fontId="11" fillId="0" borderId="47" xfId="0" applyNumberFormat="1" applyFont="1" applyBorder="1" applyAlignment="1">
      <alignment horizontal="center" vertical="center"/>
    </xf>
    <xf numFmtId="0" fontId="23" fillId="0" borderId="46" xfId="0" applyFont="1" applyBorder="1" applyAlignment="1">
      <alignment horizontal="center" vertical="center" shrinkToFit="1"/>
    </xf>
    <xf numFmtId="0" fontId="29" fillId="0" borderId="0" xfId="0" applyFont="1" applyAlignment="1">
      <alignment vertical="center" wrapText="1"/>
    </xf>
    <xf numFmtId="178" fontId="11" fillId="0" borderId="3" xfId="0" applyNumberFormat="1" applyFont="1" applyBorder="1" applyAlignment="1" applyProtection="1">
      <alignment horizontal="right" vertical="center" shrinkToFit="1"/>
      <protection locked="0"/>
    </xf>
    <xf numFmtId="178" fontId="11" fillId="0" borderId="3" xfId="0" applyNumberFormat="1" applyFont="1" applyBorder="1" applyAlignment="1" applyProtection="1">
      <alignment vertical="center" shrinkToFit="1"/>
      <protection locked="0"/>
    </xf>
    <xf numFmtId="0" fontId="18" fillId="0" borderId="73" xfId="0" applyFont="1" applyBorder="1" applyAlignment="1" applyProtection="1">
      <alignment horizontal="center" vertical="center" shrinkToFit="1"/>
      <protection locked="0"/>
    </xf>
    <xf numFmtId="178" fontId="11" fillId="0" borderId="12" xfId="0" applyNumberFormat="1" applyFont="1" applyBorder="1" applyAlignment="1" applyProtection="1">
      <alignment horizontal="right" vertical="center" shrinkToFit="1"/>
      <protection locked="0"/>
    </xf>
    <xf numFmtId="178" fontId="11" fillId="0" borderId="12" xfId="0" applyNumberFormat="1" applyFont="1" applyBorder="1" applyAlignment="1" applyProtection="1">
      <alignment vertical="center" shrinkToFit="1"/>
      <protection locked="0"/>
    </xf>
    <xf numFmtId="0" fontId="18" fillId="0" borderId="88" xfId="0" applyFont="1" applyBorder="1" applyAlignment="1" applyProtection="1">
      <alignment horizontal="center" vertical="center" shrinkToFit="1"/>
      <protection locked="0"/>
    </xf>
    <xf numFmtId="178" fontId="11" fillId="0" borderId="13" xfId="0" applyNumberFormat="1" applyFont="1" applyBorder="1" applyAlignment="1" applyProtection="1">
      <alignment horizontal="right" vertical="center" shrinkToFit="1"/>
      <protection locked="0"/>
    </xf>
    <xf numFmtId="178" fontId="11" fillId="0" borderId="13" xfId="0" applyNumberFormat="1" applyFont="1" applyBorder="1" applyAlignment="1" applyProtection="1">
      <alignment vertical="center" shrinkToFit="1"/>
      <protection locked="0"/>
    </xf>
    <xf numFmtId="0" fontId="18" fillId="0" borderId="72" xfId="0" applyFont="1" applyBorder="1" applyAlignment="1" applyProtection="1">
      <alignment horizontal="center" vertical="center" shrinkToFit="1"/>
      <protection locked="0"/>
    </xf>
    <xf numFmtId="0" fontId="11" fillId="4" borderId="37" xfId="0" applyFont="1" applyFill="1" applyBorder="1" applyProtection="1">
      <alignment vertical="center"/>
      <protection locked="0"/>
    </xf>
    <xf numFmtId="178" fontId="11" fillId="0" borderId="18" xfId="0" applyNumberFormat="1" applyFont="1" applyBorder="1" applyAlignment="1" applyProtection="1">
      <alignment horizontal="right" vertical="center" shrinkToFit="1"/>
      <protection locked="0"/>
    </xf>
    <xf numFmtId="178" fontId="11" fillId="0" borderId="18" xfId="0" applyNumberFormat="1" applyFont="1" applyBorder="1" applyAlignment="1" applyProtection="1">
      <alignment vertical="center" shrinkToFit="1"/>
      <protection locked="0"/>
    </xf>
    <xf numFmtId="0" fontId="18" fillId="0" borderId="70" xfId="0" applyFont="1" applyBorder="1" applyAlignment="1" applyProtection="1">
      <alignment horizontal="center" vertical="center" shrinkToFit="1"/>
      <protection locked="0"/>
    </xf>
    <xf numFmtId="0" fontId="11" fillId="8" borderId="37" xfId="0" applyFont="1" applyFill="1" applyBorder="1" applyProtection="1">
      <alignment vertical="center"/>
      <protection locked="0"/>
    </xf>
    <xf numFmtId="0" fontId="18" fillId="0" borderId="0" xfId="0" applyFont="1" applyProtection="1">
      <alignment vertical="center"/>
      <protection locked="0"/>
    </xf>
    <xf numFmtId="14" fontId="11" fillId="0" borderId="30" xfId="0" applyNumberFormat="1" applyFont="1" applyBorder="1" applyAlignment="1">
      <alignment horizontal="center" vertical="center"/>
    </xf>
    <xf numFmtId="0" fontId="11" fillId="0" borderId="15" xfId="0" applyFont="1" applyBorder="1" applyAlignment="1">
      <alignment horizontal="center" vertical="center"/>
    </xf>
    <xf numFmtId="14" fontId="11" fillId="0" borderId="37" xfId="0" applyNumberFormat="1" applyFont="1" applyBorder="1" applyAlignment="1">
      <alignment horizontal="center" vertical="center"/>
    </xf>
    <xf numFmtId="0" fontId="23" fillId="0" borderId="30" xfId="0" applyFont="1" applyBorder="1" applyAlignment="1">
      <alignment horizontal="center" vertical="center" shrinkToFit="1"/>
    </xf>
    <xf numFmtId="0" fontId="11" fillId="5" borderId="1" xfId="0" applyFont="1" applyFill="1" applyBorder="1" applyAlignment="1">
      <alignment horizontal="center" vertical="center"/>
    </xf>
    <xf numFmtId="0" fontId="26" fillId="5" borderId="46" xfId="0" applyFont="1" applyFill="1" applyBorder="1" applyAlignment="1">
      <alignment horizontal="center" vertical="center"/>
    </xf>
    <xf numFmtId="0" fontId="26" fillId="5" borderId="47" xfId="0" applyFont="1" applyFill="1" applyBorder="1" applyAlignment="1">
      <alignment horizontal="center" vertical="center"/>
    </xf>
    <xf numFmtId="0" fontId="11" fillId="5" borderId="1" xfId="0" applyFont="1" applyFill="1" applyBorder="1" applyAlignment="1">
      <alignment horizontal="center" vertical="center" wrapText="1"/>
    </xf>
    <xf numFmtId="0" fontId="17" fillId="0" borderId="0" xfId="0" applyFont="1">
      <alignment vertical="center"/>
    </xf>
    <xf numFmtId="0" fontId="18" fillId="0" borderId="0" xfId="0" applyFont="1" applyAlignment="1">
      <alignment vertical="center" wrapText="1"/>
    </xf>
    <xf numFmtId="0" fontId="20" fillId="0" borderId="0" xfId="0" applyFont="1" applyAlignment="1">
      <alignment vertical="center" wrapText="1"/>
    </xf>
    <xf numFmtId="0" fontId="20" fillId="0" borderId="0" xfId="0" applyFont="1">
      <alignment vertical="center"/>
    </xf>
    <xf numFmtId="0" fontId="21" fillId="0" borderId="0" xfId="0" applyFont="1" applyAlignment="1">
      <alignment horizontal="center" vertical="top" wrapText="1"/>
    </xf>
    <xf numFmtId="0" fontId="21" fillId="0" borderId="0" xfId="0" applyFont="1" applyAlignment="1">
      <alignment vertical="top" shrinkToFit="1"/>
    </xf>
    <xf numFmtId="49" fontId="20" fillId="0" borderId="0" xfId="0" applyNumberFormat="1" applyFont="1">
      <alignment vertical="center"/>
    </xf>
    <xf numFmtId="0" fontId="18" fillId="9" borderId="1" xfId="0" applyFont="1" applyFill="1" applyBorder="1" applyProtection="1">
      <alignment vertical="center"/>
      <protection locked="0"/>
    </xf>
    <xf numFmtId="0" fontId="18" fillId="0" borderId="0" xfId="0" applyFont="1" applyAlignment="1" applyProtection="1">
      <alignment horizontal="left" vertical="top"/>
      <protection locked="0"/>
    </xf>
    <xf numFmtId="0" fontId="18" fillId="0" borderId="1" xfId="0" applyFont="1" applyBorder="1" applyProtection="1">
      <alignment vertical="center"/>
      <protection locked="0"/>
    </xf>
    <xf numFmtId="186" fontId="18" fillId="0" borderId="1" xfId="0" applyNumberFormat="1" applyFont="1" applyBorder="1" applyAlignment="1" applyProtection="1">
      <alignment horizontal="left" vertical="center" wrapText="1"/>
      <protection locked="0"/>
    </xf>
    <xf numFmtId="189" fontId="18" fillId="0" borderId="1" xfId="0" applyNumberFormat="1" applyFont="1" applyBorder="1" applyAlignment="1" applyProtection="1">
      <alignment horizontal="right" vertical="center" wrapText="1"/>
      <protection locked="0"/>
    </xf>
    <xf numFmtId="0" fontId="18" fillId="0" borderId="0" xfId="0" applyFont="1" applyAlignment="1" applyProtection="1">
      <alignment horizontal="left" vertical="top" wrapText="1"/>
      <protection locked="0"/>
    </xf>
    <xf numFmtId="0" fontId="21" fillId="0" borderId="0" xfId="0" applyFont="1">
      <alignment vertical="center"/>
    </xf>
    <xf numFmtId="0" fontId="18" fillId="0" borderId="0" xfId="0" applyFont="1" applyAlignment="1">
      <alignment vertical="center" shrinkToFit="1"/>
    </xf>
    <xf numFmtId="178" fontId="18" fillId="0" borderId="0" xfId="0" applyNumberFormat="1" applyFont="1" applyAlignment="1">
      <alignment horizontal="right" vertical="center" shrinkToFit="1"/>
    </xf>
    <xf numFmtId="178" fontId="18" fillId="0" borderId="0" xfId="0" applyNumberFormat="1" applyFont="1">
      <alignment vertical="center"/>
    </xf>
    <xf numFmtId="178" fontId="11" fillId="0" borderId="0" xfId="4" applyNumberFormat="1" applyFont="1" applyBorder="1" applyAlignment="1" applyProtection="1">
      <alignment vertical="center"/>
    </xf>
    <xf numFmtId="178" fontId="18" fillId="0" borderId="0" xfId="4" applyNumberFormat="1" applyFont="1" applyBorder="1" applyAlignment="1" applyProtection="1">
      <alignment vertical="center"/>
    </xf>
    <xf numFmtId="178" fontId="11" fillId="0" borderId="0" xfId="4" applyNumberFormat="1" applyFont="1" applyBorder="1" applyAlignment="1" applyProtection="1">
      <alignment horizontal="center" vertical="center"/>
    </xf>
    <xf numFmtId="0" fontId="11" fillId="0" borderId="0" xfId="0" applyFont="1" applyAlignment="1">
      <alignment horizontal="right" vertical="center" shrinkToFit="1"/>
    </xf>
    <xf numFmtId="0" fontId="11" fillId="0" borderId="0" xfId="0" applyFont="1" applyAlignment="1">
      <alignment vertical="center" shrinkToFit="1"/>
    </xf>
    <xf numFmtId="178" fontId="11" fillId="0" borderId="0" xfId="0" applyNumberFormat="1" applyFont="1" applyAlignment="1">
      <alignment horizontal="right" vertical="center" shrinkToFit="1"/>
    </xf>
    <xf numFmtId="178" fontId="11" fillId="0" borderId="0" xfId="0" applyNumberFormat="1" applyFont="1" applyAlignment="1">
      <alignment horizontal="right" shrinkToFit="1"/>
    </xf>
    <xf numFmtId="178" fontId="11" fillId="0" borderId="0" xfId="0" applyNumberFormat="1" applyFont="1">
      <alignment vertical="center"/>
    </xf>
    <xf numFmtId="0" fontId="30" fillId="0" borderId="0" xfId="3" applyFont="1">
      <alignment vertical="center"/>
    </xf>
    <xf numFmtId="0" fontId="11" fillId="2" borderId="42" xfId="3" applyFont="1" applyFill="1" applyBorder="1">
      <alignment vertical="center"/>
    </xf>
    <xf numFmtId="0" fontId="25" fillId="2" borderId="83" xfId="3" applyFont="1" applyFill="1" applyBorder="1">
      <alignment vertical="center"/>
    </xf>
    <xf numFmtId="0" fontId="25" fillId="2" borderId="103" xfId="3" applyFont="1" applyFill="1" applyBorder="1" applyAlignment="1">
      <alignment vertical="center" shrinkToFit="1"/>
    </xf>
    <xf numFmtId="0" fontId="25" fillId="2" borderId="15" xfId="3" applyFont="1" applyFill="1" applyBorder="1">
      <alignment vertical="center"/>
    </xf>
    <xf numFmtId="178" fontId="18" fillId="2" borderId="1" xfId="4" applyNumberFormat="1" applyFont="1" applyFill="1" applyBorder="1" applyAlignment="1" applyProtection="1">
      <alignment horizontal="center" vertical="center" shrinkToFit="1"/>
    </xf>
    <xf numFmtId="178" fontId="18" fillId="0" borderId="0" xfId="2" applyNumberFormat="1" applyFont="1" applyBorder="1" applyAlignment="1" applyProtection="1">
      <alignment vertical="center"/>
    </xf>
    <xf numFmtId="0" fontId="25" fillId="2" borderId="23" xfId="3" applyFont="1" applyFill="1" applyBorder="1">
      <alignment vertical="center"/>
    </xf>
    <xf numFmtId="178" fontId="26" fillId="0" borderId="0" xfId="2" applyNumberFormat="1" applyFont="1" applyBorder="1" applyAlignment="1" applyProtection="1">
      <alignment horizontal="left" vertical="center"/>
    </xf>
    <xf numFmtId="178" fontId="11" fillId="0" borderId="0" xfId="2" applyNumberFormat="1" applyFont="1" applyFill="1" applyBorder="1" applyAlignment="1" applyProtection="1">
      <alignment vertical="center" shrinkToFit="1"/>
    </xf>
    <xf numFmtId="0" fontId="18" fillId="0" borderId="1" xfId="0" applyFont="1" applyBorder="1" applyAlignment="1">
      <alignment horizontal="center" vertical="center" shrinkToFit="1"/>
    </xf>
    <xf numFmtId="0" fontId="18" fillId="3" borderId="1" xfId="0" applyFont="1" applyFill="1" applyBorder="1" applyAlignment="1">
      <alignment horizontal="center" vertical="center"/>
    </xf>
    <xf numFmtId="0" fontId="25" fillId="0" borderId="0" xfId="3" applyFont="1">
      <alignment vertical="center"/>
    </xf>
    <xf numFmtId="0" fontId="11" fillId="0" borderId="0" xfId="3" applyFont="1">
      <alignment vertical="center"/>
    </xf>
    <xf numFmtId="0" fontId="25" fillId="0" borderId="0" xfId="3" applyFont="1" applyAlignment="1">
      <alignment vertical="center" shrinkToFit="1"/>
    </xf>
    <xf numFmtId="0" fontId="25" fillId="0" borderId="0" xfId="3" applyFont="1" applyAlignment="1">
      <alignment horizontal="left" vertical="center"/>
    </xf>
    <xf numFmtId="178" fontId="18" fillId="0" borderId="0" xfId="4" applyNumberFormat="1" applyFont="1" applyFill="1" applyBorder="1" applyAlignment="1" applyProtection="1">
      <alignment horizontal="right" vertical="center" shrinkToFit="1"/>
    </xf>
    <xf numFmtId="178" fontId="26" fillId="0" borderId="0" xfId="2" applyNumberFormat="1" applyFont="1" applyFill="1" applyBorder="1" applyAlignment="1" applyProtection="1">
      <alignment horizontal="left" vertical="center"/>
    </xf>
    <xf numFmtId="178" fontId="18" fillId="0" borderId="0" xfId="4" applyNumberFormat="1" applyFont="1" applyFill="1" applyBorder="1" applyAlignment="1" applyProtection="1">
      <alignment vertical="center"/>
    </xf>
    <xf numFmtId="0" fontId="25" fillId="0" borderId="0" xfId="3" applyFont="1" applyAlignment="1">
      <alignment horizontal="left" vertical="center" shrinkToFit="1"/>
    </xf>
    <xf numFmtId="178" fontId="18" fillId="0" borderId="0" xfId="2" applyNumberFormat="1" applyFont="1" applyFill="1" applyBorder="1" applyAlignment="1" applyProtection="1">
      <alignment vertical="center"/>
    </xf>
    <xf numFmtId="177" fontId="26" fillId="0" borderId="0" xfId="2" applyNumberFormat="1" applyFont="1" applyBorder="1" applyAlignment="1" applyProtection="1">
      <alignment horizontal="left" vertical="center" wrapText="1"/>
    </xf>
    <xf numFmtId="178" fontId="26" fillId="0" borderId="0" xfId="2" applyNumberFormat="1" applyFont="1" applyBorder="1" applyAlignment="1" applyProtection="1">
      <alignment horizontal="left" vertical="center" shrinkToFit="1"/>
    </xf>
    <xf numFmtId="178" fontId="26" fillId="0" borderId="0" xfId="2" applyNumberFormat="1" applyFont="1" applyBorder="1" applyAlignment="1" applyProtection="1">
      <alignment horizontal="left" vertical="center" wrapText="1"/>
    </xf>
    <xf numFmtId="0" fontId="17" fillId="0" borderId="0" xfId="3" applyFont="1">
      <alignment vertical="center"/>
    </xf>
    <xf numFmtId="0" fontId="18" fillId="2" borderId="1" xfId="0" applyFont="1" applyFill="1" applyBorder="1" applyAlignment="1">
      <alignment horizontal="center" vertical="center" shrinkToFit="1"/>
    </xf>
    <xf numFmtId="178" fontId="18" fillId="2" borderId="1" xfId="0" applyNumberFormat="1" applyFont="1" applyFill="1" applyBorder="1" applyAlignment="1">
      <alignment horizontal="center" vertical="center" shrinkToFit="1"/>
    </xf>
    <xf numFmtId="0" fontId="11" fillId="2" borderId="30" xfId="0" applyFont="1" applyFill="1" applyBorder="1">
      <alignment vertical="center"/>
    </xf>
    <xf numFmtId="0" fontId="18" fillId="2" borderId="15" xfId="0" applyFont="1" applyFill="1" applyBorder="1" applyAlignment="1">
      <alignment horizontal="center" vertical="center" shrinkToFit="1"/>
    </xf>
    <xf numFmtId="178" fontId="18" fillId="2" borderId="15" xfId="0" applyNumberFormat="1" applyFont="1" applyFill="1" applyBorder="1" applyAlignment="1">
      <alignment horizontal="center" vertical="center" shrinkToFit="1"/>
    </xf>
    <xf numFmtId="178" fontId="18" fillId="2" borderId="15" xfId="0" applyNumberFormat="1" applyFont="1" applyFill="1" applyBorder="1" applyAlignment="1">
      <alignment horizontal="right" vertical="center" shrinkToFit="1"/>
    </xf>
    <xf numFmtId="178" fontId="11" fillId="2" borderId="15" xfId="4" applyNumberFormat="1" applyFont="1" applyFill="1" applyBorder="1" applyAlignment="1" applyProtection="1">
      <alignment horizontal="right" vertical="center" shrinkToFit="1"/>
    </xf>
    <xf numFmtId="0" fontId="18" fillId="2" borderId="37" xfId="0" applyFont="1" applyFill="1" applyBorder="1" applyAlignment="1">
      <alignment horizontal="center" vertical="center" shrinkToFit="1"/>
    </xf>
    <xf numFmtId="0" fontId="11" fillId="4" borderId="30" xfId="0" applyFont="1" applyFill="1" applyBorder="1">
      <alignment vertical="center"/>
    </xf>
    <xf numFmtId="0" fontId="11" fillId="4" borderId="15" xfId="0" applyFont="1" applyFill="1" applyBorder="1">
      <alignment vertical="center"/>
    </xf>
    <xf numFmtId="0" fontId="11" fillId="4" borderId="15" xfId="0" applyFont="1" applyFill="1" applyBorder="1" applyAlignment="1">
      <alignment vertical="center" shrinkToFit="1"/>
    </xf>
    <xf numFmtId="178" fontId="11" fillId="4" borderId="15" xfId="0" applyNumberFormat="1" applyFont="1" applyFill="1" applyBorder="1" applyAlignment="1">
      <alignment vertical="center" shrinkToFit="1"/>
    </xf>
    <xf numFmtId="178" fontId="11" fillId="4" borderId="15" xfId="0" applyNumberFormat="1" applyFont="1" applyFill="1" applyBorder="1">
      <alignment vertical="center"/>
    </xf>
    <xf numFmtId="178" fontId="11" fillId="4" borderId="15" xfId="0" applyNumberFormat="1" applyFont="1" applyFill="1" applyBorder="1" applyAlignment="1">
      <alignment horizontal="right" vertical="center"/>
    </xf>
    <xf numFmtId="178" fontId="11" fillId="4" borderId="15" xfId="4" applyNumberFormat="1" applyFont="1" applyFill="1" applyBorder="1" applyAlignment="1" applyProtection="1">
      <alignment horizontal="right" vertical="center"/>
    </xf>
    <xf numFmtId="0" fontId="11" fillId="4" borderId="37" xfId="0" applyFont="1" applyFill="1" applyBorder="1">
      <alignment vertical="center"/>
    </xf>
    <xf numFmtId="0" fontId="18" fillId="0" borderId="0" xfId="0" applyFont="1" applyAlignment="1">
      <alignment horizontal="center" vertical="center"/>
    </xf>
    <xf numFmtId="0" fontId="11" fillId="4" borderId="16" xfId="0" applyFont="1" applyFill="1" applyBorder="1">
      <alignment vertical="center"/>
    </xf>
    <xf numFmtId="178" fontId="11" fillId="3" borderId="8" xfId="0" applyNumberFormat="1" applyFont="1" applyFill="1" applyBorder="1" applyAlignment="1">
      <alignment horizontal="right" vertical="center" shrinkToFit="1"/>
    </xf>
    <xf numFmtId="178" fontId="11" fillId="3" borderId="57" xfId="4" applyNumberFormat="1" applyFont="1" applyFill="1" applyBorder="1" applyAlignment="1" applyProtection="1">
      <alignment horizontal="right" vertical="center"/>
    </xf>
    <xf numFmtId="178" fontId="18" fillId="3" borderId="1" xfId="0" applyNumberFormat="1" applyFont="1" applyFill="1" applyBorder="1">
      <alignment vertical="center"/>
    </xf>
    <xf numFmtId="178" fontId="11" fillId="3" borderId="9" xfId="0" applyNumberFormat="1" applyFont="1" applyFill="1" applyBorder="1" applyAlignment="1">
      <alignment horizontal="right" vertical="center" shrinkToFit="1"/>
    </xf>
    <xf numFmtId="178" fontId="11" fillId="3" borderId="23" xfId="4" applyNumberFormat="1" applyFont="1" applyFill="1" applyBorder="1" applyAlignment="1" applyProtection="1">
      <alignment horizontal="right" vertical="center"/>
    </xf>
    <xf numFmtId="0" fontId="11" fillId="4" borderId="17" xfId="0" applyFont="1" applyFill="1" applyBorder="1">
      <alignment vertical="center"/>
    </xf>
    <xf numFmtId="0" fontId="11" fillId="0" borderId="24" xfId="0" applyFont="1" applyBorder="1" applyAlignment="1">
      <alignment vertical="center" shrinkToFit="1"/>
    </xf>
    <xf numFmtId="178" fontId="11" fillId="3" borderId="10" xfId="0" applyNumberFormat="1" applyFont="1" applyFill="1" applyBorder="1" applyAlignment="1">
      <alignment horizontal="right" vertical="center" shrinkToFit="1"/>
    </xf>
    <xf numFmtId="178" fontId="11" fillId="3" borderId="58" xfId="4" applyNumberFormat="1" applyFont="1" applyFill="1" applyBorder="1" applyAlignment="1" applyProtection="1">
      <alignment horizontal="right" vertical="center"/>
    </xf>
    <xf numFmtId="178" fontId="18" fillId="0" borderId="0" xfId="0" applyNumberFormat="1" applyFont="1" applyAlignment="1">
      <alignment horizontal="center" vertical="center"/>
    </xf>
    <xf numFmtId="178" fontId="11" fillId="3" borderId="7" xfId="0" applyNumberFormat="1" applyFont="1" applyFill="1" applyBorder="1" applyAlignment="1">
      <alignment horizontal="right" vertical="center" shrinkToFit="1"/>
    </xf>
    <xf numFmtId="178" fontId="11" fillId="3" borderId="81" xfId="0" applyNumberFormat="1" applyFont="1" applyFill="1" applyBorder="1" applyAlignment="1">
      <alignment horizontal="right" vertical="center" shrinkToFit="1"/>
    </xf>
    <xf numFmtId="0" fontId="11" fillId="8" borderId="15" xfId="0" applyFont="1" applyFill="1" applyBorder="1">
      <alignment vertical="center"/>
    </xf>
    <xf numFmtId="0" fontId="11" fillId="8" borderId="15" xfId="0" applyFont="1" applyFill="1" applyBorder="1" applyAlignment="1">
      <alignment vertical="center" shrinkToFit="1"/>
    </xf>
    <xf numFmtId="178" fontId="11" fillId="8" borderId="15" xfId="0" applyNumberFormat="1" applyFont="1" applyFill="1" applyBorder="1" applyAlignment="1">
      <alignment horizontal="right" vertical="center" shrinkToFit="1"/>
    </xf>
    <xf numFmtId="178" fontId="11" fillId="8" borderId="15" xfId="0" applyNumberFormat="1" applyFont="1" applyFill="1" applyBorder="1" applyAlignment="1">
      <alignment horizontal="right" vertical="center"/>
    </xf>
    <xf numFmtId="178" fontId="11" fillId="8" borderId="15" xfId="0" applyNumberFormat="1" applyFont="1" applyFill="1" applyBorder="1">
      <alignment vertical="center"/>
    </xf>
    <xf numFmtId="178" fontId="11" fillId="8" borderId="15" xfId="4" applyNumberFormat="1" applyFont="1" applyFill="1" applyBorder="1" applyAlignment="1" applyProtection="1">
      <alignment horizontal="right" vertical="center"/>
    </xf>
    <xf numFmtId="0" fontId="11" fillId="0" borderId="0" xfId="0" applyFont="1" applyAlignment="1">
      <alignment vertical="center" textRotation="255"/>
    </xf>
    <xf numFmtId="178" fontId="11" fillId="0" borderId="0" xfId="0" applyNumberFormat="1" applyFont="1" applyAlignment="1">
      <alignment horizontal="right" vertical="center"/>
    </xf>
    <xf numFmtId="178" fontId="11" fillId="0" borderId="0" xfId="4" applyNumberFormat="1" applyFont="1" applyFill="1" applyBorder="1" applyAlignment="1" applyProtection="1">
      <alignment horizontal="right" vertical="center"/>
    </xf>
    <xf numFmtId="178" fontId="18" fillId="0" borderId="0" xfId="0" applyNumberFormat="1" applyFont="1" applyAlignment="1">
      <alignment vertical="center" shrinkToFit="1"/>
    </xf>
    <xf numFmtId="178" fontId="11" fillId="4" borderId="15" xfId="0" applyNumberFormat="1" applyFont="1" applyFill="1" applyBorder="1" applyAlignment="1" applyProtection="1">
      <alignment horizontal="right" vertical="center" shrinkToFit="1"/>
      <protection locked="0"/>
    </xf>
    <xf numFmtId="178" fontId="11" fillId="4" borderId="15" xfId="0" applyNumberFormat="1" applyFont="1" applyFill="1" applyBorder="1" applyAlignment="1" applyProtection="1">
      <alignment horizontal="right" vertical="center"/>
      <protection locked="0"/>
    </xf>
    <xf numFmtId="178" fontId="11" fillId="4" borderId="15" xfId="0" applyNumberFormat="1" applyFont="1" applyFill="1" applyBorder="1" applyProtection="1">
      <alignment vertical="center"/>
      <protection locked="0"/>
    </xf>
    <xf numFmtId="0" fontId="13" fillId="0" borderId="0" xfId="3" applyFont="1" applyAlignment="1" applyProtection="1">
      <alignment vertical="top" wrapText="1"/>
      <protection locked="0"/>
    </xf>
    <xf numFmtId="0" fontId="13" fillId="0" borderId="0" xfId="3" applyFont="1" applyAlignment="1" applyProtection="1">
      <alignment horizontal="left" vertical="top" wrapText="1"/>
      <protection locked="0"/>
    </xf>
    <xf numFmtId="0" fontId="15" fillId="0" borderId="0" xfId="5" applyFont="1" applyAlignment="1" applyProtection="1">
      <alignment vertical="center"/>
      <protection locked="0"/>
    </xf>
    <xf numFmtId="0" fontId="15" fillId="0" borderId="0" xfId="5" applyFont="1" applyProtection="1">
      <protection locked="0"/>
    </xf>
    <xf numFmtId="0" fontId="14" fillId="0" borderId="0" xfId="5" applyFont="1" applyAlignment="1" applyProtection="1">
      <alignment horizontal="center" vertical="center"/>
      <protection locked="0"/>
    </xf>
    <xf numFmtId="0" fontId="15" fillId="0" borderId="0" xfId="5" applyFont="1" applyAlignment="1" applyProtection="1">
      <alignment horizontal="center"/>
      <protection locked="0"/>
    </xf>
    <xf numFmtId="38" fontId="15" fillId="0" borderId="0" xfId="5" applyNumberFormat="1" applyFont="1" applyAlignment="1" applyProtection="1">
      <alignment vertical="center"/>
      <protection locked="0"/>
    </xf>
    <xf numFmtId="0" fontId="14" fillId="0" borderId="0" xfId="5" applyFont="1" applyAlignment="1" applyProtection="1">
      <alignment horizontal="right" vertical="center"/>
      <protection locked="0"/>
    </xf>
    <xf numFmtId="38" fontId="14" fillId="0" borderId="0" xfId="5" applyNumberFormat="1" applyFont="1" applyAlignment="1" applyProtection="1">
      <alignment vertical="center"/>
      <protection locked="0"/>
    </xf>
    <xf numFmtId="178" fontId="15" fillId="3" borderId="89" xfId="5" applyNumberFormat="1" applyFont="1" applyFill="1" applyBorder="1" applyAlignment="1" applyProtection="1">
      <alignment vertical="center" shrinkToFit="1"/>
      <protection locked="0"/>
    </xf>
    <xf numFmtId="184" fontId="15" fillId="0" borderId="0" xfId="5" applyNumberFormat="1" applyFont="1" applyAlignment="1" applyProtection="1">
      <alignment vertical="center"/>
      <protection locked="0"/>
    </xf>
    <xf numFmtId="180" fontId="15" fillId="3" borderId="14" xfId="5" applyNumberFormat="1" applyFont="1" applyFill="1" applyBorder="1" applyAlignment="1" applyProtection="1">
      <alignment vertical="center" shrinkToFit="1"/>
      <protection locked="0"/>
    </xf>
    <xf numFmtId="180" fontId="15" fillId="0" borderId="0" xfId="5" applyNumberFormat="1" applyFont="1" applyAlignment="1" applyProtection="1">
      <alignment vertical="center"/>
      <protection locked="0"/>
    </xf>
    <xf numFmtId="180" fontId="15" fillId="3" borderId="90" xfId="5" applyNumberFormat="1" applyFont="1" applyFill="1" applyBorder="1" applyAlignment="1" applyProtection="1">
      <alignment vertical="center" shrinkToFit="1"/>
      <protection locked="0"/>
    </xf>
    <xf numFmtId="0" fontId="14" fillId="0" borderId="0" xfId="5" applyFont="1" applyAlignment="1" applyProtection="1">
      <alignment vertical="center"/>
      <protection locked="0"/>
    </xf>
    <xf numFmtId="0" fontId="15" fillId="0" borderId="0" xfId="5" applyFont="1" applyAlignment="1" applyProtection="1">
      <alignment shrinkToFit="1"/>
      <protection locked="0"/>
    </xf>
    <xf numFmtId="0" fontId="15" fillId="0" borderId="0" xfId="5" applyFont="1" applyAlignment="1" applyProtection="1">
      <alignment vertical="center" shrinkToFit="1"/>
      <protection locked="0"/>
    </xf>
    <xf numFmtId="0" fontId="24" fillId="2" borderId="25" xfId="3" applyFont="1" applyFill="1" applyBorder="1" applyProtection="1">
      <alignment vertical="center"/>
      <protection locked="0"/>
    </xf>
    <xf numFmtId="0" fontId="11" fillId="2" borderId="110" xfId="3" applyFont="1" applyFill="1" applyBorder="1" applyProtection="1">
      <alignment vertical="center"/>
      <protection locked="0"/>
    </xf>
    <xf numFmtId="0" fontId="11" fillId="2" borderId="26" xfId="3" applyFont="1" applyFill="1" applyBorder="1" applyProtection="1">
      <alignment vertical="center"/>
      <protection locked="0"/>
    </xf>
    <xf numFmtId="0" fontId="11" fillId="7" borderId="46" xfId="3" applyFont="1" applyFill="1" applyBorder="1" applyProtection="1">
      <alignment vertical="center"/>
      <protection locked="0"/>
    </xf>
    <xf numFmtId="0" fontId="11" fillId="7" borderId="30" xfId="3" applyFont="1" applyFill="1" applyBorder="1" applyProtection="1">
      <alignment vertical="center"/>
      <protection locked="0"/>
    </xf>
    <xf numFmtId="177" fontId="11" fillId="2" borderId="36" xfId="3" applyNumberFormat="1" applyFont="1" applyFill="1" applyBorder="1" applyAlignment="1" applyProtection="1">
      <alignment horizontal="center" vertical="center"/>
      <protection locked="0"/>
    </xf>
    <xf numFmtId="0" fontId="11" fillId="2" borderId="26" xfId="3" applyFont="1" applyFill="1" applyBorder="1" applyAlignment="1" applyProtection="1">
      <alignment vertical="center" textRotation="255"/>
      <protection locked="0"/>
    </xf>
    <xf numFmtId="0" fontId="11" fillId="7" borderId="30" xfId="3" applyFont="1" applyFill="1" applyBorder="1" applyAlignment="1" applyProtection="1">
      <alignment horizontal="left" vertical="center"/>
      <protection locked="0"/>
    </xf>
    <xf numFmtId="0" fontId="11" fillId="7" borderId="15" xfId="3" applyFont="1" applyFill="1" applyBorder="1" applyAlignment="1" applyProtection="1">
      <alignment horizontal="center" vertical="center" textRotation="255"/>
      <protection locked="0"/>
    </xf>
    <xf numFmtId="0" fontId="11" fillId="7" borderId="15" xfId="3" applyFont="1" applyFill="1" applyBorder="1" applyAlignment="1" applyProtection="1">
      <alignment horizontal="center" vertical="center"/>
      <protection locked="0"/>
    </xf>
    <xf numFmtId="177" fontId="11" fillId="7" borderId="48" xfId="3" applyNumberFormat="1" applyFont="1" applyFill="1" applyBorder="1" applyAlignment="1" applyProtection="1">
      <alignment horizontal="center" vertical="center"/>
      <protection locked="0"/>
    </xf>
    <xf numFmtId="0" fontId="24" fillId="4" borderId="30" xfId="3" applyFont="1" applyFill="1" applyBorder="1" applyAlignment="1" applyProtection="1">
      <alignment horizontal="left" vertical="center"/>
      <protection locked="0"/>
    </xf>
    <xf numFmtId="0" fontId="24" fillId="4" borderId="16" xfId="3" applyFont="1" applyFill="1" applyBorder="1" applyAlignment="1" applyProtection="1">
      <alignment horizontal="left" vertical="center"/>
      <protection locked="0"/>
    </xf>
    <xf numFmtId="0" fontId="24" fillId="4" borderId="30" xfId="3" applyFont="1" applyFill="1" applyBorder="1" applyProtection="1">
      <alignment vertical="center"/>
      <protection locked="0"/>
    </xf>
    <xf numFmtId="177" fontId="11" fillId="0" borderId="0" xfId="2" applyNumberFormat="1" applyFont="1" applyBorder="1" applyProtection="1">
      <alignment vertical="center"/>
      <protection locked="0"/>
    </xf>
    <xf numFmtId="0" fontId="11" fillId="0" borderId="0" xfId="0" applyFont="1" applyProtection="1">
      <alignment vertical="center"/>
      <protection locked="0"/>
    </xf>
    <xf numFmtId="0" fontId="11" fillId="7" borderId="39" xfId="3" applyFont="1" applyFill="1" applyBorder="1" applyProtection="1">
      <alignment vertical="center"/>
      <protection locked="0"/>
    </xf>
    <xf numFmtId="177" fontId="11" fillId="0" borderId="0" xfId="2" applyNumberFormat="1" applyFont="1" applyBorder="1" applyAlignment="1" applyProtection="1">
      <alignment horizontal="left" vertical="top"/>
      <protection locked="0"/>
    </xf>
    <xf numFmtId="0" fontId="11" fillId="7" borderId="16" xfId="3" applyFont="1" applyFill="1" applyBorder="1" applyProtection="1">
      <alignment vertical="center"/>
      <protection locked="0"/>
    </xf>
    <xf numFmtId="0" fontId="11" fillId="2" borderId="99" xfId="3" applyFont="1" applyFill="1" applyBorder="1" applyProtection="1">
      <alignment vertical="center"/>
      <protection locked="0"/>
    </xf>
    <xf numFmtId="0" fontId="11" fillId="7" borderId="101" xfId="3" applyFont="1" applyFill="1" applyBorder="1" applyProtection="1">
      <alignment vertical="center"/>
      <protection locked="0"/>
    </xf>
    <xf numFmtId="0" fontId="11" fillId="0" borderId="0" xfId="3" applyFont="1" applyAlignment="1" applyProtection="1">
      <alignment vertical="center" textRotation="255"/>
      <protection locked="0"/>
    </xf>
    <xf numFmtId="0" fontId="11" fillId="0" borderId="0" xfId="3" applyFont="1" applyProtection="1">
      <alignment vertical="center"/>
      <protection locked="0"/>
    </xf>
    <xf numFmtId="177" fontId="11" fillId="0" borderId="0" xfId="3" applyNumberFormat="1" applyFont="1" applyProtection="1">
      <alignment vertical="center"/>
      <protection locked="0"/>
    </xf>
    <xf numFmtId="0" fontId="11" fillId="2" borderId="114" xfId="3" applyFont="1" applyFill="1" applyBorder="1" applyAlignment="1" applyProtection="1">
      <alignment horizontal="center" vertical="center"/>
      <protection locked="0"/>
    </xf>
    <xf numFmtId="0" fontId="11" fillId="2" borderId="112" xfId="3" applyFont="1" applyFill="1" applyBorder="1" applyAlignment="1" applyProtection="1">
      <alignment horizontal="center" vertical="center"/>
      <protection locked="0"/>
    </xf>
    <xf numFmtId="177" fontId="11" fillId="2" borderId="112" xfId="3" applyNumberFormat="1" applyFont="1" applyFill="1" applyBorder="1" applyAlignment="1" applyProtection="1">
      <alignment horizontal="center" vertical="center"/>
      <protection locked="0"/>
    </xf>
    <xf numFmtId="177" fontId="11" fillId="2" borderId="111" xfId="3" applyNumberFormat="1" applyFont="1" applyFill="1" applyBorder="1" applyAlignment="1" applyProtection="1">
      <alignment horizontal="center" vertical="center"/>
      <protection locked="0"/>
    </xf>
    <xf numFmtId="0" fontId="11" fillId="0" borderId="0" xfId="3" applyFont="1" applyAlignment="1" applyProtection="1">
      <alignment horizontal="center" vertical="center"/>
      <protection locked="0"/>
    </xf>
    <xf numFmtId="0" fontId="11" fillId="2" borderId="110" xfId="3" applyFont="1" applyFill="1" applyBorder="1" applyAlignment="1" applyProtection="1">
      <alignment horizontal="center" vertical="center"/>
      <protection locked="0"/>
    </xf>
    <xf numFmtId="177" fontId="11" fillId="2" borderId="110" xfId="3" applyNumberFormat="1" applyFont="1" applyFill="1" applyBorder="1" applyAlignment="1" applyProtection="1">
      <alignment horizontal="center" vertical="center"/>
      <protection locked="0"/>
    </xf>
    <xf numFmtId="177" fontId="11" fillId="7" borderId="15" xfId="3" applyNumberFormat="1" applyFont="1" applyFill="1" applyBorder="1" applyAlignment="1" applyProtection="1">
      <alignment horizontal="center" vertical="center"/>
      <protection locked="0"/>
    </xf>
    <xf numFmtId="0" fontId="11" fillId="7" borderId="16" xfId="3" applyFont="1" applyFill="1" applyBorder="1" applyAlignment="1" applyProtection="1">
      <alignment horizontal="left" vertical="center"/>
      <protection locked="0"/>
    </xf>
    <xf numFmtId="0" fontId="11" fillId="4" borderId="15" xfId="3" applyFont="1" applyFill="1" applyBorder="1" applyAlignment="1" applyProtection="1">
      <alignment horizontal="center" vertical="center"/>
      <protection locked="0"/>
    </xf>
    <xf numFmtId="0" fontId="11" fillId="4" borderId="1" xfId="3" applyFont="1" applyFill="1" applyBorder="1" applyAlignment="1" applyProtection="1">
      <alignment horizontal="right" vertical="center"/>
      <protection locked="0"/>
    </xf>
    <xf numFmtId="0" fontId="11" fillId="7" borderId="16" xfId="3" applyFont="1" applyFill="1" applyBorder="1" applyAlignment="1" applyProtection="1">
      <alignment vertical="center" textRotation="255"/>
      <protection locked="0"/>
    </xf>
    <xf numFmtId="0" fontId="11" fillId="4" borderId="16" xfId="3" applyFont="1" applyFill="1" applyBorder="1" applyAlignment="1" applyProtection="1">
      <alignment vertical="center" textRotation="255" shrinkToFit="1"/>
      <protection locked="0"/>
    </xf>
    <xf numFmtId="0" fontId="11" fillId="4" borderId="45" xfId="3" applyFont="1" applyFill="1" applyBorder="1" applyAlignment="1" applyProtection="1">
      <alignment horizontal="center" vertical="center"/>
      <protection locked="0"/>
    </xf>
    <xf numFmtId="0" fontId="11" fillId="4" borderId="113" xfId="3" applyFont="1" applyFill="1" applyBorder="1" applyAlignment="1" applyProtection="1">
      <alignment horizontal="center" vertical="center"/>
      <protection locked="0"/>
    </xf>
    <xf numFmtId="0" fontId="11" fillId="4" borderId="21" xfId="3" applyFont="1" applyFill="1" applyBorder="1" applyAlignment="1" applyProtection="1">
      <alignment horizontal="center" vertical="center"/>
      <protection locked="0"/>
    </xf>
    <xf numFmtId="0" fontId="11" fillId="4" borderId="50" xfId="3" applyFont="1" applyFill="1" applyBorder="1" applyAlignment="1" applyProtection="1">
      <alignment horizontal="center" vertical="center"/>
      <protection locked="0"/>
    </xf>
    <xf numFmtId="188" fontId="11" fillId="4" borderId="75" xfId="1" applyNumberFormat="1" applyFont="1" applyFill="1" applyBorder="1" applyAlignment="1" applyProtection="1">
      <alignment horizontal="center" vertical="center"/>
      <protection locked="0"/>
    </xf>
    <xf numFmtId="0" fontId="11" fillId="4" borderId="58" xfId="3" applyFont="1" applyFill="1" applyBorder="1" applyAlignment="1" applyProtection="1">
      <alignment horizontal="center" vertical="center"/>
      <protection locked="0"/>
    </xf>
    <xf numFmtId="0" fontId="11" fillId="4" borderId="68" xfId="3" applyFont="1" applyFill="1" applyBorder="1" applyAlignment="1" applyProtection="1">
      <alignment horizontal="center" vertical="center"/>
      <protection locked="0"/>
    </xf>
    <xf numFmtId="0" fontId="11" fillId="4" borderId="16" xfId="3" applyFont="1" applyFill="1" applyBorder="1" applyAlignment="1" applyProtection="1">
      <alignment vertical="center" textRotation="255"/>
      <protection locked="0"/>
    </xf>
    <xf numFmtId="0" fontId="11" fillId="4" borderId="40" xfId="3" applyFont="1" applyFill="1" applyBorder="1" applyAlignment="1" applyProtection="1">
      <alignment horizontal="center" vertical="center"/>
      <protection locked="0"/>
    </xf>
    <xf numFmtId="0" fontId="11" fillId="4" borderId="41" xfId="3" applyFont="1" applyFill="1" applyBorder="1" applyAlignment="1" applyProtection="1">
      <alignment horizontal="center" vertical="center"/>
      <protection locked="0"/>
    </xf>
    <xf numFmtId="177" fontId="11" fillId="4" borderId="53" xfId="3" applyNumberFormat="1" applyFont="1" applyFill="1" applyBorder="1" applyAlignment="1" applyProtection="1">
      <alignment horizontal="center" vertical="center"/>
      <protection locked="0"/>
    </xf>
    <xf numFmtId="177" fontId="11" fillId="4" borderId="104" xfId="3" applyNumberFormat="1" applyFont="1" applyFill="1" applyBorder="1" applyAlignment="1" applyProtection="1">
      <alignment horizontal="center" vertical="center"/>
      <protection locked="0"/>
    </xf>
    <xf numFmtId="176" fontId="11" fillId="0" borderId="3" xfId="3" applyNumberFormat="1" applyFont="1" applyBorder="1" applyProtection="1">
      <alignment vertical="center"/>
      <protection locked="0"/>
    </xf>
    <xf numFmtId="0" fontId="11" fillId="4" borderId="3" xfId="3" applyFont="1" applyFill="1" applyBorder="1" applyAlignment="1" applyProtection="1">
      <alignment horizontal="center" vertical="center"/>
      <protection locked="0"/>
    </xf>
    <xf numFmtId="38" fontId="11" fillId="3" borderId="8" xfId="3" applyNumberFormat="1" applyFont="1" applyFill="1" applyBorder="1" applyProtection="1">
      <alignment vertical="center"/>
      <protection locked="0"/>
    </xf>
    <xf numFmtId="177" fontId="11" fillId="3" borderId="108" xfId="3" applyNumberFormat="1" applyFont="1" applyFill="1" applyBorder="1" applyAlignment="1" applyProtection="1">
      <alignment vertical="top"/>
      <protection locked="0"/>
    </xf>
    <xf numFmtId="176" fontId="11" fillId="0" borderId="12" xfId="3" applyNumberFormat="1" applyFont="1" applyBorder="1" applyProtection="1">
      <alignment vertical="center"/>
      <protection locked="0"/>
    </xf>
    <xf numFmtId="0" fontId="11" fillId="4" borderId="12" xfId="3" applyFont="1" applyFill="1" applyBorder="1" applyAlignment="1" applyProtection="1">
      <alignment horizontal="center" vertical="center"/>
      <protection locked="0"/>
    </xf>
    <xf numFmtId="38" fontId="11" fillId="3" borderId="9" xfId="3" applyNumberFormat="1" applyFont="1" applyFill="1" applyBorder="1" applyProtection="1">
      <alignment vertical="center"/>
      <protection locked="0"/>
    </xf>
    <xf numFmtId="177" fontId="33" fillId="3" borderId="107" xfId="3" applyNumberFormat="1" applyFont="1" applyFill="1" applyBorder="1" applyAlignment="1" applyProtection="1">
      <alignment vertical="top"/>
      <protection locked="0"/>
    </xf>
    <xf numFmtId="177" fontId="11" fillId="3" borderId="107" xfId="3" applyNumberFormat="1" applyFont="1" applyFill="1" applyBorder="1" applyAlignment="1" applyProtection="1">
      <alignment vertical="top"/>
      <protection locked="0"/>
    </xf>
    <xf numFmtId="0" fontId="11" fillId="4" borderId="23" xfId="3" applyFont="1" applyFill="1" applyBorder="1" applyAlignment="1" applyProtection="1">
      <alignment vertical="center" textRotation="255"/>
      <protection locked="0"/>
    </xf>
    <xf numFmtId="38" fontId="11" fillId="3" borderId="14" xfId="3" applyNumberFormat="1" applyFont="1" applyFill="1" applyBorder="1" applyProtection="1">
      <alignment vertical="center"/>
      <protection locked="0"/>
    </xf>
    <xf numFmtId="177" fontId="11" fillId="3" borderId="28" xfId="3" applyNumberFormat="1" applyFont="1" applyFill="1" applyBorder="1" applyAlignment="1" applyProtection="1">
      <alignment vertical="top"/>
      <protection locked="0"/>
    </xf>
    <xf numFmtId="38" fontId="11" fillId="0" borderId="14" xfId="3" applyNumberFormat="1" applyFont="1" applyBorder="1" applyProtection="1">
      <alignment vertical="center"/>
      <protection locked="0"/>
    </xf>
    <xf numFmtId="0" fontId="11" fillId="4" borderId="58" xfId="3" applyFont="1" applyFill="1" applyBorder="1" applyAlignment="1" applyProtection="1">
      <alignment vertical="center" textRotation="255"/>
      <protection locked="0"/>
    </xf>
    <xf numFmtId="177" fontId="11" fillId="3" borderId="36" xfId="3" applyNumberFormat="1" applyFont="1" applyFill="1" applyBorder="1" applyAlignment="1" applyProtection="1">
      <alignment vertical="top"/>
      <protection locked="0"/>
    </xf>
    <xf numFmtId="0" fontId="11" fillId="7" borderId="15" xfId="3" applyFont="1" applyFill="1" applyBorder="1" applyAlignment="1" applyProtection="1">
      <alignment horizontal="left" vertical="center"/>
      <protection locked="0"/>
    </xf>
    <xf numFmtId="177" fontId="11" fillId="7" borderId="15" xfId="3" applyNumberFormat="1" applyFont="1" applyFill="1" applyBorder="1" applyAlignment="1" applyProtection="1">
      <alignment horizontal="left" vertical="center"/>
      <protection locked="0"/>
    </xf>
    <xf numFmtId="177" fontId="11" fillId="7" borderId="27" xfId="3" applyNumberFormat="1" applyFont="1" applyFill="1" applyBorder="1" applyAlignment="1" applyProtection="1">
      <alignment horizontal="right" vertical="top"/>
      <protection locked="0"/>
    </xf>
    <xf numFmtId="0" fontId="11" fillId="4" borderId="15" xfId="3" applyFont="1" applyFill="1" applyBorder="1" applyAlignment="1" applyProtection="1">
      <alignment horizontal="left" vertical="center"/>
      <protection locked="0"/>
    </xf>
    <xf numFmtId="177" fontId="11" fillId="4" borderId="15" xfId="3" applyNumberFormat="1" applyFont="1" applyFill="1" applyBorder="1" applyAlignment="1" applyProtection="1">
      <alignment horizontal="left" vertical="center"/>
      <protection locked="0"/>
    </xf>
    <xf numFmtId="177" fontId="11" fillId="4" borderId="27" xfId="3" applyNumberFormat="1" applyFont="1" applyFill="1" applyBorder="1" applyAlignment="1" applyProtection="1">
      <alignment horizontal="right" vertical="top"/>
      <protection locked="0"/>
    </xf>
    <xf numFmtId="0" fontId="11" fillId="0" borderId="2" xfId="3" applyFont="1" applyBorder="1" applyAlignment="1" applyProtection="1">
      <alignment vertical="center" wrapText="1"/>
      <protection locked="0"/>
    </xf>
    <xf numFmtId="177" fontId="11" fillId="0" borderId="8" xfId="3" applyNumberFormat="1" applyFont="1" applyBorder="1" applyProtection="1">
      <alignment vertical="center"/>
      <protection locked="0"/>
    </xf>
    <xf numFmtId="0" fontId="11" fillId="0" borderId="20" xfId="3" applyFont="1" applyBorder="1" applyAlignment="1" applyProtection="1">
      <alignment vertical="center" wrapText="1"/>
      <protection locked="0"/>
    </xf>
    <xf numFmtId="177" fontId="11" fillId="0" borderId="9" xfId="3" applyNumberFormat="1" applyFont="1" applyBorder="1" applyProtection="1">
      <alignment vertical="center"/>
      <protection locked="0"/>
    </xf>
    <xf numFmtId="0" fontId="11" fillId="4" borderId="17" xfId="3" applyFont="1" applyFill="1" applyBorder="1" applyAlignment="1" applyProtection="1">
      <alignment vertical="center" textRotation="255"/>
      <protection locked="0"/>
    </xf>
    <xf numFmtId="0" fontId="11" fillId="0" borderId="6" xfId="3" applyFont="1" applyBorder="1" applyAlignment="1" applyProtection="1">
      <alignment vertical="center" wrapText="1"/>
      <protection locked="0"/>
    </xf>
    <xf numFmtId="177" fontId="11" fillId="0" borderId="10" xfId="3" applyNumberFormat="1" applyFont="1" applyBorder="1" applyProtection="1">
      <alignment vertical="center"/>
      <protection locked="0"/>
    </xf>
    <xf numFmtId="0" fontId="11" fillId="4" borderId="15" xfId="3" applyFont="1" applyFill="1" applyBorder="1" applyProtection="1">
      <alignment vertical="center"/>
      <protection locked="0"/>
    </xf>
    <xf numFmtId="177" fontId="11" fillId="4" borderId="15" xfId="3" applyNumberFormat="1" applyFont="1" applyFill="1" applyBorder="1" applyProtection="1">
      <alignment vertical="center"/>
      <protection locked="0"/>
    </xf>
    <xf numFmtId="177" fontId="11" fillId="4" borderId="28" xfId="3" applyNumberFormat="1" applyFont="1" applyFill="1" applyBorder="1" applyAlignment="1" applyProtection="1">
      <alignment horizontal="right" vertical="top"/>
      <protection locked="0"/>
    </xf>
    <xf numFmtId="177" fontId="11" fillId="0" borderId="4" xfId="3" applyNumberFormat="1" applyFont="1" applyBorder="1" applyProtection="1">
      <alignment vertical="center"/>
      <protection locked="0"/>
    </xf>
    <xf numFmtId="177" fontId="11" fillId="0" borderId="5" xfId="3" applyNumberFormat="1" applyFont="1" applyBorder="1" applyProtection="1">
      <alignment vertical="center"/>
      <protection locked="0"/>
    </xf>
    <xf numFmtId="0" fontId="11" fillId="4" borderId="17" xfId="3" applyFont="1" applyFill="1" applyBorder="1" applyAlignment="1" applyProtection="1">
      <alignment vertical="center" textRotation="255" shrinkToFit="1"/>
      <protection locked="0"/>
    </xf>
    <xf numFmtId="177" fontId="11" fillId="0" borderId="7" xfId="3" applyNumberFormat="1" applyFont="1" applyBorder="1" applyProtection="1">
      <alignment vertical="center"/>
      <protection locked="0"/>
    </xf>
    <xf numFmtId="177" fontId="11" fillId="4" borderId="27" xfId="3" applyNumberFormat="1" applyFont="1" applyFill="1" applyBorder="1" applyAlignment="1" applyProtection="1">
      <alignment vertical="top"/>
      <protection locked="0"/>
    </xf>
    <xf numFmtId="0" fontId="11" fillId="2" borderId="99" xfId="3" applyFont="1" applyFill="1" applyBorder="1" applyAlignment="1" applyProtection="1">
      <alignment vertical="center" textRotation="255"/>
      <protection locked="0"/>
    </xf>
    <xf numFmtId="0" fontId="11" fillId="7" borderId="101" xfId="3" applyFont="1" applyFill="1" applyBorder="1" applyAlignment="1" applyProtection="1">
      <alignment vertical="center" textRotation="255"/>
      <protection locked="0"/>
    </xf>
    <xf numFmtId="0" fontId="11" fillId="4" borderId="101" xfId="3" applyFont="1" applyFill="1" applyBorder="1" applyAlignment="1" applyProtection="1">
      <alignment vertical="center" textRotation="255" shrinkToFit="1"/>
      <protection locked="0"/>
    </xf>
    <xf numFmtId="0" fontId="11" fillId="0" borderId="29" xfId="3" applyFont="1" applyBorder="1" applyAlignment="1" applyProtection="1">
      <alignment vertical="center" wrapText="1"/>
      <protection locked="0"/>
    </xf>
    <xf numFmtId="177" fontId="11" fillId="0" borderId="106" xfId="3" applyNumberFormat="1" applyFont="1" applyBorder="1" applyProtection="1">
      <alignment vertical="center"/>
      <protection locked="0"/>
    </xf>
    <xf numFmtId="0" fontId="11" fillId="0" borderId="46" xfId="0" applyFont="1" applyBorder="1" applyAlignment="1">
      <alignment horizontal="left" vertical="center" shrinkToFit="1"/>
    </xf>
    <xf numFmtId="0" fontId="11" fillId="0" borderId="30" xfId="0" applyFont="1" applyBorder="1" applyAlignment="1">
      <alignment horizontal="left" vertical="center" shrinkToFit="1"/>
    </xf>
    <xf numFmtId="176" fontId="28" fillId="5" borderId="17" xfId="0" applyNumberFormat="1" applyFont="1" applyFill="1" applyBorder="1" applyAlignment="1">
      <alignment horizontal="center" vertical="center"/>
    </xf>
    <xf numFmtId="0" fontId="28" fillId="5" borderId="16" xfId="0" applyFont="1" applyFill="1" applyBorder="1" applyAlignment="1">
      <alignment horizontal="center" vertical="center"/>
    </xf>
    <xf numFmtId="178" fontId="23" fillId="3" borderId="50" xfId="0" applyNumberFormat="1" applyFont="1" applyFill="1" applyBorder="1" applyAlignment="1">
      <alignment horizontal="right" vertical="center" shrinkToFit="1"/>
    </xf>
    <xf numFmtId="178" fontId="23" fillId="3" borderId="44" xfId="0" applyNumberFormat="1" applyFont="1" applyFill="1" applyBorder="1" applyAlignment="1">
      <alignment horizontal="right" vertical="center" shrinkToFit="1"/>
    </xf>
    <xf numFmtId="0" fontId="11" fillId="3" borderId="39" xfId="0" applyFont="1" applyFill="1" applyBorder="1" applyAlignment="1" applyProtection="1">
      <alignment vertical="center" shrinkToFit="1"/>
      <protection locked="0"/>
    </xf>
    <xf numFmtId="178" fontId="11" fillId="3" borderId="51" xfId="0" applyNumberFormat="1" applyFont="1" applyFill="1" applyBorder="1" applyAlignment="1">
      <alignment horizontal="right" vertical="center"/>
    </xf>
    <xf numFmtId="178" fontId="11" fillId="3" borderId="34" xfId="0" applyNumberFormat="1" applyFont="1" applyFill="1" applyBorder="1" applyAlignment="1">
      <alignment horizontal="right" vertical="center"/>
    </xf>
    <xf numFmtId="178" fontId="11" fillId="3" borderId="126" xfId="0" applyNumberFormat="1" applyFont="1" applyFill="1" applyBorder="1" applyAlignment="1">
      <alignment horizontal="right" vertical="center"/>
    </xf>
    <xf numFmtId="178" fontId="11" fillId="3" borderId="19" xfId="0" applyNumberFormat="1" applyFont="1" applyFill="1" applyBorder="1" applyAlignment="1">
      <alignment horizontal="right" vertical="center"/>
    </xf>
    <xf numFmtId="0" fontId="11" fillId="5" borderId="84" xfId="0" applyFont="1" applyFill="1" applyBorder="1" applyAlignment="1">
      <alignment horizontal="center" vertical="center"/>
    </xf>
    <xf numFmtId="0" fontId="26" fillId="5" borderId="104" xfId="0" applyFont="1" applyFill="1" applyBorder="1" applyAlignment="1">
      <alignment horizontal="center" vertical="center"/>
    </xf>
    <xf numFmtId="0" fontId="11" fillId="0" borderId="104" xfId="0" applyFont="1" applyBorder="1" applyAlignment="1">
      <alignment horizontal="center" vertical="center"/>
    </xf>
    <xf numFmtId="0" fontId="34" fillId="0" borderId="0" xfId="0" applyFont="1">
      <alignment vertical="center"/>
    </xf>
    <xf numFmtId="0" fontId="36" fillId="0" borderId="0" xfId="0" applyFont="1">
      <alignment vertical="center"/>
    </xf>
    <xf numFmtId="0" fontId="27" fillId="5" borderId="135" xfId="0" applyFont="1" applyFill="1" applyBorder="1" applyAlignment="1">
      <alignment horizontal="center" vertical="center"/>
    </xf>
    <xf numFmtId="0" fontId="24" fillId="0" borderId="0" xfId="0" applyFont="1">
      <alignment vertical="center"/>
    </xf>
    <xf numFmtId="0" fontId="11" fillId="0" borderId="2" xfId="0" applyFont="1" applyBorder="1" applyAlignment="1" applyProtection="1">
      <alignment vertical="center" wrapText="1" shrinkToFit="1"/>
      <protection locked="0"/>
    </xf>
    <xf numFmtId="0" fontId="11" fillId="0" borderId="3" xfId="0" applyFont="1" applyBorder="1" applyAlignment="1" applyProtection="1">
      <alignment vertical="center" wrapText="1" shrinkToFit="1"/>
      <protection locked="0"/>
    </xf>
    <xf numFmtId="0" fontId="11" fillId="0" borderId="20" xfId="0" applyFont="1" applyBorder="1" applyAlignment="1" applyProtection="1">
      <alignment vertical="center" wrapText="1" shrinkToFit="1"/>
      <protection locked="0"/>
    </xf>
    <xf numFmtId="0" fontId="11" fillId="0" borderId="12" xfId="0" applyFont="1" applyBorder="1" applyAlignment="1" applyProtection="1">
      <alignment vertical="center" wrapText="1" shrinkToFit="1"/>
      <protection locked="0"/>
    </xf>
    <xf numFmtId="0" fontId="11" fillId="0" borderId="6" xfId="0" applyFont="1" applyBorder="1" applyAlignment="1" applyProtection="1">
      <alignment vertical="center" wrapText="1" shrinkToFit="1"/>
      <protection locked="0"/>
    </xf>
    <xf numFmtId="0" fontId="11" fillId="0" borderId="13" xfId="0" applyFont="1" applyBorder="1" applyAlignment="1" applyProtection="1">
      <alignment vertical="center" wrapText="1" shrinkToFit="1"/>
      <protection locked="0"/>
    </xf>
    <xf numFmtId="0" fontId="11" fillId="4" borderId="15" xfId="0" applyFont="1" applyFill="1" applyBorder="1" applyAlignment="1" applyProtection="1">
      <alignment vertical="center" wrapText="1" shrinkToFit="1"/>
      <protection locked="0"/>
    </xf>
    <xf numFmtId="0" fontId="11" fillId="4" borderId="15" xfId="0" applyFont="1" applyFill="1" applyBorder="1" applyAlignment="1" applyProtection="1">
      <alignment vertical="center" wrapText="1"/>
      <protection locked="0"/>
    </xf>
    <xf numFmtId="0" fontId="11" fillId="0" borderId="22" xfId="0" applyFont="1" applyBorder="1" applyAlignment="1" applyProtection="1">
      <alignment vertical="center" wrapText="1" shrinkToFit="1"/>
      <protection locked="0"/>
    </xf>
    <xf numFmtId="0" fontId="11" fillId="0" borderId="18" xfId="0" applyFont="1" applyBorder="1" applyAlignment="1" applyProtection="1">
      <alignment vertical="center" wrapText="1" shrinkToFit="1"/>
      <protection locked="0"/>
    </xf>
    <xf numFmtId="0" fontId="11" fillId="0" borderId="51" xfId="0" applyFont="1" applyBorder="1" applyAlignment="1" applyProtection="1">
      <alignment vertical="center" wrapText="1" shrinkToFit="1"/>
      <protection locked="0"/>
    </xf>
    <xf numFmtId="0" fontId="11" fillId="0" borderId="52" xfId="0" applyFont="1" applyBorder="1" applyAlignment="1" applyProtection="1">
      <alignment vertical="center" wrapText="1" shrinkToFit="1"/>
      <protection locked="0"/>
    </xf>
    <xf numFmtId="0" fontId="11" fillId="0" borderId="34" xfId="0" applyFont="1" applyBorder="1" applyAlignment="1" applyProtection="1">
      <alignment vertical="center" wrapText="1" shrinkToFit="1"/>
      <protection locked="0"/>
    </xf>
    <xf numFmtId="0" fontId="11" fillId="0" borderId="49" xfId="0" applyFont="1" applyBorder="1" applyAlignment="1" applyProtection="1">
      <alignment vertical="center" wrapText="1" shrinkToFit="1"/>
      <protection locked="0"/>
    </xf>
    <xf numFmtId="0" fontId="11" fillId="0" borderId="67" xfId="0" applyFont="1" applyBorder="1" applyAlignment="1" applyProtection="1">
      <alignment vertical="center" wrapText="1" shrinkToFit="1"/>
      <protection locked="0"/>
    </xf>
    <xf numFmtId="0" fontId="11" fillId="0" borderId="78" xfId="0" applyFont="1" applyBorder="1" applyAlignment="1" applyProtection="1">
      <alignment vertical="center" wrapText="1" shrinkToFit="1"/>
      <protection locked="0"/>
    </xf>
    <xf numFmtId="0" fontId="37" fillId="0" borderId="0" xfId="0" applyFont="1">
      <alignment vertical="center"/>
    </xf>
    <xf numFmtId="49" fontId="37" fillId="0" borderId="0" xfId="0" applyNumberFormat="1" applyFont="1">
      <alignment vertical="center"/>
    </xf>
    <xf numFmtId="0" fontId="35" fillId="0" borderId="0" xfId="0" applyFont="1" applyAlignment="1">
      <alignment vertical="center" shrinkToFit="1"/>
    </xf>
    <xf numFmtId="0" fontId="35" fillId="0" borderId="0" xfId="0" applyFont="1">
      <alignment vertical="center"/>
    </xf>
    <xf numFmtId="0" fontId="40" fillId="0" borderId="0" xfId="5" applyFont="1" applyAlignment="1">
      <alignment vertical="center"/>
    </xf>
    <xf numFmtId="0" fontId="41" fillId="0" borderId="0" xfId="5" applyFont="1" applyAlignment="1">
      <alignment vertical="center"/>
    </xf>
    <xf numFmtId="0" fontId="28" fillId="0" borderId="0" xfId="5" applyFont="1" applyAlignment="1">
      <alignment vertical="center"/>
    </xf>
    <xf numFmtId="0" fontId="28" fillId="0" borderId="0" xfId="5" applyFont="1"/>
    <xf numFmtId="0" fontId="11" fillId="4" borderId="1" xfId="0" applyFont="1" applyFill="1" applyBorder="1" applyAlignment="1">
      <alignment horizontal="center" vertical="center"/>
    </xf>
    <xf numFmtId="49" fontId="11" fillId="0" borderId="1" xfId="0" applyNumberFormat="1" applyFont="1" applyBorder="1" applyAlignment="1" applyProtection="1">
      <alignment horizontal="center" vertical="center"/>
      <protection locked="0"/>
    </xf>
    <xf numFmtId="0" fontId="23" fillId="4" borderId="1" xfId="0" applyFont="1" applyFill="1" applyBorder="1" applyAlignment="1">
      <alignment horizontal="center" vertical="center" wrapText="1"/>
    </xf>
    <xf numFmtId="49" fontId="22" fillId="0" borderId="0" xfId="0" applyNumberFormat="1" applyFont="1" applyProtection="1">
      <alignment vertical="center"/>
      <protection locked="0"/>
    </xf>
    <xf numFmtId="0" fontId="42" fillId="0" borderId="0" xfId="0" applyFont="1" applyAlignment="1">
      <alignment vertical="top"/>
    </xf>
    <xf numFmtId="0" fontId="22" fillId="0" borderId="0" xfId="0" applyFont="1" applyAlignment="1" applyProtection="1">
      <alignment vertical="center" wrapText="1"/>
      <protection locked="0"/>
    </xf>
    <xf numFmtId="0" fontId="11" fillId="0" borderId="0" xfId="0" applyFont="1" applyAlignment="1">
      <alignment horizontal="left" vertical="center" wrapText="1"/>
    </xf>
    <xf numFmtId="0" fontId="11" fillId="5" borderId="46" xfId="0" applyFont="1" applyFill="1" applyBorder="1" applyAlignment="1">
      <alignment horizontal="center" vertical="center"/>
    </xf>
    <xf numFmtId="14" fontId="11" fillId="0" borderId="39" xfId="0" applyNumberFormat="1" applyFont="1" applyBorder="1" applyAlignment="1">
      <alignment horizontal="center" vertical="center"/>
    </xf>
    <xf numFmtId="14" fontId="11" fillId="0" borderId="15" xfId="0" applyNumberFormat="1" applyFont="1" applyBorder="1" applyAlignment="1">
      <alignment horizontal="center" vertical="center"/>
    </xf>
    <xf numFmtId="14" fontId="11" fillId="0" borderId="47" xfId="0" applyNumberFormat="1" applyFont="1" applyBorder="1" applyAlignment="1" applyProtection="1">
      <alignment horizontal="center" vertical="center"/>
      <protection locked="0"/>
    </xf>
    <xf numFmtId="0" fontId="26" fillId="5" borderId="41" xfId="0" applyFont="1" applyFill="1" applyBorder="1">
      <alignment vertical="center"/>
    </xf>
    <xf numFmtId="0" fontId="11" fillId="4" borderId="41" xfId="0" applyFont="1" applyFill="1" applyBorder="1" applyAlignment="1">
      <alignment horizontal="center" vertical="center"/>
    </xf>
    <xf numFmtId="49" fontId="11" fillId="4" borderId="46" xfId="0" applyNumberFormat="1" applyFont="1" applyFill="1" applyBorder="1" applyAlignment="1" applyProtection="1">
      <alignment horizontal="center" vertical="center"/>
      <protection locked="0"/>
    </xf>
    <xf numFmtId="0" fontId="11" fillId="5" borderId="142" xfId="0" applyFont="1" applyFill="1" applyBorder="1" applyAlignment="1">
      <alignment horizontal="center" vertical="center"/>
    </xf>
    <xf numFmtId="0" fontId="11" fillId="5" borderId="148" xfId="0" applyFont="1" applyFill="1" applyBorder="1" applyAlignment="1">
      <alignment horizontal="center" vertical="center"/>
    </xf>
    <xf numFmtId="0" fontId="23" fillId="4" borderId="148" xfId="0" applyFont="1" applyFill="1" applyBorder="1" applyAlignment="1">
      <alignment horizontal="center" vertical="center"/>
    </xf>
    <xf numFmtId="0" fontId="23" fillId="4" borderId="159" xfId="0" applyFont="1" applyFill="1" applyBorder="1" applyAlignment="1">
      <alignment horizontal="center" vertical="center" wrapText="1"/>
    </xf>
    <xf numFmtId="0" fontId="23" fillId="4" borderId="161" xfId="0" applyFont="1" applyFill="1" applyBorder="1" applyAlignment="1">
      <alignment horizontal="center" vertical="center" wrapText="1"/>
    </xf>
    <xf numFmtId="0" fontId="23" fillId="4" borderId="142" xfId="0" applyFont="1" applyFill="1" applyBorder="1" applyAlignment="1">
      <alignment horizontal="center" vertical="center" wrapText="1"/>
    </xf>
    <xf numFmtId="0" fontId="23" fillId="4" borderId="148" xfId="0" applyFont="1" applyFill="1" applyBorder="1" applyAlignment="1">
      <alignment horizontal="center" vertical="center" wrapText="1"/>
    </xf>
    <xf numFmtId="0" fontId="11" fillId="5" borderId="58" xfId="0" applyFont="1" applyFill="1" applyBorder="1" applyAlignment="1">
      <alignment horizontal="center" vertical="center"/>
    </xf>
    <xf numFmtId="0" fontId="25" fillId="5" borderId="169" xfId="0" applyFont="1" applyFill="1" applyBorder="1" applyAlignment="1">
      <alignment horizontal="center" vertical="center" wrapText="1"/>
    </xf>
    <xf numFmtId="38" fontId="13" fillId="0" borderId="0" xfId="6" applyFont="1" applyFill="1" applyBorder="1" applyAlignment="1" applyProtection="1">
      <alignment horizontal="left" vertical="center"/>
      <protection locked="0"/>
    </xf>
    <xf numFmtId="180" fontId="11" fillId="3" borderId="172" xfId="3" applyNumberFormat="1" applyFont="1" applyFill="1" applyBorder="1" applyAlignment="1" applyProtection="1">
      <alignment vertical="top"/>
      <protection locked="0"/>
    </xf>
    <xf numFmtId="180" fontId="11" fillId="3" borderId="65" xfId="3" applyNumberFormat="1" applyFont="1" applyFill="1" applyBorder="1" applyProtection="1">
      <alignment vertical="center"/>
      <protection locked="0"/>
    </xf>
    <xf numFmtId="0" fontId="11" fillId="4" borderId="38" xfId="3" applyFont="1" applyFill="1" applyBorder="1" applyAlignment="1" applyProtection="1">
      <alignment vertical="center" textRotation="255"/>
      <protection locked="0"/>
    </xf>
    <xf numFmtId="0" fontId="11" fillId="4" borderId="65" xfId="3" applyFont="1" applyFill="1" applyBorder="1" applyAlignment="1" applyProtection="1">
      <alignment vertical="center" textRotation="255"/>
      <protection locked="0"/>
    </xf>
    <xf numFmtId="0" fontId="11" fillId="7" borderId="23" xfId="3" applyFont="1" applyFill="1" applyBorder="1" applyAlignment="1" applyProtection="1">
      <alignment vertical="center" textRotation="255"/>
      <protection locked="0"/>
    </xf>
    <xf numFmtId="0" fontId="11" fillId="7" borderId="58" xfId="3" applyFont="1" applyFill="1" applyBorder="1" applyAlignment="1" applyProtection="1">
      <alignment vertical="center" textRotation="255"/>
      <protection locked="0"/>
    </xf>
    <xf numFmtId="38" fontId="11" fillId="4" borderId="15" xfId="3" applyNumberFormat="1" applyFont="1" applyFill="1" applyBorder="1" applyProtection="1">
      <alignment vertical="center"/>
      <protection locked="0"/>
    </xf>
    <xf numFmtId="177" fontId="11" fillId="4" borderId="48" xfId="3" applyNumberFormat="1" applyFont="1" applyFill="1" applyBorder="1" applyAlignment="1" applyProtection="1">
      <alignment vertical="top"/>
      <protection locked="0"/>
    </xf>
    <xf numFmtId="38" fontId="11" fillId="0" borderId="73" xfId="3" applyNumberFormat="1" applyFont="1" applyBorder="1" applyProtection="1">
      <alignment vertical="center"/>
      <protection locked="0"/>
    </xf>
    <xf numFmtId="38" fontId="11" fillId="0" borderId="65" xfId="3" applyNumberFormat="1" applyFont="1" applyBorder="1" applyProtection="1">
      <alignment vertical="center"/>
      <protection locked="0"/>
    </xf>
    <xf numFmtId="38" fontId="11" fillId="0" borderId="88" xfId="3" applyNumberFormat="1" applyFont="1" applyBorder="1" applyProtection="1">
      <alignment vertical="center"/>
      <protection locked="0"/>
    </xf>
    <xf numFmtId="0" fontId="11" fillId="0" borderId="2" xfId="3" applyFont="1" applyBorder="1" applyAlignment="1" applyProtection="1">
      <alignment horizontal="left" vertical="center"/>
      <protection locked="0"/>
    </xf>
    <xf numFmtId="0" fontId="11" fillId="0" borderId="20" xfId="3" applyFont="1" applyBorder="1" applyAlignment="1" applyProtection="1">
      <alignment horizontal="left" vertical="center"/>
      <protection locked="0"/>
    </xf>
    <xf numFmtId="0" fontId="11" fillId="0" borderId="68" xfId="3" applyFont="1" applyBorder="1" applyAlignment="1" applyProtection="1">
      <alignment horizontal="left" vertical="center"/>
      <protection locked="0"/>
    </xf>
    <xf numFmtId="0" fontId="11" fillId="4" borderId="39" xfId="0" applyFont="1" applyFill="1" applyBorder="1" applyAlignment="1" applyProtection="1">
      <alignment horizontal="center" vertical="center"/>
      <protection locked="0"/>
    </xf>
    <xf numFmtId="0" fontId="11" fillId="0" borderId="2" xfId="3" applyFont="1" applyBorder="1" applyAlignment="1" applyProtection="1">
      <alignment horizontal="center" vertical="center"/>
      <protection locked="0"/>
    </xf>
    <xf numFmtId="0" fontId="11" fillId="0" borderId="20" xfId="3" applyFont="1" applyBorder="1" applyAlignment="1" applyProtection="1">
      <alignment horizontal="center" vertical="center"/>
      <protection locked="0"/>
    </xf>
    <xf numFmtId="178" fontId="11" fillId="3" borderId="110" xfId="0" applyNumberFormat="1" applyFont="1" applyFill="1" applyBorder="1" applyAlignment="1">
      <alignment horizontal="right" vertical="center"/>
    </xf>
    <xf numFmtId="0" fontId="11" fillId="0" borderId="0" xfId="0" applyFont="1" applyAlignment="1">
      <alignment horizontal="center" vertical="center" shrinkToFit="1"/>
    </xf>
    <xf numFmtId="0" fontId="11" fillId="0" borderId="0" xfId="0" applyFont="1" applyAlignment="1">
      <alignment vertical="top"/>
    </xf>
    <xf numFmtId="178" fontId="11" fillId="3" borderId="177" xfId="0" applyNumberFormat="1" applyFont="1" applyFill="1" applyBorder="1" applyAlignment="1">
      <alignment horizontal="right" vertical="center"/>
    </xf>
    <xf numFmtId="0" fontId="24" fillId="0" borderId="26" xfId="0" applyFont="1" applyBorder="1" applyAlignment="1" applyProtection="1">
      <alignment vertical="top"/>
      <protection locked="0"/>
    </xf>
    <xf numFmtId="0" fontId="39" fillId="0" borderId="0" xfId="0" applyFont="1" applyAlignment="1">
      <alignment horizontal="center" vertical="center"/>
    </xf>
    <xf numFmtId="0" fontId="25" fillId="0" borderId="0" xfId="0" applyFont="1" applyAlignment="1">
      <alignment horizontal="center" vertical="center"/>
    </xf>
    <xf numFmtId="178" fontId="39" fillId="0" borderId="0" xfId="2" applyNumberFormat="1" applyFont="1" applyBorder="1" applyAlignment="1">
      <alignment horizontal="center" vertical="center" shrinkToFit="1"/>
    </xf>
    <xf numFmtId="0" fontId="24" fillId="0" borderId="26" xfId="0" applyFont="1" applyBorder="1" applyAlignment="1" applyProtection="1">
      <alignment vertical="top" wrapText="1"/>
      <protection locked="0"/>
    </xf>
    <xf numFmtId="0" fontId="45" fillId="0" borderId="26" xfId="0" applyFont="1" applyBorder="1" applyAlignment="1" applyProtection="1">
      <alignment vertical="top"/>
      <protection locked="0"/>
    </xf>
    <xf numFmtId="0" fontId="11" fillId="0" borderId="0" xfId="0" applyFont="1" applyAlignment="1" applyProtection="1">
      <alignment vertical="top"/>
      <protection locked="0"/>
    </xf>
    <xf numFmtId="0" fontId="44" fillId="0" borderId="0" xfId="0" applyFont="1">
      <alignment vertical="center"/>
    </xf>
    <xf numFmtId="0" fontId="44" fillId="0" borderId="0" xfId="0" applyFont="1" applyProtection="1">
      <alignment vertical="center"/>
      <protection locked="0"/>
    </xf>
    <xf numFmtId="49" fontId="11" fillId="0" borderId="1" xfId="0" applyNumberFormat="1" applyFont="1" applyBorder="1" applyAlignment="1">
      <alignment horizontal="center" vertical="center"/>
    </xf>
    <xf numFmtId="49" fontId="11" fillId="4" borderId="39" xfId="0" applyNumberFormat="1" applyFont="1" applyFill="1" applyBorder="1">
      <alignment vertical="center"/>
    </xf>
    <xf numFmtId="49" fontId="11" fillId="4" borderId="48" xfId="0" applyNumberFormat="1" applyFont="1" applyFill="1" applyBorder="1">
      <alignment vertical="center"/>
    </xf>
    <xf numFmtId="178" fontId="23" fillId="3" borderId="113" xfId="0" applyNumberFormat="1" applyFont="1" applyFill="1" applyBorder="1" applyAlignment="1">
      <alignment horizontal="right" vertical="center" shrinkToFit="1"/>
    </xf>
    <xf numFmtId="176" fontId="28" fillId="5" borderId="24" xfId="0" applyNumberFormat="1" applyFont="1" applyFill="1" applyBorder="1" applyAlignment="1">
      <alignment horizontal="center" vertical="center"/>
    </xf>
    <xf numFmtId="176" fontId="28" fillId="5" borderId="0" xfId="0" applyNumberFormat="1" applyFont="1" applyFill="1" applyAlignment="1">
      <alignment horizontal="center" vertical="center"/>
    </xf>
    <xf numFmtId="178" fontId="11" fillId="3" borderId="79" xfId="0" applyNumberFormat="1" applyFont="1" applyFill="1" applyBorder="1">
      <alignment vertical="center"/>
    </xf>
    <xf numFmtId="0" fontId="44" fillId="0" borderId="26" xfId="0" applyFont="1" applyBorder="1" applyAlignment="1">
      <alignment vertical="top" wrapText="1"/>
    </xf>
    <xf numFmtId="0" fontId="0" fillId="0" borderId="0" xfId="3" applyFont="1">
      <alignment vertical="center"/>
    </xf>
    <xf numFmtId="0" fontId="22" fillId="0" borderId="0" xfId="0" applyFont="1" applyAlignment="1">
      <alignment vertical="center" wrapText="1"/>
    </xf>
    <xf numFmtId="0" fontId="25" fillId="0" borderId="0" xfId="0" applyFont="1" applyAlignment="1">
      <alignment vertical="top" wrapText="1"/>
    </xf>
    <xf numFmtId="0" fontId="44" fillId="0" borderId="0" xfId="0" applyFont="1" applyAlignment="1">
      <alignment vertical="center" wrapText="1"/>
    </xf>
    <xf numFmtId="178" fontId="23" fillId="0" borderId="50" xfId="0" applyNumberFormat="1" applyFont="1" applyBorder="1" applyAlignment="1">
      <alignment horizontal="right" vertical="center" shrinkToFit="1"/>
    </xf>
    <xf numFmtId="178" fontId="23" fillId="0" borderId="44" xfId="0" applyNumberFormat="1" applyFont="1" applyBorder="1" applyAlignment="1">
      <alignment horizontal="right" vertical="center" shrinkToFit="1"/>
    </xf>
    <xf numFmtId="178" fontId="11" fillId="3" borderId="125" xfId="0" applyNumberFormat="1" applyFont="1" applyFill="1" applyBorder="1">
      <alignment vertical="center"/>
    </xf>
    <xf numFmtId="178" fontId="11" fillId="3" borderId="8" xfId="0" applyNumberFormat="1" applyFont="1" applyFill="1" applyBorder="1">
      <alignment vertical="center"/>
    </xf>
    <xf numFmtId="178" fontId="11" fillId="3" borderId="9" xfId="0" applyNumberFormat="1" applyFont="1" applyFill="1" applyBorder="1">
      <alignment vertical="center"/>
    </xf>
    <xf numFmtId="0" fontId="11" fillId="0" borderId="0" xfId="0" applyFont="1" applyAlignment="1" applyProtection="1">
      <alignment horizontal="left" vertical="top" wrapText="1"/>
      <protection locked="0"/>
    </xf>
    <xf numFmtId="49" fontId="11" fillId="4" borderId="39" xfId="0" applyNumberFormat="1" applyFont="1" applyFill="1" applyBorder="1" applyAlignment="1" applyProtection="1">
      <alignment horizontal="center" vertical="center"/>
      <protection locked="0"/>
    </xf>
    <xf numFmtId="49" fontId="11" fillId="4" borderId="46" xfId="0" applyNumberFormat="1" applyFont="1" applyFill="1" applyBorder="1" applyAlignment="1">
      <alignment horizontal="center" vertical="center"/>
    </xf>
    <xf numFmtId="193" fontId="11" fillId="3" borderId="73" xfId="0" applyNumberFormat="1" applyFont="1" applyFill="1" applyBorder="1" applyAlignment="1">
      <alignment horizontal="right" vertical="center" shrinkToFit="1"/>
    </xf>
    <xf numFmtId="193" fontId="11" fillId="3" borderId="38" xfId="0" applyNumberFormat="1" applyFont="1" applyFill="1" applyBorder="1" applyAlignment="1">
      <alignment horizontal="right" vertical="center" shrinkToFit="1"/>
    </xf>
    <xf numFmtId="193" fontId="11" fillId="3" borderId="70" xfId="0" applyNumberFormat="1" applyFont="1" applyFill="1" applyBorder="1" applyAlignment="1">
      <alignment horizontal="right" vertical="center" shrinkToFit="1"/>
    </xf>
    <xf numFmtId="193" fontId="11" fillId="3" borderId="185" xfId="0" applyNumberFormat="1" applyFont="1" applyFill="1" applyBorder="1" applyAlignment="1">
      <alignment horizontal="right" vertical="center" shrinkToFit="1"/>
    </xf>
    <xf numFmtId="193" fontId="11" fillId="3" borderId="32" xfId="0" applyNumberFormat="1" applyFont="1" applyFill="1" applyBorder="1" applyAlignment="1">
      <alignment vertical="center" shrinkToFit="1"/>
    </xf>
    <xf numFmtId="193" fontId="11" fillId="3" borderId="88" xfId="0" applyNumberFormat="1" applyFont="1" applyFill="1" applyBorder="1" applyAlignment="1">
      <alignment horizontal="right" vertical="center" shrinkToFit="1"/>
    </xf>
    <xf numFmtId="193" fontId="11" fillId="3" borderId="35" xfId="0" applyNumberFormat="1" applyFont="1" applyFill="1" applyBorder="1" applyAlignment="1">
      <alignment vertical="center" shrinkToFit="1"/>
    </xf>
    <xf numFmtId="178" fontId="11" fillId="3" borderId="19" xfId="0" applyNumberFormat="1" applyFont="1" applyFill="1" applyBorder="1">
      <alignment vertical="center"/>
    </xf>
    <xf numFmtId="193" fontId="11" fillId="3" borderId="56" xfId="0" applyNumberFormat="1" applyFont="1" applyFill="1" applyBorder="1" applyAlignment="1">
      <alignment vertical="center" shrinkToFit="1"/>
    </xf>
    <xf numFmtId="193" fontId="11" fillId="3" borderId="85" xfId="0" applyNumberFormat="1" applyFont="1" applyFill="1" applyBorder="1" applyAlignment="1">
      <alignment vertical="center" shrinkToFit="1"/>
    </xf>
    <xf numFmtId="193" fontId="11" fillId="3" borderId="126" xfId="0" applyNumberFormat="1" applyFont="1" applyFill="1" applyBorder="1" applyAlignment="1">
      <alignment vertical="center" shrinkToFit="1"/>
    </xf>
    <xf numFmtId="178" fontId="11" fillId="3" borderId="174" xfId="0" applyNumberFormat="1" applyFont="1" applyFill="1" applyBorder="1" applyAlignment="1">
      <alignment horizontal="right" vertical="center"/>
    </xf>
    <xf numFmtId="193" fontId="11" fillId="3" borderId="177" xfId="0" applyNumberFormat="1" applyFont="1" applyFill="1" applyBorder="1" applyAlignment="1">
      <alignment horizontal="right" vertical="center" shrinkToFit="1"/>
    </xf>
    <xf numFmtId="193" fontId="11" fillId="3" borderId="168" xfId="0" applyNumberFormat="1" applyFont="1" applyFill="1" applyBorder="1" applyAlignment="1">
      <alignment horizontal="right" vertical="center" shrinkToFit="1"/>
    </xf>
    <xf numFmtId="178" fontId="11" fillId="3" borderId="0" xfId="0" applyNumberFormat="1" applyFont="1" applyFill="1" applyAlignment="1">
      <alignment horizontal="right" vertical="center" shrinkToFit="1"/>
    </xf>
    <xf numFmtId="0" fontId="25" fillId="0" borderId="1" xfId="0" applyFont="1" applyBorder="1">
      <alignment vertical="center"/>
    </xf>
    <xf numFmtId="0" fontId="27" fillId="0" borderId="0" xfId="0" applyFont="1">
      <alignment vertical="center"/>
    </xf>
    <xf numFmtId="0" fontId="23" fillId="0" borderId="0" xfId="0" applyFont="1">
      <alignment vertical="center"/>
    </xf>
    <xf numFmtId="0" fontId="11" fillId="0" borderId="1" xfId="0" applyFont="1" applyBorder="1">
      <alignment vertical="center"/>
    </xf>
    <xf numFmtId="0" fontId="29" fillId="0" borderId="0" xfId="0" applyFont="1" applyAlignment="1">
      <alignment vertical="top"/>
    </xf>
    <xf numFmtId="0" fontId="29" fillId="0" borderId="0" xfId="0" applyFont="1">
      <alignment vertical="center"/>
    </xf>
    <xf numFmtId="0" fontId="29" fillId="0" borderId="16" xfId="0" applyFont="1" applyBorder="1">
      <alignment vertical="center"/>
    </xf>
    <xf numFmtId="0" fontId="24" fillId="0" borderId="26" xfId="0" applyFont="1" applyBorder="1">
      <alignment vertical="center"/>
    </xf>
    <xf numFmtId="49" fontId="23" fillId="0" borderId="0" xfId="0" applyNumberFormat="1" applyFont="1" applyProtection="1">
      <alignment vertical="center"/>
      <protection locked="0"/>
    </xf>
    <xf numFmtId="0" fontId="23" fillId="0" borderId="0" xfId="0" applyFont="1" applyProtection="1">
      <alignment vertical="center"/>
      <protection locked="0"/>
    </xf>
    <xf numFmtId="0" fontId="32" fillId="0" borderId="0" xfId="0" applyFont="1">
      <alignment vertical="center"/>
    </xf>
    <xf numFmtId="0" fontId="44" fillId="0" borderId="26" xfId="0" applyFont="1" applyBorder="1" applyAlignment="1">
      <alignment vertical="center" wrapText="1"/>
    </xf>
    <xf numFmtId="0" fontId="11" fillId="0" borderId="0" xfId="0" applyFont="1" applyAlignment="1">
      <alignment horizontal="center" vertical="center"/>
    </xf>
    <xf numFmtId="0" fontId="25" fillId="2" borderId="58" xfId="3" applyFont="1" applyFill="1" applyBorder="1">
      <alignment vertical="center"/>
    </xf>
    <xf numFmtId="0" fontId="42" fillId="0" borderId="0" xfId="0" applyFont="1" applyAlignment="1">
      <alignment vertical="top" wrapText="1"/>
    </xf>
    <xf numFmtId="0" fontId="18" fillId="0" borderId="0" xfId="0" applyFont="1" applyAlignment="1">
      <alignment vertical="top" wrapText="1"/>
    </xf>
    <xf numFmtId="0" fontId="24" fillId="0" borderId="0" xfId="0" applyFont="1" applyAlignment="1">
      <alignment vertical="center" wrapText="1"/>
    </xf>
    <xf numFmtId="0" fontId="31" fillId="0" borderId="0" xfId="0" applyFont="1">
      <alignment vertical="center"/>
    </xf>
    <xf numFmtId="0" fontId="18" fillId="11" borderId="0" xfId="0" applyFont="1" applyFill="1">
      <alignment vertical="center"/>
    </xf>
    <xf numFmtId="0" fontId="18" fillId="0" borderId="28" xfId="0" applyFont="1" applyBorder="1">
      <alignment vertical="center"/>
    </xf>
    <xf numFmtId="0" fontId="27" fillId="0" borderId="26" xfId="0" applyFont="1" applyBorder="1" applyAlignment="1">
      <alignment vertical="center" wrapText="1"/>
    </xf>
    <xf numFmtId="0" fontId="42" fillId="0" borderId="0" xfId="0" applyFont="1">
      <alignment vertical="center"/>
    </xf>
    <xf numFmtId="0" fontId="27" fillId="0" borderId="0" xfId="0" applyFont="1" applyAlignment="1">
      <alignment vertical="center" wrapText="1"/>
    </xf>
    <xf numFmtId="0" fontId="11" fillId="4" borderId="62" xfId="0" applyFont="1" applyFill="1" applyBorder="1" applyAlignment="1" applyProtection="1">
      <alignment vertical="center" textRotation="255"/>
      <protection locked="0"/>
    </xf>
    <xf numFmtId="0" fontId="45" fillId="0" borderId="0" xfId="0" applyFont="1" applyAlignment="1" applyProtection="1">
      <alignment vertical="top"/>
      <protection locked="0"/>
    </xf>
    <xf numFmtId="0" fontId="11" fillId="0" borderId="0" xfId="0" applyFont="1" applyAlignment="1" applyProtection="1">
      <alignment vertical="center" textRotation="255"/>
      <protection locked="0"/>
    </xf>
    <xf numFmtId="0" fontId="11" fillId="0" borderId="0" xfId="0" applyFont="1" applyAlignment="1" applyProtection="1">
      <alignment horizontal="center" vertical="center" textRotation="255" wrapText="1"/>
      <protection locked="0"/>
    </xf>
    <xf numFmtId="0" fontId="11" fillId="4" borderId="63" xfId="0" applyFont="1" applyFill="1" applyBorder="1" applyAlignment="1" applyProtection="1">
      <alignment vertical="center" textRotation="255"/>
      <protection locked="0"/>
    </xf>
    <xf numFmtId="0" fontId="11" fillId="4" borderId="134" xfId="0" applyFont="1" applyFill="1" applyBorder="1" applyAlignment="1" applyProtection="1">
      <alignment vertical="center" textRotation="255"/>
      <protection locked="0"/>
    </xf>
    <xf numFmtId="0" fontId="11" fillId="0" borderId="0" xfId="0" applyFont="1" applyAlignment="1">
      <alignment horizontal="left" vertical="top" wrapText="1"/>
    </xf>
    <xf numFmtId="0" fontId="39" fillId="0" borderId="0" xfId="0" applyFont="1" applyAlignment="1">
      <alignment vertical="center" wrapText="1"/>
    </xf>
    <xf numFmtId="0" fontId="25" fillId="0" borderId="0" xfId="0" applyFont="1">
      <alignment vertical="center"/>
    </xf>
    <xf numFmtId="0" fontId="24" fillId="4" borderId="187" xfId="0" applyFont="1" applyFill="1" applyBorder="1" applyProtection="1">
      <alignment vertical="center"/>
      <protection locked="0"/>
    </xf>
    <xf numFmtId="0" fontId="24" fillId="4" borderId="130" xfId="0" applyFont="1" applyFill="1" applyBorder="1">
      <alignment vertical="center"/>
    </xf>
    <xf numFmtId="0" fontId="24" fillId="4" borderId="186" xfId="0" applyFont="1" applyFill="1" applyBorder="1">
      <alignment vertical="center"/>
    </xf>
    <xf numFmtId="0" fontId="24" fillId="4" borderId="130" xfId="0" applyFont="1" applyFill="1" applyBorder="1" applyAlignment="1" applyProtection="1">
      <alignment vertical="center" wrapText="1"/>
      <protection locked="0"/>
    </xf>
    <xf numFmtId="0" fontId="24" fillId="4" borderId="186" xfId="0" applyFont="1" applyFill="1" applyBorder="1" applyAlignment="1" applyProtection="1">
      <alignment vertical="center" wrapText="1"/>
      <protection locked="0"/>
    </xf>
    <xf numFmtId="0" fontId="52" fillId="0" borderId="0" xfId="0" applyFont="1">
      <alignment vertical="center"/>
    </xf>
    <xf numFmtId="0" fontId="39" fillId="0" borderId="0" xfId="0" applyFont="1" applyAlignment="1">
      <alignment horizontal="center" vertical="center" textRotation="255" wrapText="1"/>
    </xf>
    <xf numFmtId="0" fontId="38" fillId="0" borderId="0" xfId="0" applyFont="1" applyAlignment="1">
      <alignment vertical="center" wrapText="1"/>
    </xf>
    <xf numFmtId="0" fontId="11" fillId="4" borderId="42" xfId="3" applyFont="1" applyFill="1" applyBorder="1" applyAlignment="1">
      <alignment horizontal="left" vertical="center"/>
    </xf>
    <xf numFmtId="0" fontId="11" fillId="4" borderId="3" xfId="3" applyFont="1" applyFill="1" applyBorder="1">
      <alignment vertical="center"/>
    </xf>
    <xf numFmtId="0" fontId="11" fillId="4" borderId="103" xfId="0" applyFont="1" applyFill="1" applyBorder="1" applyAlignment="1">
      <alignment vertical="center" shrinkToFit="1"/>
    </xf>
    <xf numFmtId="0" fontId="11" fillId="4" borderId="15" xfId="3" applyFont="1" applyFill="1" applyBorder="1" applyAlignment="1">
      <alignment horizontal="left" vertical="center"/>
    </xf>
    <xf numFmtId="0" fontId="11" fillId="4" borderId="94" xfId="3" applyFont="1" applyFill="1" applyBorder="1" applyAlignment="1">
      <alignment horizontal="left" vertical="center"/>
    </xf>
    <xf numFmtId="0" fontId="11" fillId="4" borderId="9" xfId="0" applyFont="1" applyFill="1" applyBorder="1">
      <alignment vertical="center"/>
    </xf>
    <xf numFmtId="0" fontId="11" fillId="4" borderId="31" xfId="3" applyFont="1" applyFill="1" applyBorder="1" applyAlignment="1">
      <alignment vertical="center" shrinkToFit="1"/>
    </xf>
    <xf numFmtId="0" fontId="11" fillId="4" borderId="51" xfId="3" applyFont="1" applyFill="1" applyBorder="1" applyAlignment="1">
      <alignment horizontal="left" vertical="center"/>
    </xf>
    <xf numFmtId="0" fontId="11" fillId="4" borderId="68" xfId="3" applyFont="1" applyFill="1" applyBorder="1" applyAlignment="1">
      <alignment horizontal="left" vertical="center"/>
    </xf>
    <xf numFmtId="0" fontId="11" fillId="4" borderId="10" xfId="0" applyFont="1" applyFill="1" applyBorder="1">
      <alignment vertical="center"/>
    </xf>
    <xf numFmtId="0" fontId="11" fillId="4" borderId="66" xfId="3" applyFont="1" applyFill="1" applyBorder="1" applyAlignment="1">
      <alignment vertical="center" shrinkToFit="1"/>
    </xf>
    <xf numFmtId="0" fontId="11" fillId="4" borderId="67" xfId="3" applyFont="1" applyFill="1" applyBorder="1" applyAlignment="1">
      <alignment horizontal="left" vertical="center"/>
    </xf>
    <xf numFmtId="0" fontId="11" fillId="4" borderId="71" xfId="3" applyFont="1" applyFill="1" applyBorder="1" applyAlignment="1">
      <alignment horizontal="left" vertical="center"/>
    </xf>
    <xf numFmtId="0" fontId="11" fillId="4" borderId="41" xfId="3" applyFont="1" applyFill="1" applyBorder="1">
      <alignment vertical="center"/>
    </xf>
    <xf numFmtId="0" fontId="11" fillId="4" borderId="53" xfId="0" applyFont="1" applyFill="1" applyBorder="1" applyAlignment="1">
      <alignment vertical="center" shrinkToFit="1"/>
    </xf>
    <xf numFmtId="0" fontId="11" fillId="4" borderId="39" xfId="3" applyFont="1" applyFill="1" applyBorder="1" applyAlignment="1">
      <alignment horizontal="left" vertical="center"/>
    </xf>
    <xf numFmtId="0" fontId="11" fillId="4" borderId="30" xfId="3" applyFont="1" applyFill="1" applyBorder="1">
      <alignment vertical="center"/>
    </xf>
    <xf numFmtId="0" fontId="11" fillId="4" borderId="17" xfId="3" applyFont="1" applyFill="1" applyBorder="1">
      <alignment vertical="center"/>
    </xf>
    <xf numFmtId="0" fontId="11" fillId="4" borderId="24" xfId="0" applyFont="1" applyFill="1" applyBorder="1">
      <alignment vertical="center"/>
    </xf>
    <xf numFmtId="0" fontId="11" fillId="4" borderId="33" xfId="3" applyFont="1" applyFill="1" applyBorder="1">
      <alignment vertical="center"/>
    </xf>
    <xf numFmtId="0" fontId="11" fillId="4" borderId="34" xfId="0" applyFont="1" applyFill="1" applyBorder="1">
      <alignment vertical="center"/>
    </xf>
    <xf numFmtId="178" fontId="11" fillId="3" borderId="30" xfId="4" applyNumberFormat="1" applyFont="1" applyFill="1" applyBorder="1" applyAlignment="1" applyProtection="1">
      <alignment horizontal="right" vertical="center" shrinkToFit="1"/>
    </xf>
    <xf numFmtId="178" fontId="11" fillId="3" borderId="33" xfId="4" applyNumberFormat="1" applyFont="1" applyFill="1" applyBorder="1" applyAlignment="1" applyProtection="1">
      <alignment horizontal="right" vertical="center" shrinkToFit="1"/>
    </xf>
    <xf numFmtId="178" fontId="11" fillId="3" borderId="17" xfId="4" applyNumberFormat="1" applyFont="1" applyFill="1" applyBorder="1" applyAlignment="1" applyProtection="1">
      <alignment horizontal="right" vertical="center" shrinkToFit="1"/>
    </xf>
    <xf numFmtId="178" fontId="11" fillId="3" borderId="46" xfId="4" applyNumberFormat="1" applyFont="1" applyFill="1" applyBorder="1" applyAlignment="1" applyProtection="1">
      <alignment horizontal="right" vertical="center" shrinkToFit="1"/>
    </xf>
    <xf numFmtId="178" fontId="11" fillId="3" borderId="31" xfId="4" applyNumberFormat="1" applyFont="1" applyFill="1" applyBorder="1" applyAlignment="1" applyProtection="1">
      <alignment horizontal="right" vertical="center" shrinkToFit="1"/>
    </xf>
    <xf numFmtId="195" fontId="10" fillId="4" borderId="4" xfId="4" applyNumberFormat="1" applyFont="1" applyFill="1" applyBorder="1" applyAlignment="1" applyProtection="1">
      <alignment horizontal="center" vertical="center"/>
    </xf>
    <xf numFmtId="185" fontId="54" fillId="0" borderId="90" xfId="4" applyNumberFormat="1" applyFont="1" applyFill="1" applyBorder="1" applyAlignment="1" applyProtection="1">
      <alignment horizontal="center" vertical="center"/>
    </xf>
    <xf numFmtId="0" fontId="11" fillId="3" borderId="28" xfId="3" applyFont="1" applyFill="1" applyBorder="1" applyProtection="1">
      <alignment vertical="center"/>
      <protection locked="0"/>
    </xf>
    <xf numFmtId="0" fontId="14" fillId="0" borderId="0" xfId="5" applyFont="1" applyAlignment="1">
      <alignment vertical="center"/>
    </xf>
    <xf numFmtId="0" fontId="15" fillId="0" borderId="0" xfId="5" applyFont="1"/>
    <xf numFmtId="0" fontId="35" fillId="0" borderId="0" xfId="0" applyFont="1" applyAlignment="1">
      <alignment horizontal="center" vertical="center"/>
    </xf>
    <xf numFmtId="0" fontId="26" fillId="0" borderId="0" xfId="0" applyFont="1">
      <alignment vertical="center"/>
    </xf>
    <xf numFmtId="0" fontId="42" fillId="0" borderId="0" xfId="0" applyFont="1" applyAlignment="1">
      <alignment horizontal="left" vertical="center"/>
    </xf>
    <xf numFmtId="0" fontId="26" fillId="0" borderId="38" xfId="0" applyFont="1" applyBorder="1">
      <alignment vertical="center"/>
    </xf>
    <xf numFmtId="0" fontId="59" fillId="6" borderId="1" xfId="0" applyFont="1" applyFill="1" applyBorder="1" applyAlignment="1">
      <alignment horizontal="center" vertical="center" shrinkToFit="1"/>
    </xf>
    <xf numFmtId="38" fontId="60" fillId="12" borderId="1" xfId="4" applyFont="1" applyFill="1" applyBorder="1" applyAlignment="1">
      <alignment horizontal="center" vertical="center"/>
    </xf>
    <xf numFmtId="180" fontId="60" fillId="12" borderId="1" xfId="10" applyNumberFormat="1" applyFont="1" applyFill="1" applyBorder="1" applyAlignment="1">
      <alignment horizontal="center" vertical="center"/>
    </xf>
    <xf numFmtId="0" fontId="59" fillId="0" borderId="0" xfId="0" applyFont="1" applyAlignment="1">
      <alignment horizontal="center" vertical="center"/>
    </xf>
    <xf numFmtId="0" fontId="59" fillId="0" borderId="0" xfId="0" applyFont="1">
      <alignment vertical="center"/>
    </xf>
    <xf numFmtId="0" fontId="30" fillId="0" borderId="0" xfId="0" applyFont="1">
      <alignment vertical="center"/>
    </xf>
    <xf numFmtId="0" fontId="61" fillId="0" borderId="0" xfId="0" applyFont="1">
      <alignment vertical="center"/>
    </xf>
    <xf numFmtId="0" fontId="59" fillId="6" borderId="40" xfId="0" applyFont="1" applyFill="1" applyBorder="1" applyAlignment="1">
      <alignment horizontal="center" vertical="center"/>
    </xf>
    <xf numFmtId="0" fontId="59" fillId="6" borderId="41" xfId="0" applyFont="1" applyFill="1" applyBorder="1" applyAlignment="1">
      <alignment horizontal="center" vertical="center"/>
    </xf>
    <xf numFmtId="0" fontId="59" fillId="6" borderId="53" xfId="0" applyFont="1" applyFill="1" applyBorder="1" applyAlignment="1">
      <alignment horizontal="center" vertical="center"/>
    </xf>
    <xf numFmtId="0" fontId="59" fillId="6" borderId="14" xfId="0" applyFont="1" applyFill="1" applyBorder="1" applyAlignment="1">
      <alignment horizontal="center" vertical="center"/>
    </xf>
    <xf numFmtId="38" fontId="61" fillId="12" borderId="41" xfId="4" applyFont="1" applyFill="1" applyBorder="1" applyAlignment="1">
      <alignment horizontal="center" vertical="center"/>
    </xf>
    <xf numFmtId="38" fontId="60" fillId="12" borderId="14" xfId="4" applyFont="1" applyFill="1" applyBorder="1" applyAlignment="1">
      <alignment horizontal="center" vertical="center"/>
    </xf>
    <xf numFmtId="0" fontId="59" fillId="6" borderId="40" xfId="0" applyFont="1" applyFill="1" applyBorder="1" applyAlignment="1">
      <alignment horizontal="center" vertical="center" shrinkToFit="1"/>
    </xf>
    <xf numFmtId="0" fontId="59" fillId="6" borderId="41" xfId="0" applyFont="1" applyFill="1" applyBorder="1" applyAlignment="1">
      <alignment horizontal="center" vertical="center" shrinkToFit="1"/>
    </xf>
    <xf numFmtId="0" fontId="59" fillId="6" borderId="14" xfId="0" applyFont="1" applyFill="1" applyBorder="1" applyAlignment="1">
      <alignment horizontal="center" vertical="center" shrinkToFit="1"/>
    </xf>
    <xf numFmtId="180" fontId="59" fillId="6" borderId="40" xfId="0" applyNumberFormat="1" applyFont="1" applyFill="1" applyBorder="1" applyAlignment="1">
      <alignment horizontal="center" vertical="center" shrinkToFit="1"/>
    </xf>
    <xf numFmtId="180" fontId="62" fillId="6" borderId="41" xfId="0" applyNumberFormat="1" applyFont="1" applyFill="1" applyBorder="1" applyAlignment="1">
      <alignment horizontal="center" vertical="center" shrinkToFit="1"/>
    </xf>
    <xf numFmtId="0" fontId="62" fillId="6" borderId="14" xfId="0" applyFont="1" applyFill="1" applyBorder="1" applyAlignment="1">
      <alignment horizontal="center" vertical="center" shrinkToFit="1"/>
    </xf>
    <xf numFmtId="56" fontId="63" fillId="12" borderId="199" xfId="0" applyNumberFormat="1" applyFont="1" applyFill="1" applyBorder="1" applyAlignment="1">
      <alignment horizontal="center" vertical="center"/>
    </xf>
    <xf numFmtId="196" fontId="63" fillId="12" borderId="200" xfId="0" applyNumberFormat="1" applyFont="1" applyFill="1" applyBorder="1" applyAlignment="1">
      <alignment horizontal="center" vertical="center"/>
    </xf>
    <xf numFmtId="20" fontId="63" fillId="12" borderId="201" xfId="0" applyNumberFormat="1" applyFont="1" applyFill="1" applyBorder="1" applyAlignment="1">
      <alignment horizontal="center" vertical="center"/>
    </xf>
    <xf numFmtId="0" fontId="63" fillId="12" borderId="199" xfId="0" quotePrefix="1" applyFont="1" applyFill="1" applyBorder="1" applyAlignment="1">
      <alignment horizontal="center" vertical="center"/>
    </xf>
    <xf numFmtId="0" fontId="64" fillId="12" borderId="200" xfId="0" applyFont="1" applyFill="1" applyBorder="1" applyAlignment="1">
      <alignment horizontal="center" vertical="center"/>
    </xf>
    <xf numFmtId="0" fontId="63" fillId="12" borderId="200" xfId="0" quotePrefix="1" applyFont="1" applyFill="1" applyBorder="1" applyAlignment="1">
      <alignment horizontal="center" vertical="center"/>
    </xf>
    <xf numFmtId="0" fontId="63" fillId="12" borderId="201" xfId="0" applyFont="1" applyFill="1" applyBorder="1" applyAlignment="1">
      <alignment horizontal="center" vertical="center"/>
    </xf>
    <xf numFmtId="180" fontId="63" fillId="12" borderId="199" xfId="0" applyNumberFormat="1" applyFont="1" applyFill="1" applyBorder="1" applyAlignment="1">
      <alignment horizontal="center" vertical="center"/>
    </xf>
    <xf numFmtId="180" fontId="63" fillId="12" borderId="201" xfId="0" applyNumberFormat="1" applyFont="1" applyFill="1" applyBorder="1" applyAlignment="1">
      <alignment horizontal="center" vertical="center"/>
    </xf>
    <xf numFmtId="31" fontId="26" fillId="0" borderId="94" xfId="0" applyNumberFormat="1" applyFont="1" applyBorder="1" applyAlignment="1">
      <alignment horizontal="center" vertical="center"/>
    </xf>
    <xf numFmtId="196" fontId="26" fillId="3" borderId="96" xfId="0" applyNumberFormat="1" applyFont="1" applyFill="1" applyBorder="1" applyAlignment="1">
      <alignment horizontal="center" vertical="center"/>
    </xf>
    <xf numFmtId="20" fontId="26" fillId="0" borderId="89" xfId="0" applyNumberFormat="1" applyFont="1" applyBorder="1" applyAlignment="1">
      <alignment horizontal="center" vertical="center"/>
    </xf>
    <xf numFmtId="38" fontId="26" fillId="0" borderId="94" xfId="4" applyFont="1" applyFill="1" applyBorder="1" applyAlignment="1">
      <alignment horizontal="center" vertical="center"/>
    </xf>
    <xf numFmtId="0" fontId="61" fillId="12" borderId="96" xfId="0" applyFont="1" applyFill="1" applyBorder="1" applyAlignment="1">
      <alignment horizontal="center" vertical="center"/>
    </xf>
    <xf numFmtId="38" fontId="26" fillId="0" borderId="96" xfId="4" applyFont="1" applyFill="1" applyBorder="1" applyAlignment="1">
      <alignment horizontal="center" vertical="center"/>
    </xf>
    <xf numFmtId="38" fontId="60" fillId="12" borderId="89" xfId="4" applyFont="1" applyFill="1" applyBorder="1" applyAlignment="1">
      <alignment horizontal="center" vertical="center"/>
    </xf>
    <xf numFmtId="180" fontId="59" fillId="12" borderId="94" xfId="0" applyNumberFormat="1" applyFont="1" applyFill="1" applyBorder="1" applyAlignment="1">
      <alignment horizontal="center" vertical="center"/>
    </xf>
    <xf numFmtId="180" fontId="59" fillId="12" borderId="89" xfId="0" applyNumberFormat="1" applyFont="1" applyFill="1" applyBorder="1" applyAlignment="1">
      <alignment horizontal="center" vertical="center"/>
    </xf>
    <xf numFmtId="31" fontId="26" fillId="0" borderId="20" xfId="0" applyNumberFormat="1" applyFont="1" applyBorder="1" applyAlignment="1">
      <alignment horizontal="center" vertical="center"/>
    </xf>
    <xf numFmtId="196" fontId="26" fillId="3" borderId="12" xfId="0" applyNumberFormat="1" applyFont="1" applyFill="1" applyBorder="1" applyAlignment="1">
      <alignment horizontal="center" vertical="center"/>
    </xf>
    <xf numFmtId="20" fontId="26" fillId="0" borderId="5" xfId="0" applyNumberFormat="1" applyFont="1" applyBorder="1" applyAlignment="1">
      <alignment horizontal="center" vertical="center"/>
    </xf>
    <xf numFmtId="38" fontId="26" fillId="0" borderId="20" xfId="4" applyFont="1" applyFill="1" applyBorder="1" applyAlignment="1">
      <alignment horizontal="center" vertical="center"/>
    </xf>
    <xf numFmtId="0" fontId="61" fillId="12" borderId="12" xfId="0" applyFont="1" applyFill="1" applyBorder="1" applyAlignment="1">
      <alignment horizontal="center" vertical="center"/>
    </xf>
    <xf numFmtId="38" fontId="26" fillId="0" borderId="12" xfId="4" applyFont="1" applyFill="1" applyBorder="1" applyAlignment="1">
      <alignment horizontal="center" vertical="center"/>
    </xf>
    <xf numFmtId="38" fontId="60" fillId="12" borderId="5" xfId="4" applyFont="1" applyFill="1" applyBorder="1" applyAlignment="1">
      <alignment horizontal="center" vertical="center"/>
    </xf>
    <xf numFmtId="180" fontId="59" fillId="12" borderId="20" xfId="0" applyNumberFormat="1" applyFont="1" applyFill="1" applyBorder="1" applyAlignment="1">
      <alignment horizontal="center" vertical="center"/>
    </xf>
    <xf numFmtId="180" fontId="59" fillId="12" borderId="5" xfId="0" applyNumberFormat="1" applyFont="1" applyFill="1" applyBorder="1" applyAlignment="1">
      <alignment horizontal="center" vertical="center"/>
    </xf>
    <xf numFmtId="31" fontId="26" fillId="0" borderId="68" xfId="0" applyNumberFormat="1" applyFont="1" applyBorder="1" applyAlignment="1">
      <alignment horizontal="center" vertical="center"/>
    </xf>
    <xf numFmtId="20" fontId="26" fillId="0" borderId="90" xfId="0" applyNumberFormat="1" applyFont="1" applyBorder="1" applyAlignment="1">
      <alignment horizontal="center" vertical="center"/>
    </xf>
    <xf numFmtId="38" fontId="26" fillId="0" borderId="68" xfId="4" applyFont="1" applyFill="1" applyBorder="1" applyAlignment="1">
      <alignment horizontal="center" vertical="center"/>
    </xf>
    <xf numFmtId="0" fontId="61" fillId="12" borderId="69" xfId="0" applyFont="1" applyFill="1" applyBorder="1" applyAlignment="1">
      <alignment horizontal="center" vertical="center"/>
    </xf>
    <xf numFmtId="38" fontId="26" fillId="0" borderId="69" xfId="4" applyFont="1" applyFill="1" applyBorder="1" applyAlignment="1">
      <alignment horizontal="center" vertical="center"/>
    </xf>
    <xf numFmtId="38" fontId="60" fillId="12" borderId="90" xfId="4" applyFont="1" applyFill="1" applyBorder="1" applyAlignment="1">
      <alignment horizontal="center" vertical="center"/>
    </xf>
    <xf numFmtId="180" fontId="59" fillId="12" borderId="68" xfId="0" applyNumberFormat="1" applyFont="1" applyFill="1" applyBorder="1" applyAlignment="1">
      <alignment horizontal="center" vertical="center"/>
    </xf>
    <xf numFmtId="180" fontId="59" fillId="12" borderId="90" xfId="0" applyNumberFormat="1" applyFont="1" applyFill="1" applyBorder="1" applyAlignment="1">
      <alignment horizontal="center" vertical="center"/>
    </xf>
    <xf numFmtId="38" fontId="60" fillId="12" borderId="40" xfId="4" applyFont="1" applyFill="1" applyBorder="1" applyAlignment="1">
      <alignment horizontal="center" vertical="center"/>
    </xf>
    <xf numFmtId="0" fontId="61" fillId="12" borderId="41" xfId="0" applyFont="1" applyFill="1" applyBorder="1" applyAlignment="1">
      <alignment horizontal="center" vertical="center"/>
    </xf>
    <xf numFmtId="38" fontId="60" fillId="12" borderId="41" xfId="4" applyFont="1" applyFill="1" applyBorder="1" applyAlignment="1">
      <alignment horizontal="center" vertical="center"/>
    </xf>
    <xf numFmtId="0" fontId="61" fillId="12" borderId="39" xfId="0" applyFont="1" applyFill="1" applyBorder="1" applyAlignment="1">
      <alignment horizontal="center" vertical="center"/>
    </xf>
    <xf numFmtId="56" fontId="18" fillId="0" borderId="0" xfId="0" applyNumberFormat="1" applyFont="1" applyAlignment="1">
      <alignment horizontal="center" vertical="center"/>
    </xf>
    <xf numFmtId="0" fontId="61" fillId="0" borderId="0" xfId="0" applyFont="1" applyAlignment="1">
      <alignment horizontal="center" vertical="center"/>
    </xf>
    <xf numFmtId="180" fontId="59" fillId="12" borderId="40" xfId="0" applyNumberFormat="1" applyFont="1" applyFill="1" applyBorder="1" applyAlignment="1">
      <alignment horizontal="center" vertical="center"/>
    </xf>
    <xf numFmtId="180" fontId="59" fillId="12" borderId="14" xfId="0" applyNumberFormat="1" applyFont="1" applyFill="1" applyBorder="1" applyAlignment="1">
      <alignment horizontal="center" vertical="center"/>
    </xf>
    <xf numFmtId="56" fontId="26" fillId="0" borderId="0" xfId="0" applyNumberFormat="1" applyFont="1" applyAlignment="1">
      <alignment horizontal="center" vertical="center"/>
    </xf>
    <xf numFmtId="38" fontId="60" fillId="0" borderId="0" xfId="4" applyFont="1" applyFill="1" applyBorder="1" applyAlignment="1">
      <alignment horizontal="center" vertical="center"/>
    </xf>
    <xf numFmtId="180" fontId="59" fillId="0" borderId="0" xfId="0" applyNumberFormat="1" applyFont="1" applyAlignment="1">
      <alignment horizontal="center" vertical="center"/>
    </xf>
    <xf numFmtId="0" fontId="66"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7" fillId="0" borderId="0" xfId="0" applyFont="1" applyAlignment="1">
      <alignment horizontal="right" vertical="center"/>
    </xf>
    <xf numFmtId="192" fontId="17" fillId="0" borderId="0" xfId="0" applyNumberFormat="1" applyFont="1" applyAlignment="1">
      <alignment horizontal="right" vertical="center"/>
    </xf>
    <xf numFmtId="0" fontId="17" fillId="0" borderId="0" xfId="0" applyFont="1" applyAlignment="1">
      <alignment horizontal="left" vertical="center"/>
    </xf>
    <xf numFmtId="49" fontId="17" fillId="3" borderId="0" xfId="0" applyNumberFormat="1" applyFont="1" applyFill="1" applyAlignment="1">
      <alignment horizontal="center" vertical="center"/>
    </xf>
    <xf numFmtId="0" fontId="17" fillId="0" borderId="0" xfId="0" applyFont="1" applyAlignment="1">
      <alignment horizontal="center" vertical="center"/>
    </xf>
    <xf numFmtId="197" fontId="17" fillId="3" borderId="0" xfId="0" applyNumberFormat="1" applyFont="1" applyFill="1" applyAlignment="1">
      <alignment horizontal="center" vertical="center"/>
    </xf>
    <xf numFmtId="0" fontId="17" fillId="0" borderId="0" xfId="0" applyFont="1" applyAlignment="1">
      <alignment horizontal="center" vertical="center" wrapText="1" shrinkToFit="1"/>
    </xf>
    <xf numFmtId="0" fontId="17" fillId="0" borderId="0" xfId="0" applyFont="1" applyAlignment="1">
      <alignment horizontal="center" vertical="center" shrinkToFit="1"/>
    </xf>
    <xf numFmtId="0" fontId="17" fillId="0" borderId="0" xfId="0" applyFont="1" applyAlignment="1">
      <alignment vertical="center" wrapText="1"/>
    </xf>
    <xf numFmtId="0" fontId="17" fillId="0" borderId="0" xfId="0" applyFont="1" applyAlignment="1">
      <alignment horizontal="left" vertical="center" wrapText="1"/>
    </xf>
    <xf numFmtId="0" fontId="20" fillId="0" borderId="0" xfId="0" applyFont="1" applyAlignment="1">
      <alignment horizontal="center" vertical="center" wrapText="1"/>
    </xf>
    <xf numFmtId="198" fontId="21" fillId="0" borderId="0" xfId="0" applyNumberFormat="1" applyFont="1" applyAlignment="1">
      <alignment horizontal="left" vertical="center"/>
    </xf>
    <xf numFmtId="198" fontId="21" fillId="0" borderId="0" xfId="0" applyNumberFormat="1" applyFont="1">
      <alignment vertical="center"/>
    </xf>
    <xf numFmtId="198" fontId="67" fillId="0" borderId="0" xfId="0" applyNumberFormat="1" applyFont="1" applyAlignment="1">
      <alignment horizontal="left" vertical="center"/>
    </xf>
    <xf numFmtId="198" fontId="20" fillId="0" borderId="0" xfId="0" applyNumberFormat="1" applyFont="1" applyAlignment="1">
      <alignment horizontal="left" vertical="center"/>
    </xf>
    <xf numFmtId="198" fontId="20" fillId="0" borderId="0" xfId="0" applyNumberFormat="1" applyFont="1">
      <alignment vertical="center"/>
    </xf>
    <xf numFmtId="0" fontId="69" fillId="0" borderId="0" xfId="0" applyFont="1">
      <alignment vertical="center"/>
    </xf>
    <xf numFmtId="178" fontId="25" fillId="0" borderId="0" xfId="0" applyNumberFormat="1" applyFont="1">
      <alignment vertical="center"/>
    </xf>
    <xf numFmtId="38" fontId="26" fillId="0" borderId="2" xfId="4" applyFont="1" applyFill="1" applyBorder="1" applyAlignment="1">
      <alignment horizontal="center" vertical="center"/>
    </xf>
    <xf numFmtId="0" fontId="61" fillId="12" borderId="3" xfId="0" applyFont="1" applyFill="1" applyBorder="1" applyAlignment="1">
      <alignment horizontal="center" vertical="center"/>
    </xf>
    <xf numFmtId="38" fontId="26" fillId="0" borderId="3" xfId="4" applyFont="1" applyFill="1" applyBorder="1" applyAlignment="1">
      <alignment horizontal="center" vertical="center"/>
    </xf>
    <xf numFmtId="38" fontId="26" fillId="0" borderId="6" xfId="4" applyFont="1" applyFill="1" applyBorder="1" applyAlignment="1">
      <alignment horizontal="center" vertical="center"/>
    </xf>
    <xf numFmtId="0" fontId="61" fillId="12" borderId="13" xfId="0" applyFont="1" applyFill="1" applyBorder="1" applyAlignment="1">
      <alignment horizontal="center" vertical="center"/>
    </xf>
    <xf numFmtId="38" fontId="26" fillId="0" borderId="13" xfId="4" applyFont="1" applyFill="1" applyBorder="1" applyAlignment="1">
      <alignment horizontal="center" vertical="center"/>
    </xf>
    <xf numFmtId="38" fontId="26" fillId="0" borderId="202" xfId="4" applyFont="1" applyFill="1" applyBorder="1" applyAlignment="1">
      <alignment horizontal="center" vertical="center"/>
    </xf>
    <xf numFmtId="0" fontId="61" fillId="12" borderId="203" xfId="0" applyFont="1" applyFill="1" applyBorder="1" applyAlignment="1">
      <alignment horizontal="center" vertical="center"/>
    </xf>
    <xf numFmtId="38" fontId="26" fillId="0" borderId="203" xfId="4" applyFont="1" applyFill="1" applyBorder="1" applyAlignment="1">
      <alignment horizontal="center" vertical="center"/>
    </xf>
    <xf numFmtId="180" fontId="59" fillId="12" borderId="6" xfId="0" applyNumberFormat="1" applyFont="1" applyFill="1" applyBorder="1" applyAlignment="1">
      <alignment horizontal="center" vertical="center"/>
    </xf>
    <xf numFmtId="180" fontId="59" fillId="12" borderId="7" xfId="0" applyNumberFormat="1" applyFont="1" applyFill="1" applyBorder="1" applyAlignment="1">
      <alignment horizontal="center" vertical="center"/>
    </xf>
    <xf numFmtId="180" fontId="59" fillId="12" borderId="2" xfId="0" applyNumberFormat="1" applyFont="1" applyFill="1" applyBorder="1" applyAlignment="1">
      <alignment horizontal="center" vertical="center"/>
    </xf>
    <xf numFmtId="180" fontId="59" fillId="12" borderId="4" xfId="0" applyNumberFormat="1" applyFont="1" applyFill="1" applyBorder="1" applyAlignment="1">
      <alignment horizontal="center" vertical="center"/>
    </xf>
    <xf numFmtId="180" fontId="59" fillId="12" borderId="42" xfId="0" applyNumberFormat="1" applyFont="1" applyFill="1" applyBorder="1" applyAlignment="1">
      <alignment horizontal="center" vertical="center"/>
    </xf>
    <xf numFmtId="180" fontId="59" fillId="12" borderId="82" xfId="0" applyNumberFormat="1" applyFont="1" applyFill="1" applyBorder="1" applyAlignment="1">
      <alignment horizontal="center" vertical="center"/>
    </xf>
    <xf numFmtId="0" fontId="24" fillId="6" borderId="1" xfId="0" applyFont="1" applyFill="1" applyBorder="1" applyAlignment="1" applyProtection="1">
      <alignment horizontal="center" vertical="center"/>
      <protection locked="0"/>
    </xf>
    <xf numFmtId="200" fontId="11" fillId="3" borderId="102" xfId="0" applyNumberFormat="1" applyFont="1" applyFill="1" applyBorder="1" applyAlignment="1">
      <alignment horizontal="right" vertical="center" shrinkToFit="1"/>
    </xf>
    <xf numFmtId="0" fontId="30" fillId="0" borderId="0" xfId="0" applyFont="1" applyAlignment="1">
      <alignment horizontal="left" vertical="center"/>
    </xf>
    <xf numFmtId="38" fontId="26" fillId="3" borderId="40" xfId="4" applyFont="1" applyFill="1" applyBorder="1" applyAlignment="1">
      <alignment horizontal="center" vertical="center"/>
    </xf>
    <xf numFmtId="38" fontId="26" fillId="3" borderId="53" xfId="4" applyFont="1" applyFill="1" applyBorder="1" applyAlignment="1">
      <alignment horizontal="center" vertical="center"/>
    </xf>
    <xf numFmtId="178" fontId="11" fillId="3" borderId="55" xfId="0" applyNumberFormat="1" applyFont="1" applyFill="1" applyBorder="1" applyAlignment="1">
      <alignment horizontal="right" vertical="center"/>
    </xf>
    <xf numFmtId="178" fontId="11" fillId="3" borderId="139" xfId="0" applyNumberFormat="1" applyFont="1" applyFill="1" applyBorder="1" applyAlignment="1">
      <alignment horizontal="right" vertical="center"/>
    </xf>
    <xf numFmtId="177" fontId="11" fillId="3" borderId="167" xfId="0" applyNumberFormat="1" applyFont="1" applyFill="1" applyBorder="1">
      <alignment vertical="center"/>
    </xf>
    <xf numFmtId="180" fontId="11" fillId="3" borderId="77" xfId="0" applyNumberFormat="1" applyFont="1" applyFill="1" applyBorder="1">
      <alignment vertical="center"/>
    </xf>
    <xf numFmtId="189" fontId="11" fillId="0" borderId="48" xfId="11" applyNumberFormat="1" applyFont="1" applyBorder="1" applyProtection="1">
      <alignment vertical="center"/>
      <protection locked="0"/>
    </xf>
    <xf numFmtId="198" fontId="21" fillId="3" borderId="0" xfId="0" applyNumberFormat="1" applyFont="1" applyFill="1" applyAlignment="1">
      <alignment horizontal="left" vertical="center"/>
    </xf>
    <xf numFmtId="0" fontId="21" fillId="3" borderId="0" xfId="0" applyFont="1" applyFill="1" applyAlignment="1">
      <alignment horizontal="left" vertical="center" shrinkToFit="1"/>
    </xf>
    <xf numFmtId="0" fontId="24" fillId="0" borderId="0" xfId="0" applyFont="1" applyAlignment="1">
      <alignment vertical="top" wrapText="1"/>
    </xf>
    <xf numFmtId="0" fontId="18" fillId="0" borderId="1" xfId="0" applyFont="1" applyBorder="1" applyAlignment="1" applyProtection="1">
      <alignment horizontal="left" vertical="center" wrapText="1"/>
      <protection locked="0"/>
    </xf>
    <xf numFmtId="0" fontId="18" fillId="9" borderId="46" xfId="0" applyFont="1" applyFill="1" applyBorder="1" applyProtection="1">
      <alignment vertical="center"/>
      <protection locked="0"/>
    </xf>
    <xf numFmtId="0" fontId="24" fillId="0" borderId="0" xfId="0" applyFont="1" applyProtection="1">
      <alignment vertical="center"/>
      <protection locked="0"/>
    </xf>
    <xf numFmtId="201" fontId="11" fillId="0" borderId="15" xfId="0" applyNumberFormat="1" applyFont="1" applyBorder="1" applyAlignment="1">
      <alignment horizontal="center" vertical="center" shrinkToFit="1"/>
    </xf>
    <xf numFmtId="0" fontId="18" fillId="0" borderId="0" xfId="0" applyFont="1" applyAlignment="1" applyProtection="1">
      <alignment vertical="center" shrinkToFit="1"/>
      <protection locked="0"/>
    </xf>
    <xf numFmtId="0" fontId="11" fillId="0" borderId="0" xfId="0" applyFont="1" applyAlignment="1" applyProtection="1">
      <alignment vertical="top" shrinkToFit="1"/>
      <protection locked="0"/>
    </xf>
    <xf numFmtId="0" fontId="18" fillId="14" borderId="1" xfId="0" applyFont="1" applyFill="1" applyBorder="1" applyAlignment="1" applyProtection="1">
      <alignment horizontal="left" vertical="center"/>
      <protection locked="0"/>
    </xf>
    <xf numFmtId="14" fontId="18" fillId="0" borderId="1" xfId="0" applyNumberFormat="1" applyFont="1" applyBorder="1" applyAlignment="1" applyProtection="1">
      <alignment vertical="center" wrapText="1"/>
      <protection locked="0"/>
    </xf>
    <xf numFmtId="0" fontId="17" fillId="0" borderId="0" xfId="3" applyFont="1" applyAlignment="1">
      <alignment horizontal="left" vertical="center"/>
    </xf>
    <xf numFmtId="0" fontId="11" fillId="11" borderId="0" xfId="0" applyFont="1" applyFill="1">
      <alignment vertical="center"/>
    </xf>
    <xf numFmtId="0" fontId="11" fillId="11" borderId="24" xfId="0" applyFont="1" applyFill="1" applyBorder="1">
      <alignment vertical="center"/>
    </xf>
    <xf numFmtId="0" fontId="72" fillId="2" borderId="16" xfId="0" applyFont="1" applyFill="1" applyBorder="1">
      <alignment vertical="center"/>
    </xf>
    <xf numFmtId="0" fontId="73" fillId="2" borderId="16" xfId="0" applyFont="1" applyFill="1" applyBorder="1">
      <alignment vertical="center"/>
    </xf>
    <xf numFmtId="0" fontId="23" fillId="2" borderId="16" xfId="0" applyFont="1" applyFill="1" applyBorder="1">
      <alignment vertical="center"/>
    </xf>
    <xf numFmtId="0" fontId="72" fillId="2" borderId="58" xfId="0" applyFont="1" applyFill="1" applyBorder="1">
      <alignment vertical="center"/>
    </xf>
    <xf numFmtId="0" fontId="72" fillId="2" borderId="17" xfId="0" applyFont="1" applyFill="1" applyBorder="1">
      <alignment vertical="center"/>
    </xf>
    <xf numFmtId="0" fontId="45" fillId="0" borderId="0" xfId="0" applyFont="1" applyAlignment="1">
      <alignment vertical="top" wrapText="1"/>
    </xf>
    <xf numFmtId="0" fontId="27" fillId="0" borderId="0" xfId="3" applyFont="1" applyAlignment="1">
      <alignment vertical="top" wrapText="1"/>
    </xf>
    <xf numFmtId="0" fontId="18" fillId="0" borderId="0" xfId="3" applyFont="1">
      <alignment vertical="center"/>
    </xf>
    <xf numFmtId="0" fontId="44" fillId="0" borderId="0" xfId="0" applyFont="1" applyAlignment="1">
      <alignment vertical="top" wrapText="1"/>
    </xf>
    <xf numFmtId="177" fontId="11" fillId="0" borderId="72" xfId="3" applyNumberFormat="1" applyFont="1" applyBorder="1" applyProtection="1">
      <alignment vertical="center"/>
      <protection locked="0"/>
    </xf>
    <xf numFmtId="195" fontId="10" fillId="4" borderId="52" xfId="4" applyNumberFormat="1" applyFont="1" applyFill="1" applyBorder="1" applyAlignment="1" applyProtection="1">
      <alignment horizontal="center" vertical="center"/>
      <protection locked="0"/>
    </xf>
    <xf numFmtId="0" fontId="74" fillId="0" borderId="0" xfId="0" applyFont="1">
      <alignment vertical="center"/>
    </xf>
    <xf numFmtId="0" fontId="38" fillId="0" borderId="0" xfId="0" applyFont="1" applyAlignment="1">
      <alignment vertical="top" wrapText="1"/>
    </xf>
    <xf numFmtId="0" fontId="38" fillId="3" borderId="0" xfId="0" applyFont="1" applyFill="1" applyAlignment="1">
      <alignment vertical="center" wrapText="1"/>
    </xf>
    <xf numFmtId="0" fontId="11" fillId="4" borderId="1" xfId="0" applyFont="1" applyFill="1" applyBorder="1" applyAlignment="1">
      <alignment horizontal="center" vertical="center" wrapText="1"/>
    </xf>
    <xf numFmtId="0" fontId="11" fillId="4" borderId="142" xfId="0" applyFont="1" applyFill="1" applyBorder="1" applyAlignment="1">
      <alignment horizontal="center" vertical="center" wrapText="1"/>
    </xf>
    <xf numFmtId="49" fontId="22" fillId="0" borderId="0" xfId="0" applyNumberFormat="1" applyFont="1">
      <alignment vertical="center"/>
    </xf>
    <xf numFmtId="0" fontId="76" fillId="0" borderId="0" xfId="0" applyFont="1" applyAlignment="1">
      <alignment vertical="center" wrapText="1"/>
    </xf>
    <xf numFmtId="0" fontId="28" fillId="5" borderId="0" xfId="0" applyFont="1" applyFill="1" applyAlignment="1">
      <alignment horizontal="center" vertical="center"/>
    </xf>
    <xf numFmtId="0" fontId="28" fillId="5" borderId="24" xfId="0" applyFont="1" applyFill="1" applyBorder="1" applyAlignment="1">
      <alignment horizontal="center" vertical="center"/>
    </xf>
    <xf numFmtId="0" fontId="28" fillId="5" borderId="50" xfId="0" applyFont="1" applyFill="1" applyBorder="1" applyAlignment="1">
      <alignment horizontal="center" vertical="center" wrapText="1"/>
    </xf>
    <xf numFmtId="0" fontId="28" fillId="5" borderId="44" xfId="0" applyFont="1" applyFill="1" applyBorder="1" applyAlignment="1">
      <alignment horizontal="center" vertical="center" wrapText="1"/>
    </xf>
    <xf numFmtId="0" fontId="28" fillId="5" borderId="113" xfId="0" applyFont="1" applyFill="1" applyBorder="1" applyAlignment="1">
      <alignment horizontal="center" vertical="center" wrapText="1"/>
    </xf>
    <xf numFmtId="0" fontId="77" fillId="0" borderId="0" xfId="0" applyFont="1">
      <alignment vertical="center"/>
    </xf>
    <xf numFmtId="178" fontId="11" fillId="3" borderId="209" xfId="0" applyNumberFormat="1" applyFont="1" applyFill="1" applyBorder="1" applyAlignment="1">
      <alignment horizontal="right" vertical="center"/>
    </xf>
    <xf numFmtId="180" fontId="11" fillId="3" borderId="210" xfId="0" applyNumberFormat="1" applyFont="1" applyFill="1" applyBorder="1">
      <alignment vertical="center"/>
    </xf>
    <xf numFmtId="0" fontId="38" fillId="0" borderId="0" xfId="0" applyFont="1">
      <alignment vertical="center"/>
    </xf>
    <xf numFmtId="0" fontId="11" fillId="4" borderId="57" xfId="3" applyFont="1" applyFill="1" applyBorder="1" applyAlignment="1">
      <alignment horizontal="center" vertical="center"/>
    </xf>
    <xf numFmtId="0" fontId="11" fillId="4" borderId="71" xfId="3" applyFont="1" applyFill="1" applyBorder="1" applyProtection="1">
      <alignment vertical="center"/>
      <protection locked="0"/>
    </xf>
    <xf numFmtId="185" fontId="54" fillId="0" borderId="74" xfId="4" applyNumberFormat="1" applyFont="1" applyFill="1" applyBorder="1" applyAlignment="1" applyProtection="1">
      <alignment horizontal="center" vertical="center"/>
      <protection locked="0"/>
    </xf>
    <xf numFmtId="0" fontId="53" fillId="4" borderId="42" xfId="0" applyFont="1" applyFill="1" applyBorder="1" applyAlignment="1" applyProtection="1">
      <alignment horizontal="right" vertical="center" shrinkToFit="1"/>
      <protection locked="0"/>
    </xf>
    <xf numFmtId="0" fontId="53" fillId="4" borderId="68" xfId="0" applyFont="1" applyFill="1" applyBorder="1" applyAlignment="1" applyProtection="1">
      <alignment horizontal="right" vertical="center" shrinkToFit="1"/>
      <protection locked="0"/>
    </xf>
    <xf numFmtId="0" fontId="11" fillId="4" borderId="40" xfId="3" applyFont="1" applyFill="1" applyBorder="1" applyAlignment="1" applyProtection="1">
      <alignment horizontal="right" vertical="center"/>
      <protection locked="0"/>
    </xf>
    <xf numFmtId="0" fontId="11" fillId="4" borderId="41" xfId="3" applyFont="1" applyFill="1" applyBorder="1" applyProtection="1">
      <alignment vertical="center"/>
      <protection locked="0"/>
    </xf>
    <xf numFmtId="177" fontId="11" fillId="0" borderId="0" xfId="0" applyNumberFormat="1" applyFont="1" applyProtection="1">
      <alignment vertical="center"/>
      <protection locked="0"/>
    </xf>
    <xf numFmtId="177" fontId="24" fillId="0" borderId="0" xfId="0" applyNumberFormat="1" applyFont="1" applyProtection="1">
      <alignment vertical="center"/>
      <protection locked="0"/>
    </xf>
    <xf numFmtId="0" fontId="11" fillId="0" borderId="0" xfId="3" applyFont="1" applyAlignment="1" applyProtection="1">
      <alignment horizontal="left" vertical="top"/>
      <protection locked="0"/>
    </xf>
    <xf numFmtId="0" fontId="11" fillId="0" borderId="0" xfId="3" applyFont="1" applyAlignment="1" applyProtection="1">
      <alignment horizontal="left" vertical="center"/>
      <protection locked="0"/>
    </xf>
    <xf numFmtId="0" fontId="32" fillId="0" borderId="0" xfId="3" applyFont="1" applyAlignment="1" applyProtection="1">
      <alignment horizontal="left" vertical="center"/>
      <protection locked="0"/>
    </xf>
    <xf numFmtId="0" fontId="32" fillId="0" borderId="0" xfId="3" applyFont="1" applyAlignment="1" applyProtection="1">
      <alignment horizontal="left" vertical="top"/>
      <protection locked="0"/>
    </xf>
    <xf numFmtId="0" fontId="55" fillId="0" borderId="0" xfId="0" applyFont="1" applyAlignment="1">
      <alignment vertical="top" wrapText="1"/>
    </xf>
    <xf numFmtId="0" fontId="11" fillId="0" borderId="0" xfId="3" applyFont="1" applyAlignment="1" applyProtection="1">
      <alignment vertical="top" wrapText="1"/>
      <protection locked="0"/>
    </xf>
    <xf numFmtId="0" fontId="11" fillId="0" borderId="0" xfId="3" applyFont="1" applyAlignment="1" applyProtection="1">
      <alignment horizontal="left" vertical="top" wrapText="1"/>
      <protection locked="0"/>
    </xf>
    <xf numFmtId="0" fontId="11" fillId="0" borderId="26" xfId="3" applyFont="1" applyBorder="1" applyAlignment="1" applyProtection="1">
      <alignment vertical="top" wrapText="1"/>
      <protection locked="0"/>
    </xf>
    <xf numFmtId="0" fontId="11" fillId="0" borderId="26" xfId="3" applyFont="1" applyBorder="1" applyAlignment="1" applyProtection="1">
      <alignment vertical="top"/>
      <protection locked="0"/>
    </xf>
    <xf numFmtId="191" fontId="13" fillId="3" borderId="82" xfId="0" applyNumberFormat="1" applyFont="1" applyFill="1" applyBorder="1" applyAlignment="1">
      <alignment horizontal="center" vertical="center" wrapText="1"/>
    </xf>
    <xf numFmtId="0" fontId="14" fillId="0" borderId="0" xfId="5" applyFont="1" applyAlignment="1">
      <alignment vertical="center" shrinkToFit="1"/>
    </xf>
    <xf numFmtId="183" fontId="15" fillId="3" borderId="14" xfId="5" applyNumberFormat="1" applyFont="1" applyFill="1" applyBorder="1" applyAlignment="1">
      <alignment horizontal="center" vertical="center" wrapText="1"/>
    </xf>
    <xf numFmtId="189" fontId="15" fillId="3" borderId="14" xfId="5" applyNumberFormat="1" applyFont="1" applyFill="1" applyBorder="1" applyAlignment="1">
      <alignment vertical="center"/>
    </xf>
    <xf numFmtId="0" fontId="15" fillId="4" borderId="41" xfId="5" applyFont="1" applyFill="1" applyBorder="1" applyAlignment="1">
      <alignment horizontal="center" vertical="center"/>
    </xf>
    <xf numFmtId="180" fontId="15" fillId="3" borderId="14" xfId="4" applyNumberFormat="1" applyFont="1" applyFill="1" applyBorder="1" applyAlignment="1" applyProtection="1">
      <alignment vertical="center"/>
    </xf>
    <xf numFmtId="180" fontId="15" fillId="3" borderId="90" xfId="4" applyNumberFormat="1" applyFont="1" applyFill="1" applyBorder="1" applyAlignment="1" applyProtection="1">
      <alignment vertical="center"/>
    </xf>
    <xf numFmtId="38" fontId="15" fillId="4" borderId="14" xfId="6" applyFont="1" applyFill="1" applyBorder="1" applyAlignment="1" applyProtection="1">
      <alignment horizontal="center" vertical="center" wrapText="1"/>
    </xf>
    <xf numFmtId="38" fontId="15" fillId="4" borderId="11" xfId="6" applyFont="1" applyFill="1" applyBorder="1" applyAlignment="1" applyProtection="1">
      <alignment horizontal="center" vertical="center"/>
    </xf>
    <xf numFmtId="38" fontId="15" fillId="3" borderId="97" xfId="6" applyFont="1" applyFill="1" applyBorder="1" applyAlignment="1" applyProtection="1">
      <alignment horizontal="right" vertical="center"/>
    </xf>
    <xf numFmtId="38" fontId="15" fillId="4" borderId="12" xfId="6" applyFont="1" applyFill="1" applyBorder="1" applyAlignment="1" applyProtection="1">
      <alignment horizontal="center" vertical="center"/>
    </xf>
    <xf numFmtId="38" fontId="15" fillId="3" borderId="5" xfId="6" applyFont="1" applyFill="1" applyBorder="1" applyAlignment="1" applyProtection="1">
      <alignment horizontal="right" vertical="center"/>
    </xf>
    <xf numFmtId="195" fontId="53" fillId="4" borderId="4" xfId="4" applyNumberFormat="1" applyFont="1" applyFill="1" applyBorder="1" applyAlignment="1" applyProtection="1">
      <alignment horizontal="center" vertical="center"/>
    </xf>
    <xf numFmtId="185" fontId="15" fillId="0" borderId="7" xfId="6" applyNumberFormat="1" applyFont="1" applyFill="1" applyBorder="1" applyAlignment="1" applyProtection="1">
      <alignment horizontal="center" vertical="center"/>
      <protection locked="0"/>
    </xf>
    <xf numFmtId="0" fontId="15" fillId="4" borderId="78" xfId="5" applyFont="1" applyFill="1" applyBorder="1" applyAlignment="1">
      <alignment vertical="center"/>
    </xf>
    <xf numFmtId="38" fontId="15" fillId="4" borderId="18" xfId="6" applyFont="1" applyFill="1" applyBorder="1" applyAlignment="1" applyProtection="1">
      <alignment horizontal="center" vertical="center"/>
    </xf>
    <xf numFmtId="38" fontId="15" fillId="3" borderId="14" xfId="6" applyFont="1" applyFill="1" applyBorder="1" applyAlignment="1" applyProtection="1">
      <alignment horizontal="right" vertical="center"/>
    </xf>
    <xf numFmtId="0" fontId="14" fillId="0" borderId="0" xfId="5" applyFont="1" applyAlignment="1">
      <alignment horizontal="center" vertical="center"/>
    </xf>
    <xf numFmtId="0" fontId="14" fillId="0" borderId="0" xfId="5" applyFont="1" applyAlignment="1">
      <alignment horizontal="right" vertical="center"/>
    </xf>
    <xf numFmtId="38" fontId="14" fillId="0" borderId="0" xfId="5" applyNumberFormat="1" applyFont="1" applyAlignment="1">
      <alignment vertical="center"/>
    </xf>
    <xf numFmtId="189" fontId="15" fillId="3" borderId="13" xfId="5" applyNumberFormat="1" applyFont="1" applyFill="1" applyBorder="1" applyAlignment="1">
      <alignment vertical="center"/>
    </xf>
    <xf numFmtId="0" fontId="15" fillId="0" borderId="0" xfId="5" applyFont="1" applyAlignment="1">
      <alignment vertical="center"/>
    </xf>
    <xf numFmtId="0" fontId="18" fillId="0" borderId="0" xfId="13" applyFont="1">
      <alignment vertical="center"/>
    </xf>
    <xf numFmtId="0" fontId="17" fillId="0" borderId="0" xfId="13" applyFont="1" applyAlignment="1">
      <alignment horizontal="center" vertical="center"/>
    </xf>
    <xf numFmtId="0" fontId="61" fillId="0" borderId="0" xfId="13" applyFont="1" applyAlignment="1">
      <alignment vertical="top"/>
    </xf>
    <xf numFmtId="0" fontId="80" fillId="0" borderId="0" xfId="14" applyFont="1">
      <alignment vertical="center"/>
    </xf>
    <xf numFmtId="0" fontId="25" fillId="0" borderId="0" xfId="14" applyFont="1">
      <alignment vertical="center"/>
    </xf>
    <xf numFmtId="0" fontId="25" fillId="0" borderId="0" xfId="13" applyFont="1">
      <alignment vertical="center"/>
    </xf>
    <xf numFmtId="0" fontId="25" fillId="0" borderId="0" xfId="13" applyFont="1" applyAlignment="1">
      <alignment horizontal="right" vertical="center"/>
    </xf>
    <xf numFmtId="0" fontId="81" fillId="0" borderId="0" xfId="14" applyFont="1">
      <alignment vertical="center"/>
    </xf>
    <xf numFmtId="0" fontId="25" fillId="0" borderId="0" xfId="13" applyFont="1" applyAlignment="1">
      <alignment horizontal="center" vertical="center"/>
    </xf>
    <xf numFmtId="0" fontId="25" fillId="0" borderId="0" xfId="14" applyFont="1" applyAlignment="1">
      <alignment horizontal="center" vertical="center"/>
    </xf>
    <xf numFmtId="0" fontId="25" fillId="0" borderId="9" xfId="14" applyFont="1" applyBorder="1" applyAlignment="1">
      <alignment horizontal="left" vertical="center"/>
    </xf>
    <xf numFmtId="0" fontId="25" fillId="0" borderId="34" xfId="14" applyFont="1" applyBorder="1" applyAlignment="1">
      <alignment horizontal="left" vertical="center"/>
    </xf>
    <xf numFmtId="0" fontId="25" fillId="0" borderId="49" xfId="14" applyFont="1" applyBorder="1" applyAlignment="1">
      <alignment horizontal="left" vertical="center"/>
    </xf>
    <xf numFmtId="0" fontId="25" fillId="0" borderId="0" xfId="13" applyFont="1" applyAlignment="1">
      <alignment horizontal="left" vertical="center"/>
    </xf>
    <xf numFmtId="0" fontId="25" fillId="0" borderId="0" xfId="13" applyFont="1" applyAlignment="1">
      <alignment vertical="center" wrapText="1"/>
    </xf>
    <xf numFmtId="0" fontId="18" fillId="0" borderId="0" xfId="14" applyFont="1">
      <alignment vertical="center"/>
    </xf>
    <xf numFmtId="0" fontId="17" fillId="0" borderId="0" xfId="14" applyFont="1" applyAlignment="1">
      <alignment horizontal="center" vertical="center"/>
    </xf>
    <xf numFmtId="0" fontId="61" fillId="0" borderId="0" xfId="14" applyFont="1" applyAlignment="1">
      <alignment vertical="top"/>
    </xf>
    <xf numFmtId="0" fontId="25" fillId="0" borderId="0" xfId="14" applyFont="1" applyAlignment="1">
      <alignment horizontal="right" vertical="center"/>
    </xf>
    <xf numFmtId="0" fontId="25" fillId="0" borderId="0" xfId="14" applyFont="1" applyAlignment="1">
      <alignment vertical="center" wrapText="1"/>
    </xf>
    <xf numFmtId="190" fontId="15" fillId="0" borderId="90" xfId="5" applyNumberFormat="1" applyFont="1" applyBorder="1" applyAlignment="1" applyProtection="1">
      <alignment vertical="center"/>
      <protection locked="0"/>
    </xf>
    <xf numFmtId="184" fontId="15" fillId="0" borderId="90" xfId="5" applyNumberFormat="1" applyFont="1" applyBorder="1" applyAlignment="1" applyProtection="1">
      <alignment vertical="center"/>
      <protection locked="0"/>
    </xf>
    <xf numFmtId="0" fontId="25" fillId="4" borderId="173" xfId="0" applyFont="1" applyFill="1" applyBorder="1" applyAlignment="1">
      <alignment horizontal="center" vertical="center" shrinkToFit="1"/>
    </xf>
    <xf numFmtId="0" fontId="25" fillId="4" borderId="174" xfId="0" applyFont="1" applyFill="1" applyBorder="1" applyAlignment="1">
      <alignment horizontal="center" vertical="center" shrinkToFit="1"/>
    </xf>
    <xf numFmtId="0" fontId="25" fillId="4" borderId="183" xfId="0" applyFont="1" applyFill="1" applyBorder="1" applyAlignment="1">
      <alignment horizontal="center" vertical="center" shrinkToFit="1"/>
    </xf>
    <xf numFmtId="0" fontId="25" fillId="4" borderId="110" xfId="0" applyFont="1" applyFill="1" applyBorder="1" applyAlignment="1">
      <alignment horizontal="center" vertical="center"/>
    </xf>
    <xf numFmtId="0" fontId="25" fillId="4" borderId="127" xfId="0" applyFont="1" applyFill="1" applyBorder="1" applyAlignment="1">
      <alignment horizontal="center" vertical="center"/>
    </xf>
    <xf numFmtId="0" fontId="25" fillId="4" borderId="0" xfId="0" applyFont="1" applyFill="1" applyAlignment="1">
      <alignment horizontal="center" vertical="center"/>
    </xf>
    <xf numFmtId="0" fontId="25" fillId="4" borderId="86" xfId="0" applyFont="1" applyFill="1" applyBorder="1" applyAlignment="1">
      <alignment horizontal="center" vertical="center"/>
    </xf>
    <xf numFmtId="0" fontId="25" fillId="4" borderId="77" xfId="0" applyFont="1" applyFill="1" applyBorder="1" applyAlignment="1">
      <alignment horizontal="center" vertical="center"/>
    </xf>
    <xf numFmtId="0" fontId="25" fillId="4" borderId="128" xfId="0" applyFont="1" applyFill="1" applyBorder="1" applyAlignment="1">
      <alignment horizontal="center" vertical="center"/>
    </xf>
    <xf numFmtId="178" fontId="11" fillId="3" borderId="182" xfId="0" applyNumberFormat="1" applyFont="1" applyFill="1" applyBorder="1" applyAlignment="1">
      <alignment horizontal="right" vertical="center"/>
    </xf>
    <xf numFmtId="178" fontId="11" fillId="3" borderId="76" xfId="0" applyNumberFormat="1" applyFont="1" applyFill="1" applyBorder="1" applyAlignment="1">
      <alignment horizontal="right" vertical="center"/>
    </xf>
    <xf numFmtId="178" fontId="11" fillId="3" borderId="79" xfId="0" applyNumberFormat="1" applyFont="1" applyFill="1" applyBorder="1" applyAlignment="1">
      <alignment horizontal="right" vertical="center"/>
    </xf>
    <xf numFmtId="178" fontId="11" fillId="3" borderId="28" xfId="0" applyNumberFormat="1" applyFont="1" applyFill="1" applyBorder="1" applyAlignment="1">
      <alignment horizontal="right" vertical="center"/>
    </xf>
    <xf numFmtId="178" fontId="11" fillId="3" borderId="181" xfId="0" applyNumberFormat="1" applyFont="1" applyFill="1" applyBorder="1" applyAlignment="1">
      <alignment horizontal="right" vertical="center"/>
    </xf>
    <xf numFmtId="178" fontId="11" fillId="3" borderId="102" xfId="0" applyNumberFormat="1" applyFont="1" applyFill="1" applyBorder="1" applyAlignment="1">
      <alignment horizontal="right" vertical="center"/>
    </xf>
    <xf numFmtId="0" fontId="25" fillId="4" borderId="149" xfId="0" applyFont="1" applyFill="1" applyBorder="1" applyAlignment="1">
      <alignment horizontal="center" vertical="center"/>
    </xf>
    <xf numFmtId="0" fontId="25" fillId="4" borderId="150" xfId="0" applyFont="1" applyFill="1" applyBorder="1" applyAlignment="1">
      <alignment horizontal="center" vertical="center"/>
    </xf>
    <xf numFmtId="0" fontId="25" fillId="4" borderId="208" xfId="0" applyFont="1" applyFill="1" applyBorder="1" applyAlignment="1">
      <alignment horizontal="center" vertical="center"/>
    </xf>
    <xf numFmtId="0" fontId="25" fillId="4" borderId="138" xfId="0" applyFont="1" applyFill="1" applyBorder="1" applyAlignment="1">
      <alignment horizontal="center" vertical="center"/>
    </xf>
    <xf numFmtId="0" fontId="25" fillId="4" borderId="184" xfId="0" applyFont="1" applyFill="1" applyBorder="1" applyAlignment="1">
      <alignment horizontal="center" vertical="center"/>
    </xf>
    <xf numFmtId="0" fontId="25" fillId="4" borderId="171" xfId="0" applyFont="1" applyFill="1" applyBorder="1" applyAlignment="1">
      <alignment horizontal="center" vertical="center"/>
    </xf>
    <xf numFmtId="0" fontId="25" fillId="4" borderId="123" xfId="0" applyFont="1" applyFill="1" applyBorder="1" applyAlignment="1">
      <alignment horizontal="center" vertical="center" shrinkToFit="1"/>
    </xf>
    <xf numFmtId="0" fontId="25" fillId="4" borderId="139" xfId="0" applyFont="1" applyFill="1" applyBorder="1" applyAlignment="1">
      <alignment horizontal="center" vertical="center" shrinkToFit="1"/>
    </xf>
    <xf numFmtId="0" fontId="25" fillId="4" borderId="124" xfId="0" applyFont="1" applyFill="1" applyBorder="1" applyAlignment="1">
      <alignment horizontal="center" vertical="center" shrinkToFit="1"/>
    </xf>
    <xf numFmtId="0" fontId="25" fillId="4" borderId="123" xfId="0" applyFont="1" applyFill="1" applyBorder="1" applyAlignment="1">
      <alignment horizontal="center" vertical="center" wrapText="1"/>
    </xf>
    <xf numFmtId="0" fontId="25" fillId="4" borderId="124" xfId="0" applyFont="1" applyFill="1" applyBorder="1" applyAlignment="1">
      <alignment horizontal="center" vertical="center" wrapText="1"/>
    </xf>
    <xf numFmtId="178" fontId="11" fillId="3" borderId="125" xfId="0" applyNumberFormat="1" applyFont="1" applyFill="1" applyBorder="1" applyAlignment="1">
      <alignment horizontal="right" vertical="center"/>
    </xf>
    <xf numFmtId="178" fontId="11" fillId="3" borderId="126" xfId="0" applyNumberFormat="1" applyFont="1" applyFill="1" applyBorder="1" applyAlignment="1">
      <alignment horizontal="right" vertical="center"/>
    </xf>
    <xf numFmtId="0" fontId="25" fillId="4" borderId="140" xfId="0" applyFont="1" applyFill="1" applyBorder="1" applyAlignment="1">
      <alignment horizontal="center" vertical="center" shrinkToFit="1"/>
    </xf>
    <xf numFmtId="0" fontId="25" fillId="4" borderId="110" xfId="0" applyFont="1" applyFill="1" applyBorder="1" applyAlignment="1">
      <alignment horizontal="center" vertical="center" shrinkToFit="1"/>
    </xf>
    <xf numFmtId="0" fontId="25" fillId="4" borderId="127" xfId="0" applyFont="1" applyFill="1" applyBorder="1" applyAlignment="1">
      <alignment horizontal="center" vertical="center" shrinkToFit="1"/>
    </xf>
    <xf numFmtId="0" fontId="25" fillId="4" borderId="16"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33" xfId="0" applyFont="1" applyFill="1" applyBorder="1" applyAlignment="1">
      <alignment horizontal="center" vertical="center" shrinkToFit="1"/>
    </xf>
    <xf numFmtId="0" fontId="25" fillId="4" borderId="34" xfId="0" applyFont="1" applyFill="1" applyBorder="1" applyAlignment="1">
      <alignment horizontal="center" vertical="center" shrinkToFit="1"/>
    </xf>
    <xf numFmtId="0" fontId="25" fillId="4" borderId="49" xfId="0" applyFont="1" applyFill="1" applyBorder="1" applyAlignment="1">
      <alignment horizontal="center" vertical="center" shrinkToFit="1"/>
    </xf>
    <xf numFmtId="0" fontId="25" fillId="4" borderId="46" xfId="0" applyFont="1" applyFill="1" applyBorder="1" applyAlignment="1">
      <alignment horizontal="center" vertical="center" wrapText="1"/>
    </xf>
    <xf numFmtId="0" fontId="25" fillId="4" borderId="71" xfId="0" applyFont="1" applyFill="1" applyBorder="1" applyAlignment="1">
      <alignment horizontal="center" vertical="center" wrapText="1"/>
    </xf>
    <xf numFmtId="178" fontId="11" fillId="3" borderId="53" xfId="0" applyNumberFormat="1" applyFont="1" applyFill="1" applyBorder="1" applyAlignment="1">
      <alignment horizontal="right" vertical="center"/>
    </xf>
    <xf numFmtId="178" fontId="11" fillId="3" borderId="48" xfId="0" applyNumberFormat="1" applyFont="1" applyFill="1" applyBorder="1" applyAlignment="1">
      <alignment horizontal="right" vertical="center"/>
    </xf>
    <xf numFmtId="0" fontId="25" fillId="4" borderId="16" xfId="0" applyFont="1" applyFill="1" applyBorder="1" applyAlignment="1">
      <alignment horizontal="center" vertical="center" shrinkToFit="1"/>
    </xf>
    <xf numFmtId="0" fontId="25" fillId="4" borderId="0" xfId="0" applyFont="1" applyFill="1" applyAlignment="1">
      <alignment horizontal="center" vertical="center" shrinkToFit="1"/>
    </xf>
    <xf numFmtId="0" fontId="25" fillId="4" borderId="86" xfId="0" applyFont="1" applyFill="1" applyBorder="1" applyAlignment="1">
      <alignment horizontal="center" vertical="center" shrinkToFit="1"/>
    </xf>
    <xf numFmtId="0" fontId="25" fillId="4" borderId="30" xfId="0" applyFont="1" applyFill="1" applyBorder="1" applyAlignment="1">
      <alignment horizontal="center" vertical="center" wrapText="1"/>
    </xf>
    <xf numFmtId="0" fontId="25" fillId="4" borderId="91" xfId="0" applyFont="1" applyFill="1" applyBorder="1" applyAlignment="1">
      <alignment horizontal="center" vertical="center" wrapText="1"/>
    </xf>
    <xf numFmtId="178" fontId="11" fillId="3" borderId="103" xfId="0" applyNumberFormat="1" applyFont="1" applyFill="1" applyBorder="1" applyAlignment="1">
      <alignment horizontal="right" vertical="center"/>
    </xf>
    <xf numFmtId="178" fontId="11" fillId="3" borderId="27" xfId="0" applyNumberFormat="1" applyFont="1" applyFill="1" applyBorder="1" applyAlignment="1">
      <alignment horizontal="right" vertical="center"/>
    </xf>
    <xf numFmtId="178" fontId="11" fillId="3" borderId="9" xfId="0" applyNumberFormat="1" applyFont="1" applyFill="1" applyBorder="1" applyAlignment="1">
      <alignment horizontal="right" vertical="center"/>
    </xf>
    <xf numFmtId="178" fontId="11" fillId="3" borderId="35" xfId="0" applyNumberFormat="1" applyFont="1" applyFill="1" applyBorder="1" applyAlignment="1">
      <alignment horizontal="right" vertical="center"/>
    </xf>
    <xf numFmtId="0" fontId="25" fillId="4" borderId="66" xfId="0" applyFont="1" applyFill="1" applyBorder="1" applyAlignment="1">
      <alignment horizontal="center" vertical="center" wrapText="1"/>
    </xf>
    <xf numFmtId="0" fontId="25" fillId="4" borderId="78" xfId="0" applyFont="1" applyFill="1" applyBorder="1" applyAlignment="1">
      <alignment horizontal="center" vertical="center" wrapText="1"/>
    </xf>
    <xf numFmtId="178" fontId="11" fillId="3" borderId="10" xfId="0" applyNumberFormat="1" applyFont="1" applyFill="1" applyBorder="1" applyAlignment="1">
      <alignment horizontal="right" vertical="center"/>
    </xf>
    <xf numFmtId="178" fontId="11" fillId="3" borderId="98" xfId="0" applyNumberFormat="1" applyFont="1" applyFill="1" applyBorder="1" applyAlignment="1">
      <alignment horizontal="right" vertical="center"/>
    </xf>
    <xf numFmtId="0" fontId="25" fillId="4" borderId="31" xfId="0" applyFont="1" applyFill="1" applyBorder="1" applyAlignment="1">
      <alignment horizontal="center" vertical="center" wrapText="1"/>
    </xf>
    <xf numFmtId="0" fontId="25" fillId="4" borderId="52" xfId="0" applyFont="1" applyFill="1" applyBorder="1" applyAlignment="1">
      <alignment horizontal="center" vertical="center" wrapText="1"/>
    </xf>
    <xf numFmtId="178" fontId="11" fillId="3" borderId="8" xfId="0" applyNumberFormat="1" applyFont="1" applyFill="1" applyBorder="1" applyAlignment="1">
      <alignment horizontal="right" vertical="center"/>
    </xf>
    <xf numFmtId="178" fontId="11" fillId="3" borderId="32" xfId="0" applyNumberFormat="1" applyFont="1" applyFill="1" applyBorder="1" applyAlignment="1">
      <alignment horizontal="right" vertical="center"/>
    </xf>
    <xf numFmtId="176" fontId="28" fillId="5" borderId="17" xfId="0" applyNumberFormat="1" applyFont="1" applyFill="1" applyBorder="1" applyAlignment="1">
      <alignment horizontal="center" vertical="center"/>
    </xf>
    <xf numFmtId="176" fontId="28" fillId="5" borderId="24" xfId="0" applyNumberFormat="1" applyFont="1" applyFill="1" applyBorder="1" applyAlignment="1">
      <alignment horizontal="center" vertical="center"/>
    </xf>
    <xf numFmtId="176" fontId="28" fillId="5" borderId="36" xfId="0" applyNumberFormat="1" applyFont="1" applyFill="1" applyBorder="1" applyAlignment="1">
      <alignment horizontal="center" vertical="center"/>
    </xf>
    <xf numFmtId="178" fontId="23" fillId="0" borderId="118" xfId="0" applyNumberFormat="1" applyFont="1" applyBorder="1" applyAlignment="1">
      <alignment horizontal="right" vertical="center" shrinkToFit="1"/>
    </xf>
    <xf numFmtId="178" fontId="23" fillId="0" borderId="119" xfId="0" applyNumberFormat="1" applyFont="1" applyBorder="1" applyAlignment="1">
      <alignment horizontal="center" vertical="center" shrinkToFit="1"/>
    </xf>
    <xf numFmtId="178" fontId="23" fillId="0" borderId="120" xfId="0" applyNumberFormat="1" applyFont="1" applyBorder="1" applyAlignment="1">
      <alignment horizontal="center" vertical="center" shrinkToFit="1"/>
    </xf>
    <xf numFmtId="178" fontId="23" fillId="0" borderId="132" xfId="0" applyNumberFormat="1" applyFont="1" applyBorder="1" applyAlignment="1">
      <alignment horizontal="center" vertical="center" shrinkToFit="1"/>
    </xf>
    <xf numFmtId="178" fontId="23" fillId="0" borderId="117" xfId="0" applyNumberFormat="1" applyFont="1" applyBorder="1" applyAlignment="1">
      <alignment horizontal="right" vertical="center" shrinkToFit="1"/>
    </xf>
    <xf numFmtId="178" fontId="23" fillId="0" borderId="121" xfId="0" applyNumberFormat="1" applyFont="1" applyBorder="1" applyAlignment="1">
      <alignment horizontal="center" vertical="center" shrinkToFit="1"/>
    </xf>
    <xf numFmtId="178" fontId="23" fillId="0" borderId="122" xfId="0" applyNumberFormat="1" applyFont="1" applyBorder="1" applyAlignment="1">
      <alignment horizontal="center" vertical="center" shrinkToFit="1"/>
    </xf>
    <xf numFmtId="178" fontId="23" fillId="0" borderId="133" xfId="0" applyNumberFormat="1" applyFont="1" applyBorder="1" applyAlignment="1">
      <alignment horizontal="center" vertical="center" shrinkToFit="1"/>
    </xf>
    <xf numFmtId="176" fontId="28" fillId="5" borderId="16" xfId="0" applyNumberFormat="1" applyFont="1" applyFill="1" applyBorder="1" applyAlignment="1">
      <alignment horizontal="center" vertical="center"/>
    </xf>
    <xf numFmtId="176" fontId="28" fillId="5" borderId="38" xfId="0" applyNumberFormat="1" applyFont="1" applyFill="1" applyBorder="1" applyAlignment="1">
      <alignment horizontal="center" vertical="center"/>
    </xf>
    <xf numFmtId="176" fontId="28" fillId="5" borderId="0" xfId="0" applyNumberFormat="1" applyFont="1" applyFill="1" applyAlignment="1">
      <alignment horizontal="center" vertical="center"/>
    </xf>
    <xf numFmtId="176" fontId="28" fillId="5" borderId="28" xfId="0" applyNumberFormat="1" applyFont="1" applyFill="1" applyBorder="1" applyAlignment="1">
      <alignment horizontal="center" vertical="center"/>
    </xf>
    <xf numFmtId="176" fontId="28" fillId="5" borderId="65" xfId="0" applyNumberFormat="1" applyFont="1" applyFill="1" applyBorder="1" applyAlignment="1">
      <alignment horizontal="center" vertical="center"/>
    </xf>
    <xf numFmtId="178" fontId="23" fillId="3" borderId="21" xfId="0" applyNumberFormat="1" applyFont="1" applyFill="1" applyBorder="1" applyAlignment="1">
      <alignment horizontal="right" vertical="center" shrinkToFit="1"/>
    </xf>
    <xf numFmtId="178" fontId="23" fillId="3" borderId="66" xfId="0" quotePrefix="1" applyNumberFormat="1" applyFont="1" applyFill="1" applyBorder="1" applyAlignment="1">
      <alignment vertical="center" wrapText="1"/>
    </xf>
    <xf numFmtId="178" fontId="23" fillId="3" borderId="67" xfId="0" quotePrefix="1" applyNumberFormat="1" applyFont="1" applyFill="1" applyBorder="1" applyAlignment="1">
      <alignment vertical="center" wrapText="1"/>
    </xf>
    <xf numFmtId="178" fontId="23" fillId="3" borderId="98" xfId="0" quotePrefix="1" applyNumberFormat="1" applyFont="1" applyFill="1" applyBorder="1" applyAlignment="1">
      <alignment vertical="center" wrapText="1"/>
    </xf>
    <xf numFmtId="0" fontId="24" fillId="4" borderId="46" xfId="0" applyFont="1" applyFill="1" applyBorder="1" applyAlignment="1">
      <alignment horizontal="center" vertical="center"/>
    </xf>
    <xf numFmtId="0" fontId="24" fillId="4" borderId="39" xfId="0" applyFont="1" applyFill="1" applyBorder="1" applyAlignment="1">
      <alignment horizontal="center" vertical="center"/>
    </xf>
    <xf numFmtId="0" fontId="24" fillId="4" borderId="47" xfId="0" applyFont="1" applyFill="1" applyBorder="1" applyAlignment="1">
      <alignment horizontal="center" vertical="center"/>
    </xf>
    <xf numFmtId="0" fontId="24" fillId="4" borderId="48" xfId="0" applyFont="1" applyFill="1" applyBorder="1" applyAlignment="1">
      <alignment horizontal="center" vertical="center"/>
    </xf>
    <xf numFmtId="0" fontId="28" fillId="5" borderId="38" xfId="0" applyFont="1" applyFill="1" applyBorder="1" applyAlignment="1">
      <alignment horizontal="center" vertical="center"/>
    </xf>
    <xf numFmtId="0" fontId="28" fillId="5" borderId="65" xfId="0" applyFont="1" applyFill="1" applyBorder="1" applyAlignment="1">
      <alignment horizontal="center" vertical="center"/>
    </xf>
    <xf numFmtId="0" fontId="11" fillId="0" borderId="0" xfId="0" applyFont="1" applyAlignment="1">
      <alignment vertical="top" wrapText="1"/>
    </xf>
    <xf numFmtId="0" fontId="11" fillId="0" borderId="39" xfId="0" applyFont="1" applyBorder="1" applyAlignment="1">
      <alignment horizontal="left" vertical="center" shrinkToFit="1"/>
    </xf>
    <xf numFmtId="0" fontId="11" fillId="0" borderId="48" xfId="0" applyFont="1" applyBorder="1" applyAlignment="1">
      <alignment horizontal="left" vertical="center" shrinkToFit="1"/>
    </xf>
    <xf numFmtId="0" fontId="11" fillId="5" borderId="62" xfId="0" applyFont="1" applyFill="1" applyBorder="1" applyAlignment="1">
      <alignment horizontal="center" vertical="center" textRotation="255"/>
    </xf>
    <xf numFmtId="0" fontId="11" fillId="5" borderId="134" xfId="0" applyFont="1" applyFill="1" applyBorder="1" applyAlignment="1">
      <alignment horizontal="center" vertical="center" textRotation="255"/>
    </xf>
    <xf numFmtId="0" fontId="25" fillId="0" borderId="166" xfId="0" applyFont="1" applyBorder="1" applyAlignment="1" applyProtection="1">
      <alignment horizontal="left" vertical="center" wrapText="1"/>
      <protection locked="0"/>
    </xf>
    <xf numFmtId="0" fontId="25" fillId="0" borderId="167" xfId="0" applyFont="1" applyBorder="1" applyAlignment="1" applyProtection="1">
      <alignment horizontal="left" vertical="center" wrapText="1"/>
      <protection locked="0"/>
    </xf>
    <xf numFmtId="0" fontId="25" fillId="0" borderId="168" xfId="0" applyFont="1" applyBorder="1" applyAlignment="1" applyProtection="1">
      <alignment horizontal="left" vertical="center" wrapText="1"/>
      <protection locked="0"/>
    </xf>
    <xf numFmtId="0" fontId="11" fillId="0" borderId="24" xfId="0" applyFont="1" applyBorder="1" applyAlignment="1" applyProtection="1">
      <alignment horizontal="left" vertical="center" wrapText="1"/>
      <protection locked="0"/>
    </xf>
    <xf numFmtId="0" fontId="11" fillId="0" borderId="36" xfId="0" applyFont="1" applyBorder="1" applyAlignment="1" applyProtection="1">
      <alignment horizontal="left" vertical="center" wrapText="1"/>
      <protection locked="0"/>
    </xf>
    <xf numFmtId="0" fontId="26" fillId="5" borderId="46" xfId="0" applyFont="1" applyFill="1" applyBorder="1" applyAlignment="1">
      <alignment horizontal="center" vertical="center"/>
    </xf>
    <xf numFmtId="0" fontId="26" fillId="5" borderId="39" xfId="0" applyFont="1" applyFill="1" applyBorder="1" applyAlignment="1">
      <alignment horizontal="center" vertical="center"/>
    </xf>
    <xf numFmtId="0" fontId="26" fillId="5" borderId="47" xfId="0" applyFont="1" applyFill="1" applyBorder="1" applyAlignment="1">
      <alignment horizontal="center" vertical="center"/>
    </xf>
    <xf numFmtId="0" fontId="11" fillId="0" borderId="46" xfId="0" applyFont="1" applyBorder="1">
      <alignment vertical="center"/>
    </xf>
    <xf numFmtId="0" fontId="11" fillId="0" borderId="39" xfId="0" applyFont="1" applyBorder="1">
      <alignment vertical="center"/>
    </xf>
    <xf numFmtId="0" fontId="11" fillId="0" borderId="47" xfId="0" applyFont="1" applyBorder="1">
      <alignment vertical="center"/>
    </xf>
    <xf numFmtId="0" fontId="11" fillId="5" borderId="30"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8" fillId="0" borderId="39" xfId="0" applyFont="1" applyBorder="1">
      <alignment vertical="center"/>
    </xf>
    <xf numFmtId="0" fontId="18" fillId="0" borderId="48" xfId="0" applyFont="1" applyBorder="1">
      <alignment vertical="center"/>
    </xf>
    <xf numFmtId="0" fontId="11" fillId="0" borderId="46" xfId="0" applyFont="1" applyBorder="1" applyAlignment="1" applyProtection="1">
      <alignment horizontal="left" vertical="center" shrinkToFit="1"/>
      <protection locked="0"/>
    </xf>
    <xf numFmtId="0" fontId="18" fillId="0" borderId="39" xfId="0" applyFont="1" applyBorder="1" applyAlignment="1" applyProtection="1">
      <alignment vertical="center" shrinkToFit="1"/>
      <protection locked="0"/>
    </xf>
    <xf numFmtId="0" fontId="18" fillId="0" borderId="48" xfId="0" applyFont="1" applyBorder="1" applyAlignment="1" applyProtection="1">
      <alignment vertical="center" shrinkToFit="1"/>
      <protection locked="0"/>
    </xf>
    <xf numFmtId="0" fontId="11" fillId="5" borderId="1" xfId="0" applyFont="1" applyFill="1" applyBorder="1" applyAlignment="1">
      <alignment horizontal="center" vertical="center"/>
    </xf>
    <xf numFmtId="0" fontId="11" fillId="0" borderId="15" xfId="0" applyFont="1" applyBorder="1" applyAlignment="1">
      <alignment horizontal="left" vertical="center" shrinkToFit="1"/>
    </xf>
    <xf numFmtId="0" fontId="11" fillId="0" borderId="27" xfId="0" applyFont="1" applyBorder="1" applyAlignment="1">
      <alignment horizontal="left" vertical="center" shrinkToFit="1"/>
    </xf>
    <xf numFmtId="0" fontId="23" fillId="5" borderId="3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01" xfId="0" applyFont="1" applyBorder="1" applyAlignment="1">
      <alignment horizontal="center" vertical="center" wrapText="1"/>
    </xf>
    <xf numFmtId="0" fontId="27" fillId="5" borderId="173" xfId="0" applyFont="1" applyFill="1" applyBorder="1" applyAlignment="1">
      <alignment horizontal="center" vertical="center"/>
    </xf>
    <xf numFmtId="0" fontId="27" fillId="5" borderId="174" xfId="0" applyFont="1" applyFill="1" applyBorder="1" applyAlignment="1">
      <alignment horizontal="center" vertical="center"/>
    </xf>
    <xf numFmtId="0" fontId="27" fillId="5" borderId="177" xfId="0" applyFont="1" applyFill="1" applyBorder="1" applyAlignment="1">
      <alignment horizontal="center" vertical="center"/>
    </xf>
    <xf numFmtId="178" fontId="23" fillId="0" borderId="139" xfId="0" applyNumberFormat="1" applyFont="1" applyBorder="1">
      <alignment vertical="center"/>
    </xf>
    <xf numFmtId="0" fontId="23" fillId="0" borderId="139" xfId="0" applyFont="1" applyBorder="1">
      <alignment vertical="center"/>
    </xf>
    <xf numFmtId="0" fontId="23" fillId="0" borderId="126" xfId="0" applyFont="1" applyBorder="1">
      <alignment vertical="center"/>
    </xf>
    <xf numFmtId="0" fontId="25" fillId="4" borderId="31" xfId="0" applyFont="1" applyFill="1" applyBorder="1" applyAlignment="1">
      <alignment horizontal="center" vertical="center"/>
    </xf>
    <xf numFmtId="0" fontId="25" fillId="4" borderId="51" xfId="0" applyFont="1" applyFill="1" applyBorder="1" applyAlignment="1">
      <alignment horizontal="center" vertical="center"/>
    </xf>
    <xf numFmtId="0" fontId="25" fillId="4" borderId="52" xfId="0" applyFont="1" applyFill="1" applyBorder="1" applyAlignment="1">
      <alignment horizontal="center" vertical="center"/>
    </xf>
    <xf numFmtId="0" fontId="24" fillId="0" borderId="0" xfId="0" applyFont="1" applyAlignment="1">
      <alignment horizontal="left" vertical="top" wrapText="1"/>
    </xf>
    <xf numFmtId="0" fontId="26" fillId="5" borderId="48" xfId="0" applyFont="1" applyFill="1" applyBorder="1" applyAlignment="1">
      <alignment horizontal="center" vertical="center"/>
    </xf>
    <xf numFmtId="0" fontId="11" fillId="0" borderId="46" xfId="0" applyFont="1" applyBorder="1" applyAlignment="1" applyProtection="1">
      <alignment horizontal="left" vertical="center" wrapText="1"/>
      <protection locked="0"/>
    </xf>
    <xf numFmtId="0" fontId="11" fillId="0" borderId="39" xfId="0" applyFont="1" applyBorder="1" applyAlignment="1" applyProtection="1">
      <alignment horizontal="left" vertical="center" wrapText="1"/>
      <protection locked="0"/>
    </xf>
    <xf numFmtId="0" fontId="11" fillId="0" borderId="48" xfId="0" applyFont="1" applyBorder="1" applyAlignment="1" applyProtection="1">
      <alignment horizontal="left" vertical="center" wrapText="1"/>
      <protection locked="0"/>
    </xf>
    <xf numFmtId="0" fontId="44" fillId="0" borderId="26" xfId="0" applyFont="1" applyBorder="1" applyAlignment="1">
      <alignment horizontal="left" vertical="top" wrapText="1"/>
    </xf>
    <xf numFmtId="0" fontId="23" fillId="0" borderId="156" xfId="0" applyFont="1" applyBorder="1" applyAlignment="1" applyProtection="1">
      <alignment horizontal="left" vertical="center" wrapText="1"/>
      <protection locked="0"/>
    </xf>
    <xf numFmtId="0" fontId="23" fillId="0" borderId="157" xfId="0" applyFont="1" applyBorder="1" applyAlignment="1" applyProtection="1">
      <alignment horizontal="left" vertical="center" wrapText="1"/>
      <protection locked="0"/>
    </xf>
    <xf numFmtId="0" fontId="22" fillId="0" borderId="158" xfId="0" applyFont="1" applyBorder="1" applyAlignment="1" applyProtection="1">
      <alignment horizontal="left" vertical="center" wrapText="1"/>
      <protection locked="0"/>
    </xf>
    <xf numFmtId="0" fontId="23" fillId="0" borderId="156" xfId="0" applyFont="1" applyBorder="1" applyAlignment="1" applyProtection="1">
      <alignment horizontal="left" vertical="center"/>
      <protection locked="0"/>
    </xf>
    <xf numFmtId="0" fontId="23" fillId="0" borderId="157" xfId="0" applyFont="1" applyBorder="1" applyAlignment="1" applyProtection="1">
      <alignment horizontal="left" vertical="center"/>
      <protection locked="0"/>
    </xf>
    <xf numFmtId="0" fontId="23" fillId="0" borderId="160" xfId="0" applyFont="1" applyBorder="1" applyAlignment="1" applyProtection="1">
      <alignment horizontal="left" vertical="center"/>
      <protection locked="0"/>
    </xf>
    <xf numFmtId="0" fontId="23" fillId="0" borderId="158" xfId="0" applyFont="1" applyBorder="1" applyAlignment="1" applyProtection="1">
      <alignment horizontal="left" vertical="center" wrapText="1"/>
      <protection locked="0"/>
    </xf>
    <xf numFmtId="0" fontId="23" fillId="0" borderId="160" xfId="0" applyFont="1" applyBorder="1" applyAlignment="1" applyProtection="1">
      <alignment horizontal="left" vertical="center" wrapText="1"/>
      <protection locked="0"/>
    </xf>
    <xf numFmtId="0" fontId="23" fillId="0" borderId="31" xfId="0" applyFont="1" applyBorder="1" applyAlignment="1" applyProtection="1">
      <alignment horizontal="left" vertical="center" wrapText="1"/>
      <protection locked="0"/>
    </xf>
    <xf numFmtId="0" fontId="23" fillId="0" borderId="51" xfId="0" applyFont="1" applyBorder="1" applyAlignment="1" applyProtection="1">
      <alignment horizontal="left" vertical="center" wrapText="1"/>
      <protection locked="0"/>
    </xf>
    <xf numFmtId="0" fontId="23" fillId="0" borderId="73" xfId="0" applyFont="1" applyBorder="1" applyAlignment="1" applyProtection="1">
      <alignment horizontal="left" vertical="center" wrapText="1"/>
      <protection locked="0"/>
    </xf>
    <xf numFmtId="0" fontId="23" fillId="0" borderId="46" xfId="0" applyFont="1" applyBorder="1" applyAlignment="1" applyProtection="1">
      <alignment horizontal="left" vertical="center" wrapText="1"/>
      <protection locked="0"/>
    </xf>
    <xf numFmtId="0" fontId="23" fillId="0" borderId="39" xfId="0" applyFont="1" applyBorder="1" applyAlignment="1" applyProtection="1">
      <alignment horizontal="left" vertical="center" wrapText="1"/>
      <protection locked="0"/>
    </xf>
    <xf numFmtId="0" fontId="23" fillId="0" borderId="48" xfId="0" applyFont="1" applyBorder="1" applyAlignment="1" applyProtection="1">
      <alignment horizontal="left" vertical="center" wrapText="1"/>
      <protection locked="0"/>
    </xf>
    <xf numFmtId="0" fontId="43" fillId="0" borderId="140" xfId="0" applyFont="1" applyBorder="1" applyAlignment="1">
      <alignment horizontal="left" vertical="center" wrapText="1"/>
    </xf>
    <xf numFmtId="0" fontId="43" fillId="0" borderId="110" xfId="0" applyFont="1" applyBorder="1" applyAlignment="1">
      <alignment horizontal="left" vertical="center" wrapText="1"/>
    </xf>
    <xf numFmtId="0" fontId="43" fillId="0" borderId="76" xfId="0" applyFont="1" applyBorder="1" applyAlignment="1">
      <alignment horizontal="left" vertical="center" wrapText="1"/>
    </xf>
    <xf numFmtId="0" fontId="17" fillId="0" borderId="143" xfId="0" applyFont="1" applyBorder="1" applyAlignment="1" applyProtection="1">
      <alignment horizontal="left" vertical="center"/>
      <protection locked="0"/>
    </xf>
    <xf numFmtId="0" fontId="17" fillId="0" borderId="144" xfId="0" applyFont="1" applyBorder="1" applyAlignment="1" applyProtection="1">
      <alignment horizontal="left" vertical="center"/>
      <protection locked="0"/>
    </xf>
    <xf numFmtId="0" fontId="17" fillId="0" borderId="145" xfId="0" applyFont="1" applyBorder="1" applyAlignment="1" applyProtection="1">
      <alignment horizontal="left" vertical="center"/>
      <protection locked="0"/>
    </xf>
    <xf numFmtId="0" fontId="17" fillId="0" borderId="143" xfId="0" applyFont="1" applyBorder="1" applyAlignment="1" applyProtection="1">
      <alignment horizontal="left" vertical="center" wrapText="1"/>
      <protection locked="0"/>
    </xf>
    <xf numFmtId="0" fontId="17" fillId="0" borderId="144" xfId="0" applyFont="1" applyBorder="1" applyAlignment="1" applyProtection="1">
      <alignment horizontal="left" vertical="center" wrapText="1"/>
      <protection locked="0"/>
    </xf>
    <xf numFmtId="0" fontId="17" fillId="0" borderId="146" xfId="0" applyFont="1" applyBorder="1" applyAlignment="1" applyProtection="1">
      <alignment horizontal="left" vertical="center" wrapText="1"/>
      <protection locked="0"/>
    </xf>
    <xf numFmtId="0" fontId="23" fillId="0" borderId="149" xfId="0" applyFont="1" applyBorder="1" applyAlignment="1" applyProtection="1">
      <alignment vertical="center" wrapText="1"/>
      <protection locked="0"/>
    </xf>
    <xf numFmtId="0" fontId="23" fillId="0" borderId="150" xfId="0" applyFont="1" applyBorder="1" applyAlignment="1" applyProtection="1">
      <alignment vertical="center" wrapText="1"/>
      <protection locked="0"/>
    </xf>
    <xf numFmtId="0" fontId="18" fillId="0" borderId="150" xfId="0" applyFont="1" applyBorder="1" applyAlignment="1" applyProtection="1">
      <alignment vertical="center" wrapText="1"/>
      <protection locked="0"/>
    </xf>
    <xf numFmtId="0" fontId="18" fillId="0" borderId="151" xfId="0" applyFont="1" applyBorder="1" applyAlignment="1" applyProtection="1">
      <alignment vertical="center" wrapText="1"/>
      <protection locked="0"/>
    </xf>
    <xf numFmtId="0" fontId="11" fillId="0" borderId="21" xfId="0" applyFont="1" applyBorder="1" applyAlignment="1" applyProtection="1">
      <alignment horizontal="left" vertical="center" wrapText="1"/>
      <protection locked="0"/>
    </xf>
    <xf numFmtId="0" fontId="11" fillId="0" borderId="131" xfId="0" applyFont="1" applyBorder="1" applyAlignment="1" applyProtection="1">
      <alignment horizontal="left" vertical="center" wrapText="1"/>
      <protection locked="0"/>
    </xf>
    <xf numFmtId="0" fontId="11" fillId="5" borderId="129" xfId="0" applyFont="1" applyFill="1" applyBorder="1" applyAlignment="1">
      <alignment horizontal="center" vertical="center"/>
    </xf>
    <xf numFmtId="0" fontId="11" fillId="5" borderId="84" xfId="0" applyFont="1" applyFill="1" applyBorder="1" applyAlignment="1">
      <alignment horizontal="center" vertical="center"/>
    </xf>
    <xf numFmtId="0" fontId="11" fillId="5" borderId="141" xfId="0" applyFont="1" applyFill="1" applyBorder="1" applyAlignment="1">
      <alignment horizontal="center" vertical="center"/>
    </xf>
    <xf numFmtId="0" fontId="11" fillId="5" borderId="142" xfId="0" applyFont="1" applyFill="1" applyBorder="1" applyAlignment="1">
      <alignment horizontal="center" vertical="center"/>
    </xf>
    <xf numFmtId="14" fontId="11" fillId="0" borderId="46" xfId="0" applyNumberFormat="1" applyFont="1" applyBorder="1" applyAlignment="1" applyProtection="1">
      <alignment horizontal="center" vertical="center"/>
      <protection locked="0"/>
    </xf>
    <xf numFmtId="14" fontId="11" fillId="0" borderId="71" xfId="0" applyNumberFormat="1" applyFont="1" applyBorder="1" applyAlignment="1" applyProtection="1">
      <alignment horizontal="center" vertical="center"/>
      <protection locked="0"/>
    </xf>
    <xf numFmtId="0" fontId="26" fillId="5" borderId="71" xfId="0" applyFont="1" applyFill="1" applyBorder="1" applyAlignment="1">
      <alignment horizontal="center" vertical="center"/>
    </xf>
    <xf numFmtId="0" fontId="11" fillId="4" borderId="39" xfId="0" applyFont="1" applyFill="1" applyBorder="1" applyAlignment="1">
      <alignment horizontal="left" vertical="center"/>
    </xf>
    <xf numFmtId="0" fontId="11" fillId="4" borderId="48" xfId="0" applyFont="1" applyFill="1" applyBorder="1" applyAlignment="1">
      <alignment horizontal="left" vertical="center"/>
    </xf>
    <xf numFmtId="0" fontId="23" fillId="0" borderId="46" xfId="0" applyFont="1" applyBorder="1" applyAlignment="1" applyProtection="1">
      <alignment horizontal="left" vertical="center"/>
      <protection locked="0"/>
    </xf>
    <xf numFmtId="0" fontId="23" fillId="0" borderId="39" xfId="0" applyFont="1" applyBorder="1" applyAlignment="1" applyProtection="1">
      <alignment horizontal="left" vertical="center"/>
      <protection locked="0"/>
    </xf>
    <xf numFmtId="0" fontId="23" fillId="0" borderId="48" xfId="0" applyFont="1" applyBorder="1" applyAlignment="1" applyProtection="1">
      <alignment horizontal="left" vertical="center"/>
      <protection locked="0"/>
    </xf>
    <xf numFmtId="0" fontId="23" fillId="0" borderId="153" xfId="0" applyFont="1" applyBorder="1" applyAlignment="1" applyProtection="1">
      <alignment horizontal="left" vertical="center" wrapText="1"/>
      <protection locked="0"/>
    </xf>
    <xf numFmtId="0" fontId="23" fillId="0" borderId="154" xfId="0" applyFont="1" applyBorder="1" applyAlignment="1" applyProtection="1">
      <alignment horizontal="left" vertical="center" wrapText="1"/>
      <protection locked="0"/>
    </xf>
    <xf numFmtId="0" fontId="23" fillId="0" borderId="165" xfId="0" applyFont="1" applyBorder="1" applyAlignment="1" applyProtection="1">
      <alignment horizontal="left" vertical="center" wrapText="1"/>
      <protection locked="0"/>
    </xf>
    <xf numFmtId="0" fontId="23" fillId="0" borderId="143" xfId="0" applyFont="1" applyBorder="1" applyAlignment="1" applyProtection="1">
      <alignment horizontal="left" vertical="center" wrapText="1"/>
      <protection locked="0"/>
    </xf>
    <xf numFmtId="0" fontId="23" fillId="0" borderId="144" xfId="0" applyFont="1" applyBorder="1" applyAlignment="1" applyProtection="1">
      <alignment horizontal="left" vertical="center" wrapText="1"/>
      <protection locked="0"/>
    </xf>
    <xf numFmtId="0" fontId="23" fillId="0" borderId="146" xfId="0" applyFont="1" applyBorder="1" applyAlignment="1" applyProtection="1">
      <alignment horizontal="left" vertical="center" wrapText="1"/>
      <protection locked="0"/>
    </xf>
    <xf numFmtId="0" fontId="20" fillId="0" borderId="0" xfId="0" applyFont="1">
      <alignment vertical="center"/>
    </xf>
    <xf numFmtId="0" fontId="11" fillId="0" borderId="0" xfId="0" applyFont="1" applyAlignment="1">
      <alignment horizontal="left" vertical="center" wrapText="1"/>
    </xf>
    <xf numFmtId="49" fontId="11" fillId="0" borderId="0" xfId="0" applyNumberFormat="1" applyFont="1" applyAlignment="1">
      <alignment horizontal="right" vertical="center"/>
    </xf>
    <xf numFmtId="0" fontId="19" fillId="0" borderId="0" xfId="0" applyFont="1" applyAlignment="1">
      <alignment horizontal="center" vertical="top" wrapText="1"/>
    </xf>
    <xf numFmtId="202" fontId="17" fillId="0" borderId="0" xfId="0" applyNumberFormat="1" applyFont="1" applyAlignment="1">
      <alignment horizontal="right" vertical="center" indent="3"/>
    </xf>
    <xf numFmtId="0" fontId="75" fillId="0" borderId="0" xfId="0" applyFont="1" applyAlignment="1">
      <alignment horizontal="left" vertical="center" wrapText="1"/>
    </xf>
    <xf numFmtId="0" fontId="23" fillId="4" borderId="147" xfId="0" applyFont="1" applyFill="1" applyBorder="1" applyAlignment="1">
      <alignment horizontal="center" vertical="center" textRotation="255"/>
    </xf>
    <xf numFmtId="0" fontId="22" fillId="0" borderId="62" xfId="0" applyFont="1" applyBorder="1" applyAlignment="1">
      <alignment horizontal="center" vertical="center" textRotation="255"/>
    </xf>
    <xf numFmtId="0" fontId="22" fillId="0" borderId="152" xfId="0" applyFont="1" applyBorder="1" applyAlignment="1">
      <alignment horizontal="center" vertical="center" textRotation="255"/>
    </xf>
    <xf numFmtId="0" fontId="8" fillId="0" borderId="62" xfId="0" applyFont="1" applyBorder="1" applyAlignment="1">
      <alignment horizontal="center" vertical="center" textRotation="255"/>
    </xf>
    <xf numFmtId="0" fontId="8" fillId="0" borderId="152" xfId="0" applyFont="1" applyBorder="1" applyAlignment="1">
      <alignment horizontal="center" vertical="center" textRotation="255"/>
    </xf>
    <xf numFmtId="0" fontId="11" fillId="0" borderId="47" xfId="0" applyFont="1" applyBorder="1" applyAlignment="1" applyProtection="1">
      <alignment horizontal="left" vertical="center" wrapText="1"/>
      <protection locked="0"/>
    </xf>
    <xf numFmtId="0" fontId="11" fillId="0" borderId="46" xfId="0" applyFont="1" applyBorder="1" applyAlignment="1" applyProtection="1">
      <alignment horizontal="left" vertical="center"/>
      <protection locked="0"/>
    </xf>
    <xf numFmtId="0" fontId="11" fillId="0" borderId="39" xfId="0" applyFont="1" applyBorder="1" applyAlignment="1" applyProtection="1">
      <alignment horizontal="left" vertical="center"/>
      <protection locked="0"/>
    </xf>
    <xf numFmtId="0" fontId="11" fillId="0" borderId="48" xfId="0" applyFont="1" applyBorder="1" applyAlignment="1" applyProtection="1">
      <alignment horizontal="left" vertical="center"/>
      <protection locked="0"/>
    </xf>
    <xf numFmtId="0" fontId="11" fillId="0" borderId="143" xfId="0" applyFont="1" applyBorder="1" applyAlignment="1" applyProtection="1">
      <alignment horizontal="left" vertical="center"/>
      <protection locked="0"/>
    </xf>
    <xf numFmtId="0" fontId="11" fillId="0" borderId="144" xfId="0" applyFont="1" applyBorder="1" applyAlignment="1" applyProtection="1">
      <alignment horizontal="left" vertical="center"/>
      <protection locked="0"/>
    </xf>
    <xf numFmtId="0" fontId="11" fillId="0" borderId="145" xfId="0" applyFont="1" applyBorder="1" applyAlignment="1" applyProtection="1">
      <alignment horizontal="left" vertical="center"/>
      <protection locked="0"/>
    </xf>
    <xf numFmtId="0" fontId="11" fillId="0" borderId="153" xfId="0" applyFont="1" applyBorder="1" applyAlignment="1" applyProtection="1">
      <alignment horizontal="left" vertical="center"/>
      <protection locked="0"/>
    </xf>
    <xf numFmtId="0" fontId="11" fillId="0" borderId="154" xfId="0" applyFont="1" applyBorder="1" applyAlignment="1" applyProtection="1">
      <alignment horizontal="left" vertical="center"/>
      <protection locked="0"/>
    </xf>
    <xf numFmtId="0" fontId="11" fillId="0" borderId="155" xfId="0" applyFont="1" applyBorder="1" applyAlignment="1" applyProtection="1">
      <alignment horizontal="left" vertical="center"/>
      <protection locked="0"/>
    </xf>
    <xf numFmtId="0" fontId="11" fillId="5" borderId="57" xfId="0" applyFont="1" applyFill="1" applyBorder="1" applyAlignment="1">
      <alignment horizontal="center" vertical="center" wrapText="1" shrinkToFit="1"/>
    </xf>
    <xf numFmtId="0" fontId="11" fillId="5" borderId="23" xfId="0" applyFont="1" applyFill="1" applyBorder="1" applyAlignment="1">
      <alignment horizontal="center" vertical="center" shrinkToFit="1"/>
    </xf>
    <xf numFmtId="0" fontId="11" fillId="5" borderId="58" xfId="0" applyFont="1" applyFill="1" applyBorder="1" applyAlignment="1">
      <alignment horizontal="center" vertical="center" shrinkToFit="1"/>
    </xf>
    <xf numFmtId="0" fontId="23" fillId="0" borderId="162" xfId="0" applyFont="1" applyBorder="1" applyAlignment="1" applyProtection="1">
      <alignment horizontal="left" vertical="center" wrapText="1"/>
      <protection locked="0"/>
    </xf>
    <xf numFmtId="0" fontId="23" fillId="0" borderId="163" xfId="0" applyFont="1" applyBorder="1" applyAlignment="1" applyProtection="1">
      <alignment horizontal="left" vertical="center" wrapText="1"/>
      <protection locked="0"/>
    </xf>
    <xf numFmtId="0" fontId="23" fillId="0" borderId="164" xfId="0" applyFont="1" applyBorder="1" applyAlignment="1" applyProtection="1">
      <alignment horizontal="left" vertical="center" wrapText="1"/>
      <protection locked="0"/>
    </xf>
    <xf numFmtId="0" fontId="17" fillId="0" borderId="0" xfId="0" applyFont="1" applyAlignment="1">
      <alignment horizontal="left" vertical="center"/>
    </xf>
    <xf numFmtId="179" fontId="26" fillId="5" borderId="46" xfId="0" applyNumberFormat="1" applyFont="1" applyFill="1" applyBorder="1" applyAlignment="1">
      <alignment horizontal="center" vertical="center"/>
    </xf>
    <xf numFmtId="179" fontId="26" fillId="5" borderId="47" xfId="0" applyNumberFormat="1" applyFont="1" applyFill="1" applyBorder="1" applyAlignment="1">
      <alignment horizontal="center" vertical="center"/>
    </xf>
    <xf numFmtId="0" fontId="23" fillId="0" borderId="46" xfId="0" applyFont="1" applyBorder="1" applyAlignment="1" applyProtection="1">
      <alignment horizontal="center" vertical="center" wrapText="1"/>
      <protection locked="0"/>
    </xf>
    <xf numFmtId="0" fontId="23" fillId="0" borderId="47" xfId="0" applyFont="1" applyBorder="1" applyAlignment="1" applyProtection="1">
      <alignment horizontal="center" vertical="center" wrapText="1"/>
      <protection locked="0"/>
    </xf>
    <xf numFmtId="0" fontId="11" fillId="5" borderId="147" xfId="0" applyFont="1" applyFill="1" applyBorder="1" applyAlignment="1">
      <alignment horizontal="center" vertical="center" textRotation="255"/>
    </xf>
    <xf numFmtId="0" fontId="11" fillId="5" borderId="152" xfId="0" applyFont="1" applyFill="1" applyBorder="1" applyAlignment="1">
      <alignment horizontal="center" vertical="center" textRotation="255"/>
    </xf>
    <xf numFmtId="0" fontId="17" fillId="0" borderId="136" xfId="0" applyFont="1" applyBorder="1" applyAlignment="1">
      <alignment horizontal="left" vertical="center" wrapText="1"/>
    </xf>
    <xf numFmtId="0" fontId="17" fillId="0" borderId="130" xfId="0" applyFont="1" applyBorder="1" applyAlignment="1">
      <alignment horizontal="left" vertical="center" wrapText="1"/>
    </xf>
    <xf numFmtId="0" fontId="17" fillId="0" borderId="137" xfId="0" applyFont="1" applyBorder="1" applyAlignment="1">
      <alignment horizontal="left" vertical="center" wrapText="1"/>
    </xf>
    <xf numFmtId="0" fontId="25" fillId="4" borderId="189" xfId="0" applyFont="1" applyFill="1" applyBorder="1" applyAlignment="1">
      <alignment horizontal="center" vertical="center"/>
    </xf>
    <xf numFmtId="0" fontId="25" fillId="4" borderId="87" xfId="0" applyFont="1" applyFill="1" applyBorder="1" applyAlignment="1">
      <alignment horizontal="center" vertical="center"/>
    </xf>
    <xf numFmtId="0" fontId="25" fillId="4" borderId="190" xfId="0" applyFont="1" applyFill="1" applyBorder="1" applyAlignment="1">
      <alignment horizontal="center" vertical="center"/>
    </xf>
    <xf numFmtId="0" fontId="25" fillId="4" borderId="26" xfId="0" applyFont="1" applyFill="1" applyBorder="1" applyAlignment="1">
      <alignment horizontal="center" vertical="center"/>
    </xf>
    <xf numFmtId="0" fontId="25" fillId="4" borderId="99" xfId="0" applyFont="1" applyFill="1" applyBorder="1" applyAlignment="1">
      <alignment horizontal="center" vertical="center"/>
    </xf>
    <xf numFmtId="0" fontId="25" fillId="4" borderId="55" xfId="0" applyFont="1" applyFill="1" applyBorder="1" applyAlignment="1">
      <alignment horizontal="center" vertical="center" shrinkToFit="1"/>
    </xf>
    <xf numFmtId="0" fontId="25" fillId="4" borderId="188" xfId="0" applyFont="1" applyFill="1" applyBorder="1" applyAlignment="1">
      <alignment horizontal="center" vertical="center" shrinkToFit="1"/>
    </xf>
    <xf numFmtId="0" fontId="26" fillId="5" borderId="53" xfId="0" applyFont="1" applyFill="1" applyBorder="1" applyAlignment="1">
      <alignment horizontal="center" vertical="center"/>
    </xf>
    <xf numFmtId="14" fontId="11" fillId="0" borderId="53" xfId="0" applyNumberFormat="1" applyFont="1" applyBorder="1" applyAlignment="1" applyProtection="1">
      <alignment horizontal="center" vertical="center"/>
      <protection locked="0"/>
    </xf>
    <xf numFmtId="14" fontId="11" fillId="0" borderId="47" xfId="0" applyNumberFormat="1" applyFont="1" applyBorder="1" applyAlignment="1" applyProtection="1">
      <alignment horizontal="center" vertical="center"/>
      <protection locked="0"/>
    </xf>
    <xf numFmtId="193" fontId="11" fillId="3" borderId="76" xfId="0" applyNumberFormat="1" applyFont="1" applyFill="1" applyBorder="1" applyAlignment="1">
      <alignment vertical="center" shrinkToFit="1"/>
    </xf>
    <xf numFmtId="193" fontId="11" fillId="3" borderId="28" xfId="0" applyNumberFormat="1" applyFont="1" applyFill="1" applyBorder="1" applyAlignment="1">
      <alignment vertical="center" shrinkToFit="1"/>
    </xf>
    <xf numFmtId="193" fontId="11" fillId="3" borderId="102" xfId="0" applyNumberFormat="1" applyFont="1" applyFill="1" applyBorder="1" applyAlignment="1">
      <alignment vertical="center" shrinkToFit="1"/>
    </xf>
    <xf numFmtId="0" fontId="25" fillId="4" borderId="34" xfId="0" applyFont="1" applyFill="1" applyBorder="1" applyAlignment="1">
      <alignment horizontal="center" vertical="center" wrapText="1"/>
    </xf>
    <xf numFmtId="0" fontId="25" fillId="4" borderId="49" xfId="0" applyFont="1" applyFill="1" applyBorder="1" applyAlignment="1">
      <alignment horizontal="center" vertical="center" wrapText="1"/>
    </xf>
    <xf numFmtId="0" fontId="23" fillId="0" borderId="162" xfId="0" applyFont="1" applyBorder="1" applyAlignment="1" applyProtection="1">
      <alignment vertical="center" wrapText="1"/>
      <protection locked="0"/>
    </xf>
    <xf numFmtId="0" fontId="23" fillId="0" borderId="163" xfId="0" applyFont="1" applyBorder="1" applyAlignment="1" applyProtection="1">
      <alignment vertical="center" wrapText="1"/>
      <protection locked="0"/>
    </xf>
    <xf numFmtId="0" fontId="23" fillId="0" borderId="164" xfId="0" applyFont="1" applyBorder="1" applyAlignment="1" applyProtection="1">
      <alignment vertical="center" wrapText="1"/>
      <protection locked="0"/>
    </xf>
    <xf numFmtId="0" fontId="11" fillId="4" borderId="46" xfId="0" applyFont="1" applyFill="1" applyBorder="1" applyAlignment="1" applyProtection="1">
      <alignment horizontal="center" vertical="center" wrapText="1"/>
      <protection locked="0"/>
    </xf>
    <xf numFmtId="0" fontId="11" fillId="4" borderId="47" xfId="0" applyFont="1" applyFill="1" applyBorder="1" applyAlignment="1" applyProtection="1">
      <alignment horizontal="center" vertical="center" wrapText="1"/>
      <protection locked="0"/>
    </xf>
    <xf numFmtId="0" fontId="11" fillId="4" borderId="143" xfId="0" applyFont="1" applyFill="1" applyBorder="1" applyAlignment="1" applyProtection="1">
      <alignment horizontal="center" vertical="center" wrapText="1"/>
      <protection locked="0"/>
    </xf>
    <xf numFmtId="0" fontId="11" fillId="4" borderId="145" xfId="0" applyFont="1" applyFill="1" applyBorder="1" applyAlignment="1" applyProtection="1">
      <alignment horizontal="center" vertical="center" wrapText="1"/>
      <protection locked="0"/>
    </xf>
    <xf numFmtId="0" fontId="23" fillId="4" borderId="156" xfId="0" applyFont="1" applyFill="1" applyBorder="1" applyAlignment="1">
      <alignment horizontal="center" vertical="center" wrapText="1"/>
    </xf>
    <xf numFmtId="0" fontId="23" fillId="4" borderId="158" xfId="0" applyFont="1" applyFill="1" applyBorder="1" applyAlignment="1">
      <alignment horizontal="center" vertical="center" wrapText="1"/>
    </xf>
    <xf numFmtId="0" fontId="23" fillId="4" borderId="46" xfId="0" applyFont="1" applyFill="1" applyBorder="1" applyAlignment="1">
      <alignment horizontal="center" vertical="center" wrapText="1"/>
    </xf>
    <xf numFmtId="0" fontId="23" fillId="4" borderId="47" xfId="0" applyFont="1" applyFill="1" applyBorder="1" applyAlignment="1">
      <alignment horizontal="center" vertical="center" wrapText="1"/>
    </xf>
    <xf numFmtId="178" fontId="23" fillId="3" borderId="70" xfId="0" applyNumberFormat="1" applyFont="1" applyFill="1" applyBorder="1" applyAlignment="1">
      <alignment horizontal="right" vertical="center" shrinkToFit="1"/>
    </xf>
    <xf numFmtId="178" fontId="23" fillId="3" borderId="113" xfId="0" applyNumberFormat="1" applyFont="1" applyFill="1" applyBorder="1" applyAlignment="1">
      <alignment horizontal="right" vertical="center" shrinkToFit="1"/>
    </xf>
    <xf numFmtId="0" fontId="23" fillId="0" borderId="144" xfId="0" applyFont="1" applyBorder="1" applyAlignment="1" applyProtection="1">
      <alignment vertical="center" wrapText="1"/>
      <protection locked="0"/>
    </xf>
    <xf numFmtId="0" fontId="23" fillId="0" borderId="146" xfId="0" applyFont="1" applyBorder="1" applyAlignment="1" applyProtection="1">
      <alignment vertical="center" wrapText="1"/>
      <protection locked="0"/>
    </xf>
    <xf numFmtId="178" fontId="27" fillId="3" borderId="176" xfId="0" applyNumberFormat="1" applyFont="1" applyFill="1" applyBorder="1" applyAlignment="1">
      <alignment horizontal="center" vertical="center"/>
    </xf>
    <xf numFmtId="178" fontId="27" fillId="3" borderId="174" xfId="0" applyNumberFormat="1" applyFont="1" applyFill="1" applyBorder="1" applyAlignment="1">
      <alignment horizontal="center" vertical="center"/>
    </xf>
    <xf numFmtId="193" fontId="23" fillId="3" borderId="174" xfId="0" applyNumberFormat="1" applyFont="1" applyFill="1" applyBorder="1" applyAlignment="1">
      <alignment horizontal="center" vertical="center"/>
    </xf>
    <xf numFmtId="193" fontId="23" fillId="3" borderId="177" xfId="0" applyNumberFormat="1" applyFont="1" applyFill="1" applyBorder="1" applyAlignment="1">
      <alignment horizontal="center" vertical="center"/>
    </xf>
    <xf numFmtId="0" fontId="23" fillId="4" borderId="143" xfId="0" applyFont="1" applyFill="1" applyBorder="1" applyAlignment="1">
      <alignment horizontal="center" vertical="center" wrapText="1"/>
    </xf>
    <xf numFmtId="0" fontId="23" fillId="4" borderId="145" xfId="0" applyFont="1" applyFill="1" applyBorder="1" applyAlignment="1">
      <alignment horizontal="center" vertical="center" wrapText="1"/>
    </xf>
    <xf numFmtId="0" fontId="11" fillId="0" borderId="48" xfId="0" applyFont="1" applyBorder="1">
      <alignment vertical="center"/>
    </xf>
    <xf numFmtId="0" fontId="11" fillId="0" borderId="144" xfId="0" applyFont="1" applyBorder="1">
      <alignment vertical="center"/>
    </xf>
    <xf numFmtId="0" fontId="11" fillId="0" borderId="146" xfId="0" applyFont="1" applyBorder="1">
      <alignment vertical="center"/>
    </xf>
    <xf numFmtId="0" fontId="23" fillId="0" borderId="157" xfId="0" applyFont="1" applyBorder="1" applyAlignment="1">
      <alignment vertical="center" wrapText="1"/>
    </xf>
    <xf numFmtId="0" fontId="23" fillId="0" borderId="160" xfId="0" applyFont="1" applyBorder="1" applyAlignment="1">
      <alignment vertical="center" wrapText="1"/>
    </xf>
    <xf numFmtId="0" fontId="23" fillId="0" borderId="39" xfId="0" applyFont="1" applyBorder="1" applyAlignment="1">
      <alignment vertical="center" wrapText="1"/>
    </xf>
    <xf numFmtId="0" fontId="23" fillId="0" borderId="48" xfId="0" applyFont="1" applyBorder="1" applyAlignment="1">
      <alignment vertical="center" wrapText="1"/>
    </xf>
    <xf numFmtId="0" fontId="23" fillId="0" borderId="144" xfId="0" applyFont="1" applyBorder="1" applyAlignment="1">
      <alignment vertical="center" wrapText="1"/>
    </xf>
    <xf numFmtId="0" fontId="23" fillId="0" borderId="146" xfId="0" applyFont="1" applyBorder="1" applyAlignment="1">
      <alignment vertical="center" wrapText="1"/>
    </xf>
    <xf numFmtId="0" fontId="27" fillId="5" borderId="175" xfId="0" applyFont="1" applyFill="1" applyBorder="1" applyAlignment="1">
      <alignment horizontal="center" vertical="center"/>
    </xf>
    <xf numFmtId="0" fontId="11" fillId="0" borderId="0" xfId="0" applyFont="1" applyAlignment="1">
      <alignment vertical="top"/>
    </xf>
    <xf numFmtId="0" fontId="23" fillId="0" borderId="157" xfId="0" applyFont="1" applyBorder="1" applyProtection="1">
      <alignment vertical="center"/>
      <protection locked="0"/>
    </xf>
    <xf numFmtId="0" fontId="23" fillId="0" borderId="160" xfId="0" applyFont="1" applyBorder="1" applyProtection="1">
      <alignment vertical="center"/>
      <protection locked="0"/>
    </xf>
    <xf numFmtId="0" fontId="23" fillId="0" borderId="39" xfId="0" applyFont="1" applyBorder="1" applyProtection="1">
      <alignment vertical="center"/>
      <protection locked="0"/>
    </xf>
    <xf numFmtId="0" fontId="23" fillId="0" borderId="48" xfId="0" applyFont="1" applyBorder="1" applyProtection="1">
      <alignment vertical="center"/>
      <protection locked="0"/>
    </xf>
    <xf numFmtId="0" fontId="23" fillId="0" borderId="156" xfId="0" applyFont="1" applyBorder="1" applyAlignment="1" applyProtection="1">
      <alignment vertical="center" wrapText="1"/>
      <protection locked="0"/>
    </xf>
    <xf numFmtId="0" fontId="23" fillId="0" borderId="157" xfId="0" applyFont="1" applyBorder="1" applyAlignment="1" applyProtection="1">
      <alignment vertical="center" wrapText="1"/>
      <protection locked="0"/>
    </xf>
    <xf numFmtId="0" fontId="23" fillId="0" borderId="158" xfId="0" applyFont="1" applyBorder="1" applyAlignment="1" applyProtection="1">
      <alignment vertical="center" wrapText="1"/>
      <protection locked="0"/>
    </xf>
    <xf numFmtId="0" fontId="23" fillId="0" borderId="31" xfId="0" applyFont="1" applyBorder="1" applyAlignment="1" applyProtection="1">
      <alignment vertical="center" wrapText="1"/>
      <protection locked="0"/>
    </xf>
    <xf numFmtId="0" fontId="23" fillId="0" borderId="51" xfId="0" applyFont="1" applyBorder="1" applyAlignment="1" applyProtection="1">
      <alignment vertical="center" wrapText="1"/>
      <protection locked="0"/>
    </xf>
    <xf numFmtId="0" fontId="23" fillId="0" borderId="73" xfId="0" applyFont="1" applyBorder="1" applyAlignment="1" applyProtection="1">
      <alignment vertical="center" wrapText="1"/>
      <protection locked="0"/>
    </xf>
    <xf numFmtId="49" fontId="11" fillId="0" borderId="0" xfId="0" applyNumberFormat="1" applyFont="1" applyAlignment="1" applyProtection="1">
      <alignment horizontal="right" vertical="center"/>
      <protection locked="0"/>
    </xf>
    <xf numFmtId="0" fontId="20" fillId="0" borderId="77" xfId="0" applyFont="1" applyBorder="1">
      <alignment vertical="center"/>
    </xf>
    <xf numFmtId="0" fontId="11" fillId="5" borderId="187" xfId="0" applyFont="1" applyFill="1" applyBorder="1" applyAlignment="1">
      <alignment horizontal="center" vertical="center"/>
    </xf>
    <xf numFmtId="0" fontId="11" fillId="5" borderId="137" xfId="0" applyFont="1" applyFill="1" applyBorder="1" applyAlignment="1">
      <alignment horizontal="center" vertical="center"/>
    </xf>
    <xf numFmtId="179" fontId="26" fillId="4" borderId="46" xfId="0" applyNumberFormat="1" applyFont="1" applyFill="1" applyBorder="1" applyAlignment="1">
      <alignment horizontal="center" vertical="center"/>
    </xf>
    <xf numFmtId="179" fontId="26" fillId="4" borderId="47" xfId="0" applyNumberFormat="1" applyFont="1" applyFill="1" applyBorder="1" applyAlignment="1">
      <alignment horizontal="center" vertical="center"/>
    </xf>
    <xf numFmtId="0" fontId="11" fillId="0" borderId="46" xfId="0" applyFont="1" applyBorder="1" applyAlignment="1" applyProtection="1">
      <alignment vertical="center" wrapText="1"/>
      <protection locked="0"/>
    </xf>
    <xf numFmtId="0" fontId="11" fillId="0" borderId="39" xfId="0" applyFont="1" applyBorder="1" applyAlignment="1" applyProtection="1">
      <alignment vertical="center" wrapText="1"/>
      <protection locked="0"/>
    </xf>
    <xf numFmtId="0" fontId="11" fillId="0" borderId="47" xfId="0" applyFont="1" applyBorder="1" applyAlignment="1" applyProtection="1">
      <alignment vertical="center" wrapText="1"/>
      <protection locked="0"/>
    </xf>
    <xf numFmtId="0" fontId="26" fillId="4" borderId="46" xfId="0" applyFont="1" applyFill="1" applyBorder="1" applyAlignment="1">
      <alignment horizontal="center" vertical="center"/>
    </xf>
    <xf numFmtId="0" fontId="26" fillId="4" borderId="39" xfId="0" applyFont="1" applyFill="1" applyBorder="1" applyAlignment="1">
      <alignment horizontal="center" vertical="center"/>
    </xf>
    <xf numFmtId="0" fontId="26" fillId="4" borderId="47" xfId="0" applyFont="1" applyFill="1" applyBorder="1" applyAlignment="1">
      <alignment horizontal="center" vertical="center"/>
    </xf>
    <xf numFmtId="0" fontId="11" fillId="0" borderId="48" xfId="0" applyFont="1" applyBorder="1" applyAlignment="1" applyProtection="1">
      <alignment vertical="center" wrapText="1"/>
      <protection locked="0"/>
    </xf>
    <xf numFmtId="0" fontId="26" fillId="4" borderId="48" xfId="0" applyFont="1" applyFill="1" applyBorder="1" applyAlignment="1">
      <alignment horizontal="center" vertical="center"/>
    </xf>
    <xf numFmtId="192" fontId="17" fillId="0" borderId="0" xfId="0" applyNumberFormat="1" applyFont="1" applyAlignment="1">
      <alignment horizontal="center" vertical="center" shrinkToFit="1"/>
    </xf>
    <xf numFmtId="0" fontId="28" fillId="5" borderId="149" xfId="0" applyFont="1" applyFill="1" applyBorder="1" applyAlignment="1">
      <alignment horizontal="center" vertical="center"/>
    </xf>
    <xf numFmtId="0" fontId="28" fillId="5" borderId="178" xfId="0" applyFont="1" applyFill="1" applyBorder="1" applyAlignment="1">
      <alignment horizontal="center" vertical="center"/>
    </xf>
    <xf numFmtId="0" fontId="28" fillId="5" borderId="17" xfId="0" applyFont="1" applyFill="1" applyBorder="1" applyAlignment="1">
      <alignment horizontal="center" vertical="center"/>
    </xf>
    <xf numFmtId="0" fontId="28" fillId="5" borderId="31" xfId="0" applyFont="1" applyFill="1" applyBorder="1" applyAlignment="1">
      <alignment horizontal="center" vertical="center" wrapText="1"/>
    </xf>
    <xf numFmtId="0" fontId="28" fillId="5" borderId="73" xfId="0" applyFont="1" applyFill="1" applyBorder="1" applyAlignment="1">
      <alignment horizontal="center" vertical="center" wrapText="1"/>
    </xf>
    <xf numFmtId="0" fontId="28" fillId="5" borderId="33" xfId="0" applyFont="1" applyFill="1" applyBorder="1" applyAlignment="1">
      <alignment horizontal="center" vertical="center" wrapText="1"/>
    </xf>
    <xf numFmtId="0" fontId="28" fillId="5" borderId="88" xfId="0" applyFont="1" applyFill="1" applyBorder="1" applyAlignment="1">
      <alignment horizontal="center" vertical="center" wrapText="1"/>
    </xf>
    <xf numFmtId="0" fontId="28" fillId="5" borderId="54" xfId="0" applyFont="1" applyFill="1" applyBorder="1" applyAlignment="1">
      <alignment horizontal="center" vertical="center" wrapText="1"/>
    </xf>
    <xf numFmtId="0" fontId="28" fillId="5" borderId="70" xfId="0" applyFont="1" applyFill="1" applyBorder="1" applyAlignment="1">
      <alignment horizontal="center" vertical="center" wrapText="1"/>
    </xf>
    <xf numFmtId="0" fontId="25" fillId="4" borderId="0" xfId="0" applyFont="1" applyFill="1" applyAlignment="1">
      <alignment horizontal="center" vertical="center" wrapText="1"/>
    </xf>
    <xf numFmtId="178" fontId="23" fillId="0" borderId="179" xfId="0" applyNumberFormat="1" applyFont="1" applyBorder="1" applyAlignment="1">
      <alignment horizontal="right" vertical="center" shrinkToFit="1"/>
    </xf>
    <xf numFmtId="178" fontId="23" fillId="0" borderId="180" xfId="0" applyNumberFormat="1" applyFont="1" applyBorder="1" applyAlignment="1">
      <alignment horizontal="right" vertical="center" shrinkToFit="1"/>
    </xf>
    <xf numFmtId="0" fontId="25" fillId="4" borderId="51" xfId="0" applyFont="1" applyFill="1" applyBorder="1" applyAlignment="1">
      <alignment horizontal="center" vertical="center" wrapText="1"/>
    </xf>
    <xf numFmtId="0" fontId="25" fillId="4" borderId="139" xfId="0" applyFont="1" applyFill="1" applyBorder="1" applyAlignment="1">
      <alignment horizontal="center" vertical="center" wrapText="1"/>
    </xf>
    <xf numFmtId="0" fontId="49" fillId="4" borderId="57" xfId="0" applyFont="1" applyFill="1" applyBorder="1" applyAlignment="1">
      <alignment horizontal="center" vertical="center" wrapText="1"/>
    </xf>
    <xf numFmtId="0" fontId="49" fillId="4" borderId="23" xfId="0" applyFont="1" applyFill="1" applyBorder="1" applyAlignment="1">
      <alignment horizontal="center" vertical="center"/>
    </xf>
    <xf numFmtId="0" fontId="49" fillId="4" borderId="58" xfId="0" applyFont="1" applyFill="1" applyBorder="1" applyAlignment="1">
      <alignment horizontal="center" vertical="center"/>
    </xf>
    <xf numFmtId="178" fontId="11" fillId="3" borderId="182" xfId="0" applyNumberFormat="1" applyFont="1" applyFill="1" applyBorder="1">
      <alignment vertical="center"/>
    </xf>
    <xf numFmtId="178" fontId="11" fillId="3" borderId="79" xfId="0" applyNumberFormat="1" applyFont="1" applyFill="1" applyBorder="1">
      <alignment vertical="center"/>
    </xf>
    <xf numFmtId="178" fontId="11" fillId="3" borderId="181" xfId="0" applyNumberFormat="1" applyFont="1" applyFill="1" applyBorder="1">
      <alignment vertical="center"/>
    </xf>
    <xf numFmtId="0" fontId="17" fillId="0" borderId="0" xfId="0" applyFont="1" applyAlignment="1">
      <alignment horizontal="left" vertical="top" wrapText="1"/>
    </xf>
    <xf numFmtId="0" fontId="17" fillId="3" borderId="136" xfId="0" applyFont="1" applyFill="1" applyBorder="1" applyAlignment="1">
      <alignment vertical="center" wrapText="1"/>
    </xf>
    <xf numFmtId="0" fontId="17" fillId="3" borderId="130" xfId="0" applyFont="1" applyFill="1" applyBorder="1" applyAlignment="1">
      <alignment vertical="center" wrapText="1"/>
    </xf>
    <xf numFmtId="0" fontId="17" fillId="3" borderId="137" xfId="0" applyFont="1" applyFill="1" applyBorder="1" applyAlignment="1">
      <alignment vertical="center" wrapText="1"/>
    </xf>
    <xf numFmtId="0" fontId="17" fillId="3" borderId="143" xfId="0" applyFont="1" applyFill="1" applyBorder="1" applyProtection="1">
      <alignment vertical="center"/>
      <protection locked="0"/>
    </xf>
    <xf numFmtId="0" fontId="17" fillId="3" borderId="144" xfId="0" applyFont="1" applyFill="1" applyBorder="1" applyProtection="1">
      <alignment vertical="center"/>
      <protection locked="0"/>
    </xf>
    <xf numFmtId="0" fontId="17" fillId="3" borderId="145" xfId="0" applyFont="1" applyFill="1" applyBorder="1" applyProtection="1">
      <alignment vertical="center"/>
      <protection locked="0"/>
    </xf>
    <xf numFmtId="0" fontId="11" fillId="5" borderId="136" xfId="0" applyFont="1" applyFill="1" applyBorder="1" applyAlignment="1">
      <alignment horizontal="center" vertical="center"/>
    </xf>
    <xf numFmtId="0" fontId="11" fillId="5" borderId="143" xfId="0" applyFont="1" applyFill="1" applyBorder="1" applyAlignment="1">
      <alignment horizontal="center" vertical="center"/>
    </xf>
    <xf numFmtId="0" fontId="11" fillId="5" borderId="145" xfId="0" applyFont="1" applyFill="1" applyBorder="1" applyAlignment="1">
      <alignment horizontal="center" vertical="center"/>
    </xf>
    <xf numFmtId="0" fontId="43" fillId="3" borderId="130" xfId="0" applyFont="1" applyFill="1" applyBorder="1" applyAlignment="1">
      <alignment vertical="center" wrapText="1"/>
    </xf>
    <xf numFmtId="0" fontId="43" fillId="3" borderId="186" xfId="0" applyFont="1" applyFill="1" applyBorder="1" applyAlignment="1">
      <alignment vertical="center" wrapText="1"/>
    </xf>
    <xf numFmtId="0" fontId="17" fillId="3" borderId="144" xfId="0" applyFont="1" applyFill="1" applyBorder="1" applyAlignment="1" applyProtection="1">
      <alignment vertical="center" wrapText="1"/>
      <protection locked="0"/>
    </xf>
    <xf numFmtId="0" fontId="17" fillId="3" borderId="146" xfId="0" applyFont="1" applyFill="1" applyBorder="1" applyAlignment="1" applyProtection="1">
      <alignment vertical="center" wrapText="1"/>
      <protection locked="0"/>
    </xf>
    <xf numFmtId="0" fontId="11" fillId="0" borderId="55" xfId="0" applyFont="1" applyBorder="1" applyAlignment="1" applyProtection="1">
      <alignment vertical="top" wrapText="1"/>
      <protection locked="0"/>
    </xf>
    <xf numFmtId="0" fontId="11" fillId="0" borderId="56" xfId="0" applyFont="1" applyBorder="1" applyAlignment="1" applyProtection="1">
      <alignment vertical="top" wrapText="1"/>
      <protection locked="0"/>
    </xf>
    <xf numFmtId="0" fontId="11" fillId="0" borderId="0" xfId="0" applyFont="1" applyAlignment="1" applyProtection="1">
      <alignment vertical="top" wrapText="1"/>
      <protection locked="0"/>
    </xf>
    <xf numFmtId="0" fontId="11" fillId="0" borderId="28" xfId="0" applyFont="1" applyBorder="1" applyAlignment="1" applyProtection="1">
      <alignment vertical="top" wrapText="1"/>
      <protection locked="0"/>
    </xf>
    <xf numFmtId="0" fontId="11" fillId="0" borderId="24" xfId="0" applyFont="1" applyBorder="1" applyAlignment="1" applyProtection="1">
      <alignment vertical="top" wrapText="1"/>
      <protection locked="0"/>
    </xf>
    <xf numFmtId="0" fontId="11" fillId="0" borderId="36" xfId="0" applyFont="1" applyBorder="1" applyAlignment="1" applyProtection="1">
      <alignment vertical="top" wrapText="1"/>
      <protection locked="0"/>
    </xf>
    <xf numFmtId="0" fontId="23" fillId="4" borderId="101" xfId="0" applyFont="1" applyFill="1" applyBorder="1" applyAlignment="1">
      <alignment horizontal="center" vertical="center"/>
    </xf>
    <xf numFmtId="0" fontId="23" fillId="4" borderId="100" xfId="0" applyFont="1" applyFill="1" applyBorder="1" applyAlignment="1">
      <alignment horizontal="center" vertical="center"/>
    </xf>
    <xf numFmtId="0" fontId="23" fillId="0" borderId="101" xfId="12" applyFont="1" applyBorder="1" applyAlignment="1" applyProtection="1">
      <alignment vertical="top" wrapText="1"/>
      <protection locked="0"/>
    </xf>
    <xf numFmtId="0" fontId="23" fillId="0" borderId="77" xfId="0" applyFont="1" applyBorder="1" applyAlignment="1" applyProtection="1">
      <alignment vertical="top" wrapText="1"/>
      <protection locked="0"/>
    </xf>
    <xf numFmtId="0" fontId="23" fillId="0" borderId="102" xfId="0" applyFont="1" applyBorder="1" applyAlignment="1" applyProtection="1">
      <alignment vertical="top" wrapText="1"/>
      <protection locked="0"/>
    </xf>
    <xf numFmtId="0" fontId="11" fillId="0" borderId="30" xfId="0" applyFont="1" applyBorder="1" applyAlignment="1" applyProtection="1">
      <alignment vertical="top" wrapText="1"/>
      <protection locked="0"/>
    </xf>
    <xf numFmtId="0" fontId="11" fillId="0" borderId="15" xfId="0" applyFont="1" applyBorder="1" applyAlignment="1" applyProtection="1">
      <alignment vertical="top" wrapText="1"/>
      <protection locked="0"/>
    </xf>
    <xf numFmtId="0" fontId="11" fillId="0" borderId="27" xfId="0" applyFont="1" applyBorder="1" applyAlignment="1" applyProtection="1">
      <alignment vertical="top" wrapText="1"/>
      <protection locked="0"/>
    </xf>
    <xf numFmtId="0" fontId="11" fillId="0" borderId="16" xfId="0" applyFont="1" applyBorder="1" applyAlignment="1" applyProtection="1">
      <alignment vertical="top" wrapText="1"/>
      <protection locked="0"/>
    </xf>
    <xf numFmtId="0" fontId="11" fillId="0" borderId="189" xfId="0" applyFont="1" applyBorder="1" applyAlignment="1" applyProtection="1">
      <alignment vertical="top" wrapText="1"/>
      <protection locked="0"/>
    </xf>
    <xf numFmtId="0" fontId="11" fillId="0" borderId="87" xfId="0" applyFont="1" applyBorder="1" applyAlignment="1" applyProtection="1">
      <alignment vertical="top" wrapText="1"/>
      <protection locked="0"/>
    </xf>
    <xf numFmtId="0" fontId="11" fillId="0" borderId="85" xfId="0" applyFont="1" applyBorder="1" applyAlignment="1" applyProtection="1">
      <alignment vertical="top" wrapText="1"/>
      <protection locked="0"/>
    </xf>
    <xf numFmtId="0" fontId="24" fillId="0" borderId="0" xfId="0" applyFont="1" applyAlignment="1">
      <alignment horizontal="center" vertical="center"/>
    </xf>
    <xf numFmtId="0" fontId="27" fillId="5" borderId="115" xfId="0" applyFont="1" applyFill="1" applyBorder="1" applyAlignment="1">
      <alignment horizontal="center" vertical="center"/>
    </xf>
    <xf numFmtId="0" fontId="27" fillId="5" borderId="135" xfId="0" applyFont="1" applyFill="1" applyBorder="1" applyAlignment="1">
      <alignment horizontal="center" vertical="center"/>
    </xf>
    <xf numFmtId="0" fontId="23" fillId="3" borderId="135" xfId="0" applyFont="1" applyFill="1" applyBorder="1" applyAlignment="1">
      <alignment vertical="center" wrapText="1"/>
    </xf>
    <xf numFmtId="197" fontId="23" fillId="3" borderId="135" xfId="0" applyNumberFormat="1" applyFont="1" applyFill="1" applyBorder="1" applyAlignment="1">
      <alignment vertical="center" wrapText="1"/>
    </xf>
    <xf numFmtId="197" fontId="23" fillId="3" borderId="116" xfId="0" applyNumberFormat="1" applyFont="1" applyFill="1" applyBorder="1" applyAlignment="1">
      <alignment vertical="center" wrapText="1"/>
    </xf>
    <xf numFmtId="0" fontId="11" fillId="4" borderId="43" xfId="0" applyFont="1" applyFill="1" applyBorder="1" applyAlignment="1" applyProtection="1">
      <alignment horizontal="left" vertical="center" indent="1"/>
      <protection locked="0"/>
    </xf>
    <xf numFmtId="0" fontId="11" fillId="4" borderId="80" xfId="0" applyFont="1" applyFill="1" applyBorder="1" applyAlignment="1" applyProtection="1">
      <alignment horizontal="left" vertical="center" indent="1"/>
      <protection locked="0"/>
    </xf>
    <xf numFmtId="0" fontId="11" fillId="4" borderId="60" xfId="0" applyFont="1" applyFill="1" applyBorder="1" applyAlignment="1" applyProtection="1">
      <alignment horizontal="left" vertical="center" indent="1"/>
      <protection locked="0"/>
    </xf>
    <xf numFmtId="0" fontId="24" fillId="4" borderId="61" xfId="0" applyFont="1" applyFill="1" applyBorder="1" applyAlignment="1" applyProtection="1">
      <alignment vertical="center" textRotation="255"/>
      <protection locked="0"/>
    </xf>
    <xf numFmtId="0" fontId="24" fillId="4" borderId="62" xfId="0" applyFont="1" applyFill="1" applyBorder="1" applyAlignment="1" applyProtection="1">
      <alignment vertical="center" textRotation="255"/>
      <protection locked="0"/>
    </xf>
    <xf numFmtId="0" fontId="11" fillId="0" borderId="0" xfId="0" applyFont="1" applyAlignment="1" applyProtection="1">
      <alignment horizontal="left" vertical="top" wrapText="1"/>
      <protection locked="0"/>
    </xf>
    <xf numFmtId="0" fontId="11" fillId="0" borderId="28" xfId="0" applyFont="1" applyBorder="1" applyAlignment="1" applyProtection="1">
      <alignment horizontal="left" vertical="top" wrapText="1"/>
      <protection locked="0"/>
    </xf>
    <xf numFmtId="0" fontId="11" fillId="0" borderId="92" xfId="0" applyFont="1" applyBorder="1" applyAlignment="1" applyProtection="1">
      <alignment horizontal="left" vertical="top" wrapText="1"/>
      <protection locked="0"/>
    </xf>
    <xf numFmtId="0" fontId="11" fillId="0" borderId="93" xfId="0" applyFont="1" applyBorder="1" applyAlignment="1" applyProtection="1">
      <alignment horizontal="left" vertical="top" wrapText="1"/>
      <protection locked="0"/>
    </xf>
    <xf numFmtId="182" fontId="24" fillId="4" borderId="30" xfId="0" applyNumberFormat="1" applyFont="1" applyFill="1" applyBorder="1" applyAlignment="1" applyProtection="1">
      <alignment horizontal="left" vertical="center" shrinkToFit="1"/>
      <protection locked="0"/>
    </xf>
    <xf numFmtId="0" fontId="24" fillId="0" borderId="51" xfId="0" applyFont="1" applyBorder="1" applyAlignment="1" applyProtection="1">
      <alignment horizontal="left" vertical="center"/>
      <protection locked="0"/>
    </xf>
    <xf numFmtId="0" fontId="24" fillId="0" borderId="32" xfId="0" applyFont="1" applyBorder="1" applyAlignment="1" applyProtection="1">
      <alignment horizontal="left" vertical="center"/>
      <protection locked="0"/>
    </xf>
    <xf numFmtId="187" fontId="11" fillId="3" borderId="46" xfId="0" applyNumberFormat="1" applyFont="1" applyFill="1" applyBorder="1" applyAlignment="1" applyProtection="1">
      <alignment horizontal="center" vertical="center" shrinkToFit="1"/>
      <protection locked="0"/>
    </xf>
    <xf numFmtId="187" fontId="11" fillId="3" borderId="47" xfId="0" applyNumberFormat="1" applyFont="1" applyFill="1" applyBorder="1" applyAlignment="1" applyProtection="1">
      <alignment vertical="center" shrinkToFit="1"/>
      <protection locked="0"/>
    </xf>
    <xf numFmtId="187" fontId="11" fillId="3" borderId="47" xfId="0" applyNumberFormat="1" applyFont="1" applyFill="1" applyBorder="1" applyAlignment="1" applyProtection="1">
      <alignment horizontal="center" vertical="center" shrinkToFit="1"/>
      <protection locked="0"/>
    </xf>
    <xf numFmtId="0" fontId="11" fillId="0" borderId="19" xfId="0" applyFont="1" applyBorder="1" applyAlignment="1" applyProtection="1">
      <alignment horizontal="left" vertical="top" wrapText="1"/>
      <protection locked="0"/>
    </xf>
    <xf numFmtId="0" fontId="11" fillId="0" borderId="55" xfId="0" applyFont="1" applyBorder="1" applyAlignment="1" applyProtection="1">
      <alignment horizontal="left" vertical="top" wrapText="1"/>
      <protection locked="0"/>
    </xf>
    <xf numFmtId="0" fontId="11" fillId="0" borderId="56" xfId="0" applyFont="1" applyBorder="1" applyAlignment="1" applyProtection="1">
      <alignment horizontal="left" vertical="top" wrapText="1"/>
      <protection locked="0"/>
    </xf>
    <xf numFmtId="0" fontId="11" fillId="0" borderId="79" xfId="0" applyFont="1" applyBorder="1" applyAlignment="1" applyProtection="1">
      <alignment horizontal="left" vertical="top" wrapText="1"/>
      <protection locked="0"/>
    </xf>
    <xf numFmtId="0" fontId="11" fillId="0" borderId="170" xfId="0" applyFont="1" applyBorder="1" applyAlignment="1" applyProtection="1">
      <alignment horizontal="left" vertical="top" wrapText="1"/>
      <protection locked="0"/>
    </xf>
    <xf numFmtId="0" fontId="11" fillId="0" borderId="87" xfId="0" applyFont="1" applyBorder="1" applyAlignment="1" applyProtection="1">
      <alignment horizontal="left" vertical="top" wrapText="1"/>
      <protection locked="0"/>
    </xf>
    <xf numFmtId="0" fontId="11" fillId="0" borderId="85" xfId="0" applyFont="1" applyBorder="1" applyAlignment="1" applyProtection="1">
      <alignment horizontal="left" vertical="top" wrapText="1"/>
      <protection locked="0"/>
    </xf>
    <xf numFmtId="0" fontId="11" fillId="4" borderId="22" xfId="0" applyFont="1" applyFill="1" applyBorder="1" applyAlignment="1" applyProtection="1">
      <alignment horizontal="center" vertical="center" textRotation="255" wrapText="1"/>
      <protection locked="0"/>
    </xf>
    <xf numFmtId="0" fontId="11" fillId="4" borderId="94" xfId="0" applyFont="1" applyFill="1" applyBorder="1" applyAlignment="1" applyProtection="1">
      <alignment horizontal="center" vertical="center" textRotation="255" wrapText="1"/>
      <protection locked="0"/>
    </xf>
    <xf numFmtId="0" fontId="11" fillId="4" borderId="75" xfId="0" applyFont="1" applyFill="1" applyBorder="1" applyAlignment="1" applyProtection="1">
      <alignment horizontal="center" vertical="center" textRotation="255" wrapText="1"/>
      <protection locked="0"/>
    </xf>
    <xf numFmtId="0" fontId="11" fillId="4" borderId="46" xfId="0" applyFont="1" applyFill="1" applyBorder="1" applyAlignment="1">
      <alignment horizontal="center" vertical="center" wrapText="1"/>
    </xf>
    <xf numFmtId="0" fontId="11" fillId="4" borderId="47" xfId="0" applyFont="1" applyFill="1" applyBorder="1" applyAlignment="1">
      <alignment horizontal="center" vertical="center" wrapText="1"/>
    </xf>
    <xf numFmtId="187" fontId="11" fillId="4" borderId="46" xfId="0" applyNumberFormat="1" applyFont="1" applyFill="1" applyBorder="1" applyAlignment="1">
      <alignment horizontal="center" vertical="center" shrinkToFit="1"/>
    </xf>
    <xf numFmtId="187" fontId="11" fillId="4" borderId="47" xfId="0" applyNumberFormat="1" applyFont="1" applyFill="1" applyBorder="1" applyAlignment="1">
      <alignment horizontal="center" vertical="center" shrinkToFit="1"/>
    </xf>
    <xf numFmtId="0" fontId="11" fillId="4" borderId="94" xfId="0" applyFont="1" applyFill="1" applyBorder="1" applyAlignment="1" applyProtection="1">
      <alignment horizontal="center" vertical="top" wrapText="1"/>
      <protection locked="0"/>
    </xf>
    <xf numFmtId="0" fontId="11" fillId="4" borderId="68" xfId="0" applyFont="1" applyFill="1" applyBorder="1" applyAlignment="1" applyProtection="1">
      <alignment horizontal="center" vertical="top" wrapText="1"/>
      <protection locked="0"/>
    </xf>
    <xf numFmtId="0" fontId="11" fillId="0" borderId="34" xfId="0" applyFont="1" applyBorder="1" applyAlignment="1" applyProtection="1">
      <alignment vertical="center" wrapText="1"/>
      <protection locked="0"/>
    </xf>
    <xf numFmtId="0" fontId="11" fillId="0" borderId="35" xfId="0" applyFont="1" applyBorder="1" applyAlignment="1" applyProtection="1">
      <alignment vertical="center" wrapText="1"/>
      <protection locked="0"/>
    </xf>
    <xf numFmtId="0" fontId="24" fillId="0" borderId="26" xfId="0" applyFont="1" applyBorder="1" applyAlignment="1" applyProtection="1">
      <alignment vertical="top" wrapText="1"/>
      <protection locked="0"/>
    </xf>
    <xf numFmtId="0" fontId="44" fillId="0" borderId="26" xfId="0" applyFont="1" applyBorder="1" applyAlignment="1">
      <alignment vertical="top" wrapText="1"/>
    </xf>
    <xf numFmtId="0" fontId="11" fillId="0" borderId="26" xfId="0" applyFont="1" applyBorder="1" applyAlignment="1">
      <alignment vertical="top" wrapText="1"/>
    </xf>
    <xf numFmtId="0" fontId="24" fillId="4" borderId="63" xfId="0" applyFont="1" applyFill="1" applyBorder="1" applyAlignment="1" applyProtection="1">
      <alignment vertical="center" textRotation="255"/>
      <protection locked="0"/>
    </xf>
    <xf numFmtId="0" fontId="11" fillId="0" borderId="54" xfId="0" applyFont="1" applyBorder="1" applyAlignment="1" applyProtection="1">
      <alignment horizontal="left" vertical="top" wrapText="1"/>
      <protection locked="0"/>
    </xf>
    <xf numFmtId="0" fontId="11" fillId="0" borderId="16" xfId="0" applyFont="1" applyBorder="1" applyAlignment="1" applyProtection="1">
      <alignment horizontal="left" vertical="top" wrapText="1"/>
      <protection locked="0"/>
    </xf>
    <xf numFmtId="0" fontId="11" fillId="0" borderId="17" xfId="0" applyFont="1" applyBorder="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11" fillId="0" borderId="36" xfId="0" applyFont="1" applyBorder="1" applyAlignment="1" applyProtection="1">
      <alignment horizontal="left" vertical="top" wrapText="1"/>
      <protection locked="0"/>
    </xf>
    <xf numFmtId="0" fontId="27" fillId="4" borderId="31" xfId="0" applyFont="1" applyFill="1" applyBorder="1" applyProtection="1">
      <alignment vertical="center"/>
      <protection locked="0"/>
    </xf>
    <xf numFmtId="0" fontId="27" fillId="4" borderId="51" xfId="0" applyFont="1" applyFill="1" applyBorder="1" applyProtection="1">
      <alignment vertical="center"/>
      <protection locked="0"/>
    </xf>
    <xf numFmtId="0" fontId="27" fillId="4" borderId="32" xfId="0" applyFont="1" applyFill="1" applyBorder="1" applyProtection="1">
      <alignment vertical="center"/>
      <protection locked="0"/>
    </xf>
    <xf numFmtId="0" fontId="11" fillId="4" borderId="95" xfId="0" applyFont="1" applyFill="1" applyBorder="1" applyAlignment="1" applyProtection="1">
      <alignment horizontal="center" vertical="center" textRotation="255" wrapText="1"/>
      <protection locked="0"/>
    </xf>
    <xf numFmtId="0" fontId="11" fillId="4" borderId="45" xfId="0" applyFont="1" applyFill="1" applyBorder="1" applyAlignment="1" applyProtection="1">
      <alignment horizontal="left" vertical="center" indent="1"/>
      <protection locked="0"/>
    </xf>
    <xf numFmtId="0" fontId="11" fillId="4" borderId="31" xfId="0" applyFont="1" applyFill="1" applyBorder="1" applyAlignment="1" applyProtection="1">
      <alignment horizontal="left" vertical="center" indent="1"/>
      <protection locked="0"/>
    </xf>
    <xf numFmtId="0" fontId="11" fillId="4" borderId="59" xfId="0" applyFont="1" applyFill="1" applyBorder="1" applyAlignment="1" applyProtection="1">
      <alignment horizontal="left" vertical="center" indent="1"/>
      <protection locked="0"/>
    </xf>
    <xf numFmtId="0" fontId="24" fillId="4" borderId="46" xfId="0" applyFont="1" applyFill="1" applyBorder="1" applyAlignment="1" applyProtection="1">
      <alignment horizontal="center" vertical="center"/>
      <protection locked="0"/>
    </xf>
    <xf numFmtId="0" fontId="24" fillId="0" borderId="47" xfId="0" applyFont="1" applyBorder="1" applyAlignment="1" applyProtection="1">
      <alignment horizontal="center" vertical="center"/>
      <protection locked="0"/>
    </xf>
    <xf numFmtId="0" fontId="24" fillId="4" borderId="31" xfId="0" applyFont="1" applyFill="1" applyBorder="1" applyAlignment="1" applyProtection="1">
      <alignment horizontal="left" vertical="center" indent="1"/>
      <protection locked="0"/>
    </xf>
    <xf numFmtId="0" fontId="24" fillId="4" borderId="51" xfId="0" applyFont="1" applyFill="1" applyBorder="1" applyAlignment="1" applyProtection="1">
      <alignment horizontal="left" vertical="center" indent="1"/>
      <protection locked="0"/>
    </xf>
    <xf numFmtId="0" fontId="24" fillId="4" borderId="32" xfId="0" applyFont="1" applyFill="1" applyBorder="1" applyAlignment="1" applyProtection="1">
      <alignment horizontal="left" vertical="center" indent="1"/>
      <protection locked="0"/>
    </xf>
    <xf numFmtId="187" fontId="11" fillId="0" borderId="46" xfId="0" applyNumberFormat="1" applyFont="1" applyBorder="1" applyAlignment="1">
      <alignment horizontal="left" vertical="center" wrapText="1" shrinkToFit="1"/>
    </xf>
    <xf numFmtId="187" fontId="11" fillId="0" borderId="39" xfId="0" applyNumberFormat="1" applyFont="1" applyBorder="1" applyAlignment="1">
      <alignment horizontal="left" vertical="center" wrapText="1" shrinkToFit="1"/>
    </xf>
    <xf numFmtId="187" fontId="11" fillId="0" borderId="48" xfId="0" applyNumberFormat="1" applyFont="1" applyBorder="1" applyAlignment="1">
      <alignment horizontal="left" vertical="center" wrapText="1" shrinkToFit="1"/>
    </xf>
    <xf numFmtId="0" fontId="11" fillId="4" borderId="64"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37" xfId="0" applyFont="1" applyFill="1" applyBorder="1" applyAlignment="1">
      <alignment horizontal="center" vertical="center"/>
    </xf>
    <xf numFmtId="0" fontId="11" fillId="4" borderId="26" xfId="0" applyFont="1" applyFill="1" applyBorder="1" applyAlignment="1">
      <alignment horizontal="center" vertical="center"/>
    </xf>
    <xf numFmtId="0" fontId="11" fillId="4" borderId="0" xfId="0" applyFont="1" applyFill="1" applyAlignment="1">
      <alignment horizontal="center" vertical="center"/>
    </xf>
    <xf numFmtId="0" fontId="11" fillId="4" borderId="38" xfId="0" applyFont="1" applyFill="1" applyBorder="1" applyAlignment="1">
      <alignment horizontal="center" vertical="center"/>
    </xf>
    <xf numFmtId="0" fontId="11" fillId="4" borderId="99" xfId="0" applyFont="1" applyFill="1" applyBorder="1" applyAlignment="1">
      <alignment horizontal="center" vertical="center"/>
    </xf>
    <xf numFmtId="0" fontId="11" fillId="4" borderId="77" xfId="0" applyFont="1" applyFill="1" applyBorder="1" applyAlignment="1">
      <alignment horizontal="center" vertical="center"/>
    </xf>
    <xf numFmtId="0" fontId="11" fillId="4" borderId="100" xfId="0" applyFont="1" applyFill="1" applyBorder="1" applyAlignment="1">
      <alignment horizontal="center" vertical="center"/>
    </xf>
    <xf numFmtId="0" fontId="24" fillId="5" borderId="64" xfId="0" applyFont="1" applyFill="1" applyBorder="1" applyAlignment="1">
      <alignment horizontal="center" vertical="center" wrapText="1" shrinkToFit="1"/>
    </xf>
    <xf numFmtId="0" fontId="11" fillId="5" borderId="15" xfId="0" applyFont="1" applyFill="1" applyBorder="1" applyAlignment="1">
      <alignment horizontal="center" vertical="center" shrinkToFit="1"/>
    </xf>
    <xf numFmtId="0" fontId="11" fillId="5" borderId="37" xfId="0" applyFont="1" applyFill="1" applyBorder="1" applyAlignment="1">
      <alignment horizontal="center" vertical="center" shrinkToFit="1"/>
    </xf>
    <xf numFmtId="0" fontId="11" fillId="5" borderId="191" xfId="0" applyFont="1" applyFill="1" applyBorder="1" applyAlignment="1">
      <alignment horizontal="center" vertical="center" shrinkToFit="1"/>
    </xf>
    <xf numFmtId="0" fontId="11" fillId="5" borderId="24" xfId="0" applyFont="1" applyFill="1" applyBorder="1" applyAlignment="1">
      <alignment horizontal="center" vertical="center" shrinkToFit="1"/>
    </xf>
    <xf numFmtId="0" fontId="11" fillId="5" borderId="65" xfId="0" applyFont="1" applyFill="1" applyBorder="1" applyAlignment="1">
      <alignment horizontal="center" vertical="center" shrinkToFit="1"/>
    </xf>
    <xf numFmtId="0" fontId="24" fillId="5" borderId="1" xfId="0" applyFont="1" applyFill="1" applyBorder="1" applyAlignment="1">
      <alignment horizontal="center" vertical="center"/>
    </xf>
    <xf numFmtId="0" fontId="24" fillId="5" borderId="104" xfId="0" applyFont="1" applyFill="1" applyBorder="1" applyAlignment="1">
      <alignment horizontal="center" vertical="center"/>
    </xf>
    <xf numFmtId="0" fontId="11" fillId="0" borderId="1" xfId="0" applyFont="1" applyBorder="1" applyAlignment="1" applyProtection="1">
      <alignment horizontal="center" vertical="center" wrapText="1"/>
      <protection locked="0"/>
    </xf>
    <xf numFmtId="194" fontId="11" fillId="0" borderId="1" xfId="0" applyNumberFormat="1" applyFont="1" applyBorder="1" applyAlignment="1" applyProtection="1">
      <alignment horizontal="center" vertical="center" wrapText="1"/>
      <protection locked="0"/>
    </xf>
    <xf numFmtId="49" fontId="11" fillId="0" borderId="1" xfId="0" applyNumberFormat="1" applyFont="1" applyBorder="1" applyAlignment="1" applyProtection="1">
      <alignment horizontal="center" vertical="center" wrapText="1"/>
      <protection locked="0"/>
    </xf>
    <xf numFmtId="49" fontId="11" fillId="0" borderId="104" xfId="0" applyNumberFormat="1" applyFont="1" applyBorder="1" applyAlignment="1" applyProtection="1">
      <alignment horizontal="center" vertical="center" wrapText="1"/>
      <protection locked="0"/>
    </xf>
    <xf numFmtId="0" fontId="11" fillId="0" borderId="51" xfId="0" applyFont="1" applyBorder="1" applyAlignment="1">
      <alignment horizontal="left" vertical="center" wrapText="1"/>
    </xf>
    <xf numFmtId="0" fontId="11" fillId="0" borderId="32" xfId="0" applyFont="1" applyBorder="1" applyAlignment="1">
      <alignment horizontal="left" vertical="center" wrapText="1"/>
    </xf>
    <xf numFmtId="0" fontId="11" fillId="0" borderId="55" xfId="0" applyFont="1" applyBorder="1" applyAlignment="1">
      <alignment horizontal="left" vertical="top" wrapText="1"/>
    </xf>
    <xf numFmtId="0" fontId="11" fillId="0" borderId="56" xfId="0" applyFont="1" applyBorder="1" applyAlignment="1">
      <alignment horizontal="left" vertical="top" wrapText="1"/>
    </xf>
    <xf numFmtId="0" fontId="11" fillId="0" borderId="0" xfId="0" applyFont="1" applyAlignment="1">
      <alignment horizontal="left" vertical="top" wrapText="1"/>
    </xf>
    <xf numFmtId="0" fontId="11" fillId="0" borderId="28" xfId="0" applyFont="1" applyBorder="1" applyAlignment="1">
      <alignment horizontal="left" vertical="top" wrapText="1"/>
    </xf>
    <xf numFmtId="0" fontId="11" fillId="0" borderId="24" xfId="0" applyFont="1" applyBorder="1" applyAlignment="1">
      <alignment horizontal="left" vertical="top" wrapText="1"/>
    </xf>
    <xf numFmtId="0" fontId="11" fillId="0" borderId="36" xfId="0" applyFont="1" applyBorder="1" applyAlignment="1">
      <alignment horizontal="left" vertical="top" wrapText="1"/>
    </xf>
    <xf numFmtId="0" fontId="11" fillId="0" borderId="87" xfId="0" applyFont="1" applyBorder="1" applyAlignment="1">
      <alignment horizontal="left" vertical="center" wrapText="1"/>
    </xf>
    <xf numFmtId="0" fontId="11" fillId="0" borderId="85" xfId="0" applyFont="1" applyBorder="1" applyAlignment="1">
      <alignment horizontal="left" vertical="center" wrapText="1"/>
    </xf>
    <xf numFmtId="0" fontId="11" fillId="0" borderId="77" xfId="0" applyFont="1" applyBorder="1" applyAlignment="1">
      <alignment horizontal="left" vertical="top" wrapText="1"/>
    </xf>
    <xf numFmtId="0" fontId="11" fillId="0" borderId="102" xfId="0" applyFont="1" applyBorder="1" applyAlignment="1">
      <alignment horizontal="left" vertical="top" wrapText="1"/>
    </xf>
    <xf numFmtId="0" fontId="11" fillId="0" borderId="33" xfId="0" applyFont="1" applyBorder="1" applyAlignment="1">
      <alignment vertical="top" wrapText="1"/>
    </xf>
    <xf numFmtId="0" fontId="11" fillId="0" borderId="34" xfId="0" applyFont="1" applyBorder="1" applyAlignment="1">
      <alignment vertical="top" wrapText="1"/>
    </xf>
    <xf numFmtId="0" fontId="11" fillId="0" borderId="35" xfId="0" applyFont="1" applyBorder="1" applyAlignment="1">
      <alignment vertical="top" wrapText="1"/>
    </xf>
    <xf numFmtId="0" fontId="11" fillId="0" borderId="66" xfId="0" applyFont="1" applyBorder="1" applyAlignment="1">
      <alignment vertical="top" wrapText="1"/>
    </xf>
    <xf numFmtId="0" fontId="11" fillId="0" borderId="67" xfId="0" applyFont="1" applyBorder="1" applyAlignment="1">
      <alignment vertical="top" wrapText="1"/>
    </xf>
    <xf numFmtId="0" fontId="11" fillId="0" borderId="98" xfId="0" applyFont="1" applyBorder="1" applyAlignment="1">
      <alignment vertical="top" wrapText="1"/>
    </xf>
    <xf numFmtId="0" fontId="11" fillId="0" borderId="189" xfId="0" applyFont="1" applyBorder="1" applyAlignment="1">
      <alignment horizontal="left" vertical="center" wrapText="1"/>
    </xf>
    <xf numFmtId="0" fontId="11" fillId="0" borderId="138" xfId="0" applyFont="1" applyBorder="1" applyAlignment="1">
      <alignment vertical="top" wrapText="1"/>
    </xf>
    <xf numFmtId="0" fontId="11" fillId="0" borderId="184" xfId="0" applyFont="1" applyBorder="1" applyAlignment="1">
      <alignment vertical="top" wrapText="1"/>
    </xf>
    <xf numFmtId="0" fontId="11" fillId="0" borderId="194" xfId="0" applyFont="1" applyBorder="1" applyAlignment="1">
      <alignment vertical="top" wrapText="1"/>
    </xf>
    <xf numFmtId="0" fontId="24" fillId="4" borderId="204" xfId="0" applyFont="1" applyFill="1" applyBorder="1" applyAlignment="1">
      <alignment horizontal="left" vertical="top" wrapText="1"/>
    </xf>
    <xf numFmtId="0" fontId="24" fillId="4" borderId="205" xfId="0" applyFont="1" applyFill="1" applyBorder="1" applyAlignment="1">
      <alignment horizontal="left" vertical="top" wrapText="1"/>
    </xf>
    <xf numFmtId="0" fontId="24" fillId="4" borderId="206" xfId="0" applyFont="1" applyFill="1" applyBorder="1" applyAlignment="1">
      <alignment horizontal="left" vertical="top" wrapText="1"/>
    </xf>
    <xf numFmtId="0" fontId="11" fillId="3" borderId="26" xfId="3" applyFont="1" applyFill="1" applyBorder="1" applyAlignment="1">
      <alignment horizontal="left" vertical="top" wrapText="1"/>
    </xf>
    <xf numFmtId="0" fontId="11" fillId="3" borderId="0" xfId="3" applyFont="1" applyFill="1" applyAlignment="1">
      <alignment horizontal="left" vertical="top" wrapText="1"/>
    </xf>
    <xf numFmtId="0" fontId="11" fillId="3" borderId="28" xfId="3" applyFont="1" applyFill="1" applyBorder="1" applyAlignment="1">
      <alignment horizontal="left" vertical="top" wrapText="1"/>
    </xf>
    <xf numFmtId="0" fontId="11" fillId="3" borderId="191" xfId="3" applyFont="1" applyFill="1" applyBorder="1" applyAlignment="1">
      <alignment horizontal="left" vertical="top" wrapText="1"/>
    </xf>
    <xf numFmtId="0" fontId="11" fillId="3" borderId="24" xfId="3" applyFont="1" applyFill="1" applyBorder="1" applyAlignment="1">
      <alignment horizontal="left" vertical="top" wrapText="1"/>
    </xf>
    <xf numFmtId="0" fontId="11" fillId="3" borderId="36" xfId="3" applyFont="1" applyFill="1" applyBorder="1" applyAlignment="1">
      <alignment horizontal="left" vertical="top" wrapText="1"/>
    </xf>
    <xf numFmtId="0" fontId="45" fillId="0" borderId="0" xfId="0" applyFont="1" applyAlignment="1">
      <alignment horizontal="left" vertical="center" wrapText="1"/>
    </xf>
    <xf numFmtId="0" fontId="11" fillId="15" borderId="207" xfId="3" applyFont="1" applyFill="1" applyBorder="1" applyAlignment="1">
      <alignment horizontal="left" vertical="center" wrapText="1"/>
    </xf>
    <xf numFmtId="0" fontId="11" fillId="15" borderId="51" xfId="3" applyFont="1" applyFill="1" applyBorder="1" applyAlignment="1">
      <alignment horizontal="left" vertical="center" wrapText="1"/>
    </xf>
    <xf numFmtId="0" fontId="11" fillId="15" borderId="32" xfId="3" applyFont="1" applyFill="1" applyBorder="1" applyAlignment="1">
      <alignment horizontal="left" vertical="center" wrapText="1"/>
    </xf>
    <xf numFmtId="0" fontId="11" fillId="15" borderId="26" xfId="3" applyFont="1" applyFill="1" applyBorder="1" applyAlignment="1">
      <alignment horizontal="left" vertical="top" wrapText="1"/>
    </xf>
    <xf numFmtId="0" fontId="11" fillId="15" borderId="0" xfId="3" applyFont="1" applyFill="1" applyAlignment="1">
      <alignment horizontal="left" vertical="top" wrapText="1"/>
    </xf>
    <xf numFmtId="0" fontId="11" fillId="15" borderId="28" xfId="3" applyFont="1" applyFill="1" applyBorder="1" applyAlignment="1">
      <alignment horizontal="left" vertical="top" wrapText="1"/>
    </xf>
    <xf numFmtId="0" fontId="11" fillId="15" borderId="99" xfId="3" applyFont="1" applyFill="1" applyBorder="1" applyAlignment="1">
      <alignment horizontal="left" vertical="top" wrapText="1"/>
    </xf>
    <xf numFmtId="0" fontId="11" fillId="15" borderId="77" xfId="3" applyFont="1" applyFill="1" applyBorder="1" applyAlignment="1">
      <alignment horizontal="left" vertical="top" wrapText="1"/>
    </xf>
    <xf numFmtId="0" fontId="11" fillId="15" borderId="102" xfId="3" applyFont="1" applyFill="1" applyBorder="1" applyAlignment="1">
      <alignment horizontal="left" vertical="top" wrapText="1"/>
    </xf>
    <xf numFmtId="0" fontId="23" fillId="3" borderId="116" xfId="0" applyFont="1" applyFill="1" applyBorder="1" applyAlignment="1">
      <alignment vertical="center" wrapText="1"/>
    </xf>
    <xf numFmtId="0" fontId="11" fillId="10" borderId="16" xfId="0" applyFont="1" applyFill="1" applyBorder="1" applyAlignment="1" applyProtection="1">
      <alignment horizontal="left" vertical="top" wrapText="1"/>
      <protection locked="0"/>
    </xf>
    <xf numFmtId="0" fontId="11" fillId="10" borderId="0" xfId="0" applyFont="1" applyFill="1" applyAlignment="1">
      <alignment horizontal="left" vertical="top"/>
    </xf>
    <xf numFmtId="0" fontId="11" fillId="10" borderId="28" xfId="0" applyFont="1" applyFill="1" applyBorder="1" applyAlignment="1">
      <alignment horizontal="left" vertical="top"/>
    </xf>
    <xf numFmtId="0" fontId="11" fillId="10" borderId="16" xfId="0" applyFont="1" applyFill="1" applyBorder="1" applyAlignment="1">
      <alignment horizontal="left" vertical="top"/>
    </xf>
    <xf numFmtId="0" fontId="11" fillId="10" borderId="17" xfId="0" applyFont="1" applyFill="1" applyBorder="1" applyAlignment="1">
      <alignment horizontal="left" vertical="top"/>
    </xf>
    <xf numFmtId="0" fontId="11" fillId="10" borderId="24" xfId="0" applyFont="1" applyFill="1" applyBorder="1" applyAlignment="1">
      <alignment horizontal="left" vertical="top"/>
    </xf>
    <xf numFmtId="0" fontId="11" fillId="10" borderId="36" xfId="0" applyFont="1" applyFill="1" applyBorder="1" applyAlignment="1">
      <alignment horizontal="left" vertical="top"/>
    </xf>
    <xf numFmtId="0" fontId="11" fillId="0" borderId="55" xfId="0" applyFont="1" applyBorder="1" applyAlignment="1">
      <alignment vertical="top" wrapText="1"/>
    </xf>
    <xf numFmtId="0" fontId="11" fillId="0" borderId="56" xfId="0" applyFont="1" applyBorder="1" applyAlignment="1">
      <alignment vertical="top" wrapText="1"/>
    </xf>
    <xf numFmtId="0" fontId="11" fillId="0" borderId="28" xfId="0" applyFont="1" applyBorder="1" applyAlignment="1">
      <alignment vertical="top" wrapText="1"/>
    </xf>
    <xf numFmtId="0" fontId="11" fillId="0" borderId="77" xfId="0" applyFont="1" applyBorder="1" applyAlignment="1">
      <alignment vertical="top" wrapText="1"/>
    </xf>
    <xf numFmtId="0" fontId="11" fillId="0" borderId="102" xfId="0" applyFont="1" applyBorder="1" applyAlignment="1">
      <alignment vertical="top" wrapText="1"/>
    </xf>
    <xf numFmtId="0" fontId="24" fillId="4" borderId="25" xfId="0" applyFont="1" applyFill="1" applyBorder="1" applyProtection="1">
      <alignment vertical="center"/>
      <protection locked="0"/>
    </xf>
    <xf numFmtId="0" fontId="24" fillId="4" borderId="110" xfId="0" applyFont="1" applyFill="1" applyBorder="1" applyProtection="1">
      <alignment vertical="center"/>
      <protection locked="0"/>
    </xf>
    <xf numFmtId="0" fontId="24" fillId="4" borderId="76" xfId="0" applyFont="1" applyFill="1" applyBorder="1" applyProtection="1">
      <alignment vertical="center"/>
      <protection locked="0"/>
    </xf>
    <xf numFmtId="0" fontId="11" fillId="4" borderId="195" xfId="0" applyFont="1" applyFill="1" applyBorder="1" applyAlignment="1" applyProtection="1">
      <alignment horizontal="center" vertical="center" textRotation="255" wrapText="1"/>
      <protection locked="0"/>
    </xf>
    <xf numFmtId="0" fontId="11" fillId="4" borderId="196" xfId="0" applyFont="1" applyFill="1" applyBorder="1" applyAlignment="1" applyProtection="1">
      <alignment horizontal="center" vertical="center" textRotation="255" wrapText="1"/>
      <protection locked="0"/>
    </xf>
    <xf numFmtId="0" fontId="11" fillId="4" borderId="197" xfId="0" applyFont="1" applyFill="1" applyBorder="1" applyAlignment="1" applyProtection="1">
      <alignment horizontal="center" vertical="center" textRotation="255" wrapText="1"/>
      <protection locked="0"/>
    </xf>
    <xf numFmtId="0" fontId="11" fillId="4" borderId="192" xfId="0" applyFont="1" applyFill="1" applyBorder="1" applyAlignment="1" applyProtection="1">
      <alignment horizontal="center" vertical="center" textRotation="255"/>
      <protection locked="0"/>
    </xf>
    <xf numFmtId="0" fontId="11" fillId="4" borderId="62" xfId="0" applyFont="1" applyFill="1" applyBorder="1" applyAlignment="1" applyProtection="1">
      <alignment horizontal="center" vertical="center" textRotation="255"/>
      <protection locked="0"/>
    </xf>
    <xf numFmtId="0" fontId="11" fillId="4" borderId="63" xfId="0" applyFont="1" applyFill="1" applyBorder="1" applyAlignment="1" applyProtection="1">
      <alignment horizontal="center" vertical="center" textRotation="255"/>
      <protection locked="0"/>
    </xf>
    <xf numFmtId="0" fontId="11" fillId="3" borderId="54" xfId="0" applyFont="1" applyFill="1" applyBorder="1" applyAlignment="1" applyProtection="1">
      <alignment horizontal="left" vertical="top" wrapText="1"/>
      <protection locked="0"/>
    </xf>
    <xf numFmtId="0" fontId="11" fillId="3" borderId="55" xfId="0" applyFont="1" applyFill="1" applyBorder="1" applyAlignment="1" applyProtection="1">
      <alignment horizontal="left" vertical="top" wrapText="1"/>
      <protection locked="0"/>
    </xf>
    <xf numFmtId="0" fontId="11" fillId="3" borderId="56"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28" xfId="0" applyFont="1" applyFill="1" applyBorder="1" applyAlignment="1" applyProtection="1">
      <alignment horizontal="left" vertical="top" wrapText="1"/>
      <protection locked="0"/>
    </xf>
    <xf numFmtId="0" fontId="11" fillId="3" borderId="189" xfId="0" applyFont="1" applyFill="1" applyBorder="1" applyAlignment="1" applyProtection="1">
      <alignment horizontal="left" vertical="top" wrapText="1"/>
      <protection locked="0"/>
    </xf>
    <xf numFmtId="0" fontId="11" fillId="3" borderId="87" xfId="0" applyFont="1" applyFill="1" applyBorder="1" applyAlignment="1" applyProtection="1">
      <alignment horizontal="left" vertical="top" wrapText="1"/>
      <protection locked="0"/>
    </xf>
    <xf numFmtId="0" fontId="11" fillId="3" borderId="85"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0" fontId="11" fillId="3" borderId="36" xfId="0" applyFont="1" applyFill="1" applyBorder="1" applyAlignment="1" applyProtection="1">
      <alignment horizontal="left" vertical="top" wrapText="1"/>
      <protection locked="0"/>
    </xf>
    <xf numFmtId="0" fontId="24" fillId="4" borderId="187" xfId="0" applyFont="1" applyFill="1" applyBorder="1" applyAlignment="1" applyProtection="1">
      <alignment vertical="center" wrapText="1"/>
      <protection locked="0"/>
    </xf>
    <xf numFmtId="0" fontId="24" fillId="4" borderId="130" xfId="0" applyFont="1" applyFill="1" applyBorder="1" applyAlignment="1" applyProtection="1">
      <alignment vertical="center" wrapText="1"/>
      <protection locked="0"/>
    </xf>
    <xf numFmtId="0" fontId="24" fillId="4" borderId="186" xfId="0" applyFont="1" applyFill="1" applyBorder="1" applyAlignment="1" applyProtection="1">
      <alignment vertical="center" wrapText="1"/>
      <protection locked="0"/>
    </xf>
    <xf numFmtId="0" fontId="24" fillId="4" borderId="187" xfId="0" applyFont="1" applyFill="1" applyBorder="1" applyProtection="1">
      <alignment vertical="center"/>
      <protection locked="0"/>
    </xf>
    <xf numFmtId="0" fontId="24" fillId="4" borderId="130" xfId="0" applyFont="1" applyFill="1" applyBorder="1" applyProtection="1">
      <alignment vertical="center"/>
      <protection locked="0"/>
    </xf>
    <xf numFmtId="0" fontId="24" fillId="4" borderId="186" xfId="0" applyFont="1" applyFill="1" applyBorder="1" applyProtection="1">
      <alignment vertical="center"/>
      <protection locked="0"/>
    </xf>
    <xf numFmtId="0" fontId="44" fillId="0" borderId="0" xfId="0" applyFont="1" applyAlignment="1">
      <alignment vertical="top" wrapText="1"/>
    </xf>
    <xf numFmtId="0" fontId="11" fillId="0" borderId="54" xfId="0" applyFont="1" applyBorder="1" applyAlignment="1">
      <alignment vertical="top" wrapText="1"/>
    </xf>
    <xf numFmtId="0" fontId="11" fillId="0" borderId="16" xfId="0" applyFont="1" applyBorder="1" applyAlignment="1">
      <alignment vertical="top" wrapText="1"/>
    </xf>
    <xf numFmtId="0" fontId="11" fillId="0" borderId="17" xfId="0" applyFont="1" applyBorder="1" applyAlignment="1">
      <alignment vertical="top" wrapText="1"/>
    </xf>
    <xf numFmtId="0" fontId="11" fillId="0" borderId="24" xfId="0" applyFont="1" applyBorder="1" applyAlignment="1">
      <alignment vertical="top" wrapText="1"/>
    </xf>
    <xf numFmtId="0" fontId="11" fillId="0" borderId="36" xfId="0" applyFont="1" applyBorder="1" applyAlignment="1">
      <alignment vertical="top" wrapText="1"/>
    </xf>
    <xf numFmtId="0" fontId="11" fillId="10" borderId="0" xfId="0" applyFont="1" applyFill="1" applyAlignment="1" applyProtection="1">
      <alignment horizontal="left" vertical="top" wrapText="1"/>
      <protection locked="0"/>
    </xf>
    <xf numFmtId="0" fontId="11" fillId="10" borderId="28" xfId="0" applyFont="1" applyFill="1" applyBorder="1" applyAlignment="1" applyProtection="1">
      <alignment horizontal="left" vertical="top" wrapText="1"/>
      <protection locked="0"/>
    </xf>
    <xf numFmtId="0" fontId="23" fillId="10" borderId="16" xfId="0" applyFont="1" applyFill="1" applyBorder="1" applyAlignment="1" applyProtection="1">
      <alignment horizontal="left" vertical="top" wrapText="1"/>
      <protection locked="0"/>
    </xf>
    <xf numFmtId="0" fontId="23" fillId="10" borderId="0" xfId="0" applyFont="1" applyFill="1" applyAlignment="1" applyProtection="1">
      <alignment horizontal="left" vertical="top"/>
      <protection locked="0"/>
    </xf>
    <xf numFmtId="0" fontId="23" fillId="10" borderId="28" xfId="0" applyFont="1" applyFill="1" applyBorder="1" applyAlignment="1" applyProtection="1">
      <alignment horizontal="left" vertical="top"/>
      <protection locked="0"/>
    </xf>
    <xf numFmtId="0" fontId="23" fillId="10" borderId="16" xfId="0" applyFont="1" applyFill="1" applyBorder="1" applyAlignment="1" applyProtection="1">
      <alignment horizontal="left" vertical="top"/>
      <protection locked="0"/>
    </xf>
    <xf numFmtId="0" fontId="23" fillId="10" borderId="17" xfId="0" applyFont="1" applyFill="1" applyBorder="1" applyAlignment="1" applyProtection="1">
      <alignment horizontal="left" vertical="top"/>
      <protection locked="0"/>
    </xf>
    <xf numFmtId="0" fontId="23" fillId="10" borderId="24" xfId="0" applyFont="1" applyFill="1" applyBorder="1" applyAlignment="1" applyProtection="1">
      <alignment horizontal="left" vertical="top"/>
      <protection locked="0"/>
    </xf>
    <xf numFmtId="0" fontId="23" fillId="10" borderId="36" xfId="0" applyFont="1" applyFill="1" applyBorder="1" applyAlignment="1" applyProtection="1">
      <alignment horizontal="left" vertical="top"/>
      <protection locked="0"/>
    </xf>
    <xf numFmtId="0" fontId="27" fillId="4" borderId="187" xfId="0" applyFont="1" applyFill="1" applyBorder="1" applyAlignment="1" applyProtection="1">
      <alignment vertical="center" shrinkToFit="1"/>
      <protection locked="0"/>
    </xf>
    <xf numFmtId="0" fontId="27" fillId="4" borderId="130" xfId="0" applyFont="1" applyFill="1" applyBorder="1" applyAlignment="1" applyProtection="1">
      <alignment vertical="center" shrinkToFit="1"/>
      <protection locked="0"/>
    </xf>
    <xf numFmtId="0" fontId="27" fillId="4" borderId="186" xfId="0" applyFont="1" applyFill="1" applyBorder="1" applyAlignment="1" applyProtection="1">
      <alignment vertical="center" shrinkToFit="1"/>
      <protection locked="0"/>
    </xf>
    <xf numFmtId="0" fontId="39" fillId="4" borderId="193" xfId="0" applyFont="1" applyFill="1" applyBorder="1" applyAlignment="1">
      <alignment horizontal="center" vertical="center" textRotation="255" wrapText="1"/>
    </xf>
    <xf numFmtId="0" fontId="39" fillId="4" borderId="62" xfId="0" applyFont="1" applyFill="1" applyBorder="1" applyAlignment="1">
      <alignment horizontal="center" vertical="center" textRotation="255" wrapText="1"/>
    </xf>
    <xf numFmtId="0" fontId="39" fillId="4" borderId="134" xfId="0" applyFont="1" applyFill="1" applyBorder="1" applyAlignment="1">
      <alignment horizontal="center" vertical="center" textRotation="255" wrapText="1"/>
    </xf>
    <xf numFmtId="0" fontId="27" fillId="4" borderId="187" xfId="0" applyFont="1" applyFill="1" applyBorder="1" applyAlignment="1" applyProtection="1">
      <alignment vertical="center" wrapText="1"/>
      <protection locked="0"/>
    </xf>
    <xf numFmtId="0" fontId="27" fillId="4" borderId="130" xfId="0" applyFont="1" applyFill="1" applyBorder="1" applyAlignment="1" applyProtection="1">
      <alignment vertical="center" wrapText="1"/>
      <protection locked="0"/>
    </xf>
    <xf numFmtId="0" fontId="27" fillId="4" borderId="186" xfId="0" applyFont="1" applyFill="1" applyBorder="1" applyAlignment="1" applyProtection="1">
      <alignment vertical="center" wrapText="1"/>
      <protection locked="0"/>
    </xf>
    <xf numFmtId="0" fontId="39" fillId="4" borderId="26" xfId="0" applyFont="1" applyFill="1" applyBorder="1" applyAlignment="1">
      <alignment horizontal="center" vertical="center" textRotation="255" wrapText="1"/>
    </xf>
    <xf numFmtId="0" fontId="39" fillId="4" borderId="99" xfId="0" applyFont="1" applyFill="1" applyBorder="1" applyAlignment="1">
      <alignment horizontal="center" vertical="center" textRotation="255" wrapText="1"/>
    </xf>
    <xf numFmtId="0" fontId="44" fillId="0" borderId="26" xfId="0" applyFont="1" applyBorder="1" applyAlignment="1">
      <alignment vertical="center" wrapText="1"/>
    </xf>
    <xf numFmtId="0" fontId="11" fillId="0" borderId="31" xfId="0" applyFont="1" applyBorder="1" applyAlignment="1">
      <alignment horizontal="left" vertical="center" wrapText="1"/>
    </xf>
    <xf numFmtId="0" fontId="11" fillId="0" borderId="54"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31" xfId="0" applyFont="1" applyBorder="1">
      <alignment vertical="center"/>
    </xf>
    <xf numFmtId="0" fontId="11" fillId="0" borderId="51" xfId="0" applyFont="1" applyBorder="1">
      <alignment vertical="center"/>
    </xf>
    <xf numFmtId="0" fontId="11" fillId="0" borderId="32" xfId="0" applyFont="1" applyBorder="1">
      <alignment vertical="center"/>
    </xf>
    <xf numFmtId="0" fontId="11" fillId="0" borderId="16" xfId="0" applyFont="1" applyBorder="1" applyAlignment="1">
      <alignment horizontal="left" vertical="top"/>
    </xf>
    <xf numFmtId="0" fontId="11" fillId="0" borderId="0" xfId="0" applyFont="1" applyAlignment="1">
      <alignment horizontal="left" vertical="top"/>
    </xf>
    <xf numFmtId="0" fontId="11" fillId="0" borderId="28" xfId="0" applyFont="1" applyBorder="1" applyAlignment="1">
      <alignment horizontal="left" vertical="top"/>
    </xf>
    <xf numFmtId="0" fontId="11" fillId="0" borderId="17" xfId="0" applyFont="1" applyBorder="1" applyAlignment="1">
      <alignment horizontal="left" vertical="top"/>
    </xf>
    <xf numFmtId="0" fontId="11" fillId="0" borderId="24" xfId="0" applyFont="1" applyBorder="1" applyAlignment="1">
      <alignment horizontal="left" vertical="top"/>
    </xf>
    <xf numFmtId="0" fontId="11" fillId="0" borderId="36" xfId="0" applyFont="1" applyBorder="1" applyAlignment="1">
      <alignment horizontal="left" vertical="top"/>
    </xf>
    <xf numFmtId="0" fontId="18" fillId="0" borderId="1" xfId="0" applyFont="1" applyBorder="1" applyAlignment="1" applyProtection="1">
      <alignment horizontal="left" vertical="center" wrapText="1"/>
      <protection locked="0"/>
    </xf>
    <xf numFmtId="0" fontId="18" fillId="9" borderId="30" xfId="0" applyFont="1" applyFill="1" applyBorder="1" applyAlignment="1" applyProtection="1">
      <alignment horizontal="left" vertical="top" wrapText="1"/>
      <protection locked="0"/>
    </xf>
    <xf numFmtId="0" fontId="18" fillId="9" borderId="15" xfId="0" applyFont="1" applyFill="1" applyBorder="1" applyAlignment="1" applyProtection="1">
      <alignment horizontal="left" vertical="top"/>
      <protection locked="0"/>
    </xf>
    <xf numFmtId="0" fontId="18" fillId="9" borderId="37" xfId="0" applyFont="1" applyFill="1" applyBorder="1" applyAlignment="1" applyProtection="1">
      <alignment horizontal="left" vertical="top"/>
      <protection locked="0"/>
    </xf>
    <xf numFmtId="0" fontId="18" fillId="9" borderId="16" xfId="0" applyFont="1" applyFill="1" applyBorder="1" applyAlignment="1" applyProtection="1">
      <alignment horizontal="left" vertical="top"/>
      <protection locked="0"/>
    </xf>
    <xf numFmtId="0" fontId="18" fillId="9" borderId="0" xfId="0" applyFont="1" applyFill="1" applyAlignment="1" applyProtection="1">
      <alignment horizontal="left" vertical="top"/>
      <protection locked="0"/>
    </xf>
    <xf numFmtId="0" fontId="18" fillId="9" borderId="38" xfId="0" applyFont="1" applyFill="1" applyBorder="1" applyAlignment="1" applyProtection="1">
      <alignment horizontal="left" vertical="top"/>
      <protection locked="0"/>
    </xf>
    <xf numFmtId="0" fontId="18" fillId="9" borderId="17" xfId="0" applyFont="1" applyFill="1" applyBorder="1" applyAlignment="1" applyProtection="1">
      <alignment horizontal="left" vertical="top"/>
      <protection locked="0"/>
    </xf>
    <xf numFmtId="0" fontId="18" fillId="9" borderId="24" xfId="0" applyFont="1" applyFill="1" applyBorder="1" applyAlignment="1" applyProtection="1">
      <alignment horizontal="left" vertical="top"/>
      <protection locked="0"/>
    </xf>
    <xf numFmtId="0" fontId="18" fillId="9" borderId="65" xfId="0" applyFont="1" applyFill="1" applyBorder="1" applyAlignment="1" applyProtection="1">
      <alignment horizontal="left" vertical="top"/>
      <protection locked="0"/>
    </xf>
    <xf numFmtId="0" fontId="18" fillId="0" borderId="3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37" xfId="0" applyFont="1" applyBorder="1" applyAlignment="1" applyProtection="1">
      <alignment horizontal="left" vertical="top" wrapText="1"/>
      <protection locked="0"/>
    </xf>
    <xf numFmtId="0" fontId="18" fillId="0" borderId="16"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38" xfId="0" applyFont="1" applyBorder="1" applyAlignment="1" applyProtection="1">
      <alignment horizontal="left" vertical="top" wrapText="1"/>
      <protection locked="0"/>
    </xf>
    <xf numFmtId="0" fontId="18" fillId="0" borderId="17" xfId="0" applyFont="1" applyBorder="1" applyAlignment="1" applyProtection="1">
      <alignment horizontal="left" vertical="top" wrapText="1"/>
      <protection locked="0"/>
    </xf>
    <xf numFmtId="0" fontId="18" fillId="0" borderId="24" xfId="0" applyFont="1" applyBorder="1" applyAlignment="1" applyProtection="1">
      <alignment horizontal="left" vertical="top" wrapText="1"/>
      <protection locked="0"/>
    </xf>
    <xf numFmtId="0" fontId="18" fillId="0" borderId="65" xfId="0" applyFont="1" applyBorder="1" applyAlignment="1" applyProtection="1">
      <alignment horizontal="left" vertical="top" wrapText="1"/>
      <protection locked="0"/>
    </xf>
    <xf numFmtId="0" fontId="18" fillId="9" borderId="46" xfId="0" applyFont="1" applyFill="1" applyBorder="1" applyProtection="1">
      <alignment vertical="center"/>
      <protection locked="0"/>
    </xf>
    <xf numFmtId="0" fontId="18" fillId="0" borderId="47" xfId="0" applyFont="1" applyBorder="1" applyProtection="1">
      <alignment vertical="center"/>
      <protection locked="0"/>
    </xf>
    <xf numFmtId="0" fontId="25" fillId="2" borderId="1" xfId="0" applyFont="1" applyFill="1" applyBorder="1" applyAlignment="1">
      <alignment horizontal="center" vertical="center" wrapText="1"/>
    </xf>
    <xf numFmtId="0" fontId="25" fillId="2" borderId="46" xfId="0" applyFont="1" applyFill="1" applyBorder="1" applyAlignment="1">
      <alignment horizontal="center" vertical="center" wrapText="1"/>
    </xf>
    <xf numFmtId="0" fontId="18" fillId="8" borderId="57" xfId="0" applyFont="1" applyFill="1" applyBorder="1" applyAlignment="1" applyProtection="1">
      <alignment horizontal="center" vertical="center" shrinkToFit="1"/>
      <protection locked="0"/>
    </xf>
    <xf numFmtId="0" fontId="18" fillId="8" borderId="23" xfId="0" applyFont="1" applyFill="1" applyBorder="1" applyAlignment="1" applyProtection="1">
      <alignment horizontal="center" vertical="center" shrinkToFit="1"/>
      <protection locked="0"/>
    </xf>
    <xf numFmtId="0" fontId="18" fillId="8" borderId="58" xfId="0" applyFont="1" applyFill="1" applyBorder="1" applyAlignment="1" applyProtection="1">
      <alignment horizontal="center" vertical="center" shrinkToFit="1"/>
      <protection locked="0"/>
    </xf>
    <xf numFmtId="178" fontId="18" fillId="2" borderId="1" xfId="0" applyNumberFormat="1" applyFont="1" applyFill="1" applyBorder="1" applyAlignment="1">
      <alignment horizontal="center" vertical="center" shrinkToFit="1"/>
    </xf>
    <xf numFmtId="0" fontId="11" fillId="3" borderId="24" xfId="0" applyFont="1" applyFill="1" applyBorder="1" applyAlignment="1">
      <alignment vertical="center" wrapText="1" shrinkToFit="1"/>
    </xf>
    <xf numFmtId="178" fontId="24" fillId="0" borderId="46" xfId="2" applyNumberFormat="1" applyFont="1" applyFill="1" applyBorder="1" applyAlignment="1" applyProtection="1">
      <alignment horizontal="center" vertical="center" wrapText="1"/>
      <protection locked="0"/>
    </xf>
    <xf numFmtId="178" fontId="24" fillId="0" borderId="39" xfId="2" applyNumberFormat="1" applyFont="1" applyFill="1" applyBorder="1" applyAlignment="1" applyProtection="1">
      <alignment horizontal="center" vertical="center" wrapText="1"/>
      <protection locked="0"/>
    </xf>
    <xf numFmtId="178" fontId="24" fillId="0" borderId="47" xfId="2" applyNumberFormat="1" applyFont="1" applyFill="1" applyBorder="1" applyAlignment="1" applyProtection="1">
      <alignment horizontal="center" vertical="center" wrapText="1"/>
      <protection locked="0"/>
    </xf>
    <xf numFmtId="0" fontId="11" fillId="2" borderId="46" xfId="3" applyFont="1" applyFill="1" applyBorder="1">
      <alignment vertical="center"/>
    </xf>
    <xf numFmtId="0" fontId="11" fillId="2" borderId="39" xfId="3" applyFont="1" applyFill="1" applyBorder="1">
      <alignment vertical="center"/>
    </xf>
    <xf numFmtId="0" fontId="11" fillId="2" borderId="47" xfId="3" applyFont="1" applyFill="1" applyBorder="1">
      <alignment vertical="center"/>
    </xf>
    <xf numFmtId="193" fontId="11" fillId="3" borderId="65" xfId="4" applyNumberFormat="1" applyFont="1" applyFill="1" applyBorder="1" applyAlignment="1" applyProtection="1">
      <alignment vertical="center" shrinkToFit="1"/>
    </xf>
    <xf numFmtId="193" fontId="11" fillId="3" borderId="58" xfId="4" applyNumberFormat="1" applyFont="1" applyFill="1" applyBorder="1" applyAlignment="1" applyProtection="1">
      <alignment vertical="center" shrinkToFit="1"/>
    </xf>
    <xf numFmtId="193" fontId="11" fillId="3" borderId="47" xfId="4" applyNumberFormat="1" applyFont="1" applyFill="1" applyBorder="1" applyAlignment="1" applyProtection="1">
      <alignment vertical="center" shrinkToFit="1"/>
    </xf>
    <xf numFmtId="193" fontId="11" fillId="3" borderId="1" xfId="4" applyNumberFormat="1" applyFont="1" applyFill="1" applyBorder="1" applyAlignment="1" applyProtection="1">
      <alignment vertical="center" shrinkToFit="1"/>
    </xf>
    <xf numFmtId="178" fontId="11" fillId="2" borderId="46" xfId="4" applyNumberFormat="1" applyFont="1" applyFill="1" applyBorder="1" applyAlignment="1" applyProtection="1">
      <alignment horizontal="center" vertical="center" shrinkToFit="1"/>
    </xf>
    <xf numFmtId="178" fontId="11" fillId="2" borderId="39" xfId="4" applyNumberFormat="1" applyFont="1" applyFill="1" applyBorder="1" applyAlignment="1" applyProtection="1">
      <alignment horizontal="center" vertical="center" shrinkToFit="1"/>
    </xf>
    <xf numFmtId="178" fontId="11" fillId="2" borderId="47" xfId="4" applyNumberFormat="1" applyFont="1" applyFill="1" applyBorder="1" applyAlignment="1" applyProtection="1">
      <alignment horizontal="center" vertical="center" shrinkToFit="1"/>
    </xf>
    <xf numFmtId="193" fontId="11" fillId="3" borderId="37" xfId="4" applyNumberFormat="1" applyFont="1" applyFill="1" applyBorder="1" applyAlignment="1" applyProtection="1">
      <alignment vertical="center" shrinkToFit="1"/>
    </xf>
    <xf numFmtId="193" fontId="11" fillId="3" borderId="57" xfId="4" applyNumberFormat="1" applyFont="1" applyFill="1" applyBorder="1" applyAlignment="1" applyProtection="1">
      <alignment vertical="center" shrinkToFit="1"/>
    </xf>
    <xf numFmtId="193" fontId="11" fillId="3" borderId="88" xfId="4" applyNumberFormat="1" applyFont="1" applyFill="1" applyBorder="1" applyAlignment="1" applyProtection="1">
      <alignment vertical="center" shrinkToFit="1"/>
    </xf>
    <xf numFmtId="193" fontId="11" fillId="3" borderId="44" xfId="4" applyNumberFormat="1" applyFont="1" applyFill="1" applyBorder="1" applyAlignment="1" applyProtection="1">
      <alignment vertical="center" shrinkToFit="1"/>
    </xf>
    <xf numFmtId="193" fontId="11" fillId="3" borderId="73" xfId="4" applyNumberFormat="1" applyFont="1" applyFill="1" applyBorder="1" applyAlignment="1" applyProtection="1">
      <alignment vertical="center" shrinkToFit="1"/>
    </xf>
    <xf numFmtId="193" fontId="11" fillId="3" borderId="45" xfId="4" applyNumberFormat="1" applyFont="1" applyFill="1" applyBorder="1" applyAlignment="1" applyProtection="1">
      <alignment vertical="center" shrinkToFit="1"/>
    </xf>
    <xf numFmtId="178" fontId="11" fillId="3" borderId="24" xfId="0" applyNumberFormat="1" applyFont="1" applyFill="1" applyBorder="1" applyAlignment="1">
      <alignment vertical="center" wrapText="1" shrinkToFit="1"/>
    </xf>
    <xf numFmtId="176" fontId="11" fillId="0" borderId="53" xfId="3" applyNumberFormat="1" applyFont="1" applyBorder="1" applyAlignment="1" applyProtection="1">
      <alignment horizontal="right" vertical="center"/>
      <protection locked="0"/>
    </xf>
    <xf numFmtId="176" fontId="11" fillId="0" borderId="47" xfId="3" applyNumberFormat="1" applyFont="1" applyBorder="1" applyAlignment="1" applyProtection="1">
      <alignment horizontal="right" vertical="center"/>
      <protection locked="0"/>
    </xf>
    <xf numFmtId="0" fontId="55" fillId="0" borderId="0" xfId="0" applyFont="1" applyAlignment="1">
      <alignment vertical="top" wrapText="1"/>
    </xf>
    <xf numFmtId="0" fontId="55" fillId="0" borderId="26" xfId="0" applyFont="1" applyBorder="1" applyAlignment="1">
      <alignment vertical="top" wrapText="1"/>
    </xf>
    <xf numFmtId="0" fontId="57" fillId="0" borderId="26" xfId="0" applyFont="1" applyBorder="1" applyAlignment="1">
      <alignment vertical="top" wrapText="1"/>
    </xf>
    <xf numFmtId="177" fontId="32" fillId="4" borderId="39" xfId="3" applyNumberFormat="1" applyFont="1" applyFill="1" applyBorder="1" applyAlignment="1" applyProtection="1">
      <alignment horizontal="center" vertical="center"/>
      <protection locked="0"/>
    </xf>
    <xf numFmtId="177" fontId="32" fillId="4" borderId="47" xfId="3" applyNumberFormat="1" applyFont="1" applyFill="1" applyBorder="1" applyAlignment="1" applyProtection="1">
      <alignment horizontal="center" vertical="center"/>
      <protection locked="0"/>
    </xf>
    <xf numFmtId="177" fontId="23" fillId="4" borderId="53" xfId="3" applyNumberFormat="1" applyFont="1" applyFill="1" applyBorder="1" applyAlignment="1" applyProtection="1">
      <alignment horizontal="center" vertical="center" shrinkToFit="1"/>
      <protection locked="0"/>
    </xf>
    <xf numFmtId="177" fontId="23" fillId="4" borderId="47" xfId="3" applyNumberFormat="1" applyFont="1" applyFill="1" applyBorder="1" applyAlignment="1" applyProtection="1">
      <alignment horizontal="center" vertical="center" shrinkToFit="1"/>
      <protection locked="0"/>
    </xf>
    <xf numFmtId="0" fontId="11" fillId="0" borderId="46" xfId="3" applyFont="1" applyBorder="1" applyAlignment="1" applyProtection="1">
      <alignment horizontal="center" vertical="center"/>
      <protection locked="0"/>
    </xf>
    <xf numFmtId="0" fontId="11" fillId="0" borderId="39" xfId="3" applyFont="1" applyBorder="1" applyAlignment="1" applyProtection="1">
      <alignment horizontal="center" vertical="center"/>
      <protection locked="0"/>
    </xf>
    <xf numFmtId="0" fontId="11" fillId="0" borderId="71" xfId="3" applyFont="1" applyBorder="1" applyAlignment="1" applyProtection="1">
      <alignment horizontal="center" vertical="center"/>
      <protection locked="0"/>
    </xf>
    <xf numFmtId="0" fontId="11" fillId="3" borderId="31" xfId="3" applyFont="1" applyFill="1" applyBorder="1" applyAlignment="1" applyProtection="1">
      <alignment horizontal="center" vertical="center" shrinkToFit="1"/>
      <protection locked="0"/>
    </xf>
    <xf numFmtId="0" fontId="11" fillId="3" borderId="51" xfId="3" applyFont="1" applyFill="1" applyBorder="1" applyAlignment="1" applyProtection="1">
      <alignment horizontal="center" vertical="center" shrinkToFit="1"/>
      <protection locked="0"/>
    </xf>
    <xf numFmtId="0" fontId="11" fillId="3" borderId="73" xfId="3" applyFont="1" applyFill="1" applyBorder="1" applyAlignment="1" applyProtection="1">
      <alignment horizontal="center" vertical="center" shrinkToFit="1"/>
      <protection locked="0"/>
    </xf>
    <xf numFmtId="190" fontId="11" fillId="0" borderId="66" xfId="3" applyNumberFormat="1" applyFont="1" applyBorder="1" applyAlignment="1" applyProtection="1">
      <alignment vertical="center" shrinkToFit="1"/>
      <protection locked="0"/>
    </xf>
    <xf numFmtId="190" fontId="11" fillId="0" borderId="67" xfId="3" applyNumberFormat="1" applyFont="1" applyBorder="1" applyAlignment="1" applyProtection="1">
      <alignment vertical="center" shrinkToFit="1"/>
      <protection locked="0"/>
    </xf>
    <xf numFmtId="190" fontId="11" fillId="0" borderId="78" xfId="3" applyNumberFormat="1" applyFont="1" applyBorder="1" applyAlignment="1" applyProtection="1">
      <alignment vertical="center" shrinkToFit="1"/>
      <protection locked="0"/>
    </xf>
    <xf numFmtId="189" fontId="11" fillId="0" borderId="66" xfId="3" applyNumberFormat="1" applyFont="1" applyBorder="1" applyAlignment="1" applyProtection="1">
      <alignment vertical="center" shrinkToFit="1"/>
      <protection locked="0"/>
    </xf>
    <xf numFmtId="189" fontId="11" fillId="0" borderId="67" xfId="3" applyNumberFormat="1" applyFont="1" applyBorder="1" applyAlignment="1" applyProtection="1">
      <alignment vertical="center" shrinkToFit="1"/>
      <protection locked="0"/>
    </xf>
    <xf numFmtId="189" fontId="11" fillId="0" borderId="72" xfId="3" applyNumberFormat="1" applyFont="1" applyBorder="1" applyAlignment="1" applyProtection="1">
      <alignment vertical="center" shrinkToFit="1"/>
      <protection locked="0"/>
    </xf>
    <xf numFmtId="0" fontId="11" fillId="4" borderId="42" xfId="3" applyFont="1" applyFill="1" applyBorder="1" applyAlignment="1" applyProtection="1">
      <alignment horizontal="center" vertical="center" wrapText="1"/>
      <protection locked="0"/>
    </xf>
    <xf numFmtId="0" fontId="11" fillId="4" borderId="68" xfId="3" applyFont="1" applyFill="1" applyBorder="1" applyAlignment="1" applyProtection="1">
      <alignment horizontal="center" vertical="center" wrapText="1"/>
      <protection locked="0"/>
    </xf>
    <xf numFmtId="176" fontId="11" fillId="3" borderId="82" xfId="3" applyNumberFormat="1" applyFont="1" applyFill="1" applyBorder="1" applyProtection="1">
      <alignment vertical="center"/>
      <protection locked="0"/>
    </xf>
    <xf numFmtId="176" fontId="11" fillId="3" borderId="90" xfId="3" applyNumberFormat="1" applyFont="1" applyFill="1" applyBorder="1" applyProtection="1">
      <alignment vertical="center"/>
      <protection locked="0"/>
    </xf>
    <xf numFmtId="190" fontId="11" fillId="3" borderId="31" xfId="3" applyNumberFormat="1" applyFont="1" applyFill="1" applyBorder="1" applyAlignment="1" applyProtection="1">
      <alignment vertical="center" shrinkToFit="1"/>
      <protection locked="0"/>
    </xf>
    <xf numFmtId="190" fontId="11" fillId="3" borderId="51" xfId="3" applyNumberFormat="1" applyFont="1" applyFill="1" applyBorder="1" applyAlignment="1" applyProtection="1">
      <alignment vertical="center" shrinkToFit="1"/>
      <protection locked="0"/>
    </xf>
    <xf numFmtId="190" fontId="11" fillId="3" borderId="73" xfId="3" applyNumberFormat="1" applyFont="1" applyFill="1" applyBorder="1" applyAlignment="1" applyProtection="1">
      <alignment vertical="center" shrinkToFit="1"/>
      <protection locked="0"/>
    </xf>
    <xf numFmtId="178" fontId="11" fillId="3" borderId="66" xfId="3" applyNumberFormat="1" applyFont="1" applyFill="1" applyBorder="1" applyProtection="1">
      <alignment vertical="center"/>
      <protection locked="0"/>
    </xf>
    <xf numFmtId="178" fontId="11" fillId="3" borderId="67" xfId="3" applyNumberFormat="1" applyFont="1" applyFill="1" applyBorder="1" applyProtection="1">
      <alignment vertical="center"/>
      <protection locked="0"/>
    </xf>
    <xf numFmtId="178" fontId="11" fillId="3" borderId="72" xfId="3" applyNumberFormat="1" applyFont="1" applyFill="1" applyBorder="1" applyProtection="1">
      <alignment vertical="center"/>
      <protection locked="0"/>
    </xf>
    <xf numFmtId="0" fontId="11" fillId="0" borderId="8" xfId="3" applyFont="1" applyBorder="1" applyAlignment="1" applyProtection="1">
      <alignment horizontal="left" vertical="center"/>
      <protection locked="0"/>
    </xf>
    <xf numFmtId="0" fontId="11" fillId="0" borderId="51" xfId="3" applyFont="1" applyBorder="1" applyAlignment="1" applyProtection="1">
      <alignment horizontal="left" vertical="center"/>
      <protection locked="0"/>
    </xf>
    <xf numFmtId="0" fontId="11" fillId="0" borderId="52" xfId="3" applyFont="1" applyBorder="1" applyAlignment="1" applyProtection="1">
      <alignment horizontal="left" vertical="center"/>
      <protection locked="0"/>
    </xf>
    <xf numFmtId="0" fontId="11" fillId="0" borderId="9" xfId="3" applyFont="1" applyBorder="1" applyAlignment="1" applyProtection="1">
      <alignment horizontal="left" vertical="center"/>
      <protection locked="0"/>
    </xf>
    <xf numFmtId="0" fontId="11" fillId="0" borderId="34" xfId="3" applyFont="1" applyBorder="1" applyAlignment="1" applyProtection="1">
      <alignment horizontal="left" vertical="center"/>
      <protection locked="0"/>
    </xf>
    <xf numFmtId="0" fontId="11" fillId="0" borderId="49" xfId="3" applyFont="1" applyBorder="1" applyAlignment="1" applyProtection="1">
      <alignment horizontal="left" vertical="center"/>
      <protection locked="0"/>
    </xf>
    <xf numFmtId="0" fontId="11" fillId="0" borderId="9" xfId="3" applyFont="1" applyBorder="1" applyAlignment="1" applyProtection="1">
      <alignment horizontal="left" vertical="center" wrapText="1"/>
      <protection locked="0"/>
    </xf>
    <xf numFmtId="0" fontId="11" fillId="0" borderId="34" xfId="3" applyFont="1" applyBorder="1" applyAlignment="1" applyProtection="1">
      <alignment horizontal="left" vertical="center" wrapText="1"/>
      <protection locked="0"/>
    </xf>
    <xf numFmtId="0" fontId="11" fillId="0" borderId="49" xfId="3" applyFont="1" applyBorder="1" applyAlignment="1" applyProtection="1">
      <alignment horizontal="left" vertical="center" wrapText="1"/>
      <protection locked="0"/>
    </xf>
    <xf numFmtId="0" fontId="11" fillId="0" borderId="10" xfId="3" applyFont="1" applyBorder="1" applyAlignment="1" applyProtection="1">
      <alignment horizontal="left" vertical="center" wrapText="1"/>
      <protection locked="0"/>
    </xf>
    <xf numFmtId="0" fontId="11" fillId="0" borderId="67" xfId="3" applyFont="1" applyBorder="1" applyAlignment="1" applyProtection="1">
      <alignment horizontal="left" vertical="center" wrapText="1"/>
      <protection locked="0"/>
    </xf>
    <xf numFmtId="0" fontId="11" fillId="0" borderId="78" xfId="3" applyFont="1" applyBorder="1" applyAlignment="1" applyProtection="1">
      <alignment horizontal="left" vertical="center" wrapText="1"/>
      <protection locked="0"/>
    </xf>
    <xf numFmtId="0" fontId="11" fillId="0" borderId="8" xfId="3" applyFont="1" applyBorder="1" applyAlignment="1" applyProtection="1">
      <alignment horizontal="left" vertical="center" wrapText="1"/>
      <protection locked="0"/>
    </xf>
    <xf numFmtId="0" fontId="11" fillId="0" borderId="51" xfId="3" applyFont="1" applyBorder="1" applyAlignment="1" applyProtection="1">
      <alignment horizontal="left" vertical="center" wrapText="1"/>
      <protection locked="0"/>
    </xf>
    <xf numFmtId="0" fontId="11" fillId="0" borderId="52" xfId="3" applyFont="1" applyBorder="1" applyAlignment="1" applyProtection="1">
      <alignment horizontal="left" vertical="center" wrapText="1"/>
      <protection locked="0"/>
    </xf>
    <xf numFmtId="0" fontId="11" fillId="7" borderId="23" xfId="3" applyFont="1" applyFill="1" applyBorder="1" applyAlignment="1" applyProtection="1">
      <alignment horizontal="center" vertical="top" textRotation="255"/>
      <protection locked="0"/>
    </xf>
    <xf numFmtId="177" fontId="11" fillId="3" borderId="108" xfId="3" applyNumberFormat="1" applyFont="1" applyFill="1" applyBorder="1" applyAlignment="1" applyProtection="1">
      <alignment horizontal="right" vertical="top"/>
      <protection locked="0"/>
    </xf>
    <xf numFmtId="177" fontId="11" fillId="3" borderId="107" xfId="3" applyNumberFormat="1" applyFont="1" applyFill="1" applyBorder="1" applyAlignment="1" applyProtection="1">
      <alignment horizontal="right" vertical="top"/>
      <protection locked="0"/>
    </xf>
    <xf numFmtId="177" fontId="11" fillId="3" borderId="109" xfId="3" applyNumberFormat="1" applyFont="1" applyFill="1" applyBorder="1" applyAlignment="1" applyProtection="1">
      <alignment horizontal="right" vertical="top"/>
      <protection locked="0"/>
    </xf>
    <xf numFmtId="1" fontId="32" fillId="4" borderId="39" xfId="1" applyNumberFormat="1" applyFont="1" applyFill="1" applyBorder="1" applyAlignment="1" applyProtection="1">
      <alignment horizontal="center" vertical="center"/>
      <protection locked="0"/>
    </xf>
    <xf numFmtId="1" fontId="32" fillId="4" borderId="48" xfId="1" applyNumberFormat="1" applyFont="1" applyFill="1" applyBorder="1" applyAlignment="1" applyProtection="1">
      <alignment horizontal="center" vertical="center"/>
      <protection locked="0"/>
    </xf>
    <xf numFmtId="0" fontId="24" fillId="4" borderId="30" xfId="3" applyFont="1" applyFill="1" applyBorder="1" applyAlignment="1" applyProtection="1">
      <alignment horizontal="left" vertical="center"/>
      <protection locked="0"/>
    </xf>
    <xf numFmtId="0" fontId="24" fillId="4" borderId="15" xfId="3" applyFont="1" applyFill="1" applyBorder="1" applyAlignment="1" applyProtection="1">
      <alignment horizontal="left" vertical="center"/>
      <protection locked="0"/>
    </xf>
    <xf numFmtId="0" fontId="11" fillId="0" borderId="10" xfId="3" applyFont="1" applyBorder="1" applyAlignment="1" applyProtection="1">
      <alignment horizontal="left" vertical="center"/>
      <protection locked="0"/>
    </xf>
    <xf numFmtId="0" fontId="11" fillId="0" borderId="67" xfId="3" applyFont="1" applyBorder="1" applyAlignment="1" applyProtection="1">
      <alignment horizontal="left" vertical="center"/>
      <protection locked="0"/>
    </xf>
    <xf numFmtId="0" fontId="11" fillId="0" borderId="78" xfId="3" applyFont="1" applyBorder="1" applyAlignment="1" applyProtection="1">
      <alignment horizontal="left" vertical="center"/>
      <protection locked="0"/>
    </xf>
    <xf numFmtId="0" fontId="11" fillId="4" borderId="46" xfId="3" applyFont="1" applyFill="1" applyBorder="1" applyAlignment="1" applyProtection="1">
      <alignment horizontal="center" vertical="center"/>
      <protection locked="0"/>
    </xf>
    <xf numFmtId="0" fontId="11" fillId="4" borderId="39" xfId="3" applyFont="1" applyFill="1" applyBorder="1" applyAlignment="1" applyProtection="1">
      <alignment horizontal="center" vertical="center"/>
      <protection locked="0"/>
    </xf>
    <xf numFmtId="0" fontId="11" fillId="4" borderId="71" xfId="3" applyFont="1" applyFill="1" applyBorder="1" applyAlignment="1" applyProtection="1">
      <alignment horizontal="center" vertical="center"/>
      <protection locked="0"/>
    </xf>
    <xf numFmtId="0" fontId="11" fillId="4" borderId="46" xfId="3" applyFont="1" applyFill="1" applyBorder="1" applyAlignment="1" applyProtection="1">
      <alignment horizontal="right" vertical="center" shrinkToFit="1"/>
      <protection locked="0"/>
    </xf>
    <xf numFmtId="0" fontId="11" fillId="4" borderId="39" xfId="3" applyFont="1" applyFill="1" applyBorder="1" applyAlignment="1" applyProtection="1">
      <alignment horizontal="right" vertical="center" shrinkToFit="1"/>
      <protection locked="0"/>
    </xf>
    <xf numFmtId="0" fontId="11" fillId="4" borderId="71" xfId="3" applyFont="1" applyFill="1" applyBorder="1" applyAlignment="1" applyProtection="1">
      <alignment horizontal="right" vertical="center" shrinkToFit="1"/>
      <protection locked="0"/>
    </xf>
    <xf numFmtId="177" fontId="11" fillId="3" borderId="105" xfId="3" applyNumberFormat="1" applyFont="1" applyFill="1" applyBorder="1" applyAlignment="1" applyProtection="1">
      <alignment horizontal="right" vertical="top"/>
      <protection locked="0"/>
    </xf>
    <xf numFmtId="0" fontId="11" fillId="0" borderId="198" xfId="3" applyFont="1" applyBorder="1" applyAlignment="1" applyProtection="1">
      <alignment horizontal="left" vertical="center" wrapText="1"/>
      <protection locked="0"/>
    </xf>
    <xf numFmtId="0" fontId="11" fillId="0" borderId="184" xfId="3" applyFont="1" applyBorder="1" applyAlignment="1" applyProtection="1">
      <alignment horizontal="left" vertical="center" wrapText="1"/>
      <protection locked="0"/>
    </xf>
    <xf numFmtId="0" fontId="11" fillId="0" borderId="171" xfId="3" applyFont="1" applyBorder="1" applyAlignment="1" applyProtection="1">
      <alignment horizontal="left" vertical="center" wrapText="1"/>
      <protection locked="0"/>
    </xf>
    <xf numFmtId="0" fontId="11" fillId="4" borderId="31" xfId="3" applyFont="1" applyFill="1" applyBorder="1" applyAlignment="1" applyProtection="1">
      <alignment horizontal="left" vertical="center"/>
      <protection locked="0"/>
    </xf>
    <xf numFmtId="0" fontId="11" fillId="4" borderId="52" xfId="3" applyFont="1" applyFill="1" applyBorder="1" applyAlignment="1" applyProtection="1">
      <alignment horizontal="left" vertical="center"/>
      <protection locked="0"/>
    </xf>
    <xf numFmtId="178" fontId="11" fillId="3" borderId="31" xfId="1" applyNumberFormat="1" applyFont="1" applyFill="1" applyBorder="1" applyAlignment="1" applyProtection="1">
      <alignment vertical="center"/>
      <protection locked="0"/>
    </xf>
    <xf numFmtId="178" fontId="11" fillId="3" borderId="51" xfId="1" applyNumberFormat="1" applyFont="1" applyFill="1" applyBorder="1" applyAlignment="1" applyProtection="1">
      <alignment vertical="center"/>
      <protection locked="0"/>
    </xf>
    <xf numFmtId="178" fontId="11" fillId="3" borderId="73" xfId="1" applyNumberFormat="1" applyFont="1" applyFill="1" applyBorder="1" applyAlignment="1" applyProtection="1">
      <alignment vertical="center"/>
      <protection locked="0"/>
    </xf>
    <xf numFmtId="38" fontId="11" fillId="3" borderId="9" xfId="4" applyFont="1" applyFill="1" applyBorder="1" applyAlignment="1" applyProtection="1">
      <alignment horizontal="right" vertical="center"/>
      <protection locked="0"/>
    </xf>
    <xf numFmtId="38" fontId="11" fillId="3" borderId="34" xfId="4" applyFont="1" applyFill="1" applyBorder="1" applyAlignment="1" applyProtection="1">
      <alignment horizontal="right" vertical="center"/>
      <protection locked="0"/>
    </xf>
    <xf numFmtId="38" fontId="11" fillId="3" borderId="35" xfId="4" applyFont="1" applyFill="1" applyBorder="1" applyAlignment="1" applyProtection="1">
      <alignment horizontal="right" vertical="center"/>
      <protection locked="0"/>
    </xf>
    <xf numFmtId="38" fontId="11" fillId="3" borderId="198" xfId="4" applyFont="1" applyFill="1" applyBorder="1" applyAlignment="1" applyProtection="1">
      <alignment horizontal="right" vertical="center"/>
      <protection locked="0"/>
    </xf>
    <xf numFmtId="38" fontId="11" fillId="3" borderId="184" xfId="4" applyFont="1" applyFill="1" applyBorder="1" applyAlignment="1" applyProtection="1">
      <alignment horizontal="right" vertical="center"/>
      <protection locked="0"/>
    </xf>
    <xf numFmtId="38" fontId="11" fillId="3" borderId="194" xfId="4" applyFont="1" applyFill="1" applyBorder="1" applyAlignment="1" applyProtection="1">
      <alignment horizontal="right" vertical="center"/>
      <protection locked="0"/>
    </xf>
    <xf numFmtId="195" fontId="10" fillId="4" borderId="8" xfId="4" applyNumberFormat="1" applyFont="1" applyFill="1" applyBorder="1" applyAlignment="1" applyProtection="1">
      <alignment horizontal="center" vertical="center"/>
      <protection locked="0"/>
    </xf>
    <xf numFmtId="195" fontId="10" fillId="4" borderId="52" xfId="4" applyNumberFormat="1" applyFont="1" applyFill="1" applyBorder="1" applyAlignment="1" applyProtection="1">
      <alignment horizontal="center" vertical="center"/>
      <protection locked="0"/>
    </xf>
    <xf numFmtId="185" fontId="54" fillId="0" borderId="10" xfId="4" applyNumberFormat="1" applyFont="1" applyFill="1" applyBorder="1" applyAlignment="1" applyProtection="1">
      <alignment horizontal="center" vertical="center"/>
    </xf>
    <xf numFmtId="185" fontId="54" fillId="0" borderId="78" xfId="4" applyNumberFormat="1" applyFont="1" applyFill="1" applyBorder="1" applyAlignment="1" applyProtection="1">
      <alignment horizontal="center" vertical="center"/>
    </xf>
    <xf numFmtId="38" fontId="24" fillId="2" borderId="130" xfId="4" applyFont="1" applyFill="1" applyBorder="1" applyAlignment="1" applyProtection="1">
      <alignment horizontal="right" vertical="center"/>
      <protection locked="0"/>
    </xf>
    <xf numFmtId="38" fontId="24" fillId="2" borderId="186" xfId="4" applyFont="1" applyFill="1" applyBorder="1" applyAlignment="1" applyProtection="1">
      <alignment horizontal="right" vertical="center"/>
      <protection locked="0"/>
    </xf>
    <xf numFmtId="38" fontId="11" fillId="7" borderId="39" xfId="4" applyFont="1" applyFill="1" applyBorder="1" applyAlignment="1" applyProtection="1">
      <alignment horizontal="right" vertical="center"/>
      <protection locked="0"/>
    </xf>
    <xf numFmtId="38" fontId="11" fillId="7" borderId="48" xfId="4" applyFont="1" applyFill="1" applyBorder="1" applyAlignment="1" applyProtection="1">
      <alignment horizontal="right" vertical="center"/>
      <protection locked="0"/>
    </xf>
    <xf numFmtId="38" fontId="11" fillId="7" borderId="51" xfId="4" applyFont="1" applyFill="1" applyBorder="1" applyAlignment="1" applyProtection="1">
      <alignment horizontal="right" vertical="center"/>
      <protection locked="0"/>
    </xf>
    <xf numFmtId="38" fontId="11" fillId="7" borderId="32" xfId="4" applyFont="1" applyFill="1" applyBorder="1" applyAlignment="1" applyProtection="1">
      <alignment horizontal="right" vertical="center"/>
      <protection locked="0"/>
    </xf>
    <xf numFmtId="38" fontId="11" fillId="3" borderId="9" xfId="4" applyFont="1" applyFill="1" applyBorder="1" applyAlignment="1" applyProtection="1">
      <alignment horizontal="right" vertical="center" wrapText="1"/>
      <protection locked="0"/>
    </xf>
    <xf numFmtId="38" fontId="11" fillId="3" borderId="34" xfId="4" applyFont="1" applyFill="1" applyBorder="1" applyAlignment="1" applyProtection="1">
      <alignment horizontal="right" vertical="center" wrapText="1"/>
      <protection locked="0"/>
    </xf>
    <xf numFmtId="38" fontId="11" fillId="3" borderId="35" xfId="4" applyFont="1" applyFill="1" applyBorder="1" applyAlignment="1" applyProtection="1">
      <alignment horizontal="right" vertical="center" wrapText="1"/>
      <protection locked="0"/>
    </xf>
    <xf numFmtId="0" fontId="11" fillId="2" borderId="25" xfId="3" applyFont="1" applyFill="1" applyBorder="1" applyAlignment="1" applyProtection="1">
      <alignment horizontal="left" vertical="center"/>
      <protection locked="0"/>
    </xf>
    <xf numFmtId="0" fontId="11" fillId="2" borderId="110" xfId="3" applyFont="1" applyFill="1" applyBorder="1" applyAlignment="1" applyProtection="1">
      <alignment horizontal="left" vertical="center"/>
      <protection locked="0"/>
    </xf>
    <xf numFmtId="1" fontId="11" fillId="4" borderId="39" xfId="1" applyNumberFormat="1" applyFont="1" applyFill="1" applyBorder="1" applyAlignment="1" applyProtection="1">
      <alignment horizontal="center" vertical="center"/>
      <protection locked="0"/>
    </xf>
    <xf numFmtId="0" fontId="11" fillId="2" borderId="125" xfId="3" applyFont="1" applyFill="1" applyBorder="1" applyAlignment="1" applyProtection="1">
      <alignment horizontal="center" vertical="center"/>
      <protection locked="0"/>
    </xf>
    <xf numFmtId="0" fontId="11" fillId="2" borderId="139" xfId="3" applyFont="1" applyFill="1" applyBorder="1" applyAlignment="1" applyProtection="1">
      <alignment horizontal="center" vertical="center"/>
      <protection locked="0"/>
    </xf>
    <xf numFmtId="0" fontId="11" fillId="2" borderId="124" xfId="3" applyFont="1" applyFill="1" applyBorder="1" applyAlignment="1" applyProtection="1">
      <alignment horizontal="center" vertical="center"/>
      <protection locked="0"/>
    </xf>
    <xf numFmtId="0" fontId="11" fillId="4" borderId="33" xfId="3" applyFont="1" applyFill="1" applyBorder="1" applyAlignment="1" applyProtection="1">
      <alignment horizontal="left" vertical="center"/>
      <protection locked="0"/>
    </xf>
    <xf numFmtId="0" fontId="11" fillId="4" borderId="49" xfId="3" applyFont="1" applyFill="1" applyBorder="1" applyAlignment="1" applyProtection="1">
      <alignment horizontal="left" vertical="center"/>
      <protection locked="0"/>
    </xf>
    <xf numFmtId="0" fontId="11" fillId="4" borderId="138" xfId="3" applyFont="1" applyFill="1" applyBorder="1" applyAlignment="1" applyProtection="1">
      <alignment horizontal="left" vertical="center"/>
      <protection locked="0"/>
    </xf>
    <xf numFmtId="0" fontId="11" fillId="4" borderId="171" xfId="3" applyFont="1" applyFill="1" applyBorder="1" applyAlignment="1" applyProtection="1">
      <alignment horizontal="left" vertical="center"/>
      <protection locked="0"/>
    </xf>
    <xf numFmtId="0" fontId="53" fillId="4" borderId="30" xfId="0" applyFont="1" applyFill="1" applyBorder="1" applyAlignment="1">
      <alignment horizontal="center" vertical="center" shrinkToFit="1"/>
    </xf>
    <xf numFmtId="0" fontId="53" fillId="4" borderId="91" xfId="0" applyFont="1" applyFill="1" applyBorder="1" applyAlignment="1">
      <alignment horizontal="center" vertical="center" shrinkToFit="1"/>
    </xf>
    <xf numFmtId="38" fontId="53" fillId="4" borderId="3" xfId="4" applyFont="1" applyFill="1" applyBorder="1" applyAlignment="1" applyProtection="1">
      <alignment horizontal="center" vertical="center"/>
    </xf>
    <xf numFmtId="0" fontId="53" fillId="4" borderId="17" xfId="0" applyFont="1" applyFill="1" applyBorder="1" applyAlignment="1">
      <alignment horizontal="center" vertical="center" shrinkToFit="1"/>
    </xf>
    <xf numFmtId="0" fontId="53" fillId="4" borderId="74" xfId="0" applyFont="1" applyFill="1" applyBorder="1" applyAlignment="1">
      <alignment horizontal="center" vertical="center" shrinkToFit="1"/>
    </xf>
    <xf numFmtId="185" fontId="14" fillId="0" borderId="13" xfId="4" applyNumberFormat="1" applyFont="1" applyFill="1" applyBorder="1" applyAlignment="1" applyProtection="1">
      <alignment horizontal="center" vertical="center"/>
      <protection locked="0"/>
    </xf>
    <xf numFmtId="185" fontId="14" fillId="0" borderId="10" xfId="4" applyNumberFormat="1" applyFont="1" applyFill="1" applyBorder="1" applyAlignment="1" applyProtection="1">
      <alignment horizontal="center" vertical="center"/>
      <protection locked="0"/>
    </xf>
    <xf numFmtId="185" fontId="14" fillId="0" borderId="78" xfId="4" applyNumberFormat="1" applyFont="1" applyFill="1" applyBorder="1" applyAlignment="1" applyProtection="1">
      <alignment horizontal="center" vertical="center"/>
      <protection locked="0"/>
    </xf>
    <xf numFmtId="185" fontId="15" fillId="0" borderId="10" xfId="4" applyNumberFormat="1" applyFont="1" applyBorder="1" applyAlignment="1" applyProtection="1">
      <alignment horizontal="center" vertical="center"/>
      <protection locked="0"/>
    </xf>
    <xf numFmtId="185" fontId="15" fillId="0" borderId="72" xfId="4" applyNumberFormat="1" applyFont="1" applyBorder="1" applyAlignment="1" applyProtection="1">
      <alignment horizontal="center" vertical="center"/>
      <protection locked="0"/>
    </xf>
    <xf numFmtId="0" fontId="15" fillId="4" borderId="46" xfId="5" applyFont="1" applyFill="1" applyBorder="1" applyAlignment="1">
      <alignment horizontal="center" vertical="center"/>
    </xf>
    <xf numFmtId="0" fontId="15" fillId="4" borderId="39" xfId="5" applyFont="1" applyFill="1" applyBorder="1" applyAlignment="1">
      <alignment horizontal="center" vertical="center"/>
    </xf>
    <xf numFmtId="0" fontId="15" fillId="4" borderId="71" xfId="5" applyFont="1" applyFill="1" applyBorder="1" applyAlignment="1">
      <alignment horizontal="center" vertical="center"/>
    </xf>
    <xf numFmtId="0" fontId="15" fillId="4" borderId="94" xfId="5" applyFont="1" applyFill="1" applyBorder="1" applyAlignment="1">
      <alignment horizontal="right" vertical="center" shrinkToFit="1"/>
    </xf>
    <xf numFmtId="0" fontId="15" fillId="4" borderId="96" xfId="5" applyFont="1" applyFill="1" applyBorder="1" applyAlignment="1">
      <alignment horizontal="right" vertical="center" shrinkToFit="1"/>
    </xf>
    <xf numFmtId="0" fontId="15" fillId="4" borderId="94" xfId="5" applyFont="1" applyFill="1" applyBorder="1" applyAlignment="1" applyProtection="1">
      <alignment horizontal="right" vertical="center" shrinkToFit="1"/>
      <protection locked="0"/>
    </xf>
    <xf numFmtId="0" fontId="15" fillId="4" borderId="96" xfId="5" applyFont="1" applyFill="1" applyBorder="1" applyAlignment="1" applyProtection="1">
      <alignment horizontal="right" vertical="center" shrinkToFit="1"/>
      <protection locked="0"/>
    </xf>
    <xf numFmtId="0" fontId="15" fillId="4" borderId="40" xfId="5" applyFont="1" applyFill="1" applyBorder="1" applyAlignment="1">
      <alignment horizontal="center" vertical="center"/>
    </xf>
    <xf numFmtId="0" fontId="15" fillId="4" borderId="41" xfId="5" applyFont="1" applyFill="1" applyBorder="1" applyAlignment="1">
      <alignment horizontal="center" vertical="center"/>
    </xf>
    <xf numFmtId="181" fontId="15" fillId="0" borderId="75" xfId="5" applyNumberFormat="1" applyFont="1" applyBorder="1" applyAlignment="1" applyProtection="1">
      <alignment horizontal="center" vertical="center" shrinkToFit="1"/>
      <protection locked="0"/>
    </xf>
    <xf numFmtId="181" fontId="15" fillId="0" borderId="11" xfId="5" applyNumberFormat="1" applyFont="1" applyBorder="1" applyAlignment="1" applyProtection="1">
      <alignment horizontal="center" vertical="center" shrinkToFit="1"/>
      <protection locked="0"/>
    </xf>
    <xf numFmtId="181" fontId="15" fillId="0" borderId="20" xfId="5" applyNumberFormat="1" applyFont="1" applyBorder="1" applyAlignment="1" applyProtection="1">
      <alignment horizontal="center" vertical="center" shrinkToFit="1"/>
      <protection locked="0"/>
    </xf>
    <xf numFmtId="181" fontId="15" fillId="0" borderId="12" xfId="5" applyNumberFormat="1" applyFont="1" applyBorder="1" applyAlignment="1" applyProtection="1">
      <alignment horizontal="center" vertical="center" shrinkToFit="1"/>
      <protection locked="0"/>
    </xf>
    <xf numFmtId="183" fontId="15" fillId="4" borderId="66" xfId="5" applyNumberFormat="1" applyFont="1" applyFill="1" applyBorder="1" applyAlignment="1">
      <alignment horizontal="center" vertical="center" shrinkToFit="1"/>
    </xf>
    <xf numFmtId="183" fontId="15" fillId="4" borderId="67" xfId="5" applyNumberFormat="1" applyFont="1" applyFill="1" applyBorder="1" applyAlignment="1">
      <alignment horizontal="center" vertical="center" shrinkToFit="1"/>
    </xf>
    <xf numFmtId="183" fontId="15" fillId="4" borderId="78" xfId="5" applyNumberFormat="1" applyFont="1" applyFill="1" applyBorder="1" applyAlignment="1">
      <alignment horizontal="center" vertical="center" shrinkToFit="1"/>
    </xf>
    <xf numFmtId="176" fontId="15" fillId="3" borderId="39" xfId="4" applyNumberFormat="1" applyFont="1" applyFill="1" applyBorder="1" applyAlignment="1" applyProtection="1">
      <alignment horizontal="center" vertical="center"/>
    </xf>
    <xf numFmtId="176" fontId="15" fillId="3" borderId="47" xfId="4" applyNumberFormat="1" applyFont="1" applyFill="1" applyBorder="1" applyAlignment="1" applyProtection="1">
      <alignment horizontal="center" vertical="center"/>
    </xf>
    <xf numFmtId="185" fontId="15" fillId="3" borderId="41" xfId="5" applyNumberFormat="1" applyFont="1" applyFill="1" applyBorder="1" applyAlignment="1">
      <alignment vertical="center"/>
    </xf>
    <xf numFmtId="185" fontId="15" fillId="3" borderId="14" xfId="5" applyNumberFormat="1" applyFont="1" applyFill="1" applyBorder="1" applyAlignment="1">
      <alignment vertical="center"/>
    </xf>
    <xf numFmtId="183" fontId="15" fillId="4" borderId="71" xfId="5" applyNumberFormat="1" applyFont="1" applyFill="1" applyBorder="1" applyAlignment="1">
      <alignment horizontal="center" vertical="center" wrapText="1"/>
    </xf>
    <xf numFmtId="183" fontId="15" fillId="4" borderId="41" xfId="5" applyNumberFormat="1" applyFont="1" applyFill="1" applyBorder="1" applyAlignment="1">
      <alignment horizontal="center" vertical="center" wrapText="1"/>
    </xf>
    <xf numFmtId="0" fontId="15" fillId="4" borderId="68" xfId="5" applyFont="1" applyFill="1" applyBorder="1" applyAlignment="1">
      <alignment horizontal="center" vertical="center"/>
    </xf>
    <xf numFmtId="0" fontId="15" fillId="4" borderId="69" xfId="5" applyFont="1" applyFill="1" applyBorder="1" applyAlignment="1">
      <alignment horizontal="center" vertical="center"/>
    </xf>
    <xf numFmtId="185" fontId="15" fillId="3" borderId="69" xfId="5" applyNumberFormat="1" applyFont="1" applyFill="1" applyBorder="1" applyAlignment="1">
      <alignment vertical="center"/>
    </xf>
    <xf numFmtId="185" fontId="15" fillId="3" borderId="90" xfId="5" applyNumberFormat="1" applyFont="1" applyFill="1" applyBorder="1" applyAlignment="1">
      <alignment vertical="center"/>
    </xf>
    <xf numFmtId="183" fontId="15" fillId="4" borderId="74" xfId="5" applyNumberFormat="1" applyFont="1" applyFill="1" applyBorder="1" applyAlignment="1">
      <alignment horizontal="center" vertical="center" wrapText="1"/>
    </xf>
    <xf numFmtId="183" fontId="15" fillId="4" borderId="69" xfId="5" applyNumberFormat="1" applyFont="1" applyFill="1" applyBorder="1" applyAlignment="1">
      <alignment horizontal="center" vertical="center" wrapText="1"/>
    </xf>
    <xf numFmtId="0" fontId="15" fillId="4" borderId="42" xfId="5" applyFont="1" applyFill="1" applyBorder="1" applyAlignment="1">
      <alignment horizontal="center" vertical="center"/>
    </xf>
    <xf numFmtId="0" fontId="15" fillId="4" borderId="83" xfId="5" applyFont="1" applyFill="1" applyBorder="1" applyAlignment="1">
      <alignment horizontal="center" vertical="center"/>
    </xf>
    <xf numFmtId="0" fontId="15" fillId="4" borderId="82" xfId="5" applyFont="1" applyFill="1" applyBorder="1" applyAlignment="1">
      <alignment horizontal="center" vertical="center"/>
    </xf>
    <xf numFmtId="0" fontId="15" fillId="4" borderId="42" xfId="5" applyFont="1" applyFill="1" applyBorder="1" applyAlignment="1">
      <alignment horizontal="center" vertical="center" shrinkToFit="1"/>
    </xf>
    <xf numFmtId="0" fontId="15" fillId="4" borderId="83" xfId="5" applyFont="1" applyFill="1" applyBorder="1" applyAlignment="1">
      <alignment horizontal="center" vertical="center" shrinkToFit="1"/>
    </xf>
    <xf numFmtId="191" fontId="15" fillId="3" borderId="53" xfId="5" applyNumberFormat="1" applyFont="1" applyFill="1" applyBorder="1" applyAlignment="1">
      <alignment horizontal="center" vertical="center" wrapText="1"/>
    </xf>
    <xf numFmtId="0" fontId="13" fillId="0" borderId="39" xfId="0" applyFont="1" applyBorder="1" applyAlignment="1">
      <alignment horizontal="center" vertical="center" wrapText="1"/>
    </xf>
    <xf numFmtId="191" fontId="14" fillId="5" borderId="46" xfId="0" applyNumberFormat="1" applyFont="1" applyFill="1" applyBorder="1" applyAlignment="1">
      <alignment horizontal="center" vertical="center" shrinkToFit="1"/>
    </xf>
    <xf numFmtId="0" fontId="14" fillId="5" borderId="39" xfId="0" applyFont="1" applyFill="1" applyBorder="1" applyAlignment="1">
      <alignment horizontal="center" vertical="center" shrinkToFit="1"/>
    </xf>
    <xf numFmtId="0" fontId="15" fillId="4" borderId="40" xfId="5" applyFont="1" applyFill="1" applyBorder="1" applyAlignment="1">
      <alignment horizontal="center" vertical="center" shrinkToFit="1"/>
    </xf>
    <xf numFmtId="0" fontId="15" fillId="4" borderId="41" xfId="5" applyFont="1" applyFill="1" applyBorder="1" applyAlignment="1">
      <alignment horizontal="center" vertical="center" shrinkToFit="1"/>
    </xf>
    <xf numFmtId="186" fontId="15" fillId="3" borderId="53" xfId="5" applyNumberFormat="1" applyFont="1" applyFill="1" applyBorder="1" applyAlignment="1">
      <alignment horizontal="center" vertical="center" wrapText="1"/>
    </xf>
    <xf numFmtId="186" fontId="13" fillId="0" borderId="47" xfId="0" applyNumberFormat="1" applyFont="1" applyBorder="1" applyAlignment="1">
      <alignment horizontal="center" vertical="center" wrapText="1"/>
    </xf>
    <xf numFmtId="0" fontId="15" fillId="4" borderId="53" xfId="5" applyFont="1" applyFill="1" applyBorder="1" applyAlignment="1">
      <alignment horizontal="center" vertical="center" shrinkToFit="1"/>
    </xf>
    <xf numFmtId="0" fontId="15" fillId="4" borderId="2" xfId="5" applyFont="1" applyFill="1" applyBorder="1" applyAlignment="1">
      <alignment horizontal="center" vertical="center"/>
    </xf>
    <xf numFmtId="0" fontId="15" fillId="4" borderId="3" xfId="5" applyFont="1" applyFill="1" applyBorder="1" applyAlignment="1">
      <alignment horizontal="center" vertical="center"/>
    </xf>
    <xf numFmtId="190" fontId="15" fillId="3" borderId="3" xfId="5" applyNumberFormat="1" applyFont="1" applyFill="1" applyBorder="1" applyAlignment="1">
      <alignment vertical="center"/>
    </xf>
    <xf numFmtId="190" fontId="15" fillId="3" borderId="8" xfId="5" applyNumberFormat="1" applyFont="1" applyFill="1" applyBorder="1" applyAlignment="1">
      <alignment vertical="center"/>
    </xf>
    <xf numFmtId="0" fontId="15" fillId="4" borderId="6" xfId="5" applyFont="1" applyFill="1" applyBorder="1" applyAlignment="1">
      <alignment horizontal="center" vertical="center"/>
    </xf>
    <xf numFmtId="0" fontId="15" fillId="4" borderId="13" xfId="5" applyFont="1" applyFill="1" applyBorder="1" applyAlignment="1">
      <alignment horizontal="center" vertical="center"/>
    </xf>
    <xf numFmtId="190" fontId="15" fillId="0" borderId="69" xfId="5" applyNumberFormat="1" applyFont="1" applyBorder="1" applyAlignment="1" applyProtection="1">
      <alignment horizontal="right" vertical="center"/>
      <protection locked="0"/>
    </xf>
    <xf numFmtId="184" fontId="15" fillId="0" borderId="69" xfId="5" applyNumberFormat="1" applyFont="1" applyBorder="1" applyAlignment="1" applyProtection="1">
      <alignment horizontal="right" vertical="center"/>
      <protection locked="0"/>
    </xf>
    <xf numFmtId="184" fontId="15" fillId="3" borderId="3" xfId="5" applyNumberFormat="1" applyFont="1" applyFill="1" applyBorder="1" applyAlignment="1">
      <alignment vertical="center"/>
    </xf>
    <xf numFmtId="184" fontId="15" fillId="3" borderId="8" xfId="5" applyNumberFormat="1" applyFont="1" applyFill="1" applyBorder="1" applyAlignment="1">
      <alignment vertical="center"/>
    </xf>
    <xf numFmtId="185" fontId="15" fillId="0" borderId="10" xfId="6" applyNumberFormat="1" applyFont="1" applyFill="1" applyBorder="1" applyAlignment="1" applyProtection="1">
      <alignment horizontal="center" vertical="center"/>
      <protection locked="0"/>
    </xf>
    <xf numFmtId="185" fontId="15" fillId="0" borderId="72" xfId="6" applyNumberFormat="1" applyFont="1" applyFill="1" applyBorder="1" applyAlignment="1" applyProtection="1">
      <alignment horizontal="center" vertical="center"/>
      <protection locked="0"/>
    </xf>
    <xf numFmtId="0" fontId="15" fillId="4" borderId="40" xfId="5" applyFont="1" applyFill="1" applyBorder="1" applyAlignment="1" applyProtection="1">
      <alignment horizontal="center" vertical="center" shrinkToFit="1"/>
      <protection locked="0"/>
    </xf>
    <xf numFmtId="0" fontId="15" fillId="4" borderId="41" xfId="5" applyFont="1" applyFill="1" applyBorder="1" applyAlignment="1" applyProtection="1">
      <alignment horizontal="center" vertical="center" shrinkToFit="1"/>
      <protection locked="0"/>
    </xf>
    <xf numFmtId="0" fontId="15" fillId="4" borderId="22" xfId="5" applyFont="1" applyFill="1" applyBorder="1" applyAlignment="1">
      <alignment horizontal="right" vertical="center"/>
    </xf>
    <xf numFmtId="0" fontId="15" fillId="4" borderId="18" xfId="5" applyFont="1" applyFill="1" applyBorder="1" applyAlignment="1">
      <alignment horizontal="right" vertical="center"/>
    </xf>
    <xf numFmtId="0" fontId="15" fillId="4" borderId="19" xfId="5" applyFont="1" applyFill="1" applyBorder="1" applyAlignment="1">
      <alignment horizontal="right" vertical="center"/>
    </xf>
    <xf numFmtId="183" fontId="15" fillId="4" borderId="17" xfId="5" applyNumberFormat="1" applyFont="1" applyFill="1" applyBorder="1" applyAlignment="1">
      <alignment horizontal="center" vertical="center" shrinkToFit="1"/>
    </xf>
    <xf numFmtId="183" fontId="15" fillId="4" borderId="24" xfId="5" applyNumberFormat="1" applyFont="1" applyFill="1" applyBorder="1" applyAlignment="1">
      <alignment horizontal="center" vertical="center" shrinkToFit="1"/>
    </xf>
    <xf numFmtId="183" fontId="15" fillId="4" borderId="74" xfId="5" applyNumberFormat="1" applyFont="1" applyFill="1" applyBorder="1" applyAlignment="1">
      <alignment horizontal="center" vertical="center" shrinkToFit="1"/>
    </xf>
    <xf numFmtId="176" fontId="15" fillId="3" borderId="53" xfId="4" applyNumberFormat="1" applyFont="1" applyFill="1" applyBorder="1" applyAlignment="1" applyProtection="1">
      <alignment horizontal="center" vertical="center"/>
    </xf>
    <xf numFmtId="185" fontId="15" fillId="0" borderId="10" xfId="4" applyNumberFormat="1" applyFont="1" applyFill="1" applyBorder="1" applyAlignment="1" applyProtection="1">
      <alignment horizontal="center" vertical="center"/>
      <protection locked="0"/>
    </xf>
    <xf numFmtId="185" fontId="15" fillId="0" borderId="72" xfId="4" applyNumberFormat="1" applyFont="1" applyFill="1" applyBorder="1" applyAlignment="1" applyProtection="1">
      <alignment horizontal="center" vertical="center"/>
      <protection locked="0"/>
    </xf>
    <xf numFmtId="184" fontId="15" fillId="3" borderId="73" xfId="5" applyNumberFormat="1" applyFont="1" applyFill="1" applyBorder="1" applyAlignment="1">
      <alignment vertical="center"/>
    </xf>
    <xf numFmtId="184" fontId="15" fillId="0" borderId="53" xfId="5" applyNumberFormat="1" applyFont="1" applyBorder="1" applyAlignment="1" applyProtection="1">
      <alignment horizontal="right" vertical="center"/>
      <protection locked="0"/>
    </xf>
    <xf numFmtId="184" fontId="15" fillId="0" borderId="71" xfId="5" applyNumberFormat="1" applyFont="1" applyBorder="1" applyAlignment="1" applyProtection="1">
      <alignment horizontal="right" vertical="center"/>
      <protection locked="0"/>
    </xf>
    <xf numFmtId="38" fontId="15" fillId="3" borderId="41" xfId="5" applyNumberFormat="1" applyFont="1" applyFill="1" applyBorder="1" applyAlignment="1" applyProtection="1">
      <alignment horizontal="center" vertical="center" shrinkToFit="1"/>
      <protection locked="0"/>
    </xf>
    <xf numFmtId="38" fontId="15" fillId="3" borderId="14" xfId="5" applyNumberFormat="1" applyFont="1" applyFill="1" applyBorder="1" applyAlignment="1" applyProtection="1">
      <alignment horizontal="center" vertical="center" shrinkToFit="1"/>
      <protection locked="0"/>
    </xf>
    <xf numFmtId="0" fontId="15" fillId="4" borderId="42" xfId="5" applyFont="1" applyFill="1" applyBorder="1" applyAlignment="1" applyProtection="1">
      <alignment horizontal="center" vertical="center" shrinkToFit="1"/>
      <protection locked="0"/>
    </xf>
    <xf numFmtId="0" fontId="15" fillId="4" borderId="83" xfId="5" applyFont="1" applyFill="1" applyBorder="1" applyAlignment="1" applyProtection="1">
      <alignment horizontal="center" vertical="center" shrinkToFit="1"/>
      <protection locked="0"/>
    </xf>
    <xf numFmtId="178" fontId="15" fillId="3" borderId="83" xfId="5" applyNumberFormat="1" applyFont="1" applyFill="1" applyBorder="1" applyAlignment="1" applyProtection="1">
      <alignment vertical="center" shrinkToFit="1"/>
      <protection locked="0"/>
    </xf>
    <xf numFmtId="178" fontId="15" fillId="3" borderId="82" xfId="5" applyNumberFormat="1" applyFont="1" applyFill="1" applyBorder="1" applyAlignment="1" applyProtection="1">
      <alignment vertical="center" shrinkToFit="1"/>
      <protection locked="0"/>
    </xf>
    <xf numFmtId="0" fontId="15" fillId="4" borderId="86" xfId="5" applyFont="1" applyFill="1" applyBorder="1" applyAlignment="1" applyProtection="1">
      <alignment horizontal="center" vertical="center" shrinkToFit="1"/>
      <protection locked="0"/>
    </xf>
    <xf numFmtId="0" fontId="15" fillId="4" borderId="96" xfId="5" applyFont="1" applyFill="1" applyBorder="1" applyAlignment="1" applyProtection="1">
      <alignment horizontal="center" vertical="center" shrinkToFit="1"/>
      <protection locked="0"/>
    </xf>
    <xf numFmtId="178" fontId="15" fillId="3" borderId="41" xfId="5" applyNumberFormat="1" applyFont="1" applyFill="1" applyBorder="1" applyAlignment="1" applyProtection="1">
      <alignment vertical="center" shrinkToFit="1"/>
      <protection locked="0"/>
    </xf>
    <xf numFmtId="178" fontId="15" fillId="3" borderId="14" xfId="5" applyNumberFormat="1" applyFont="1" applyFill="1" applyBorder="1" applyAlignment="1" applyProtection="1">
      <alignment vertical="center" shrinkToFit="1"/>
      <protection locked="0"/>
    </xf>
    <xf numFmtId="0" fontId="15" fillId="4" borderId="71" xfId="5" applyFont="1" applyFill="1" applyBorder="1" applyAlignment="1" applyProtection="1">
      <alignment horizontal="center" vertical="center" shrinkToFit="1"/>
      <protection locked="0"/>
    </xf>
    <xf numFmtId="0" fontId="15" fillId="4" borderId="68" xfId="5" applyFont="1" applyFill="1" applyBorder="1" applyAlignment="1" applyProtection="1">
      <alignment horizontal="center" vertical="center" shrinkToFit="1"/>
      <protection locked="0"/>
    </xf>
    <xf numFmtId="0" fontId="15" fillId="4" borderId="69" xfId="5" applyFont="1" applyFill="1" applyBorder="1" applyAlignment="1" applyProtection="1">
      <alignment horizontal="center" vertical="center" shrinkToFit="1"/>
      <protection locked="0"/>
    </xf>
    <xf numFmtId="178" fontId="15" fillId="3" borderId="69" xfId="5" applyNumberFormat="1" applyFont="1" applyFill="1" applyBorder="1" applyAlignment="1" applyProtection="1">
      <alignment vertical="center" shrinkToFit="1"/>
      <protection locked="0"/>
    </xf>
    <xf numFmtId="178" fontId="15" fillId="3" borderId="90" xfId="5" applyNumberFormat="1" applyFont="1" applyFill="1" applyBorder="1" applyAlignment="1" applyProtection="1">
      <alignment vertical="center" shrinkToFit="1"/>
      <protection locked="0"/>
    </xf>
    <xf numFmtId="0" fontId="15" fillId="4" borderId="74" xfId="5" applyFont="1" applyFill="1" applyBorder="1" applyAlignment="1" applyProtection="1">
      <alignment horizontal="center" vertical="center" shrinkToFit="1"/>
      <protection locked="0"/>
    </xf>
    <xf numFmtId="0" fontId="13" fillId="0" borderId="0" xfId="3" applyFont="1" applyAlignment="1" applyProtection="1">
      <alignment horizontal="left" vertical="top" wrapText="1"/>
      <protection locked="0"/>
    </xf>
    <xf numFmtId="0" fontId="59" fillId="6" borderId="46" xfId="0" applyFont="1" applyFill="1" applyBorder="1" applyAlignment="1">
      <alignment horizontal="center" vertical="center" shrinkToFit="1"/>
    </xf>
    <xf numFmtId="0" fontId="59" fillId="6" borderId="47" xfId="0" applyFont="1" applyFill="1" applyBorder="1" applyAlignment="1">
      <alignment horizontal="center" vertical="center" shrinkToFit="1"/>
    </xf>
    <xf numFmtId="0" fontId="39" fillId="0" borderId="0" xfId="0" applyFont="1" applyAlignment="1">
      <alignment horizontal="left" vertical="center"/>
    </xf>
    <xf numFmtId="0" fontId="18" fillId="0" borderId="1" xfId="0" applyFont="1" applyBorder="1" applyAlignment="1">
      <alignment horizontal="left" vertical="center"/>
    </xf>
    <xf numFmtId="0" fontId="26" fillId="3" borderId="1" xfId="0" applyFont="1" applyFill="1" applyBorder="1">
      <alignment vertical="center"/>
    </xf>
    <xf numFmtId="0" fontId="26" fillId="3" borderId="1" xfId="0" applyFont="1" applyFill="1" applyBorder="1" applyAlignment="1">
      <alignment vertical="center" wrapText="1"/>
    </xf>
    <xf numFmtId="0" fontId="59" fillId="6" borderId="1" xfId="0" applyFont="1" applyFill="1" applyBorder="1" applyAlignment="1">
      <alignment horizontal="center" vertical="center"/>
    </xf>
    <xf numFmtId="38" fontId="60" fillId="12" borderId="1" xfId="4" applyFont="1" applyFill="1" applyBorder="1" applyAlignment="1">
      <alignment horizontal="center" vertical="center"/>
    </xf>
    <xf numFmtId="38" fontId="60" fillId="13" borderId="1" xfId="4" applyFont="1" applyFill="1" applyBorder="1" applyAlignment="1">
      <alignment horizontal="center" vertical="center"/>
    </xf>
    <xf numFmtId="0" fontId="30" fillId="3" borderId="57" xfId="0" applyFont="1" applyFill="1" applyBorder="1" applyAlignment="1">
      <alignment horizontal="center" vertical="center" shrinkToFit="1"/>
    </xf>
    <xf numFmtId="56" fontId="26" fillId="12" borderId="1" xfId="0" applyNumberFormat="1" applyFont="1" applyFill="1" applyBorder="1" applyAlignment="1">
      <alignment horizontal="center" vertical="center"/>
    </xf>
    <xf numFmtId="0" fontId="30" fillId="3" borderId="46" xfId="0" applyFont="1" applyFill="1" applyBorder="1" applyAlignment="1">
      <alignment horizontal="center" vertical="center" wrapText="1"/>
    </xf>
    <xf numFmtId="0" fontId="30" fillId="3" borderId="47"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25" fillId="0" borderId="9" xfId="13" applyFont="1" applyBorder="1" applyAlignment="1">
      <alignment horizontal="left" vertical="center" wrapText="1"/>
    </xf>
    <xf numFmtId="0" fontId="25" fillId="0" borderId="34" xfId="13" applyFont="1" applyBorder="1" applyAlignment="1">
      <alignment horizontal="left" vertical="center" wrapText="1"/>
    </xf>
    <xf numFmtId="0" fontId="25" fillId="0" borderId="49" xfId="13" applyFont="1" applyBorder="1" applyAlignment="1">
      <alignment horizontal="left" vertical="center" wrapText="1"/>
    </xf>
    <xf numFmtId="0" fontId="25" fillId="0" borderId="9" xfId="13" applyFont="1" applyBorder="1" applyAlignment="1">
      <alignment horizontal="left" vertical="top" wrapText="1"/>
    </xf>
    <xf numFmtId="0" fontId="25" fillId="0" borderId="34" xfId="13" applyFont="1" applyBorder="1" applyAlignment="1">
      <alignment horizontal="left" vertical="top" wrapText="1"/>
    </xf>
    <xf numFmtId="0" fontId="25" fillId="0" borderId="49" xfId="13" applyFont="1" applyBorder="1" applyAlignment="1">
      <alignment horizontal="left" vertical="top" wrapText="1"/>
    </xf>
    <xf numFmtId="0" fontId="25" fillId="0" borderId="0" xfId="13" applyFont="1" applyAlignment="1">
      <alignment horizontal="left" vertical="center"/>
    </xf>
    <xf numFmtId="0" fontId="25" fillId="3" borderId="9" xfId="13" applyFont="1" applyFill="1" applyBorder="1" applyAlignment="1">
      <alignment horizontal="left" vertical="center"/>
    </xf>
    <xf numFmtId="0" fontId="25" fillId="3" borderId="34" xfId="13" applyFont="1" applyFill="1" applyBorder="1" applyAlignment="1">
      <alignment horizontal="left" vertical="center"/>
    </xf>
    <xf numFmtId="0" fontId="25" fillId="3" borderId="49" xfId="13" applyFont="1" applyFill="1" applyBorder="1" applyAlignment="1">
      <alignment horizontal="left" vertical="center"/>
    </xf>
    <xf numFmtId="0" fontId="25" fillId="0" borderId="0" xfId="13" applyFont="1" applyAlignment="1">
      <alignment horizontal="center" vertical="center"/>
    </xf>
    <xf numFmtId="0" fontId="25" fillId="0" borderId="9" xfId="13" applyFont="1" applyBorder="1" applyAlignment="1">
      <alignment horizontal="left" vertical="center"/>
    </xf>
    <xf numFmtId="0" fontId="25" fillId="0" borderId="34" xfId="13" applyFont="1" applyBorder="1" applyAlignment="1">
      <alignment horizontal="left" vertical="center"/>
    </xf>
    <xf numFmtId="0" fontId="25" fillId="0" borderId="49" xfId="13" applyFont="1" applyBorder="1" applyAlignment="1">
      <alignment horizontal="left" vertical="center"/>
    </xf>
    <xf numFmtId="0" fontId="25" fillId="0" borderId="0" xfId="14" applyFont="1" applyAlignment="1">
      <alignment horizontal="center" vertical="center"/>
    </xf>
    <xf numFmtId="14" fontId="25" fillId="3" borderId="9" xfId="14" applyNumberFormat="1" applyFont="1" applyFill="1" applyBorder="1" applyAlignment="1">
      <alignment horizontal="left" vertical="center"/>
    </xf>
    <xf numFmtId="0" fontId="25" fillId="3" borderId="34" xfId="14" applyFont="1" applyFill="1" applyBorder="1" applyAlignment="1">
      <alignment horizontal="left" vertical="center"/>
    </xf>
    <xf numFmtId="0" fontId="25" fillId="3" borderId="49" xfId="14" applyFont="1" applyFill="1" applyBorder="1" applyAlignment="1">
      <alignment horizontal="left" vertical="center"/>
    </xf>
    <xf numFmtId="0" fontId="25" fillId="0" borderId="9" xfId="14" applyFont="1" applyBorder="1" applyAlignment="1">
      <alignment horizontal="left" vertical="center" wrapText="1"/>
    </xf>
    <xf numFmtId="0" fontId="25" fillId="0" borderId="34" xfId="14" applyFont="1" applyBorder="1" applyAlignment="1">
      <alignment horizontal="left" vertical="center" wrapText="1"/>
    </xf>
    <xf numFmtId="0" fontId="25" fillId="0" borderId="49" xfId="14" applyFont="1" applyBorder="1" applyAlignment="1">
      <alignment horizontal="left" vertical="center" wrapText="1"/>
    </xf>
    <xf numFmtId="0" fontId="25" fillId="0" borderId="9" xfId="14" applyFont="1" applyBorder="1" applyAlignment="1">
      <alignment horizontal="left" vertical="top" wrapText="1"/>
    </xf>
    <xf numFmtId="0" fontId="25" fillId="0" borderId="34" xfId="14" applyFont="1" applyBorder="1" applyAlignment="1">
      <alignment horizontal="left" vertical="top" wrapText="1"/>
    </xf>
    <xf numFmtId="0" fontId="25" fillId="0" borderId="49" xfId="14" applyFont="1" applyBorder="1" applyAlignment="1">
      <alignment horizontal="left" vertical="top" wrapText="1"/>
    </xf>
    <xf numFmtId="192" fontId="25" fillId="0" borderId="9" xfId="14" applyNumberFormat="1" applyFont="1" applyBorder="1" applyAlignment="1">
      <alignment horizontal="left" vertical="center" wrapText="1"/>
    </xf>
    <xf numFmtId="192" fontId="25" fillId="0" borderId="34" xfId="14" applyNumberFormat="1" applyFont="1" applyBorder="1" applyAlignment="1">
      <alignment horizontal="left" vertical="center" wrapText="1"/>
    </xf>
    <xf numFmtId="192" fontId="25" fillId="0" borderId="49" xfId="14" applyNumberFormat="1" applyFont="1" applyBorder="1" applyAlignment="1">
      <alignment horizontal="left" vertical="center" wrapText="1"/>
    </xf>
    <xf numFmtId="0" fontId="25" fillId="0" borderId="9" xfId="14" applyFont="1" applyBorder="1" applyAlignment="1">
      <alignment horizontal="left" vertical="center"/>
    </xf>
    <xf numFmtId="0" fontId="25" fillId="0" borderId="34" xfId="14" applyFont="1" applyBorder="1" applyAlignment="1">
      <alignment horizontal="left" vertical="center"/>
    </xf>
    <xf numFmtId="0" fontId="25" fillId="0" borderId="49" xfId="14" applyFont="1" applyBorder="1" applyAlignment="1">
      <alignment horizontal="left" vertical="center"/>
    </xf>
    <xf numFmtId="0" fontId="25" fillId="0" borderId="0" xfId="14" applyFont="1" applyAlignment="1">
      <alignment horizontal="left" vertical="center"/>
    </xf>
    <xf numFmtId="192" fontId="17" fillId="3" borderId="0" xfId="0" applyNumberFormat="1" applyFont="1" applyFill="1" applyAlignment="1">
      <alignment horizontal="right" vertical="center"/>
    </xf>
    <xf numFmtId="0" fontId="67" fillId="0" borderId="0" xfId="0" applyFont="1" applyAlignment="1">
      <alignment horizontal="distributed" vertical="center"/>
    </xf>
    <xf numFmtId="0" fontId="67" fillId="0" borderId="0" xfId="0" applyFont="1" applyAlignment="1">
      <alignment horizontal="distributed" vertical="center" wrapText="1"/>
    </xf>
    <xf numFmtId="0" fontId="67" fillId="0" borderId="0" xfId="0" applyFont="1" applyAlignment="1">
      <alignment horizontal="distributed" vertical="center" shrinkToFit="1"/>
    </xf>
    <xf numFmtId="0" fontId="17" fillId="0" borderId="0" xfId="0" applyFont="1" applyAlignment="1">
      <alignment horizontal="right" vertical="center"/>
    </xf>
    <xf numFmtId="0" fontId="17" fillId="3" borderId="0" xfId="0" applyFont="1" applyFill="1" applyAlignment="1">
      <alignment horizontal="left" vertical="center" wrapText="1"/>
    </xf>
    <xf numFmtId="0" fontId="17" fillId="0" borderId="0" xfId="0" applyFont="1" applyAlignment="1">
      <alignment horizontal="left" vertical="center" wrapText="1"/>
    </xf>
    <xf numFmtId="0" fontId="20" fillId="0" borderId="0" xfId="0" applyFont="1" applyAlignment="1">
      <alignment horizontal="center" vertical="center" wrapText="1"/>
    </xf>
    <xf numFmtId="0" fontId="17" fillId="3" borderId="0" xfId="0" applyFont="1" applyFill="1" applyAlignment="1">
      <alignment horizontal="left" vertical="center"/>
    </xf>
    <xf numFmtId="198" fontId="67" fillId="3" borderId="0" xfId="0" applyNumberFormat="1" applyFont="1" applyFill="1" applyAlignment="1">
      <alignment horizontal="left" vertical="center"/>
    </xf>
    <xf numFmtId="198" fontId="21" fillId="3" borderId="0" xfId="0" applyNumberFormat="1" applyFont="1" applyFill="1" applyAlignment="1">
      <alignment horizontal="center" vertical="center"/>
    </xf>
    <xf numFmtId="198" fontId="21" fillId="0" borderId="0" xfId="0" applyNumberFormat="1" applyFont="1" applyAlignment="1">
      <alignment horizontal="center" vertical="center"/>
    </xf>
    <xf numFmtId="0" fontId="20" fillId="6" borderId="46" xfId="0" applyFont="1" applyFill="1" applyBorder="1">
      <alignment vertical="center"/>
    </xf>
    <xf numFmtId="0" fontId="20" fillId="6" borderId="47" xfId="0" applyFont="1" applyFill="1" applyBorder="1">
      <alignment vertical="center"/>
    </xf>
    <xf numFmtId="0" fontId="20" fillId="0" borderId="46" xfId="0" applyFont="1" applyBorder="1" applyAlignment="1">
      <alignment horizontal="left" vertical="center"/>
    </xf>
    <xf numFmtId="0" fontId="20" fillId="0" borderId="39" xfId="0" applyFont="1" applyBorder="1" applyAlignment="1">
      <alignment horizontal="left" vertical="center"/>
    </xf>
    <xf numFmtId="0" fontId="20" fillId="0" borderId="47" xfId="0" applyFont="1" applyBorder="1" applyAlignment="1">
      <alignment horizontal="left" vertical="center"/>
    </xf>
    <xf numFmtId="0" fontId="20" fillId="6" borderId="46" xfId="0" applyFont="1" applyFill="1" applyBorder="1" applyAlignment="1">
      <alignment horizontal="left" vertical="center"/>
    </xf>
    <xf numFmtId="0" fontId="20" fillId="6" borderId="47" xfId="0" applyFont="1" applyFill="1" applyBorder="1" applyAlignment="1">
      <alignment horizontal="left" vertical="center"/>
    </xf>
    <xf numFmtId="179" fontId="68" fillId="0" borderId="46" xfId="0" applyNumberFormat="1" applyFont="1" applyBorder="1" applyAlignment="1">
      <alignment horizontal="left" vertical="center"/>
    </xf>
    <xf numFmtId="179" fontId="68" fillId="0" borderId="47" xfId="0" applyNumberFormat="1" applyFont="1" applyBorder="1" applyAlignment="1">
      <alignment horizontal="left" vertical="center"/>
    </xf>
    <xf numFmtId="0" fontId="20" fillId="0" borderId="46" xfId="0" applyFont="1" applyBorder="1" applyAlignment="1">
      <alignment horizontal="left" vertical="center" wrapText="1"/>
    </xf>
    <xf numFmtId="0" fontId="20" fillId="0" borderId="39" xfId="0" applyFont="1" applyBorder="1" applyAlignment="1">
      <alignment horizontal="left" vertical="center" wrapText="1"/>
    </xf>
    <xf numFmtId="0" fontId="20" fillId="0" borderId="47" xfId="0" applyFont="1" applyBorder="1" applyAlignment="1">
      <alignment horizontal="left" vertical="center" wrapText="1"/>
    </xf>
    <xf numFmtId="0" fontId="20" fillId="6" borderId="39" xfId="0" applyFont="1" applyFill="1" applyBorder="1">
      <alignment vertical="center"/>
    </xf>
    <xf numFmtId="0" fontId="20" fillId="0" borderId="71" xfId="0" applyFont="1" applyBorder="1" applyAlignment="1">
      <alignment horizontal="left" vertical="center"/>
    </xf>
    <xf numFmtId="0" fontId="20" fillId="0" borderId="53" xfId="0" applyFont="1" applyBorder="1" applyAlignment="1">
      <alignment horizontal="left" vertical="center"/>
    </xf>
    <xf numFmtId="199" fontId="68" fillId="0" borderId="46" xfId="0" applyNumberFormat="1" applyFont="1" applyBorder="1" applyAlignment="1">
      <alignment horizontal="left" vertical="center"/>
    </xf>
    <xf numFmtId="199" fontId="68" fillId="0" borderId="39" xfId="0" applyNumberFormat="1" applyFont="1" applyBorder="1" applyAlignment="1">
      <alignment horizontal="left" vertical="center"/>
    </xf>
    <xf numFmtId="199" fontId="68" fillId="0" borderId="47" xfId="0" applyNumberFormat="1" applyFont="1" applyBorder="1" applyAlignment="1">
      <alignment horizontal="left" vertical="center"/>
    </xf>
    <xf numFmtId="0" fontId="11" fillId="6" borderId="46" xfId="0" applyFont="1" applyFill="1" applyBorder="1" applyAlignment="1">
      <alignment horizontal="left" vertical="center" wrapText="1"/>
    </xf>
    <xf numFmtId="0" fontId="11" fillId="6" borderId="47" xfId="0" applyFont="1" applyFill="1" applyBorder="1" applyAlignment="1">
      <alignment horizontal="left" vertical="center"/>
    </xf>
    <xf numFmtId="0" fontId="24" fillId="0" borderId="26" xfId="0" applyFont="1" applyBorder="1" applyAlignment="1">
      <alignment horizontal="left" vertical="center" wrapText="1"/>
    </xf>
    <xf numFmtId="0" fontId="24" fillId="0" borderId="0" xfId="0" applyFont="1" applyBorder="1" applyAlignment="1">
      <alignment horizontal="left" vertical="center" wrapText="1"/>
    </xf>
    <xf numFmtId="0" fontId="82" fillId="0" borderId="0" xfId="0" applyFont="1" applyAlignment="1">
      <alignment vertical="center"/>
    </xf>
    <xf numFmtId="0" fontId="25" fillId="0" borderId="26" xfId="0" applyFont="1" applyBorder="1" applyAlignment="1">
      <alignment vertical="top" wrapText="1"/>
    </xf>
    <xf numFmtId="0" fontId="25" fillId="0" borderId="0" xfId="0" applyFont="1" applyAlignment="1">
      <alignment vertical="top" wrapText="1"/>
    </xf>
    <xf numFmtId="0" fontId="25" fillId="0" borderId="28" xfId="0" applyFont="1" applyBorder="1" applyAlignment="1">
      <alignment vertical="top" wrapText="1"/>
    </xf>
    <xf numFmtId="0" fontId="25" fillId="0" borderId="191" xfId="0" applyFont="1" applyBorder="1" applyAlignment="1">
      <alignment vertical="top" wrapText="1"/>
    </xf>
    <xf numFmtId="0" fontId="25" fillId="0" borderId="24" xfId="0" applyFont="1" applyBorder="1" applyAlignment="1">
      <alignment vertical="top" wrapText="1"/>
    </xf>
    <xf numFmtId="0" fontId="25" fillId="0" borderId="36" xfId="0" applyFont="1" applyBorder="1" applyAlignment="1">
      <alignment vertical="top" wrapText="1"/>
    </xf>
    <xf numFmtId="0" fontId="25" fillId="0" borderId="26" xfId="0" applyFont="1" applyBorder="1" applyAlignment="1">
      <alignment horizontal="left" vertical="top" wrapText="1"/>
    </xf>
    <xf numFmtId="0" fontId="25" fillId="0" borderId="0" xfId="0" applyFont="1" applyAlignment="1">
      <alignment horizontal="left" vertical="top" wrapText="1"/>
    </xf>
    <xf numFmtId="0" fontId="25" fillId="0" borderId="28" xfId="0" applyFont="1" applyBorder="1" applyAlignment="1">
      <alignment horizontal="left" vertical="top" wrapText="1"/>
    </xf>
    <xf numFmtId="0" fontId="25" fillId="0" borderId="99" xfId="0" applyFont="1" applyBorder="1" applyAlignment="1">
      <alignment horizontal="left" vertical="top" wrapText="1"/>
    </xf>
    <xf numFmtId="0" fontId="25" fillId="0" borderId="77" xfId="0" applyFont="1" applyBorder="1" applyAlignment="1">
      <alignment horizontal="left" vertical="top" wrapText="1"/>
    </xf>
    <xf numFmtId="0" fontId="25" fillId="0" borderId="102" xfId="0" applyFont="1" applyBorder="1" applyAlignment="1">
      <alignment horizontal="left" vertical="top" wrapText="1"/>
    </xf>
    <xf numFmtId="0" fontId="25" fillId="0" borderId="99" xfId="0" applyFont="1" applyBorder="1" applyAlignment="1">
      <alignment vertical="top" wrapText="1"/>
    </xf>
    <xf numFmtId="0" fontId="25" fillId="0" borderId="77" xfId="0" applyFont="1" applyBorder="1" applyAlignment="1">
      <alignment vertical="top" wrapText="1"/>
    </xf>
    <xf numFmtId="0" fontId="25" fillId="0" borderId="102" xfId="0" applyFont="1" applyBorder="1" applyAlignment="1">
      <alignment vertical="top" wrapText="1"/>
    </xf>
    <xf numFmtId="0" fontId="11" fillId="0" borderId="64" xfId="0" applyFont="1" applyBorder="1" applyAlignment="1">
      <alignment vertical="center"/>
    </xf>
    <xf numFmtId="0" fontId="11" fillId="0" borderId="15" xfId="0" applyFont="1" applyBorder="1" applyAlignment="1">
      <alignment vertical="center"/>
    </xf>
    <xf numFmtId="0" fontId="11" fillId="0" borderId="27" xfId="0" applyFont="1" applyBorder="1" applyAlignment="1">
      <alignment vertical="center"/>
    </xf>
    <xf numFmtId="0" fontId="11" fillId="0" borderId="207" xfId="0" applyFont="1" applyBorder="1" applyAlignment="1">
      <alignment vertical="center"/>
    </xf>
    <xf numFmtId="0" fontId="11" fillId="0" borderId="51" xfId="0" applyFont="1" applyBorder="1" applyAlignment="1">
      <alignment vertical="center"/>
    </xf>
    <xf numFmtId="0" fontId="11" fillId="0" borderId="32" xfId="0" applyFont="1" applyBorder="1" applyAlignment="1">
      <alignment vertical="center"/>
    </xf>
    <xf numFmtId="0" fontId="25" fillId="0" borderId="211" xfId="0" applyFont="1" applyBorder="1" applyAlignment="1">
      <alignment vertical="top" wrapText="1"/>
    </xf>
    <xf numFmtId="0" fontId="25" fillId="0" borderId="55" xfId="0" applyFont="1" applyBorder="1" applyAlignment="1">
      <alignment vertical="top" wrapText="1"/>
    </xf>
    <xf numFmtId="0" fontId="25" fillId="0" borderId="56" xfId="0" applyFont="1" applyBorder="1" applyAlignment="1">
      <alignment vertical="top" wrapText="1"/>
    </xf>
    <xf numFmtId="0" fontId="25" fillId="0" borderId="0" xfId="0" applyFont="1" applyBorder="1" applyAlignment="1">
      <alignment vertical="top" wrapText="1"/>
    </xf>
  </cellXfs>
  <cellStyles count="15">
    <cellStyle name="パーセント" xfId="10" builtinId="5"/>
    <cellStyle name="パーセント 2" xfId="1" xr:uid="{00000000-0005-0000-0000-000000000000}"/>
    <cellStyle name="ハイパーリンク" xfId="12" builtinId="8"/>
    <cellStyle name="桁区切り" xfId="4" builtinId="6"/>
    <cellStyle name="桁区切り 2" xfId="2" xr:uid="{00000000-0005-0000-0000-000002000000}"/>
    <cellStyle name="桁区切り 3" xfId="6" xr:uid="{00000000-0005-0000-0000-000003000000}"/>
    <cellStyle name="通貨" xfId="11" builtinId="7"/>
    <cellStyle name="標準" xfId="0" builtinId="0"/>
    <cellStyle name="標準 2" xfId="3" xr:uid="{00000000-0005-0000-0000-000005000000}"/>
    <cellStyle name="標準 3" xfId="5" xr:uid="{00000000-0005-0000-0000-000006000000}"/>
    <cellStyle name="標準 4" xfId="7" xr:uid="{00000000-0005-0000-0000-000007000000}"/>
    <cellStyle name="標準 4 2" xfId="9" xr:uid="{FAF96865-33BA-455F-B226-C33D462CD956}"/>
    <cellStyle name="標準 5" xfId="8" xr:uid="{00000000-0005-0000-0000-000008000000}"/>
    <cellStyle name="標準 5 2 3" xfId="14" xr:uid="{2C2FC8E5-92E6-4B6D-A7F8-6E8704B9E449}"/>
    <cellStyle name="標準 6" xfId="13" xr:uid="{2D85707A-4188-44E5-B49C-9DAA6F96C5F5}"/>
  </cellStyles>
  <dxfs count="81">
    <dxf>
      <fill>
        <patternFill>
          <bgColor theme="7" tint="0.79998168889431442"/>
        </patternFill>
      </fill>
    </dxf>
    <dxf>
      <fill>
        <patternFill>
          <bgColor theme="7" tint="0.79998168889431442"/>
        </patternFill>
      </fill>
    </dxf>
    <dxf>
      <fill>
        <patternFill>
          <bgColor rgb="FFCCFFFF"/>
        </patternFill>
      </fill>
    </dxf>
    <dxf>
      <fill>
        <patternFill>
          <bgColor theme="9" tint="0.59996337778862885"/>
        </patternFill>
      </fill>
    </dxf>
    <dxf>
      <fill>
        <patternFill>
          <bgColor theme="7" tint="0.79998168889431442"/>
        </patternFill>
      </fill>
    </dxf>
    <dxf>
      <fill>
        <patternFill>
          <bgColor theme="7" tint="0.79998168889431442"/>
        </patternFill>
      </fill>
    </dxf>
    <dxf>
      <fill>
        <patternFill>
          <bgColor rgb="FFCCFFFF"/>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ill>
        <patternFill>
          <bgColor rgb="FFEAEAEA"/>
        </patternFill>
      </fill>
    </dxf>
    <dxf>
      <fill>
        <patternFill>
          <bgColor rgb="FFEAEAEA"/>
        </patternFill>
      </fill>
    </dxf>
    <dxf>
      <font>
        <color theme="0"/>
      </font>
      <fill>
        <patternFill patternType="solid">
          <bgColor theme="0"/>
        </patternFill>
      </fill>
      <border>
        <left/>
        <right/>
        <top/>
        <bottom/>
      </border>
    </dxf>
    <dxf>
      <font>
        <strike val="0"/>
      </font>
      <fill>
        <patternFill>
          <bgColor theme="2"/>
        </patternFill>
      </fill>
    </dxf>
    <dxf>
      <fill>
        <patternFill>
          <bgColor rgb="FFFFC000"/>
        </patternFill>
      </fill>
    </dxf>
    <dxf>
      <fill>
        <patternFill>
          <bgColor theme="7"/>
        </patternFill>
      </fill>
    </dxf>
    <dxf>
      <fill>
        <patternFill>
          <bgColor rgb="FFFF0000"/>
        </patternFill>
      </fill>
    </dxf>
    <dxf>
      <fill>
        <patternFill>
          <bgColor rgb="FF969696"/>
        </patternFill>
      </fill>
    </dxf>
    <dxf>
      <border>
        <left style="thin">
          <color auto="1"/>
        </left>
        <right style="thin">
          <color auto="1"/>
        </right>
        <top style="thin">
          <color auto="1"/>
        </top>
        <bottom style="thin">
          <color auto="1"/>
        </bottom>
        <vertical style="hair">
          <color auto="1"/>
        </vertical>
        <horizontal style="hair">
          <color auto="1"/>
        </horizontal>
      </border>
    </dxf>
    <dxf>
      <border>
        <left style="thin">
          <color auto="1"/>
        </left>
        <right style="thin">
          <color auto="1"/>
        </right>
        <top style="thin">
          <color auto="1"/>
        </top>
        <bottom style="thin">
          <color auto="1"/>
        </bottom>
        <vertical style="hair">
          <color auto="1"/>
        </vertical>
        <horizontal style="hair">
          <color auto="1"/>
        </horizontal>
      </border>
    </dxf>
  </dxfs>
  <tableStyles count="2" defaultTableStyle="TableStyleMedium2" defaultPivotStyle="PivotStyleLight16">
    <tableStyle name="テーブル スタイル 1" pivot="0" count="1" xr9:uid="{00000000-0011-0000-FFFF-FFFF00000000}">
      <tableStyleElement type="wholeTable" dxfId="80"/>
    </tableStyle>
    <tableStyle name="ピボットテーブル スタイル 1" table="0" count="2" xr9:uid="{00000000-0011-0000-FFFF-FFFF01000000}">
      <tableStyleElement type="wholeTable" dxfId="79"/>
      <tableStyleElement type="headerRow" dxfId="78"/>
    </tableStyle>
  </tableStyles>
  <colors>
    <mruColors>
      <color rgb="FFC0C0C0"/>
      <color rgb="FFEAEAEA"/>
      <color rgb="FFCCFFFF"/>
      <color rgb="FF96969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6</xdr:col>
      <xdr:colOff>666750</xdr:colOff>
      <xdr:row>13</xdr:row>
      <xdr:rowOff>152400</xdr:rowOff>
    </xdr:from>
    <xdr:to>
      <xdr:col>9</xdr:col>
      <xdr:colOff>704850</xdr:colOff>
      <xdr:row>18</xdr:row>
      <xdr:rowOff>0</xdr:rowOff>
    </xdr:to>
    <xdr:sp macro="" textlink="">
      <xdr:nvSpPr>
        <xdr:cNvPr id="2" name="四角形: 角を丸くする 1">
          <a:extLst>
            <a:ext uri="{FF2B5EF4-FFF2-40B4-BE49-F238E27FC236}">
              <a16:creationId xmlns:a16="http://schemas.microsoft.com/office/drawing/2014/main" id="{3CBB79F3-3D9B-4F3B-9B3C-775F76B51DDF}"/>
            </a:ext>
          </a:extLst>
        </xdr:cNvPr>
        <xdr:cNvSpPr/>
      </xdr:nvSpPr>
      <xdr:spPr>
        <a:xfrm>
          <a:off x="4791075" y="2990850"/>
          <a:ext cx="2324100" cy="1009650"/>
        </a:xfrm>
        <a:prstGeom prst="roundRect">
          <a:avLst/>
        </a:prstGeom>
        <a:solidFill>
          <a:schemeClr val="accent2">
            <a:lumMod val="40000"/>
            <a:lumOff val="6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723899</xdr:colOff>
      <xdr:row>14</xdr:row>
      <xdr:rowOff>28575</xdr:rowOff>
    </xdr:from>
    <xdr:to>
      <xdr:col>9</xdr:col>
      <xdr:colOff>695324</xdr:colOff>
      <xdr:row>18</xdr:row>
      <xdr:rowOff>0</xdr:rowOff>
    </xdr:to>
    <xdr:sp macro="" textlink="">
      <xdr:nvSpPr>
        <xdr:cNvPr id="3" name="テキスト ボックス 2">
          <a:extLst>
            <a:ext uri="{FF2B5EF4-FFF2-40B4-BE49-F238E27FC236}">
              <a16:creationId xmlns:a16="http://schemas.microsoft.com/office/drawing/2014/main" id="{488F9651-DED6-4250-8492-361B55D5D998}"/>
            </a:ext>
          </a:extLst>
        </xdr:cNvPr>
        <xdr:cNvSpPr txBox="1"/>
      </xdr:nvSpPr>
      <xdr:spPr>
        <a:xfrm>
          <a:off x="4848224" y="3248025"/>
          <a:ext cx="2257425" cy="752475"/>
        </a:xfrm>
        <a:prstGeom prst="rect">
          <a:avLst/>
        </a:prstGeom>
        <a:noFill/>
        <a:ln w="28575" cap="rnd" cmpd="sng">
          <a:noFill/>
          <a:extLst>
            <a:ext uri="{C807C97D-BFC1-408E-A445-0C87EB9F89A2}">
              <ask:lineSketchStyleProps xmlns:ask="http://schemas.microsoft.com/office/drawing/2018/sketchyshapes" sd="1219033472">
                <a:custGeom>
                  <a:avLst/>
                  <a:gdLst>
                    <a:gd name="connsiteX0" fmla="*/ 0 w 2257425"/>
                    <a:gd name="connsiteY0" fmla="*/ 0 h 752475"/>
                    <a:gd name="connsiteX1" fmla="*/ 2257425 w 2257425"/>
                    <a:gd name="connsiteY1" fmla="*/ 0 h 752475"/>
                    <a:gd name="connsiteX2" fmla="*/ 2257425 w 2257425"/>
                    <a:gd name="connsiteY2" fmla="*/ 752475 h 752475"/>
                    <a:gd name="connsiteX3" fmla="*/ 0 w 2257425"/>
                    <a:gd name="connsiteY3" fmla="*/ 752475 h 752475"/>
                    <a:gd name="connsiteX4" fmla="*/ 0 w 2257425"/>
                    <a:gd name="connsiteY4" fmla="*/ 0 h 7524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257425" h="752475" fill="none" extrusionOk="0">
                      <a:moveTo>
                        <a:pt x="0" y="0"/>
                      </a:moveTo>
                      <a:cubicBezTo>
                        <a:pt x="1125822" y="-49533"/>
                        <a:pt x="1677115" y="-14809"/>
                        <a:pt x="2257425" y="0"/>
                      </a:cubicBezTo>
                      <a:cubicBezTo>
                        <a:pt x="2264838" y="292513"/>
                        <a:pt x="2297933" y="382633"/>
                        <a:pt x="2257425" y="752475"/>
                      </a:cubicBezTo>
                      <a:cubicBezTo>
                        <a:pt x="1179112" y="704244"/>
                        <a:pt x="1024738" y="836930"/>
                        <a:pt x="0" y="752475"/>
                      </a:cubicBezTo>
                      <a:cubicBezTo>
                        <a:pt x="-41276" y="569400"/>
                        <a:pt x="-8512" y="360986"/>
                        <a:pt x="0" y="0"/>
                      </a:cubicBezTo>
                      <a:close/>
                    </a:path>
                    <a:path w="2257425" h="752475" stroke="0" extrusionOk="0">
                      <a:moveTo>
                        <a:pt x="0" y="0"/>
                      </a:moveTo>
                      <a:cubicBezTo>
                        <a:pt x="690159" y="118645"/>
                        <a:pt x="1834373" y="116012"/>
                        <a:pt x="2257425" y="0"/>
                      </a:cubicBezTo>
                      <a:cubicBezTo>
                        <a:pt x="2195278" y="168495"/>
                        <a:pt x="2243301" y="501487"/>
                        <a:pt x="2257425" y="752475"/>
                      </a:cubicBezTo>
                      <a:cubicBezTo>
                        <a:pt x="1962958" y="887075"/>
                        <a:pt x="436281" y="595279"/>
                        <a:pt x="0" y="752475"/>
                      </a:cubicBezTo>
                      <a:cubicBezTo>
                        <a:pt x="57341" y="420306"/>
                        <a:pt x="50727" y="336645"/>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latin typeface="ＭＳ ゴシック" panose="020B0609070205080204" pitchFamily="49" charset="-128"/>
              <a:ea typeface="ＭＳ ゴシック" panose="020B0609070205080204" pitchFamily="49" charset="-128"/>
            </a:rPr>
            <a:t>変更理由は具体的にご記入ください。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D124D-0F18-4583-8425-BA126CFEC3B9}">
  <sheetPr>
    <tabColor theme="7" tint="0.79998168889431442"/>
    <pageSetUpPr fitToPage="1"/>
  </sheetPr>
  <dimension ref="A1:A12"/>
  <sheetViews>
    <sheetView workbookViewId="0">
      <selection activeCell="A13" sqref="A13"/>
    </sheetView>
  </sheetViews>
  <sheetFormatPr defaultColWidth="8.625" defaultRowHeight="18.75"/>
  <cols>
    <col min="1" max="16384" width="8.625" style="2"/>
  </cols>
  <sheetData>
    <row r="1" spans="1:1">
      <c r="A1" s="364" t="s">
        <v>350</v>
      </c>
    </row>
    <row r="2" spans="1:1">
      <c r="A2" s="364" t="s">
        <v>351</v>
      </c>
    </row>
    <row r="3" spans="1:1">
      <c r="A3" s="364"/>
    </row>
    <row r="4" spans="1:1">
      <c r="A4" s="364" t="s">
        <v>352</v>
      </c>
    </row>
    <row r="6" spans="1:1">
      <c r="A6" s="2" t="s">
        <v>353</v>
      </c>
    </row>
    <row r="7" spans="1:1">
      <c r="A7" s="2" t="s">
        <v>354</v>
      </c>
    </row>
    <row r="8" spans="1:1">
      <c r="A8" s="2" t="s">
        <v>355</v>
      </c>
    </row>
    <row r="9" spans="1:1">
      <c r="A9" s="2" t="s">
        <v>356</v>
      </c>
    </row>
    <row r="10" spans="1:1">
      <c r="A10" s="364" t="s">
        <v>357</v>
      </c>
    </row>
    <row r="11" spans="1:1">
      <c r="A11" s="364" t="s">
        <v>358</v>
      </c>
    </row>
    <row r="12" spans="1:1">
      <c r="A12" s="2" t="s">
        <v>359</v>
      </c>
    </row>
  </sheetData>
  <phoneticPr fontId="9"/>
  <printOptions horizontalCentered="1"/>
  <pageMargins left="0.78740157480314965" right="0.78740157480314965" top="0.78740157480314965" bottom="0.78740157480314965" header="0.31496062992125984" footer="0.59055118110236227"/>
  <pageSetup paperSize="9" scale="60" orientation="portrait" r:id="rId1"/>
  <headerFooter scaleWithDoc="0">
    <oddFooter>&amp;R&amp;"ＭＳ ゴシック,標準"&amp;12整理番号：321630004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266"/>
  <sheetViews>
    <sheetView view="pageBreakPreview" zoomScale="80" zoomScaleNormal="80" zoomScaleSheetLayoutView="80" workbookViewId="0">
      <selection activeCell="O1" sqref="O1"/>
    </sheetView>
  </sheetViews>
  <sheetFormatPr defaultColWidth="9" defaultRowHeight="20.100000000000001" customHeight="1"/>
  <cols>
    <col min="1" max="2" width="8.625" style="155" customWidth="1"/>
    <col min="3" max="3" width="6.625" style="155" customWidth="1"/>
    <col min="4" max="4" width="11.625" style="155" customWidth="1"/>
    <col min="5" max="5" width="4.625" style="155" customWidth="1"/>
    <col min="6" max="6" width="8.625" style="155" customWidth="1"/>
    <col min="7" max="7" width="17.625" style="155" customWidth="1"/>
    <col min="8" max="8" width="3.625" style="155" customWidth="1"/>
    <col min="9" max="10" width="8.625" style="155" customWidth="1"/>
    <col min="11" max="11" width="6.625" style="155" customWidth="1"/>
    <col min="12" max="12" width="11.625" style="155" customWidth="1"/>
    <col min="13" max="13" width="4.625" style="155" customWidth="1"/>
    <col min="14" max="14" width="8.625" style="155" customWidth="1"/>
    <col min="15" max="15" width="17.625" style="155" customWidth="1"/>
    <col min="16" max="16" width="51.875" style="155" customWidth="1"/>
    <col min="17" max="16384" width="9" style="156"/>
  </cols>
  <sheetData>
    <row r="1" spans="1:16" s="301" customFormat="1" ht="22.5" customHeight="1">
      <c r="A1" s="298" t="s">
        <v>311</v>
      </c>
      <c r="B1" s="299"/>
      <c r="C1" s="299"/>
      <c r="D1" s="299"/>
      <c r="E1" s="299"/>
      <c r="F1" s="299"/>
      <c r="G1" s="299"/>
      <c r="H1" s="300"/>
      <c r="I1" s="300"/>
      <c r="J1" s="300"/>
      <c r="K1" s="300"/>
      <c r="L1" s="300"/>
      <c r="M1" s="300"/>
      <c r="N1" s="300"/>
      <c r="O1" s="350"/>
      <c r="P1" s="300"/>
    </row>
    <row r="2" spans="1:16" s="158" customFormat="1" ht="20.100000000000001" customHeight="1">
      <c r="A2" s="157"/>
      <c r="B2" s="157"/>
      <c r="C2" s="157"/>
      <c r="D2" s="157"/>
      <c r="E2" s="157"/>
      <c r="F2" s="157"/>
      <c r="G2" s="157"/>
      <c r="H2" s="157"/>
      <c r="I2" s="157"/>
      <c r="J2" s="157"/>
      <c r="K2" s="157"/>
      <c r="L2" s="157"/>
      <c r="M2" s="157"/>
      <c r="N2" s="157"/>
      <c r="O2" s="157"/>
      <c r="P2" s="325" t="s">
        <v>290</v>
      </c>
    </row>
    <row r="3" spans="1:16" ht="20.100000000000001" customHeight="1">
      <c r="A3" s="1434" t="s">
        <v>49</v>
      </c>
      <c r="B3" s="1435"/>
      <c r="C3" s="1435"/>
      <c r="D3" s="1435"/>
      <c r="E3" s="1448">
        <f ca="1">SUMIF($A$8:$O$897,"合計",OFFSET($A$8:$O$897,0,6))</f>
        <v>0</v>
      </c>
      <c r="F3" s="1448"/>
      <c r="G3" s="1449"/>
      <c r="H3" s="159"/>
      <c r="I3" s="167"/>
      <c r="J3" s="167"/>
      <c r="K3" s="167"/>
      <c r="L3" s="167"/>
      <c r="M3" s="167"/>
      <c r="N3" s="160"/>
      <c r="O3" s="161"/>
    </row>
    <row r="4" spans="1:16" ht="20.100000000000001" customHeight="1">
      <c r="A4" s="1450" t="s">
        <v>50</v>
      </c>
      <c r="B4" s="1451"/>
      <c r="C4" s="1452">
        <f ca="1">SUMIF($A$8:$O$897,"公演回数",OFFSET($A$8:$O$897,0,2))</f>
        <v>0</v>
      </c>
      <c r="D4" s="1453"/>
      <c r="E4" s="1454" t="s">
        <v>591</v>
      </c>
      <c r="F4" s="1455"/>
      <c r="G4" s="162">
        <f ca="1">SUMIF($A$8:$O$897,"使用席数×公演回数(a)",OFFSET($A$8:$O$897,0,4))</f>
        <v>0</v>
      </c>
      <c r="H4" s="163"/>
      <c r="I4" s="157"/>
      <c r="J4" s="157"/>
      <c r="K4" s="157"/>
      <c r="L4" s="157"/>
      <c r="M4" s="157"/>
      <c r="N4" s="160"/>
      <c r="O4" s="161"/>
    </row>
    <row r="5" spans="1:16" ht="20.100000000000001" customHeight="1">
      <c r="A5" s="1434" t="s">
        <v>51</v>
      </c>
      <c r="B5" s="1435"/>
      <c r="C5" s="1456">
        <f ca="1">SUMIF($A$8:$O$897,"販売枚数(b)",OFFSET($A$8:$O$897,0,2))</f>
        <v>0</v>
      </c>
      <c r="D5" s="1457"/>
      <c r="E5" s="1458" t="s">
        <v>52</v>
      </c>
      <c r="F5" s="1435"/>
      <c r="G5" s="164" t="str">
        <f ca="1">IFERROR(C5/G4,"")</f>
        <v/>
      </c>
      <c r="H5" s="165"/>
      <c r="I5" s="157"/>
      <c r="J5" s="157"/>
      <c r="K5" s="157"/>
      <c r="L5" s="157"/>
      <c r="M5" s="157"/>
      <c r="N5" s="160"/>
      <c r="O5" s="161"/>
    </row>
    <row r="6" spans="1:16" ht="20.100000000000001" customHeight="1">
      <c r="A6" s="1459" t="s">
        <v>590</v>
      </c>
      <c r="B6" s="1460"/>
      <c r="C6" s="1461">
        <f ca="1">SUMIF($A$8:$O$897,"入場者数(c)",OFFSET($A$8:$O$897,0,2))</f>
        <v>0</v>
      </c>
      <c r="D6" s="1462"/>
      <c r="E6" s="1463" t="s">
        <v>592</v>
      </c>
      <c r="F6" s="1460"/>
      <c r="G6" s="166" t="str">
        <f ca="1">IFERROR(C6/G4,"")</f>
        <v/>
      </c>
      <c r="H6" s="165"/>
      <c r="I6" s="167"/>
      <c r="J6" s="167"/>
      <c r="K6" s="167"/>
      <c r="L6" s="167"/>
      <c r="M6" s="167"/>
      <c r="N6" s="167"/>
      <c r="O6" s="167"/>
    </row>
    <row r="7" spans="1:16" ht="20.100000000000001" customHeight="1">
      <c r="A7" s="155">
        <v>1</v>
      </c>
      <c r="H7" s="167"/>
      <c r="I7" s="157">
        <v>2</v>
      </c>
      <c r="J7" s="157"/>
      <c r="K7" s="157"/>
      <c r="L7" s="157"/>
      <c r="M7" s="157"/>
      <c r="N7" s="160"/>
      <c r="O7" s="161"/>
    </row>
    <row r="8" spans="1:16" s="168" customFormat="1" ht="30" customHeight="1">
      <c r="A8" s="1411" t="s">
        <v>216</v>
      </c>
      <c r="B8" s="1412"/>
      <c r="C8" s="1413">
        <f>個表B!B8</f>
        <v>0</v>
      </c>
      <c r="D8" s="1414"/>
      <c r="E8" s="1415" t="s">
        <v>210</v>
      </c>
      <c r="F8" s="1416"/>
      <c r="G8" s="636">
        <f>個表B!B9</f>
        <v>0</v>
      </c>
      <c r="H8" s="637"/>
      <c r="I8" s="1411" t="s">
        <v>216</v>
      </c>
      <c r="J8" s="1412"/>
      <c r="K8" s="1413">
        <f>個表B!B13</f>
        <v>0</v>
      </c>
      <c r="L8" s="1414"/>
      <c r="M8" s="1415" t="s">
        <v>210</v>
      </c>
      <c r="N8" s="1416"/>
      <c r="O8" s="636">
        <f>個表B!B14</f>
        <v>0</v>
      </c>
      <c r="P8" s="1464" t="s">
        <v>578</v>
      </c>
    </row>
    <row r="9" spans="1:16" s="168" customFormat="1" ht="30" customHeight="1">
      <c r="A9" s="1417" t="s">
        <v>222</v>
      </c>
      <c r="B9" s="1418"/>
      <c r="C9" s="1419" t="str">
        <f>IF(個表B!B11="","",個表B!B11)</f>
        <v/>
      </c>
      <c r="D9" s="1420"/>
      <c r="E9" s="1417" t="s">
        <v>53</v>
      </c>
      <c r="F9" s="1421"/>
      <c r="G9" s="638">
        <f>個表B!B10</f>
        <v>0</v>
      </c>
      <c r="H9" s="637"/>
      <c r="I9" s="1417" t="s">
        <v>222</v>
      </c>
      <c r="J9" s="1418"/>
      <c r="K9" s="1419" t="str">
        <f>IF(個表B!B16="","",個表B!B16)</f>
        <v/>
      </c>
      <c r="L9" s="1420"/>
      <c r="M9" s="1417" t="s">
        <v>53</v>
      </c>
      <c r="N9" s="1421"/>
      <c r="O9" s="638">
        <f>個表B!B15</f>
        <v>0</v>
      </c>
      <c r="P9" s="1464"/>
    </row>
    <row r="10" spans="1:16" ht="20.100000000000001" customHeight="1">
      <c r="A10" s="1402" t="s">
        <v>54</v>
      </c>
      <c r="B10" s="1403"/>
      <c r="C10" s="1446"/>
      <c r="D10" s="1447"/>
      <c r="E10" s="1380" t="s">
        <v>55</v>
      </c>
      <c r="F10" s="1382"/>
      <c r="G10" s="678"/>
      <c r="H10" s="460"/>
      <c r="I10" s="1402" t="s">
        <v>54</v>
      </c>
      <c r="J10" s="1403"/>
      <c r="K10" s="1446"/>
      <c r="L10" s="1447"/>
      <c r="M10" s="1380" t="s">
        <v>55</v>
      </c>
      <c r="N10" s="1382"/>
      <c r="O10" s="678"/>
      <c r="P10" s="1464"/>
    </row>
    <row r="11" spans="1:16" ht="20.100000000000001" customHeight="1">
      <c r="A11" s="1422" t="s">
        <v>56</v>
      </c>
      <c r="B11" s="1423"/>
      <c r="C11" s="1431">
        <f>C10-G10</f>
        <v>0</v>
      </c>
      <c r="D11" s="1445"/>
      <c r="E11" s="1426" t="s">
        <v>58</v>
      </c>
      <c r="F11" s="1427"/>
      <c r="G11" s="639">
        <f>個表B!C11</f>
        <v>0</v>
      </c>
      <c r="H11" s="460"/>
      <c r="I11" s="1422" t="s">
        <v>56</v>
      </c>
      <c r="J11" s="1423"/>
      <c r="K11" s="1431">
        <f>K10-O10</f>
        <v>0</v>
      </c>
      <c r="L11" s="1445"/>
      <c r="M11" s="1426" t="s">
        <v>58</v>
      </c>
      <c r="N11" s="1427"/>
      <c r="O11" s="639">
        <f>個表B!C16</f>
        <v>0</v>
      </c>
      <c r="P11" s="1464"/>
    </row>
    <row r="12" spans="1:16" ht="20.100000000000001" customHeight="1">
      <c r="A12" s="1439" t="s">
        <v>57</v>
      </c>
      <c r="B12" s="1440"/>
      <c r="C12" s="1440"/>
      <c r="D12" s="1441"/>
      <c r="E12" s="1442" t="str">
        <f>IF(C11*G11=0,"",C11*G11)</f>
        <v/>
      </c>
      <c r="F12" s="1396"/>
      <c r="G12" s="1397"/>
      <c r="H12" s="460"/>
      <c r="I12" s="1439" t="s">
        <v>57</v>
      </c>
      <c r="J12" s="1440"/>
      <c r="K12" s="1440"/>
      <c r="L12" s="1441"/>
      <c r="M12" s="1442" t="str">
        <f>IF(K11*O11=0,"",K11*O11)</f>
        <v/>
      </c>
      <c r="N12" s="1396"/>
      <c r="O12" s="1397"/>
      <c r="P12" s="1464"/>
    </row>
    <row r="13" spans="1:16" ht="20.100000000000001" customHeight="1">
      <c r="A13" s="1387" t="s">
        <v>59</v>
      </c>
      <c r="B13" s="1388"/>
      <c r="C13" s="1398">
        <f>IF(G11="","",SUM(F17:F26))</f>
        <v>0</v>
      </c>
      <c r="D13" s="1399"/>
      <c r="E13" s="1400" t="s">
        <v>60</v>
      </c>
      <c r="F13" s="1401"/>
      <c r="G13" s="641" t="str">
        <f>IF(E12="","",C13/E12)</f>
        <v/>
      </c>
      <c r="H13" s="460"/>
      <c r="I13" s="1387" t="s">
        <v>59</v>
      </c>
      <c r="J13" s="1388"/>
      <c r="K13" s="1398">
        <f>IF(O11="","",SUM(N17:N26))</f>
        <v>0</v>
      </c>
      <c r="L13" s="1399"/>
      <c r="M13" s="1400" t="s">
        <v>60</v>
      </c>
      <c r="N13" s="1401"/>
      <c r="O13" s="641" t="str">
        <f>IF(M12="","",K13/M12)</f>
        <v/>
      </c>
      <c r="P13" s="1464"/>
    </row>
    <row r="14" spans="1:16" ht="20.100000000000001" customHeight="1">
      <c r="A14" s="1402" t="s">
        <v>593</v>
      </c>
      <c r="B14" s="1403"/>
      <c r="C14" s="1404">
        <f>IF(G11="","",SUM(F17:F29))</f>
        <v>0</v>
      </c>
      <c r="D14" s="1405"/>
      <c r="E14" s="1406" t="s">
        <v>594</v>
      </c>
      <c r="F14" s="1407"/>
      <c r="G14" s="642" t="str">
        <f>IF(E12="","",C14/E12)</f>
        <v/>
      </c>
      <c r="H14" s="460"/>
      <c r="I14" s="1402" t="s">
        <v>593</v>
      </c>
      <c r="J14" s="1403"/>
      <c r="K14" s="1404">
        <f>IF(O11="","",SUM(N17:N29))</f>
        <v>0</v>
      </c>
      <c r="L14" s="1405"/>
      <c r="M14" s="1406" t="s">
        <v>594</v>
      </c>
      <c r="N14" s="1407"/>
      <c r="O14" s="642" t="str">
        <f>IF(M12="","",K14/M12)</f>
        <v/>
      </c>
      <c r="P14" s="1464"/>
    </row>
    <row r="15" spans="1:16" ht="20.100000000000001" customHeight="1">
      <c r="A15" s="1408" t="s">
        <v>235</v>
      </c>
      <c r="B15" s="1409"/>
      <c r="C15" s="1409"/>
      <c r="D15" s="1409"/>
      <c r="E15" s="1409"/>
      <c r="F15" s="1409"/>
      <c r="G15" s="1410"/>
      <c r="H15" s="460"/>
      <c r="I15" s="1408" t="s">
        <v>235</v>
      </c>
      <c r="J15" s="1409"/>
      <c r="K15" s="1409"/>
      <c r="L15" s="1409"/>
      <c r="M15" s="1409"/>
      <c r="N15" s="1409"/>
      <c r="O15" s="1410"/>
      <c r="P15" s="1464"/>
    </row>
    <row r="16" spans="1:16" ht="20.100000000000001" customHeight="1">
      <c r="A16" s="1387" t="s">
        <v>61</v>
      </c>
      <c r="B16" s="1388"/>
      <c r="C16" s="1388"/>
      <c r="D16" s="640" t="s">
        <v>243</v>
      </c>
      <c r="E16" s="640" t="s">
        <v>48</v>
      </c>
      <c r="F16" s="640" t="s">
        <v>62</v>
      </c>
      <c r="G16" s="643" t="s">
        <v>63</v>
      </c>
      <c r="H16" s="460"/>
      <c r="I16" s="1387" t="s">
        <v>61</v>
      </c>
      <c r="J16" s="1388"/>
      <c r="K16" s="1388"/>
      <c r="L16" s="640" t="s">
        <v>243</v>
      </c>
      <c r="M16" s="640" t="s">
        <v>48</v>
      </c>
      <c r="N16" s="640" t="s">
        <v>62</v>
      </c>
      <c r="O16" s="643" t="s">
        <v>63</v>
      </c>
      <c r="P16" s="1464"/>
    </row>
    <row r="17" spans="1:16" ht="20.100000000000001" customHeight="1">
      <c r="A17" s="1389"/>
      <c r="B17" s="1390"/>
      <c r="C17" s="1390"/>
      <c r="D17" s="14"/>
      <c r="E17" s="644" t="s">
        <v>48</v>
      </c>
      <c r="F17" s="15"/>
      <c r="G17" s="645">
        <f>D17*F17</f>
        <v>0</v>
      </c>
      <c r="H17" s="460"/>
      <c r="I17" s="1389"/>
      <c r="J17" s="1390"/>
      <c r="K17" s="1390"/>
      <c r="L17" s="14"/>
      <c r="M17" s="644" t="s">
        <v>48</v>
      </c>
      <c r="N17" s="15"/>
      <c r="O17" s="645">
        <f>L17*N17</f>
        <v>0</v>
      </c>
      <c r="P17" s="1464"/>
    </row>
    <row r="18" spans="1:16" ht="20.100000000000001" customHeight="1">
      <c r="A18" s="1391"/>
      <c r="B18" s="1392"/>
      <c r="C18" s="1392"/>
      <c r="D18" s="16"/>
      <c r="E18" s="646" t="s">
        <v>48</v>
      </c>
      <c r="F18" s="16"/>
      <c r="G18" s="647">
        <f t="shared" ref="G18:G26" si="0">D18*F18</f>
        <v>0</v>
      </c>
      <c r="H18" s="460"/>
      <c r="I18" s="1391"/>
      <c r="J18" s="1392"/>
      <c r="K18" s="1392"/>
      <c r="L18" s="16"/>
      <c r="M18" s="646" t="s">
        <v>48</v>
      </c>
      <c r="N18" s="16"/>
      <c r="O18" s="647">
        <f t="shared" ref="O18:O26" si="1">L18*N18</f>
        <v>0</v>
      </c>
      <c r="P18" s="1464"/>
    </row>
    <row r="19" spans="1:16" ht="20.100000000000001" customHeight="1">
      <c r="A19" s="1391"/>
      <c r="B19" s="1392"/>
      <c r="C19" s="1392"/>
      <c r="D19" s="16"/>
      <c r="E19" s="646" t="s">
        <v>48</v>
      </c>
      <c r="F19" s="16"/>
      <c r="G19" s="647">
        <f t="shared" si="0"/>
        <v>0</v>
      </c>
      <c r="H19" s="460"/>
      <c r="I19" s="1391"/>
      <c r="J19" s="1392"/>
      <c r="K19" s="1392"/>
      <c r="L19" s="16"/>
      <c r="M19" s="646" t="s">
        <v>48</v>
      </c>
      <c r="N19" s="16"/>
      <c r="O19" s="647">
        <f t="shared" si="1"/>
        <v>0</v>
      </c>
      <c r="P19" s="1464"/>
    </row>
    <row r="20" spans="1:16" ht="20.100000000000001" customHeight="1">
      <c r="A20" s="1391"/>
      <c r="B20" s="1392"/>
      <c r="C20" s="1392"/>
      <c r="D20" s="16"/>
      <c r="E20" s="646" t="s">
        <v>48</v>
      </c>
      <c r="F20" s="16"/>
      <c r="G20" s="647">
        <f t="shared" si="0"/>
        <v>0</v>
      </c>
      <c r="H20" s="460"/>
      <c r="I20" s="1391"/>
      <c r="J20" s="1392"/>
      <c r="K20" s="1392"/>
      <c r="L20" s="16"/>
      <c r="M20" s="646" t="s">
        <v>48</v>
      </c>
      <c r="N20" s="16"/>
      <c r="O20" s="647">
        <f t="shared" si="1"/>
        <v>0</v>
      </c>
      <c r="P20" s="1464"/>
    </row>
    <row r="21" spans="1:16" ht="20.100000000000001" customHeight="1">
      <c r="A21" s="1391"/>
      <c r="B21" s="1392"/>
      <c r="C21" s="1392"/>
      <c r="D21" s="16"/>
      <c r="E21" s="646" t="s">
        <v>48</v>
      </c>
      <c r="F21" s="16"/>
      <c r="G21" s="647">
        <f t="shared" si="0"/>
        <v>0</v>
      </c>
      <c r="H21" s="460"/>
      <c r="I21" s="1391"/>
      <c r="J21" s="1392"/>
      <c r="K21" s="1392"/>
      <c r="L21" s="16"/>
      <c r="M21" s="646" t="s">
        <v>48</v>
      </c>
      <c r="N21" s="16"/>
      <c r="O21" s="647">
        <f t="shared" si="1"/>
        <v>0</v>
      </c>
      <c r="P21" s="1464"/>
    </row>
    <row r="22" spans="1:16" ht="20.100000000000001" customHeight="1">
      <c r="A22" s="1391"/>
      <c r="B22" s="1392"/>
      <c r="C22" s="1392"/>
      <c r="D22" s="16"/>
      <c r="E22" s="646" t="s">
        <v>48</v>
      </c>
      <c r="F22" s="16"/>
      <c r="G22" s="647">
        <f t="shared" si="0"/>
        <v>0</v>
      </c>
      <c r="H22" s="460"/>
      <c r="I22" s="1391"/>
      <c r="J22" s="1392"/>
      <c r="K22" s="1392"/>
      <c r="L22" s="16"/>
      <c r="M22" s="646" t="s">
        <v>48</v>
      </c>
      <c r="N22" s="16"/>
      <c r="O22" s="647">
        <f t="shared" si="1"/>
        <v>0</v>
      </c>
      <c r="P22" s="1464"/>
    </row>
    <row r="23" spans="1:16" ht="20.100000000000001" customHeight="1">
      <c r="A23" s="1391"/>
      <c r="B23" s="1392"/>
      <c r="C23" s="1392"/>
      <c r="D23" s="16"/>
      <c r="E23" s="646" t="s">
        <v>48</v>
      </c>
      <c r="F23" s="16"/>
      <c r="G23" s="647">
        <f t="shared" si="0"/>
        <v>0</v>
      </c>
      <c r="H23" s="460"/>
      <c r="I23" s="1391"/>
      <c r="J23" s="1392"/>
      <c r="K23" s="1392"/>
      <c r="L23" s="16"/>
      <c r="M23" s="646" t="s">
        <v>48</v>
      </c>
      <c r="N23" s="16"/>
      <c r="O23" s="647">
        <f t="shared" si="1"/>
        <v>0</v>
      </c>
      <c r="P23" s="1464"/>
    </row>
    <row r="24" spans="1:16" ht="20.100000000000001" customHeight="1">
      <c r="A24" s="1391"/>
      <c r="B24" s="1392"/>
      <c r="C24" s="1392"/>
      <c r="D24" s="16"/>
      <c r="E24" s="646" t="s">
        <v>48</v>
      </c>
      <c r="F24" s="16"/>
      <c r="G24" s="647">
        <f t="shared" si="0"/>
        <v>0</v>
      </c>
      <c r="H24" s="460"/>
      <c r="I24" s="1391"/>
      <c r="J24" s="1392"/>
      <c r="K24" s="1392"/>
      <c r="L24" s="16"/>
      <c r="M24" s="646" t="s">
        <v>48</v>
      </c>
      <c r="N24" s="16"/>
      <c r="O24" s="647">
        <f t="shared" si="1"/>
        <v>0</v>
      </c>
      <c r="P24" s="1464"/>
    </row>
    <row r="25" spans="1:16" ht="20.100000000000001" customHeight="1">
      <c r="A25" s="1391"/>
      <c r="B25" s="1392"/>
      <c r="C25" s="1392"/>
      <c r="D25" s="16"/>
      <c r="E25" s="646" t="s">
        <v>48</v>
      </c>
      <c r="F25" s="16"/>
      <c r="G25" s="647">
        <f t="shared" si="0"/>
        <v>0</v>
      </c>
      <c r="H25" s="460"/>
      <c r="I25" s="1391"/>
      <c r="J25" s="1392"/>
      <c r="K25" s="1392"/>
      <c r="L25" s="16"/>
      <c r="M25" s="646" t="s">
        <v>48</v>
      </c>
      <c r="N25" s="16"/>
      <c r="O25" s="647">
        <f t="shared" si="1"/>
        <v>0</v>
      </c>
      <c r="P25" s="1464"/>
    </row>
    <row r="26" spans="1:16" ht="20.100000000000001" customHeight="1">
      <c r="A26" s="1391"/>
      <c r="B26" s="1392"/>
      <c r="C26" s="1392"/>
      <c r="D26" s="16"/>
      <c r="E26" s="646" t="s">
        <v>48</v>
      </c>
      <c r="F26" s="16"/>
      <c r="G26" s="647">
        <f t="shared" si="0"/>
        <v>0</v>
      </c>
      <c r="H26" s="460"/>
      <c r="I26" s="1391"/>
      <c r="J26" s="1392"/>
      <c r="K26" s="1392"/>
      <c r="L26" s="16"/>
      <c r="M26" s="646" t="s">
        <v>48</v>
      </c>
      <c r="N26" s="16"/>
      <c r="O26" s="647">
        <f t="shared" si="1"/>
        <v>0</v>
      </c>
      <c r="P26" s="1464"/>
    </row>
    <row r="27" spans="1:16" s="461" customFormat="1" ht="20.100000000000001" customHeight="1">
      <c r="A27" s="1370" t="s">
        <v>485</v>
      </c>
      <c r="B27" s="1371"/>
      <c r="C27" s="1372" t="s">
        <v>595</v>
      </c>
      <c r="D27" s="1372"/>
      <c r="E27" s="1372" t="s">
        <v>596</v>
      </c>
      <c r="F27" s="1372"/>
      <c r="G27" s="648" t="s">
        <v>597</v>
      </c>
      <c r="H27" s="460"/>
      <c r="I27" s="1370" t="s">
        <v>485</v>
      </c>
      <c r="J27" s="1371"/>
      <c r="K27" s="1372" t="s">
        <v>595</v>
      </c>
      <c r="L27" s="1372"/>
      <c r="M27" s="1372" t="s">
        <v>596</v>
      </c>
      <c r="N27" s="1372"/>
      <c r="O27" s="648" t="s">
        <v>597</v>
      </c>
      <c r="P27" s="1464"/>
    </row>
    <row r="28" spans="1:16" s="461" customFormat="1" ht="20.100000000000001" customHeight="1">
      <c r="A28" s="1373" t="s">
        <v>486</v>
      </c>
      <c r="B28" s="1374"/>
      <c r="C28" s="1375"/>
      <c r="D28" s="1375"/>
      <c r="E28" s="1376"/>
      <c r="F28" s="1377"/>
      <c r="G28" s="649"/>
      <c r="H28" s="460"/>
      <c r="I28" s="1373" t="s">
        <v>486</v>
      </c>
      <c r="J28" s="1374"/>
      <c r="K28" s="1375"/>
      <c r="L28" s="1375"/>
      <c r="M28" s="1376"/>
      <c r="N28" s="1377"/>
      <c r="O28" s="649"/>
      <c r="P28" s="1464"/>
    </row>
    <row r="29" spans="1:16" ht="20.100000000000001" customHeight="1">
      <c r="A29" s="1436" t="s">
        <v>64</v>
      </c>
      <c r="B29" s="1437"/>
      <c r="C29" s="1438"/>
      <c r="D29" s="650"/>
      <c r="E29" s="651" t="s">
        <v>48</v>
      </c>
      <c r="F29" s="1443"/>
      <c r="G29" s="1444"/>
      <c r="H29" s="460"/>
      <c r="I29" s="1436" t="s">
        <v>64</v>
      </c>
      <c r="J29" s="1437"/>
      <c r="K29" s="1438"/>
      <c r="L29" s="650"/>
      <c r="M29" s="651" t="s">
        <v>48</v>
      </c>
      <c r="N29" s="1378"/>
      <c r="O29" s="1379"/>
      <c r="P29" s="1464"/>
    </row>
    <row r="30" spans="1:16" ht="20.100000000000001" customHeight="1">
      <c r="A30" s="1380" t="s">
        <v>65</v>
      </c>
      <c r="B30" s="1381"/>
      <c r="C30" s="1381"/>
      <c r="D30" s="1381"/>
      <c r="E30" s="1381"/>
      <c r="F30" s="1382"/>
      <c r="G30" s="652">
        <f>SUM(G17:G26)</f>
        <v>0</v>
      </c>
      <c r="H30" s="460"/>
      <c r="I30" s="1380" t="s">
        <v>65</v>
      </c>
      <c r="J30" s="1381"/>
      <c r="K30" s="1381"/>
      <c r="L30" s="1381"/>
      <c r="M30" s="1381"/>
      <c r="N30" s="1382"/>
      <c r="O30" s="652">
        <f>SUM(O17:O26)</f>
        <v>0</v>
      </c>
      <c r="P30" s="154"/>
    </row>
    <row r="31" spans="1:16" ht="20.100000000000001" customHeight="1">
      <c r="A31" s="1383" t="s">
        <v>224</v>
      </c>
      <c r="B31" s="1384"/>
      <c r="C31" s="1384"/>
      <c r="D31" s="1384"/>
      <c r="E31" s="1384"/>
      <c r="F31" s="1384"/>
      <c r="G31" s="17"/>
      <c r="H31" s="460"/>
      <c r="I31" s="1383" t="s">
        <v>224</v>
      </c>
      <c r="J31" s="1384"/>
      <c r="K31" s="1384"/>
      <c r="L31" s="1384"/>
      <c r="M31" s="1384"/>
      <c r="N31" s="1384"/>
      <c r="O31" s="17"/>
      <c r="P31" s="154"/>
    </row>
    <row r="32" spans="1:16" ht="20.100000000000001" customHeight="1">
      <c r="A32" s="1387" t="s">
        <v>45</v>
      </c>
      <c r="B32" s="1388"/>
      <c r="C32" s="1388"/>
      <c r="D32" s="1388"/>
      <c r="E32" s="1388"/>
      <c r="F32" s="1388"/>
      <c r="G32" s="652">
        <f>G30+G31</f>
        <v>0</v>
      </c>
      <c r="H32" s="460"/>
      <c r="I32" s="1387" t="s">
        <v>45</v>
      </c>
      <c r="J32" s="1388"/>
      <c r="K32" s="1388"/>
      <c r="L32" s="1388"/>
      <c r="M32" s="1388"/>
      <c r="N32" s="1388"/>
      <c r="O32" s="652">
        <f>O30+O31</f>
        <v>0</v>
      </c>
      <c r="P32" s="154"/>
    </row>
    <row r="33" spans="1:16" ht="20.100000000000001" customHeight="1">
      <c r="A33" s="653">
        <v>3</v>
      </c>
      <c r="B33" s="653"/>
      <c r="C33" s="653"/>
      <c r="D33" s="653"/>
      <c r="E33" s="653"/>
      <c r="F33" s="654"/>
      <c r="G33" s="655"/>
      <c r="H33" s="655"/>
      <c r="I33" s="653">
        <v>4</v>
      </c>
      <c r="J33" s="653"/>
      <c r="K33" s="653"/>
      <c r="L33" s="653"/>
      <c r="M33" s="653"/>
      <c r="N33" s="654"/>
      <c r="O33" s="655"/>
      <c r="P33" s="153"/>
    </row>
    <row r="34" spans="1:16" s="168" customFormat="1" ht="30" customHeight="1">
      <c r="A34" s="1411" t="s">
        <v>216</v>
      </c>
      <c r="B34" s="1412"/>
      <c r="C34" s="1413">
        <f>個表B!B18</f>
        <v>0</v>
      </c>
      <c r="D34" s="1414"/>
      <c r="E34" s="1415" t="s">
        <v>210</v>
      </c>
      <c r="F34" s="1416"/>
      <c r="G34" s="636">
        <f>個表B!B19</f>
        <v>0</v>
      </c>
      <c r="H34" s="637"/>
      <c r="I34" s="1411" t="s">
        <v>216</v>
      </c>
      <c r="J34" s="1412"/>
      <c r="K34" s="1413">
        <f>個表B!B23</f>
        <v>0</v>
      </c>
      <c r="L34" s="1414"/>
      <c r="M34" s="1415" t="s">
        <v>210</v>
      </c>
      <c r="N34" s="1416"/>
      <c r="O34" s="636">
        <f>個表B!B24</f>
        <v>0</v>
      </c>
      <c r="P34" s="169"/>
    </row>
    <row r="35" spans="1:16" s="168" customFormat="1" ht="30" customHeight="1">
      <c r="A35" s="1417" t="s">
        <v>222</v>
      </c>
      <c r="B35" s="1418"/>
      <c r="C35" s="1419" t="str">
        <f>IF(個表B!B21="","",個表B!B21)</f>
        <v/>
      </c>
      <c r="D35" s="1420"/>
      <c r="E35" s="1417" t="s">
        <v>53</v>
      </c>
      <c r="F35" s="1421"/>
      <c r="G35" s="638">
        <f>個表B!B20</f>
        <v>0</v>
      </c>
      <c r="H35" s="637"/>
      <c r="I35" s="1434" t="s">
        <v>222</v>
      </c>
      <c r="J35" s="1435"/>
      <c r="K35" s="1419" t="str">
        <f>IF(個表B!B26="","",個表B!B26)</f>
        <v/>
      </c>
      <c r="L35" s="1420"/>
      <c r="M35" s="1417" t="s">
        <v>53</v>
      </c>
      <c r="N35" s="1421"/>
      <c r="O35" s="638">
        <f>個表B!B25</f>
        <v>0</v>
      </c>
      <c r="P35" s="169"/>
    </row>
    <row r="36" spans="1:16" ht="20.100000000000001" customHeight="1">
      <c r="A36" s="1402" t="s">
        <v>54</v>
      </c>
      <c r="B36" s="1403"/>
      <c r="C36" s="1428"/>
      <c r="D36" s="1428"/>
      <c r="E36" s="1380" t="s">
        <v>55</v>
      </c>
      <c r="F36" s="1382"/>
      <c r="G36" s="678"/>
      <c r="H36" s="460"/>
      <c r="I36" s="1402" t="s">
        <v>54</v>
      </c>
      <c r="J36" s="1403"/>
      <c r="K36" s="1428"/>
      <c r="L36" s="1428"/>
      <c r="M36" s="1380" t="s">
        <v>55</v>
      </c>
      <c r="N36" s="1382"/>
      <c r="O36" s="678"/>
    </row>
    <row r="37" spans="1:16" ht="20.100000000000001" customHeight="1">
      <c r="A37" s="1422" t="s">
        <v>56</v>
      </c>
      <c r="B37" s="1423"/>
      <c r="C37" s="1424">
        <f>C36-G36</f>
        <v>0</v>
      </c>
      <c r="D37" s="1425"/>
      <c r="E37" s="1426" t="s">
        <v>58</v>
      </c>
      <c r="F37" s="1427"/>
      <c r="G37" s="639">
        <f>個表B!C21</f>
        <v>0</v>
      </c>
      <c r="H37" s="460"/>
      <c r="I37" s="1422" t="s">
        <v>56</v>
      </c>
      <c r="J37" s="1423"/>
      <c r="K37" s="1424">
        <f>K36-O36</f>
        <v>0</v>
      </c>
      <c r="L37" s="1425"/>
      <c r="M37" s="1426" t="s">
        <v>58</v>
      </c>
      <c r="N37" s="1427"/>
      <c r="O37" s="656">
        <f>個表B!C26</f>
        <v>0</v>
      </c>
    </row>
    <row r="38" spans="1:16" ht="20.100000000000001" customHeight="1">
      <c r="A38" s="1439" t="s">
        <v>57</v>
      </c>
      <c r="B38" s="1440"/>
      <c r="C38" s="1440"/>
      <c r="D38" s="1441"/>
      <c r="E38" s="1442" t="str">
        <f>IF(C37*G37=0,"",C37*G37)</f>
        <v/>
      </c>
      <c r="F38" s="1396"/>
      <c r="G38" s="1397"/>
      <c r="H38" s="460"/>
      <c r="I38" s="1393" t="s">
        <v>57</v>
      </c>
      <c r="J38" s="1394"/>
      <c r="K38" s="1394"/>
      <c r="L38" s="1395"/>
      <c r="M38" s="1396" t="str">
        <f>IF(K37*O37=0,"",K37*O37)</f>
        <v/>
      </c>
      <c r="N38" s="1396"/>
      <c r="O38" s="1397"/>
    </row>
    <row r="39" spans="1:16" ht="20.100000000000001" customHeight="1">
      <c r="A39" s="1387" t="s">
        <v>59</v>
      </c>
      <c r="B39" s="1388"/>
      <c r="C39" s="1398">
        <f>IF(G37="","",SUM(F43:F52))</f>
        <v>0</v>
      </c>
      <c r="D39" s="1399"/>
      <c r="E39" s="1400" t="s">
        <v>60</v>
      </c>
      <c r="F39" s="1401"/>
      <c r="G39" s="641" t="str">
        <f>IF(E38="","",C39/E38)</f>
        <v/>
      </c>
      <c r="H39" s="460"/>
      <c r="I39" s="1387" t="s">
        <v>59</v>
      </c>
      <c r="J39" s="1388"/>
      <c r="K39" s="1398">
        <f>IF(O37="","",SUM(N43:N52))</f>
        <v>0</v>
      </c>
      <c r="L39" s="1399"/>
      <c r="M39" s="1400" t="s">
        <v>60</v>
      </c>
      <c r="N39" s="1401"/>
      <c r="O39" s="641" t="str">
        <f>IF(M38="","",K39/M38)</f>
        <v/>
      </c>
    </row>
    <row r="40" spans="1:16" ht="20.100000000000001" customHeight="1">
      <c r="A40" s="1402" t="s">
        <v>593</v>
      </c>
      <c r="B40" s="1403"/>
      <c r="C40" s="1404">
        <f>IF(G37="","",SUM(F43:F55))</f>
        <v>0</v>
      </c>
      <c r="D40" s="1405"/>
      <c r="E40" s="1406" t="s">
        <v>594</v>
      </c>
      <c r="F40" s="1407"/>
      <c r="G40" s="642" t="str">
        <f>IF(E38="","",C40/E38)</f>
        <v/>
      </c>
      <c r="H40" s="460"/>
      <c r="I40" s="1402" t="s">
        <v>593</v>
      </c>
      <c r="J40" s="1403"/>
      <c r="K40" s="1404">
        <f>IF(O37="","",SUM(N43:N55))</f>
        <v>0</v>
      </c>
      <c r="L40" s="1405"/>
      <c r="M40" s="1406" t="s">
        <v>594</v>
      </c>
      <c r="N40" s="1407"/>
      <c r="O40" s="642" t="str">
        <f>IF(M38="","",K40/M38)</f>
        <v/>
      </c>
    </row>
    <row r="41" spans="1:16" ht="20.100000000000001" customHeight="1">
      <c r="A41" s="1408" t="s">
        <v>235</v>
      </c>
      <c r="B41" s="1409"/>
      <c r="C41" s="1409"/>
      <c r="D41" s="1409"/>
      <c r="E41" s="1409"/>
      <c r="F41" s="1409"/>
      <c r="G41" s="1410"/>
      <c r="H41" s="460"/>
      <c r="I41" s="1408" t="s">
        <v>235</v>
      </c>
      <c r="J41" s="1409"/>
      <c r="K41" s="1409"/>
      <c r="L41" s="1409"/>
      <c r="M41" s="1409"/>
      <c r="N41" s="1409"/>
      <c r="O41" s="1410"/>
    </row>
    <row r="42" spans="1:16" ht="20.100000000000001" customHeight="1">
      <c r="A42" s="1387" t="s">
        <v>61</v>
      </c>
      <c r="B42" s="1388"/>
      <c r="C42" s="1388"/>
      <c r="D42" s="640" t="s">
        <v>243</v>
      </c>
      <c r="E42" s="640" t="s">
        <v>48</v>
      </c>
      <c r="F42" s="640" t="s">
        <v>62</v>
      </c>
      <c r="G42" s="643" t="s">
        <v>63</v>
      </c>
      <c r="H42" s="460"/>
      <c r="I42" s="1387" t="s">
        <v>61</v>
      </c>
      <c r="J42" s="1388"/>
      <c r="K42" s="1388"/>
      <c r="L42" s="640" t="s">
        <v>243</v>
      </c>
      <c r="M42" s="640" t="s">
        <v>48</v>
      </c>
      <c r="N42" s="640" t="s">
        <v>62</v>
      </c>
      <c r="O42" s="643" t="s">
        <v>63</v>
      </c>
    </row>
    <row r="43" spans="1:16" ht="20.100000000000001" customHeight="1">
      <c r="A43" s="1389"/>
      <c r="B43" s="1390"/>
      <c r="C43" s="1390"/>
      <c r="D43" s="14"/>
      <c r="E43" s="644" t="s">
        <v>48</v>
      </c>
      <c r="F43" s="15"/>
      <c r="G43" s="645">
        <f>D43*F43</f>
        <v>0</v>
      </c>
      <c r="H43" s="460"/>
      <c r="I43" s="1389"/>
      <c r="J43" s="1390"/>
      <c r="K43" s="1390"/>
      <c r="L43" s="14"/>
      <c r="M43" s="644" t="s">
        <v>48</v>
      </c>
      <c r="N43" s="15"/>
      <c r="O43" s="645">
        <f>L43*N43</f>
        <v>0</v>
      </c>
    </row>
    <row r="44" spans="1:16" ht="20.100000000000001" customHeight="1">
      <c r="A44" s="1391"/>
      <c r="B44" s="1392"/>
      <c r="C44" s="1392"/>
      <c r="D44" s="16"/>
      <c r="E44" s="646" t="s">
        <v>48</v>
      </c>
      <c r="F44" s="16"/>
      <c r="G44" s="647">
        <f t="shared" ref="G44:G52" si="2">D44*F44</f>
        <v>0</v>
      </c>
      <c r="H44" s="460"/>
      <c r="I44" s="1391"/>
      <c r="J44" s="1392"/>
      <c r="K44" s="1392"/>
      <c r="L44" s="16"/>
      <c r="M44" s="646" t="s">
        <v>48</v>
      </c>
      <c r="N44" s="16"/>
      <c r="O44" s="647">
        <f t="shared" ref="O44:O52" si="3">L44*N44</f>
        <v>0</v>
      </c>
    </row>
    <row r="45" spans="1:16" ht="20.100000000000001" customHeight="1">
      <c r="A45" s="1391"/>
      <c r="B45" s="1392"/>
      <c r="C45" s="1392"/>
      <c r="D45" s="16"/>
      <c r="E45" s="646" t="s">
        <v>48</v>
      </c>
      <c r="F45" s="16"/>
      <c r="G45" s="647">
        <f t="shared" si="2"/>
        <v>0</v>
      </c>
      <c r="H45" s="460"/>
      <c r="I45" s="1391"/>
      <c r="J45" s="1392"/>
      <c r="K45" s="1392"/>
      <c r="L45" s="16"/>
      <c r="M45" s="646" t="s">
        <v>48</v>
      </c>
      <c r="N45" s="16"/>
      <c r="O45" s="647">
        <f t="shared" si="3"/>
        <v>0</v>
      </c>
    </row>
    <row r="46" spans="1:16" ht="20.100000000000001" customHeight="1">
      <c r="A46" s="1391"/>
      <c r="B46" s="1392"/>
      <c r="C46" s="1392"/>
      <c r="D46" s="16"/>
      <c r="E46" s="646" t="s">
        <v>48</v>
      </c>
      <c r="F46" s="16"/>
      <c r="G46" s="647">
        <f t="shared" si="2"/>
        <v>0</v>
      </c>
      <c r="H46" s="460"/>
      <c r="I46" s="1391"/>
      <c r="J46" s="1392"/>
      <c r="K46" s="1392"/>
      <c r="L46" s="16"/>
      <c r="M46" s="646" t="s">
        <v>48</v>
      </c>
      <c r="N46" s="16"/>
      <c r="O46" s="647">
        <f t="shared" si="3"/>
        <v>0</v>
      </c>
    </row>
    <row r="47" spans="1:16" ht="20.100000000000001" customHeight="1">
      <c r="A47" s="1391"/>
      <c r="B47" s="1392"/>
      <c r="C47" s="1392"/>
      <c r="D47" s="16"/>
      <c r="E47" s="646" t="s">
        <v>48</v>
      </c>
      <c r="F47" s="16"/>
      <c r="G47" s="647">
        <f t="shared" si="2"/>
        <v>0</v>
      </c>
      <c r="H47" s="460"/>
      <c r="I47" s="1391"/>
      <c r="J47" s="1392"/>
      <c r="K47" s="1392"/>
      <c r="L47" s="16"/>
      <c r="M47" s="646" t="s">
        <v>48</v>
      </c>
      <c r="N47" s="16"/>
      <c r="O47" s="647">
        <f t="shared" si="3"/>
        <v>0</v>
      </c>
    </row>
    <row r="48" spans="1:16" ht="20.100000000000001" customHeight="1">
      <c r="A48" s="1391"/>
      <c r="B48" s="1392"/>
      <c r="C48" s="1392"/>
      <c r="D48" s="16"/>
      <c r="E48" s="646" t="s">
        <v>48</v>
      </c>
      <c r="F48" s="16"/>
      <c r="G48" s="647">
        <f t="shared" si="2"/>
        <v>0</v>
      </c>
      <c r="H48" s="460"/>
      <c r="I48" s="1391"/>
      <c r="J48" s="1392"/>
      <c r="K48" s="1392"/>
      <c r="L48" s="16"/>
      <c r="M48" s="646" t="s">
        <v>48</v>
      </c>
      <c r="N48" s="16"/>
      <c r="O48" s="647">
        <f t="shared" si="3"/>
        <v>0</v>
      </c>
    </row>
    <row r="49" spans="1:16" ht="20.100000000000001" customHeight="1">
      <c r="A49" s="1391"/>
      <c r="B49" s="1392"/>
      <c r="C49" s="1392"/>
      <c r="D49" s="16"/>
      <c r="E49" s="646" t="s">
        <v>48</v>
      </c>
      <c r="F49" s="16"/>
      <c r="G49" s="647">
        <f t="shared" si="2"/>
        <v>0</v>
      </c>
      <c r="H49" s="460"/>
      <c r="I49" s="1391"/>
      <c r="J49" s="1392"/>
      <c r="K49" s="1392"/>
      <c r="L49" s="16"/>
      <c r="M49" s="646" t="s">
        <v>48</v>
      </c>
      <c r="N49" s="16"/>
      <c r="O49" s="647">
        <f t="shared" si="3"/>
        <v>0</v>
      </c>
    </row>
    <row r="50" spans="1:16" ht="20.100000000000001" customHeight="1">
      <c r="A50" s="1391"/>
      <c r="B50" s="1392"/>
      <c r="C50" s="1392"/>
      <c r="D50" s="16"/>
      <c r="E50" s="646" t="s">
        <v>48</v>
      </c>
      <c r="F50" s="16"/>
      <c r="G50" s="647">
        <f t="shared" si="2"/>
        <v>0</v>
      </c>
      <c r="H50" s="460"/>
      <c r="I50" s="1391"/>
      <c r="J50" s="1392"/>
      <c r="K50" s="1392"/>
      <c r="L50" s="16"/>
      <c r="M50" s="646" t="s">
        <v>48</v>
      </c>
      <c r="N50" s="16"/>
      <c r="O50" s="647">
        <f t="shared" si="3"/>
        <v>0</v>
      </c>
    </row>
    <row r="51" spans="1:16" ht="20.100000000000001" customHeight="1">
      <c r="A51" s="1391"/>
      <c r="B51" s="1392"/>
      <c r="C51" s="1392"/>
      <c r="D51" s="16"/>
      <c r="E51" s="646" t="s">
        <v>48</v>
      </c>
      <c r="F51" s="16"/>
      <c r="G51" s="647">
        <f t="shared" si="2"/>
        <v>0</v>
      </c>
      <c r="H51" s="460"/>
      <c r="I51" s="1391"/>
      <c r="J51" s="1392"/>
      <c r="K51" s="1392"/>
      <c r="L51" s="16"/>
      <c r="M51" s="646" t="s">
        <v>48</v>
      </c>
      <c r="N51" s="16"/>
      <c r="O51" s="647">
        <f t="shared" si="3"/>
        <v>0</v>
      </c>
    </row>
    <row r="52" spans="1:16" ht="20.100000000000001" customHeight="1">
      <c r="A52" s="1391"/>
      <c r="B52" s="1392"/>
      <c r="C52" s="1392"/>
      <c r="D52" s="16"/>
      <c r="E52" s="646" t="s">
        <v>48</v>
      </c>
      <c r="F52" s="16"/>
      <c r="G52" s="647">
        <f t="shared" si="2"/>
        <v>0</v>
      </c>
      <c r="H52" s="460"/>
      <c r="I52" s="1391"/>
      <c r="J52" s="1392"/>
      <c r="K52" s="1392"/>
      <c r="L52" s="16"/>
      <c r="M52" s="646" t="s">
        <v>48</v>
      </c>
      <c r="N52" s="16"/>
      <c r="O52" s="647">
        <f t="shared" si="3"/>
        <v>0</v>
      </c>
    </row>
    <row r="53" spans="1:16" s="461" customFormat="1" ht="20.100000000000001" customHeight="1">
      <c r="A53" s="1370" t="s">
        <v>485</v>
      </c>
      <c r="B53" s="1371"/>
      <c r="C53" s="1372" t="s">
        <v>595</v>
      </c>
      <c r="D53" s="1372"/>
      <c r="E53" s="1372" t="s">
        <v>596</v>
      </c>
      <c r="F53" s="1372"/>
      <c r="G53" s="648" t="s">
        <v>597</v>
      </c>
      <c r="H53" s="460"/>
      <c r="I53" s="1370" t="s">
        <v>485</v>
      </c>
      <c r="J53" s="1371"/>
      <c r="K53" s="1372" t="s">
        <v>595</v>
      </c>
      <c r="L53" s="1372"/>
      <c r="M53" s="1372" t="s">
        <v>596</v>
      </c>
      <c r="N53" s="1372"/>
      <c r="O53" s="648" t="s">
        <v>597</v>
      </c>
      <c r="P53" s="155"/>
    </row>
    <row r="54" spans="1:16" s="461" customFormat="1" ht="20.100000000000001" customHeight="1">
      <c r="A54" s="1373" t="s">
        <v>486</v>
      </c>
      <c r="B54" s="1374"/>
      <c r="C54" s="1375"/>
      <c r="D54" s="1375"/>
      <c r="E54" s="1376"/>
      <c r="F54" s="1377"/>
      <c r="G54" s="649"/>
      <c r="H54" s="460"/>
      <c r="I54" s="1373" t="s">
        <v>486</v>
      </c>
      <c r="J54" s="1374"/>
      <c r="K54" s="1375"/>
      <c r="L54" s="1375"/>
      <c r="M54" s="1376"/>
      <c r="N54" s="1377"/>
      <c r="O54" s="649"/>
      <c r="P54" s="155"/>
    </row>
    <row r="55" spans="1:16" ht="20.100000000000001" customHeight="1">
      <c r="A55" s="1436" t="s">
        <v>64</v>
      </c>
      <c r="B55" s="1437"/>
      <c r="C55" s="1438"/>
      <c r="D55" s="650"/>
      <c r="E55" s="651" t="s">
        <v>48</v>
      </c>
      <c r="F55" s="1378"/>
      <c r="G55" s="1379"/>
      <c r="H55" s="460"/>
      <c r="I55" s="1436" t="s">
        <v>64</v>
      </c>
      <c r="J55" s="1437"/>
      <c r="K55" s="1438"/>
      <c r="L55" s="650"/>
      <c r="M55" s="651" t="s">
        <v>48</v>
      </c>
      <c r="N55" s="1378"/>
      <c r="O55" s="1379"/>
    </row>
    <row r="56" spans="1:16" ht="20.100000000000001" customHeight="1">
      <c r="A56" s="1380" t="s">
        <v>65</v>
      </c>
      <c r="B56" s="1381"/>
      <c r="C56" s="1381"/>
      <c r="D56" s="1381"/>
      <c r="E56" s="1381"/>
      <c r="F56" s="1382"/>
      <c r="G56" s="652">
        <f>SUM(G43:G52)</f>
        <v>0</v>
      </c>
      <c r="H56" s="460"/>
      <c r="I56" s="1380" t="s">
        <v>65</v>
      </c>
      <c r="J56" s="1381"/>
      <c r="K56" s="1381"/>
      <c r="L56" s="1381"/>
      <c r="M56" s="1381"/>
      <c r="N56" s="1382"/>
      <c r="O56" s="652">
        <f>SUM(O43:O52)</f>
        <v>0</v>
      </c>
    </row>
    <row r="57" spans="1:16" ht="20.100000000000001" customHeight="1">
      <c r="A57" s="1383" t="s">
        <v>224</v>
      </c>
      <c r="B57" s="1384"/>
      <c r="C57" s="1384"/>
      <c r="D57" s="1384"/>
      <c r="E57" s="1384"/>
      <c r="F57" s="1384"/>
      <c r="G57" s="17"/>
      <c r="H57" s="460"/>
      <c r="I57" s="1383" t="s">
        <v>224</v>
      </c>
      <c r="J57" s="1384"/>
      <c r="K57" s="1384"/>
      <c r="L57" s="1384"/>
      <c r="M57" s="1384"/>
      <c r="N57" s="1384"/>
      <c r="O57" s="17"/>
    </row>
    <row r="58" spans="1:16" ht="20.100000000000001" customHeight="1">
      <c r="A58" s="1387" t="s">
        <v>45</v>
      </c>
      <c r="B58" s="1388"/>
      <c r="C58" s="1388"/>
      <c r="D58" s="1388"/>
      <c r="E58" s="1388"/>
      <c r="F58" s="1388"/>
      <c r="G58" s="652">
        <f>G56+G57</f>
        <v>0</v>
      </c>
      <c r="H58" s="460"/>
      <c r="I58" s="1387" t="s">
        <v>45</v>
      </c>
      <c r="J58" s="1388"/>
      <c r="K58" s="1388"/>
      <c r="L58" s="1388"/>
      <c r="M58" s="1388"/>
      <c r="N58" s="1388"/>
      <c r="O58" s="652">
        <f>O56+O57</f>
        <v>0</v>
      </c>
    </row>
    <row r="59" spans="1:16" ht="20.100000000000001" customHeight="1">
      <c r="A59" s="657">
        <v>5</v>
      </c>
      <c r="B59" s="657"/>
      <c r="C59" s="657"/>
      <c r="D59" s="657"/>
      <c r="E59" s="657"/>
      <c r="F59" s="657"/>
      <c r="G59" s="657"/>
      <c r="H59" s="657"/>
      <c r="I59" s="657">
        <v>6</v>
      </c>
      <c r="J59" s="657"/>
      <c r="K59" s="657"/>
      <c r="L59" s="657"/>
      <c r="M59" s="657"/>
      <c r="N59" s="657"/>
      <c r="O59" s="657"/>
    </row>
    <row r="60" spans="1:16" s="168" customFormat="1" ht="30" customHeight="1">
      <c r="A60" s="1411" t="s">
        <v>216</v>
      </c>
      <c r="B60" s="1412"/>
      <c r="C60" s="1413">
        <f>個表B!B28</f>
        <v>0</v>
      </c>
      <c r="D60" s="1414"/>
      <c r="E60" s="1415" t="s">
        <v>210</v>
      </c>
      <c r="F60" s="1416"/>
      <c r="G60" s="636">
        <f>個表B!B29</f>
        <v>0</v>
      </c>
      <c r="H60" s="637"/>
      <c r="I60" s="1411" t="s">
        <v>216</v>
      </c>
      <c r="J60" s="1412"/>
      <c r="K60" s="1413">
        <f>個表B!B38</f>
        <v>0</v>
      </c>
      <c r="L60" s="1414"/>
      <c r="M60" s="1415" t="s">
        <v>210</v>
      </c>
      <c r="N60" s="1416"/>
      <c r="O60" s="636">
        <f>個表B!B39</f>
        <v>0</v>
      </c>
      <c r="P60" s="169"/>
    </row>
    <row r="61" spans="1:16" s="168" customFormat="1" ht="30" customHeight="1">
      <c r="A61" s="1417" t="s">
        <v>222</v>
      </c>
      <c r="B61" s="1418"/>
      <c r="C61" s="1419" t="str">
        <f>IF(個表B!B31="","",個表B!B31)</f>
        <v/>
      </c>
      <c r="D61" s="1420"/>
      <c r="E61" s="1417" t="s">
        <v>53</v>
      </c>
      <c r="F61" s="1421"/>
      <c r="G61" s="638">
        <f>個表B!B30</f>
        <v>0</v>
      </c>
      <c r="H61" s="637"/>
      <c r="I61" s="1417" t="s">
        <v>222</v>
      </c>
      <c r="J61" s="1418"/>
      <c r="K61" s="1419" t="str">
        <f>IF(個表B!B41="","",個表B!B41)</f>
        <v/>
      </c>
      <c r="L61" s="1420"/>
      <c r="M61" s="1417" t="s">
        <v>53</v>
      </c>
      <c r="N61" s="1421"/>
      <c r="O61" s="638">
        <f>個表B!B40</f>
        <v>0</v>
      </c>
      <c r="P61" s="169"/>
    </row>
    <row r="62" spans="1:16" ht="20.100000000000001" customHeight="1">
      <c r="A62" s="1402" t="s">
        <v>54</v>
      </c>
      <c r="B62" s="1403"/>
      <c r="C62" s="1429"/>
      <c r="D62" s="1429"/>
      <c r="E62" s="1380" t="s">
        <v>55</v>
      </c>
      <c r="F62" s="1382"/>
      <c r="G62" s="679"/>
      <c r="H62" s="460"/>
      <c r="I62" s="1402" t="s">
        <v>54</v>
      </c>
      <c r="J62" s="1403"/>
      <c r="K62" s="1429"/>
      <c r="L62" s="1429"/>
      <c r="M62" s="1380" t="s">
        <v>55</v>
      </c>
      <c r="N62" s="1382"/>
      <c r="O62" s="679"/>
    </row>
    <row r="63" spans="1:16" ht="20.100000000000001" customHeight="1">
      <c r="A63" s="1422" t="s">
        <v>56</v>
      </c>
      <c r="B63" s="1423"/>
      <c r="C63" s="1430">
        <f>C62-G62</f>
        <v>0</v>
      </c>
      <c r="D63" s="1431"/>
      <c r="E63" s="1426" t="s">
        <v>58</v>
      </c>
      <c r="F63" s="1427"/>
      <c r="G63" s="639">
        <f>個表B!C31</f>
        <v>0</v>
      </c>
      <c r="H63" s="460"/>
      <c r="I63" s="1422" t="s">
        <v>56</v>
      </c>
      <c r="J63" s="1423"/>
      <c r="K63" s="1430">
        <f>K62-O62</f>
        <v>0</v>
      </c>
      <c r="L63" s="1431"/>
      <c r="M63" s="1426" t="s">
        <v>58</v>
      </c>
      <c r="N63" s="1427"/>
      <c r="O63" s="639">
        <f>個表B!C41</f>
        <v>0</v>
      </c>
    </row>
    <row r="64" spans="1:16" ht="20.100000000000001" customHeight="1">
      <c r="A64" s="1393" t="s">
        <v>57</v>
      </c>
      <c r="B64" s="1394"/>
      <c r="C64" s="1394"/>
      <c r="D64" s="1395"/>
      <c r="E64" s="1396" t="str">
        <f>IF(C63*G63=0,"",C63*G63)</f>
        <v/>
      </c>
      <c r="F64" s="1396"/>
      <c r="G64" s="1397"/>
      <c r="H64" s="460"/>
      <c r="I64" s="1393" t="s">
        <v>57</v>
      </c>
      <c r="J64" s="1394"/>
      <c r="K64" s="1394"/>
      <c r="L64" s="1395"/>
      <c r="M64" s="1396" t="str">
        <f>IF(K63*O63=0,"",K63*O63)</f>
        <v/>
      </c>
      <c r="N64" s="1396"/>
      <c r="O64" s="1397"/>
    </row>
    <row r="65" spans="1:16" ht="20.100000000000001" customHeight="1">
      <c r="A65" s="1387" t="s">
        <v>59</v>
      </c>
      <c r="B65" s="1388"/>
      <c r="C65" s="1398">
        <f>IF(G63="","",SUM(F69:F78))</f>
        <v>0</v>
      </c>
      <c r="D65" s="1399"/>
      <c r="E65" s="1400" t="s">
        <v>60</v>
      </c>
      <c r="F65" s="1401"/>
      <c r="G65" s="641" t="str">
        <f>IF(E64="","",C65/E64)</f>
        <v/>
      </c>
      <c r="H65" s="460"/>
      <c r="I65" s="1387" t="s">
        <v>59</v>
      </c>
      <c r="J65" s="1388"/>
      <c r="K65" s="1398">
        <f>IF(O63="","",SUM(N69:N78))</f>
        <v>0</v>
      </c>
      <c r="L65" s="1399"/>
      <c r="M65" s="1400" t="s">
        <v>60</v>
      </c>
      <c r="N65" s="1401"/>
      <c r="O65" s="641" t="str">
        <f>IF(M64="","",K65/M64)</f>
        <v/>
      </c>
    </row>
    <row r="66" spans="1:16" ht="20.100000000000001" customHeight="1">
      <c r="A66" s="1402" t="s">
        <v>593</v>
      </c>
      <c r="B66" s="1403"/>
      <c r="C66" s="1404">
        <f>IF(G63="","",SUM(F69:F81))</f>
        <v>0</v>
      </c>
      <c r="D66" s="1405"/>
      <c r="E66" s="1406" t="s">
        <v>594</v>
      </c>
      <c r="F66" s="1407"/>
      <c r="G66" s="642" t="str">
        <f>IF(E64="","",C66/E64)</f>
        <v/>
      </c>
      <c r="H66" s="460"/>
      <c r="I66" s="1402" t="s">
        <v>593</v>
      </c>
      <c r="J66" s="1403"/>
      <c r="K66" s="1404">
        <f>IF(O63="","",SUM(N69:N81))</f>
        <v>0</v>
      </c>
      <c r="L66" s="1405"/>
      <c r="M66" s="1406" t="s">
        <v>594</v>
      </c>
      <c r="N66" s="1407"/>
      <c r="O66" s="642" t="str">
        <f>IF(M64="","",K66/M64)</f>
        <v/>
      </c>
    </row>
    <row r="67" spans="1:16" ht="20.100000000000001" customHeight="1">
      <c r="A67" s="1408" t="s">
        <v>235</v>
      </c>
      <c r="B67" s="1409"/>
      <c r="C67" s="1409"/>
      <c r="D67" s="1409"/>
      <c r="E67" s="1409"/>
      <c r="F67" s="1409"/>
      <c r="G67" s="1410"/>
      <c r="H67" s="460"/>
      <c r="I67" s="1408" t="s">
        <v>235</v>
      </c>
      <c r="J67" s="1409"/>
      <c r="K67" s="1409"/>
      <c r="L67" s="1409"/>
      <c r="M67" s="1409"/>
      <c r="N67" s="1409"/>
      <c r="O67" s="1410"/>
    </row>
    <row r="68" spans="1:16" ht="20.100000000000001" customHeight="1">
      <c r="A68" s="1387" t="s">
        <v>61</v>
      </c>
      <c r="B68" s="1388"/>
      <c r="C68" s="1388"/>
      <c r="D68" s="640" t="s">
        <v>243</v>
      </c>
      <c r="E68" s="640" t="s">
        <v>48</v>
      </c>
      <c r="F68" s="640" t="s">
        <v>62</v>
      </c>
      <c r="G68" s="643" t="s">
        <v>63</v>
      </c>
      <c r="H68" s="460"/>
      <c r="I68" s="1387" t="s">
        <v>61</v>
      </c>
      <c r="J68" s="1388"/>
      <c r="K68" s="1388"/>
      <c r="L68" s="640" t="s">
        <v>243</v>
      </c>
      <c r="M68" s="640" t="s">
        <v>48</v>
      </c>
      <c r="N68" s="640" t="s">
        <v>62</v>
      </c>
      <c r="O68" s="643" t="s">
        <v>63</v>
      </c>
    </row>
    <row r="69" spans="1:16" ht="20.100000000000001" customHeight="1">
      <c r="A69" s="1389"/>
      <c r="B69" s="1390"/>
      <c r="C69" s="1390"/>
      <c r="D69" s="14"/>
      <c r="E69" s="644" t="s">
        <v>48</v>
      </c>
      <c r="F69" s="15"/>
      <c r="G69" s="645">
        <f>D69*F69</f>
        <v>0</v>
      </c>
      <c r="H69" s="460"/>
      <c r="I69" s="1389"/>
      <c r="J69" s="1390"/>
      <c r="K69" s="1390"/>
      <c r="L69" s="14"/>
      <c r="M69" s="644" t="s">
        <v>48</v>
      </c>
      <c r="N69" s="15"/>
      <c r="O69" s="645">
        <f>L69*N69</f>
        <v>0</v>
      </c>
    </row>
    <row r="70" spans="1:16" ht="20.100000000000001" customHeight="1">
      <c r="A70" s="1391"/>
      <c r="B70" s="1392"/>
      <c r="C70" s="1392"/>
      <c r="D70" s="16"/>
      <c r="E70" s="646" t="s">
        <v>48</v>
      </c>
      <c r="F70" s="16"/>
      <c r="G70" s="647">
        <f t="shared" ref="G70:G78" si="4">D70*F70</f>
        <v>0</v>
      </c>
      <c r="H70" s="460"/>
      <c r="I70" s="1391"/>
      <c r="J70" s="1392"/>
      <c r="K70" s="1392"/>
      <c r="L70" s="16"/>
      <c r="M70" s="646" t="s">
        <v>48</v>
      </c>
      <c r="N70" s="16"/>
      <c r="O70" s="647">
        <f t="shared" ref="O70:O78" si="5">L70*N70</f>
        <v>0</v>
      </c>
    </row>
    <row r="71" spans="1:16" ht="20.100000000000001" customHeight="1">
      <c r="A71" s="1391"/>
      <c r="B71" s="1392"/>
      <c r="C71" s="1392"/>
      <c r="D71" s="16"/>
      <c r="E71" s="646" t="s">
        <v>48</v>
      </c>
      <c r="F71" s="16"/>
      <c r="G71" s="647">
        <f t="shared" si="4"/>
        <v>0</v>
      </c>
      <c r="H71" s="460"/>
      <c r="I71" s="1391"/>
      <c r="J71" s="1392"/>
      <c r="K71" s="1392"/>
      <c r="L71" s="16"/>
      <c r="M71" s="646" t="s">
        <v>48</v>
      </c>
      <c r="N71" s="16"/>
      <c r="O71" s="647">
        <f t="shared" si="5"/>
        <v>0</v>
      </c>
    </row>
    <row r="72" spans="1:16" ht="20.100000000000001" customHeight="1">
      <c r="A72" s="1391"/>
      <c r="B72" s="1392"/>
      <c r="C72" s="1392"/>
      <c r="D72" s="16"/>
      <c r="E72" s="646" t="s">
        <v>48</v>
      </c>
      <c r="F72" s="16"/>
      <c r="G72" s="647">
        <f t="shared" si="4"/>
        <v>0</v>
      </c>
      <c r="H72" s="460"/>
      <c r="I72" s="1391"/>
      <c r="J72" s="1392"/>
      <c r="K72" s="1392"/>
      <c r="L72" s="16"/>
      <c r="M72" s="646" t="s">
        <v>48</v>
      </c>
      <c r="N72" s="16"/>
      <c r="O72" s="647">
        <f t="shared" si="5"/>
        <v>0</v>
      </c>
    </row>
    <row r="73" spans="1:16" ht="20.100000000000001" customHeight="1">
      <c r="A73" s="1391"/>
      <c r="B73" s="1392"/>
      <c r="C73" s="1392"/>
      <c r="D73" s="16"/>
      <c r="E73" s="646" t="s">
        <v>48</v>
      </c>
      <c r="F73" s="16"/>
      <c r="G73" s="647">
        <f t="shared" si="4"/>
        <v>0</v>
      </c>
      <c r="H73" s="460"/>
      <c r="I73" s="1391"/>
      <c r="J73" s="1392"/>
      <c r="K73" s="1392"/>
      <c r="L73" s="16"/>
      <c r="M73" s="646" t="s">
        <v>48</v>
      </c>
      <c r="N73" s="16"/>
      <c r="O73" s="647">
        <f t="shared" si="5"/>
        <v>0</v>
      </c>
    </row>
    <row r="74" spans="1:16" ht="20.100000000000001" customHeight="1">
      <c r="A74" s="1391"/>
      <c r="B74" s="1392"/>
      <c r="C74" s="1392"/>
      <c r="D74" s="16"/>
      <c r="E74" s="646" t="s">
        <v>48</v>
      </c>
      <c r="F74" s="16"/>
      <c r="G74" s="647">
        <f t="shared" si="4"/>
        <v>0</v>
      </c>
      <c r="H74" s="460"/>
      <c r="I74" s="1391"/>
      <c r="J74" s="1392"/>
      <c r="K74" s="1392"/>
      <c r="L74" s="16"/>
      <c r="M74" s="646" t="s">
        <v>48</v>
      </c>
      <c r="N74" s="16"/>
      <c r="O74" s="647">
        <f t="shared" si="5"/>
        <v>0</v>
      </c>
    </row>
    <row r="75" spans="1:16" ht="20.100000000000001" customHeight="1">
      <c r="A75" s="1391"/>
      <c r="B75" s="1392"/>
      <c r="C75" s="1392"/>
      <c r="D75" s="16"/>
      <c r="E75" s="646" t="s">
        <v>48</v>
      </c>
      <c r="F75" s="16"/>
      <c r="G75" s="647">
        <f t="shared" si="4"/>
        <v>0</v>
      </c>
      <c r="H75" s="460"/>
      <c r="I75" s="1391"/>
      <c r="J75" s="1392"/>
      <c r="K75" s="1392"/>
      <c r="L75" s="16"/>
      <c r="M75" s="646" t="s">
        <v>48</v>
      </c>
      <c r="N75" s="16"/>
      <c r="O75" s="647">
        <f t="shared" si="5"/>
        <v>0</v>
      </c>
    </row>
    <row r="76" spans="1:16" ht="20.100000000000001" customHeight="1">
      <c r="A76" s="1391"/>
      <c r="B76" s="1392"/>
      <c r="C76" s="1392"/>
      <c r="D76" s="16"/>
      <c r="E76" s="646" t="s">
        <v>48</v>
      </c>
      <c r="F76" s="16"/>
      <c r="G76" s="647">
        <f t="shared" si="4"/>
        <v>0</v>
      </c>
      <c r="H76" s="460"/>
      <c r="I76" s="1391"/>
      <c r="J76" s="1392"/>
      <c r="K76" s="1392"/>
      <c r="L76" s="16"/>
      <c r="M76" s="646" t="s">
        <v>48</v>
      </c>
      <c r="N76" s="16"/>
      <c r="O76" s="647">
        <f t="shared" si="5"/>
        <v>0</v>
      </c>
    </row>
    <row r="77" spans="1:16" ht="20.100000000000001" customHeight="1">
      <c r="A77" s="1391"/>
      <c r="B77" s="1392"/>
      <c r="C77" s="1392"/>
      <c r="D77" s="16"/>
      <c r="E77" s="646" t="s">
        <v>48</v>
      </c>
      <c r="F77" s="16"/>
      <c r="G77" s="647">
        <f t="shared" si="4"/>
        <v>0</v>
      </c>
      <c r="H77" s="460"/>
      <c r="I77" s="1391"/>
      <c r="J77" s="1392"/>
      <c r="K77" s="1392"/>
      <c r="L77" s="16"/>
      <c r="M77" s="646" t="s">
        <v>48</v>
      </c>
      <c r="N77" s="16"/>
      <c r="O77" s="647">
        <f t="shared" si="5"/>
        <v>0</v>
      </c>
    </row>
    <row r="78" spans="1:16" ht="20.100000000000001" customHeight="1">
      <c r="A78" s="1391"/>
      <c r="B78" s="1392"/>
      <c r="C78" s="1392"/>
      <c r="D78" s="16"/>
      <c r="E78" s="646" t="s">
        <v>48</v>
      </c>
      <c r="F78" s="16"/>
      <c r="G78" s="647">
        <f t="shared" si="4"/>
        <v>0</v>
      </c>
      <c r="H78" s="460"/>
      <c r="I78" s="1391"/>
      <c r="J78" s="1392"/>
      <c r="K78" s="1392"/>
      <c r="L78" s="16"/>
      <c r="M78" s="646" t="s">
        <v>48</v>
      </c>
      <c r="N78" s="16"/>
      <c r="O78" s="647">
        <f t="shared" si="5"/>
        <v>0</v>
      </c>
    </row>
    <row r="79" spans="1:16" s="461" customFormat="1" ht="20.100000000000001" customHeight="1">
      <c r="A79" s="1370" t="s">
        <v>485</v>
      </c>
      <c r="B79" s="1371"/>
      <c r="C79" s="1372" t="s">
        <v>595</v>
      </c>
      <c r="D79" s="1372"/>
      <c r="E79" s="1372" t="s">
        <v>596</v>
      </c>
      <c r="F79" s="1372"/>
      <c r="G79" s="648" t="s">
        <v>597</v>
      </c>
      <c r="H79" s="460"/>
      <c r="I79" s="1370" t="s">
        <v>485</v>
      </c>
      <c r="J79" s="1371"/>
      <c r="K79" s="1372" t="s">
        <v>595</v>
      </c>
      <c r="L79" s="1372"/>
      <c r="M79" s="1372" t="s">
        <v>596</v>
      </c>
      <c r="N79" s="1372"/>
      <c r="O79" s="648" t="s">
        <v>597</v>
      </c>
      <c r="P79" s="155"/>
    </row>
    <row r="80" spans="1:16" s="461" customFormat="1" ht="20.100000000000001" customHeight="1">
      <c r="A80" s="1373" t="s">
        <v>486</v>
      </c>
      <c r="B80" s="1374"/>
      <c r="C80" s="1375"/>
      <c r="D80" s="1375"/>
      <c r="E80" s="1376"/>
      <c r="F80" s="1377"/>
      <c r="G80" s="649"/>
      <c r="H80" s="460"/>
      <c r="I80" s="1373" t="s">
        <v>486</v>
      </c>
      <c r="J80" s="1374"/>
      <c r="K80" s="1375"/>
      <c r="L80" s="1375"/>
      <c r="M80" s="1376"/>
      <c r="N80" s="1377"/>
      <c r="O80" s="649"/>
      <c r="P80" s="155"/>
    </row>
    <row r="81" spans="1:16" ht="20.100000000000001" customHeight="1">
      <c r="A81" s="1436" t="s">
        <v>64</v>
      </c>
      <c r="B81" s="1437"/>
      <c r="C81" s="1438"/>
      <c r="D81" s="650"/>
      <c r="E81" s="651" t="s">
        <v>48</v>
      </c>
      <c r="F81" s="1378"/>
      <c r="G81" s="1379"/>
      <c r="H81" s="460"/>
      <c r="I81" s="1436" t="s">
        <v>64</v>
      </c>
      <c r="J81" s="1437"/>
      <c r="K81" s="1438"/>
      <c r="L81" s="650"/>
      <c r="M81" s="651" t="s">
        <v>48</v>
      </c>
      <c r="N81" s="1432"/>
      <c r="O81" s="1433"/>
    </row>
    <row r="82" spans="1:16" ht="20.100000000000001" customHeight="1">
      <c r="A82" s="1380" t="s">
        <v>65</v>
      </c>
      <c r="B82" s="1381"/>
      <c r="C82" s="1381"/>
      <c r="D82" s="1381"/>
      <c r="E82" s="1381"/>
      <c r="F82" s="1382"/>
      <c r="G82" s="652">
        <f>SUM(G69:G78)</f>
        <v>0</v>
      </c>
      <c r="H82" s="460"/>
      <c r="I82" s="1380" t="s">
        <v>65</v>
      </c>
      <c r="J82" s="1381"/>
      <c r="K82" s="1381"/>
      <c r="L82" s="1381"/>
      <c r="M82" s="1381"/>
      <c r="N82" s="1382"/>
      <c r="O82" s="652">
        <f>SUM(O69:O78)</f>
        <v>0</v>
      </c>
    </row>
    <row r="83" spans="1:16" ht="20.100000000000001" customHeight="1">
      <c r="A83" s="1383" t="s">
        <v>224</v>
      </c>
      <c r="B83" s="1384"/>
      <c r="C83" s="1384"/>
      <c r="D83" s="1384"/>
      <c r="E83" s="1384"/>
      <c r="F83" s="1384"/>
      <c r="G83" s="17"/>
      <c r="H83" s="460"/>
      <c r="I83" s="1383" t="s">
        <v>224</v>
      </c>
      <c r="J83" s="1384"/>
      <c r="K83" s="1384"/>
      <c r="L83" s="1384"/>
      <c r="M83" s="1384"/>
      <c r="N83" s="1384"/>
      <c r="O83" s="17"/>
    </row>
    <row r="84" spans="1:16" ht="20.100000000000001" customHeight="1">
      <c r="A84" s="1387" t="s">
        <v>45</v>
      </c>
      <c r="B84" s="1388"/>
      <c r="C84" s="1388"/>
      <c r="D84" s="1388"/>
      <c r="E84" s="1388"/>
      <c r="F84" s="1388"/>
      <c r="G84" s="652">
        <f>G82+G83</f>
        <v>0</v>
      </c>
      <c r="H84" s="460"/>
      <c r="I84" s="1387" t="s">
        <v>45</v>
      </c>
      <c r="J84" s="1388"/>
      <c r="K84" s="1388"/>
      <c r="L84" s="1388"/>
      <c r="M84" s="1388"/>
      <c r="N84" s="1388"/>
      <c r="O84" s="652">
        <f>O82+O83</f>
        <v>0</v>
      </c>
    </row>
    <row r="85" spans="1:16" ht="20.100000000000001" customHeight="1">
      <c r="A85" s="657">
        <v>7</v>
      </c>
      <c r="B85" s="657"/>
      <c r="C85" s="657"/>
      <c r="D85" s="657"/>
      <c r="E85" s="657"/>
      <c r="F85" s="657"/>
      <c r="G85" s="657"/>
      <c r="H85" s="657"/>
      <c r="I85" s="657">
        <v>8</v>
      </c>
      <c r="J85" s="657"/>
      <c r="K85" s="657"/>
      <c r="L85" s="657"/>
      <c r="M85" s="657"/>
      <c r="N85" s="657"/>
      <c r="O85" s="657"/>
    </row>
    <row r="86" spans="1:16" s="168" customFormat="1" ht="30" customHeight="1">
      <c r="A86" s="1411" t="s">
        <v>216</v>
      </c>
      <c r="B86" s="1412"/>
      <c r="C86" s="1413">
        <f>個表B!B43</f>
        <v>0</v>
      </c>
      <c r="D86" s="1414"/>
      <c r="E86" s="1415" t="s">
        <v>210</v>
      </c>
      <c r="F86" s="1416"/>
      <c r="G86" s="636">
        <f>個表B!B44</f>
        <v>0</v>
      </c>
      <c r="H86" s="637"/>
      <c r="I86" s="1411" t="s">
        <v>216</v>
      </c>
      <c r="J86" s="1412"/>
      <c r="K86" s="1413">
        <f>個表B!B48</f>
        <v>0</v>
      </c>
      <c r="L86" s="1414"/>
      <c r="M86" s="1415" t="s">
        <v>210</v>
      </c>
      <c r="N86" s="1416"/>
      <c r="O86" s="636">
        <f>個表B!B49</f>
        <v>0</v>
      </c>
      <c r="P86" s="169"/>
    </row>
    <row r="87" spans="1:16" s="168" customFormat="1" ht="30" customHeight="1">
      <c r="A87" s="1417" t="s">
        <v>222</v>
      </c>
      <c r="B87" s="1418"/>
      <c r="C87" s="1419" t="str">
        <f>IF(個表B!B46="","",個表B!B46)</f>
        <v/>
      </c>
      <c r="D87" s="1420"/>
      <c r="E87" s="1417" t="s">
        <v>53</v>
      </c>
      <c r="F87" s="1421"/>
      <c r="G87" s="638">
        <f>個表B!B45</f>
        <v>0</v>
      </c>
      <c r="H87" s="637"/>
      <c r="I87" s="1434" t="s">
        <v>222</v>
      </c>
      <c r="J87" s="1435"/>
      <c r="K87" s="1419" t="str">
        <f>IF(個表B!B51="","",個表B!B51)</f>
        <v/>
      </c>
      <c r="L87" s="1420"/>
      <c r="M87" s="1417" t="s">
        <v>53</v>
      </c>
      <c r="N87" s="1421"/>
      <c r="O87" s="638">
        <f>個表B!B50</f>
        <v>0</v>
      </c>
      <c r="P87" s="169"/>
    </row>
    <row r="88" spans="1:16" ht="20.100000000000001" customHeight="1">
      <c r="A88" s="1402" t="s">
        <v>54</v>
      </c>
      <c r="B88" s="1403"/>
      <c r="C88" s="1428"/>
      <c r="D88" s="1428"/>
      <c r="E88" s="1380" t="s">
        <v>55</v>
      </c>
      <c r="F88" s="1382"/>
      <c r="G88" s="679"/>
      <c r="H88" s="460"/>
      <c r="I88" s="1402" t="s">
        <v>54</v>
      </c>
      <c r="J88" s="1403"/>
      <c r="K88" s="1428"/>
      <c r="L88" s="1428"/>
      <c r="M88" s="1380" t="s">
        <v>55</v>
      </c>
      <c r="N88" s="1382"/>
      <c r="O88" s="679"/>
    </row>
    <row r="89" spans="1:16" ht="20.100000000000001" customHeight="1">
      <c r="A89" s="1422" t="s">
        <v>56</v>
      </c>
      <c r="B89" s="1423"/>
      <c r="C89" s="1424">
        <f>C88-G88</f>
        <v>0</v>
      </c>
      <c r="D89" s="1425"/>
      <c r="E89" s="1426" t="s">
        <v>58</v>
      </c>
      <c r="F89" s="1427"/>
      <c r="G89" s="639">
        <f>個表B!C46</f>
        <v>0</v>
      </c>
      <c r="H89" s="460"/>
      <c r="I89" s="1422" t="s">
        <v>56</v>
      </c>
      <c r="J89" s="1423"/>
      <c r="K89" s="1424">
        <f>K88-O88</f>
        <v>0</v>
      </c>
      <c r="L89" s="1425"/>
      <c r="M89" s="1426" t="s">
        <v>58</v>
      </c>
      <c r="N89" s="1427"/>
      <c r="O89" s="639">
        <f>個表B!C51</f>
        <v>0</v>
      </c>
    </row>
    <row r="90" spans="1:16" ht="20.100000000000001" customHeight="1">
      <c r="A90" s="1393" t="s">
        <v>57</v>
      </c>
      <c r="B90" s="1394"/>
      <c r="C90" s="1394"/>
      <c r="D90" s="1395"/>
      <c r="E90" s="1396" t="str">
        <f>IF(C89*G89=0,"",C89*G89)</f>
        <v/>
      </c>
      <c r="F90" s="1396"/>
      <c r="G90" s="1397"/>
      <c r="H90" s="460"/>
      <c r="I90" s="1393" t="s">
        <v>57</v>
      </c>
      <c r="J90" s="1394"/>
      <c r="K90" s="1394"/>
      <c r="L90" s="1395"/>
      <c r="M90" s="1396" t="str">
        <f>IF(K89*O89=0,"",K89*O89)</f>
        <v/>
      </c>
      <c r="N90" s="1396"/>
      <c r="O90" s="1397"/>
    </row>
    <row r="91" spans="1:16" ht="20.100000000000001" customHeight="1">
      <c r="A91" s="1387" t="s">
        <v>59</v>
      </c>
      <c r="B91" s="1388"/>
      <c r="C91" s="1398">
        <f>IF(G89="","",SUM(F95:F104))</f>
        <v>0</v>
      </c>
      <c r="D91" s="1399"/>
      <c r="E91" s="1400" t="s">
        <v>60</v>
      </c>
      <c r="F91" s="1401"/>
      <c r="G91" s="641" t="str">
        <f>IF(E90="","",C91/E90)</f>
        <v/>
      </c>
      <c r="H91" s="460"/>
      <c r="I91" s="1387" t="s">
        <v>59</v>
      </c>
      <c r="J91" s="1388"/>
      <c r="K91" s="1398">
        <f>IF(O89="","",SUM(N95:N104))</f>
        <v>0</v>
      </c>
      <c r="L91" s="1399"/>
      <c r="M91" s="1400" t="s">
        <v>60</v>
      </c>
      <c r="N91" s="1401"/>
      <c r="O91" s="641" t="str">
        <f>IF(M90="","",K91/M90)</f>
        <v/>
      </c>
    </row>
    <row r="92" spans="1:16" ht="20.100000000000001" customHeight="1">
      <c r="A92" s="1402" t="s">
        <v>593</v>
      </c>
      <c r="B92" s="1403"/>
      <c r="C92" s="1404">
        <f>IF(G89="","",SUM(F95:F107))</f>
        <v>0</v>
      </c>
      <c r="D92" s="1405"/>
      <c r="E92" s="1406" t="s">
        <v>594</v>
      </c>
      <c r="F92" s="1407"/>
      <c r="G92" s="642" t="str">
        <f>IF(E90="","",C92/E90)</f>
        <v/>
      </c>
      <c r="H92" s="460"/>
      <c r="I92" s="1402" t="s">
        <v>593</v>
      </c>
      <c r="J92" s="1403"/>
      <c r="K92" s="1404">
        <f>IF(O89="","",SUM(N95:N107))</f>
        <v>0</v>
      </c>
      <c r="L92" s="1405"/>
      <c r="M92" s="1406" t="s">
        <v>594</v>
      </c>
      <c r="N92" s="1407"/>
      <c r="O92" s="642" t="str">
        <f>IF(M90="","",K92/M90)</f>
        <v/>
      </c>
    </row>
    <row r="93" spans="1:16" ht="20.100000000000001" customHeight="1">
      <c r="A93" s="1408" t="s">
        <v>235</v>
      </c>
      <c r="B93" s="1409"/>
      <c r="C93" s="1409"/>
      <c r="D93" s="1409"/>
      <c r="E93" s="1409"/>
      <c r="F93" s="1409"/>
      <c r="G93" s="1410"/>
      <c r="H93" s="460"/>
      <c r="I93" s="1408" t="s">
        <v>235</v>
      </c>
      <c r="J93" s="1409"/>
      <c r="K93" s="1409"/>
      <c r="L93" s="1409"/>
      <c r="M93" s="1409"/>
      <c r="N93" s="1409"/>
      <c r="O93" s="1410"/>
    </row>
    <row r="94" spans="1:16" ht="20.100000000000001" customHeight="1">
      <c r="A94" s="1387" t="s">
        <v>61</v>
      </c>
      <c r="B94" s="1388"/>
      <c r="C94" s="1388"/>
      <c r="D94" s="640" t="s">
        <v>243</v>
      </c>
      <c r="E94" s="640" t="s">
        <v>48</v>
      </c>
      <c r="F94" s="640" t="s">
        <v>62</v>
      </c>
      <c r="G94" s="643" t="s">
        <v>63</v>
      </c>
      <c r="H94" s="460"/>
      <c r="I94" s="1387" t="s">
        <v>61</v>
      </c>
      <c r="J94" s="1388"/>
      <c r="K94" s="1388"/>
      <c r="L94" s="640" t="s">
        <v>243</v>
      </c>
      <c r="M94" s="640" t="s">
        <v>48</v>
      </c>
      <c r="N94" s="640" t="s">
        <v>62</v>
      </c>
      <c r="O94" s="643" t="s">
        <v>63</v>
      </c>
    </row>
    <row r="95" spans="1:16" ht="20.100000000000001" customHeight="1">
      <c r="A95" s="1389"/>
      <c r="B95" s="1390"/>
      <c r="C95" s="1390"/>
      <c r="D95" s="14"/>
      <c r="E95" s="644" t="s">
        <v>48</v>
      </c>
      <c r="F95" s="15"/>
      <c r="G95" s="645">
        <f>D95*F95</f>
        <v>0</v>
      </c>
      <c r="H95" s="460"/>
      <c r="I95" s="1389"/>
      <c r="J95" s="1390"/>
      <c r="K95" s="1390"/>
      <c r="L95" s="14"/>
      <c r="M95" s="644" t="s">
        <v>48</v>
      </c>
      <c r="N95" s="15"/>
      <c r="O95" s="645">
        <f>L95*N95</f>
        <v>0</v>
      </c>
    </row>
    <row r="96" spans="1:16" ht="20.100000000000001" customHeight="1">
      <c r="A96" s="1391"/>
      <c r="B96" s="1392"/>
      <c r="C96" s="1392"/>
      <c r="D96" s="16"/>
      <c r="E96" s="646" t="s">
        <v>48</v>
      </c>
      <c r="F96" s="16"/>
      <c r="G96" s="647">
        <f t="shared" ref="G96:G104" si="6">D96*F96</f>
        <v>0</v>
      </c>
      <c r="H96" s="460"/>
      <c r="I96" s="1391"/>
      <c r="J96" s="1392"/>
      <c r="K96" s="1392"/>
      <c r="L96" s="16"/>
      <c r="M96" s="646" t="s">
        <v>48</v>
      </c>
      <c r="N96" s="16"/>
      <c r="O96" s="647">
        <f t="shared" ref="O96:O104" si="7">L96*N96</f>
        <v>0</v>
      </c>
    </row>
    <row r="97" spans="1:16" ht="20.100000000000001" customHeight="1">
      <c r="A97" s="1391"/>
      <c r="B97" s="1392"/>
      <c r="C97" s="1392"/>
      <c r="D97" s="16"/>
      <c r="E97" s="646" t="s">
        <v>48</v>
      </c>
      <c r="F97" s="16"/>
      <c r="G97" s="647">
        <f t="shared" si="6"/>
        <v>0</v>
      </c>
      <c r="H97" s="460"/>
      <c r="I97" s="1391"/>
      <c r="J97" s="1392"/>
      <c r="K97" s="1392"/>
      <c r="L97" s="16"/>
      <c r="M97" s="646" t="s">
        <v>48</v>
      </c>
      <c r="N97" s="16"/>
      <c r="O97" s="647">
        <f t="shared" si="7"/>
        <v>0</v>
      </c>
    </row>
    <row r="98" spans="1:16" ht="20.100000000000001" customHeight="1">
      <c r="A98" s="1391"/>
      <c r="B98" s="1392"/>
      <c r="C98" s="1392"/>
      <c r="D98" s="16"/>
      <c r="E98" s="646" t="s">
        <v>48</v>
      </c>
      <c r="F98" s="16"/>
      <c r="G98" s="647">
        <f t="shared" si="6"/>
        <v>0</v>
      </c>
      <c r="H98" s="460"/>
      <c r="I98" s="1391"/>
      <c r="J98" s="1392"/>
      <c r="K98" s="1392"/>
      <c r="L98" s="16"/>
      <c r="M98" s="646" t="s">
        <v>48</v>
      </c>
      <c r="N98" s="16"/>
      <c r="O98" s="647">
        <f t="shared" si="7"/>
        <v>0</v>
      </c>
    </row>
    <row r="99" spans="1:16" ht="20.100000000000001" customHeight="1">
      <c r="A99" s="1391"/>
      <c r="B99" s="1392"/>
      <c r="C99" s="1392"/>
      <c r="D99" s="16"/>
      <c r="E99" s="646" t="s">
        <v>48</v>
      </c>
      <c r="F99" s="16"/>
      <c r="G99" s="647">
        <f t="shared" si="6"/>
        <v>0</v>
      </c>
      <c r="H99" s="460"/>
      <c r="I99" s="1391"/>
      <c r="J99" s="1392"/>
      <c r="K99" s="1392"/>
      <c r="L99" s="16"/>
      <c r="M99" s="646" t="s">
        <v>48</v>
      </c>
      <c r="N99" s="16"/>
      <c r="O99" s="647">
        <f t="shared" si="7"/>
        <v>0</v>
      </c>
    </row>
    <row r="100" spans="1:16" ht="20.100000000000001" customHeight="1">
      <c r="A100" s="1391"/>
      <c r="B100" s="1392"/>
      <c r="C100" s="1392"/>
      <c r="D100" s="16"/>
      <c r="E100" s="646" t="s">
        <v>48</v>
      </c>
      <c r="F100" s="16"/>
      <c r="G100" s="647">
        <f t="shared" si="6"/>
        <v>0</v>
      </c>
      <c r="H100" s="460"/>
      <c r="I100" s="1391"/>
      <c r="J100" s="1392"/>
      <c r="K100" s="1392"/>
      <c r="L100" s="16"/>
      <c r="M100" s="646" t="s">
        <v>48</v>
      </c>
      <c r="N100" s="16"/>
      <c r="O100" s="647">
        <f t="shared" si="7"/>
        <v>0</v>
      </c>
    </row>
    <row r="101" spans="1:16" ht="20.100000000000001" customHeight="1">
      <c r="A101" s="1391"/>
      <c r="B101" s="1392"/>
      <c r="C101" s="1392"/>
      <c r="D101" s="16"/>
      <c r="E101" s="646" t="s">
        <v>48</v>
      </c>
      <c r="F101" s="16"/>
      <c r="G101" s="647">
        <f t="shared" si="6"/>
        <v>0</v>
      </c>
      <c r="H101" s="460"/>
      <c r="I101" s="1391"/>
      <c r="J101" s="1392"/>
      <c r="K101" s="1392"/>
      <c r="L101" s="16"/>
      <c r="M101" s="646" t="s">
        <v>48</v>
      </c>
      <c r="N101" s="16"/>
      <c r="O101" s="647">
        <f t="shared" si="7"/>
        <v>0</v>
      </c>
    </row>
    <row r="102" spans="1:16" ht="20.100000000000001" customHeight="1">
      <c r="A102" s="1391"/>
      <c r="B102" s="1392"/>
      <c r="C102" s="1392"/>
      <c r="D102" s="16"/>
      <c r="E102" s="646" t="s">
        <v>48</v>
      </c>
      <c r="F102" s="16"/>
      <c r="G102" s="647">
        <f t="shared" si="6"/>
        <v>0</v>
      </c>
      <c r="H102" s="460"/>
      <c r="I102" s="1391"/>
      <c r="J102" s="1392"/>
      <c r="K102" s="1392"/>
      <c r="L102" s="16"/>
      <c r="M102" s="646" t="s">
        <v>48</v>
      </c>
      <c r="N102" s="16"/>
      <c r="O102" s="647">
        <f t="shared" si="7"/>
        <v>0</v>
      </c>
    </row>
    <row r="103" spans="1:16" ht="20.100000000000001" customHeight="1">
      <c r="A103" s="1391"/>
      <c r="B103" s="1392"/>
      <c r="C103" s="1392"/>
      <c r="D103" s="16"/>
      <c r="E103" s="646" t="s">
        <v>48</v>
      </c>
      <c r="F103" s="16"/>
      <c r="G103" s="647">
        <f t="shared" si="6"/>
        <v>0</v>
      </c>
      <c r="H103" s="460"/>
      <c r="I103" s="1391"/>
      <c r="J103" s="1392"/>
      <c r="K103" s="1392"/>
      <c r="L103" s="16"/>
      <c r="M103" s="646" t="s">
        <v>48</v>
      </c>
      <c r="N103" s="16"/>
      <c r="O103" s="647">
        <f t="shared" si="7"/>
        <v>0</v>
      </c>
    </row>
    <row r="104" spans="1:16" ht="20.100000000000001" customHeight="1">
      <c r="A104" s="1391"/>
      <c r="B104" s="1392"/>
      <c r="C104" s="1392"/>
      <c r="D104" s="16"/>
      <c r="E104" s="646" t="s">
        <v>48</v>
      </c>
      <c r="F104" s="16"/>
      <c r="G104" s="647">
        <f t="shared" si="6"/>
        <v>0</v>
      </c>
      <c r="H104" s="460"/>
      <c r="I104" s="1391"/>
      <c r="J104" s="1392"/>
      <c r="K104" s="1392"/>
      <c r="L104" s="16"/>
      <c r="M104" s="646" t="s">
        <v>48</v>
      </c>
      <c r="N104" s="16"/>
      <c r="O104" s="647">
        <f t="shared" si="7"/>
        <v>0</v>
      </c>
    </row>
    <row r="105" spans="1:16" s="461" customFormat="1" ht="20.100000000000001" customHeight="1">
      <c r="A105" s="1370" t="s">
        <v>485</v>
      </c>
      <c r="B105" s="1371"/>
      <c r="C105" s="1372" t="s">
        <v>595</v>
      </c>
      <c r="D105" s="1372"/>
      <c r="E105" s="1372" t="s">
        <v>596</v>
      </c>
      <c r="F105" s="1372"/>
      <c r="G105" s="648" t="s">
        <v>597</v>
      </c>
      <c r="H105" s="460"/>
      <c r="I105" s="1370" t="s">
        <v>485</v>
      </c>
      <c r="J105" s="1371"/>
      <c r="K105" s="1372" t="s">
        <v>595</v>
      </c>
      <c r="L105" s="1372"/>
      <c r="M105" s="1372" t="s">
        <v>596</v>
      </c>
      <c r="N105" s="1372"/>
      <c r="O105" s="648" t="s">
        <v>597</v>
      </c>
      <c r="P105" s="155"/>
    </row>
    <row r="106" spans="1:16" s="461" customFormat="1" ht="20.100000000000001" customHeight="1">
      <c r="A106" s="1373" t="s">
        <v>486</v>
      </c>
      <c r="B106" s="1374"/>
      <c r="C106" s="1375"/>
      <c r="D106" s="1375"/>
      <c r="E106" s="1376"/>
      <c r="F106" s="1377"/>
      <c r="G106" s="649"/>
      <c r="H106" s="460"/>
      <c r="I106" s="1373" t="s">
        <v>486</v>
      </c>
      <c r="J106" s="1374"/>
      <c r="K106" s="1375"/>
      <c r="L106" s="1375"/>
      <c r="M106" s="1376"/>
      <c r="N106" s="1377"/>
      <c r="O106" s="649"/>
      <c r="P106" s="155"/>
    </row>
    <row r="107" spans="1:16" ht="20.100000000000001" customHeight="1">
      <c r="A107" s="1436" t="s">
        <v>64</v>
      </c>
      <c r="B107" s="1437"/>
      <c r="C107" s="1438"/>
      <c r="D107" s="650"/>
      <c r="E107" s="651" t="s">
        <v>48</v>
      </c>
      <c r="F107" s="1378"/>
      <c r="G107" s="1379"/>
      <c r="H107" s="460"/>
      <c r="I107" s="1436" t="s">
        <v>64</v>
      </c>
      <c r="J107" s="1437"/>
      <c r="K107" s="1438"/>
      <c r="L107" s="650"/>
      <c r="M107" s="651" t="s">
        <v>48</v>
      </c>
      <c r="N107" s="1378"/>
      <c r="O107" s="1379"/>
    </row>
    <row r="108" spans="1:16" ht="20.100000000000001" customHeight="1">
      <c r="A108" s="1380" t="s">
        <v>65</v>
      </c>
      <c r="B108" s="1381"/>
      <c r="C108" s="1381"/>
      <c r="D108" s="1381"/>
      <c r="E108" s="1381"/>
      <c r="F108" s="1382"/>
      <c r="G108" s="652">
        <f>SUM(G95:G104)</f>
        <v>0</v>
      </c>
      <c r="H108" s="460"/>
      <c r="I108" s="1380" t="s">
        <v>65</v>
      </c>
      <c r="J108" s="1381"/>
      <c r="K108" s="1381"/>
      <c r="L108" s="1381"/>
      <c r="M108" s="1381"/>
      <c r="N108" s="1382"/>
      <c r="O108" s="652">
        <f>SUM(O95:O104)</f>
        <v>0</v>
      </c>
    </row>
    <row r="109" spans="1:16" ht="20.100000000000001" customHeight="1">
      <c r="A109" s="1383" t="s">
        <v>224</v>
      </c>
      <c r="B109" s="1384"/>
      <c r="C109" s="1384"/>
      <c r="D109" s="1384"/>
      <c r="E109" s="1384"/>
      <c r="F109" s="1384"/>
      <c r="G109" s="17"/>
      <c r="H109" s="460"/>
      <c r="I109" s="1383" t="s">
        <v>224</v>
      </c>
      <c r="J109" s="1384"/>
      <c r="K109" s="1384"/>
      <c r="L109" s="1384"/>
      <c r="M109" s="1384"/>
      <c r="N109" s="1384"/>
      <c r="O109" s="17"/>
    </row>
    <row r="110" spans="1:16" ht="20.100000000000001" customHeight="1">
      <c r="A110" s="1387" t="s">
        <v>45</v>
      </c>
      <c r="B110" s="1388"/>
      <c r="C110" s="1388"/>
      <c r="D110" s="1388"/>
      <c r="E110" s="1388"/>
      <c r="F110" s="1388"/>
      <c r="G110" s="652">
        <f>G108+G109</f>
        <v>0</v>
      </c>
      <c r="H110" s="460"/>
      <c r="I110" s="1387" t="s">
        <v>45</v>
      </c>
      <c r="J110" s="1388"/>
      <c r="K110" s="1388"/>
      <c r="L110" s="1388"/>
      <c r="M110" s="1388"/>
      <c r="N110" s="1388"/>
      <c r="O110" s="652">
        <f>O108+O109</f>
        <v>0</v>
      </c>
    </row>
    <row r="111" spans="1:16" ht="20.100000000000001" customHeight="1">
      <c r="A111" s="657">
        <v>9</v>
      </c>
      <c r="B111" s="657"/>
      <c r="C111" s="657"/>
      <c r="D111" s="657"/>
      <c r="E111" s="657"/>
      <c r="F111" s="657"/>
      <c r="G111" s="657"/>
      <c r="H111" s="657"/>
      <c r="I111" s="657">
        <v>10</v>
      </c>
      <c r="J111" s="657"/>
      <c r="K111" s="657"/>
      <c r="L111" s="657"/>
      <c r="M111" s="657"/>
      <c r="N111" s="657"/>
      <c r="O111" s="657"/>
    </row>
    <row r="112" spans="1:16" s="168" customFormat="1" ht="30" customHeight="1">
      <c r="A112" s="1411" t="s">
        <v>216</v>
      </c>
      <c r="B112" s="1412"/>
      <c r="C112" s="1413">
        <f>個表B!B53</f>
        <v>0</v>
      </c>
      <c r="D112" s="1414"/>
      <c r="E112" s="1415" t="s">
        <v>210</v>
      </c>
      <c r="F112" s="1416"/>
      <c r="G112" s="636">
        <f>個表B!B54</f>
        <v>0</v>
      </c>
      <c r="H112" s="637"/>
      <c r="I112" s="1411" t="s">
        <v>216</v>
      </c>
      <c r="J112" s="1412"/>
      <c r="K112" s="1413">
        <f>個表B!B58</f>
        <v>0</v>
      </c>
      <c r="L112" s="1414"/>
      <c r="M112" s="1415" t="s">
        <v>210</v>
      </c>
      <c r="N112" s="1416"/>
      <c r="O112" s="636">
        <f>個表B!B59</f>
        <v>0</v>
      </c>
      <c r="P112" s="169"/>
    </row>
    <row r="113" spans="1:16" s="168" customFormat="1" ht="30" customHeight="1">
      <c r="A113" s="1417" t="s">
        <v>222</v>
      </c>
      <c r="B113" s="1418"/>
      <c r="C113" s="1419" t="str">
        <f>IF(個表B!B56="","",個表B!B56)</f>
        <v/>
      </c>
      <c r="D113" s="1420"/>
      <c r="E113" s="1417" t="s">
        <v>53</v>
      </c>
      <c r="F113" s="1421"/>
      <c r="G113" s="638">
        <f>個表B!B55</f>
        <v>0</v>
      </c>
      <c r="H113" s="637"/>
      <c r="I113" s="1417" t="s">
        <v>222</v>
      </c>
      <c r="J113" s="1418"/>
      <c r="K113" s="1419" t="str">
        <f>IF(個表B!B61="","",個表B!B61)</f>
        <v/>
      </c>
      <c r="L113" s="1420"/>
      <c r="M113" s="1417" t="s">
        <v>53</v>
      </c>
      <c r="N113" s="1421"/>
      <c r="O113" s="638">
        <f>個表B!B60</f>
        <v>0</v>
      </c>
      <c r="P113" s="169"/>
    </row>
    <row r="114" spans="1:16" ht="20.100000000000001" customHeight="1">
      <c r="A114" s="1402" t="s">
        <v>54</v>
      </c>
      <c r="B114" s="1403"/>
      <c r="C114" s="1429"/>
      <c r="D114" s="1429"/>
      <c r="E114" s="1380" t="s">
        <v>55</v>
      </c>
      <c r="F114" s="1382"/>
      <c r="G114" s="679"/>
      <c r="H114" s="460"/>
      <c r="I114" s="1402" t="s">
        <v>54</v>
      </c>
      <c r="J114" s="1403"/>
      <c r="K114" s="1429"/>
      <c r="L114" s="1429"/>
      <c r="M114" s="1380" t="s">
        <v>55</v>
      </c>
      <c r="N114" s="1382"/>
      <c r="O114" s="679"/>
    </row>
    <row r="115" spans="1:16" ht="20.100000000000001" customHeight="1">
      <c r="A115" s="1422" t="s">
        <v>56</v>
      </c>
      <c r="B115" s="1423"/>
      <c r="C115" s="1430">
        <f>C114-G114</f>
        <v>0</v>
      </c>
      <c r="D115" s="1431"/>
      <c r="E115" s="1426" t="s">
        <v>58</v>
      </c>
      <c r="F115" s="1427"/>
      <c r="G115" s="639">
        <f>個表B!C56</f>
        <v>0</v>
      </c>
      <c r="H115" s="460"/>
      <c r="I115" s="1422" t="s">
        <v>56</v>
      </c>
      <c r="J115" s="1423"/>
      <c r="K115" s="1430">
        <f>K114-O114</f>
        <v>0</v>
      </c>
      <c r="L115" s="1431"/>
      <c r="M115" s="1426" t="s">
        <v>58</v>
      </c>
      <c r="N115" s="1427"/>
      <c r="O115" s="639">
        <f>個表B!C61</f>
        <v>0</v>
      </c>
    </row>
    <row r="116" spans="1:16" ht="20.100000000000001" customHeight="1">
      <c r="A116" s="1393" t="s">
        <v>57</v>
      </c>
      <c r="B116" s="1394"/>
      <c r="C116" s="1394"/>
      <c r="D116" s="1395"/>
      <c r="E116" s="1396" t="str">
        <f>IF(C115*G115=0,"",C115*G115)</f>
        <v/>
      </c>
      <c r="F116" s="1396"/>
      <c r="G116" s="1397"/>
      <c r="H116" s="460"/>
      <c r="I116" s="1393" t="s">
        <v>57</v>
      </c>
      <c r="J116" s="1394"/>
      <c r="K116" s="1394"/>
      <c r="L116" s="1395"/>
      <c r="M116" s="1396" t="str">
        <f>IF(K115*O115=0,"",K115*O115)</f>
        <v/>
      </c>
      <c r="N116" s="1396"/>
      <c r="O116" s="1397"/>
    </row>
    <row r="117" spans="1:16" ht="20.100000000000001" customHeight="1">
      <c r="A117" s="1387" t="s">
        <v>59</v>
      </c>
      <c r="B117" s="1388"/>
      <c r="C117" s="1398">
        <f>IF(G115="","",SUM(F121:F130))</f>
        <v>0</v>
      </c>
      <c r="D117" s="1399"/>
      <c r="E117" s="1400" t="s">
        <v>60</v>
      </c>
      <c r="F117" s="1401"/>
      <c r="G117" s="641" t="str">
        <f>IF(E116="","",C117/E116)</f>
        <v/>
      </c>
      <c r="H117" s="460"/>
      <c r="I117" s="1387" t="s">
        <v>59</v>
      </c>
      <c r="J117" s="1388"/>
      <c r="K117" s="1398">
        <f>IF(O115="","",SUM(N121:N130))</f>
        <v>0</v>
      </c>
      <c r="L117" s="1399"/>
      <c r="M117" s="1400" t="s">
        <v>60</v>
      </c>
      <c r="N117" s="1401"/>
      <c r="O117" s="641" t="str">
        <f>IF(M116="","",K117/M116)</f>
        <v/>
      </c>
    </row>
    <row r="118" spans="1:16" ht="20.100000000000001" customHeight="1">
      <c r="A118" s="1402" t="s">
        <v>593</v>
      </c>
      <c r="B118" s="1403"/>
      <c r="C118" s="1404">
        <f>IF(G115="","",SUM(F121:F133))</f>
        <v>0</v>
      </c>
      <c r="D118" s="1405"/>
      <c r="E118" s="1406" t="s">
        <v>594</v>
      </c>
      <c r="F118" s="1407"/>
      <c r="G118" s="642" t="str">
        <f>IF(E116="","",C118/E116)</f>
        <v/>
      </c>
      <c r="H118" s="460"/>
      <c r="I118" s="1402" t="s">
        <v>593</v>
      </c>
      <c r="J118" s="1403"/>
      <c r="K118" s="1404">
        <f>IF(O115="","",SUM(N121:N133))</f>
        <v>0</v>
      </c>
      <c r="L118" s="1405"/>
      <c r="M118" s="1406" t="s">
        <v>594</v>
      </c>
      <c r="N118" s="1407"/>
      <c r="O118" s="642" t="str">
        <f>IF(M116="","",K118/M116)</f>
        <v/>
      </c>
    </row>
    <row r="119" spans="1:16" ht="20.100000000000001" customHeight="1">
      <c r="A119" s="1408" t="s">
        <v>235</v>
      </c>
      <c r="B119" s="1409"/>
      <c r="C119" s="1409"/>
      <c r="D119" s="1409"/>
      <c r="E119" s="1409"/>
      <c r="F119" s="1409"/>
      <c r="G119" s="1410"/>
      <c r="H119" s="460"/>
      <c r="I119" s="1408" t="s">
        <v>235</v>
      </c>
      <c r="J119" s="1409"/>
      <c r="K119" s="1409"/>
      <c r="L119" s="1409"/>
      <c r="M119" s="1409"/>
      <c r="N119" s="1409"/>
      <c r="O119" s="1410"/>
    </row>
    <row r="120" spans="1:16" ht="20.100000000000001" customHeight="1">
      <c r="A120" s="1387" t="s">
        <v>61</v>
      </c>
      <c r="B120" s="1388"/>
      <c r="C120" s="1388"/>
      <c r="D120" s="640" t="s">
        <v>243</v>
      </c>
      <c r="E120" s="640" t="s">
        <v>48</v>
      </c>
      <c r="F120" s="640" t="s">
        <v>62</v>
      </c>
      <c r="G120" s="643" t="s">
        <v>63</v>
      </c>
      <c r="H120" s="460"/>
      <c r="I120" s="1387" t="s">
        <v>61</v>
      </c>
      <c r="J120" s="1388"/>
      <c r="K120" s="1388"/>
      <c r="L120" s="640" t="s">
        <v>243</v>
      </c>
      <c r="M120" s="640" t="s">
        <v>48</v>
      </c>
      <c r="N120" s="640" t="s">
        <v>62</v>
      </c>
      <c r="O120" s="643" t="s">
        <v>63</v>
      </c>
    </row>
    <row r="121" spans="1:16" ht="20.100000000000001" customHeight="1">
      <c r="A121" s="1389"/>
      <c r="B121" s="1390"/>
      <c r="C121" s="1390"/>
      <c r="D121" s="14"/>
      <c r="E121" s="644" t="s">
        <v>48</v>
      </c>
      <c r="F121" s="15"/>
      <c r="G121" s="645">
        <f>D121*F121</f>
        <v>0</v>
      </c>
      <c r="H121" s="460"/>
      <c r="I121" s="1389"/>
      <c r="J121" s="1390"/>
      <c r="K121" s="1390"/>
      <c r="L121" s="14"/>
      <c r="M121" s="644" t="s">
        <v>48</v>
      </c>
      <c r="N121" s="15"/>
      <c r="O121" s="645">
        <f>L121*N121</f>
        <v>0</v>
      </c>
    </row>
    <row r="122" spans="1:16" ht="20.100000000000001" customHeight="1">
      <c r="A122" s="1391"/>
      <c r="B122" s="1392"/>
      <c r="C122" s="1392"/>
      <c r="D122" s="16"/>
      <c r="E122" s="646" t="s">
        <v>48</v>
      </c>
      <c r="F122" s="16"/>
      <c r="G122" s="647">
        <f t="shared" ref="G122:G130" si="8">D122*F122</f>
        <v>0</v>
      </c>
      <c r="H122" s="460"/>
      <c r="I122" s="1391"/>
      <c r="J122" s="1392"/>
      <c r="K122" s="1392"/>
      <c r="L122" s="16"/>
      <c r="M122" s="646" t="s">
        <v>48</v>
      </c>
      <c r="N122" s="16"/>
      <c r="O122" s="647">
        <f t="shared" ref="O122:O130" si="9">L122*N122</f>
        <v>0</v>
      </c>
    </row>
    <row r="123" spans="1:16" ht="20.100000000000001" customHeight="1">
      <c r="A123" s="1391"/>
      <c r="B123" s="1392"/>
      <c r="C123" s="1392"/>
      <c r="D123" s="16"/>
      <c r="E123" s="646" t="s">
        <v>48</v>
      </c>
      <c r="F123" s="16"/>
      <c r="G123" s="647">
        <f t="shared" si="8"/>
        <v>0</v>
      </c>
      <c r="H123" s="460"/>
      <c r="I123" s="1391"/>
      <c r="J123" s="1392"/>
      <c r="K123" s="1392"/>
      <c r="L123" s="16"/>
      <c r="M123" s="646" t="s">
        <v>48</v>
      </c>
      <c r="N123" s="16"/>
      <c r="O123" s="647">
        <f t="shared" si="9"/>
        <v>0</v>
      </c>
    </row>
    <row r="124" spans="1:16" ht="20.100000000000001" customHeight="1">
      <c r="A124" s="1391"/>
      <c r="B124" s="1392"/>
      <c r="C124" s="1392"/>
      <c r="D124" s="16"/>
      <c r="E124" s="646" t="s">
        <v>48</v>
      </c>
      <c r="F124" s="16"/>
      <c r="G124" s="647">
        <f t="shared" si="8"/>
        <v>0</v>
      </c>
      <c r="H124" s="460"/>
      <c r="I124" s="1391"/>
      <c r="J124" s="1392"/>
      <c r="K124" s="1392"/>
      <c r="L124" s="16"/>
      <c r="M124" s="646" t="s">
        <v>48</v>
      </c>
      <c r="N124" s="16"/>
      <c r="O124" s="647">
        <f t="shared" si="9"/>
        <v>0</v>
      </c>
    </row>
    <row r="125" spans="1:16" ht="20.100000000000001" customHeight="1">
      <c r="A125" s="1391"/>
      <c r="B125" s="1392"/>
      <c r="C125" s="1392"/>
      <c r="D125" s="16"/>
      <c r="E125" s="646" t="s">
        <v>48</v>
      </c>
      <c r="F125" s="16"/>
      <c r="G125" s="647">
        <f t="shared" si="8"/>
        <v>0</v>
      </c>
      <c r="H125" s="460"/>
      <c r="I125" s="1391"/>
      <c r="J125" s="1392"/>
      <c r="K125" s="1392"/>
      <c r="L125" s="16"/>
      <c r="M125" s="646" t="s">
        <v>48</v>
      </c>
      <c r="N125" s="16"/>
      <c r="O125" s="647">
        <f t="shared" si="9"/>
        <v>0</v>
      </c>
    </row>
    <row r="126" spans="1:16" ht="20.100000000000001" customHeight="1">
      <c r="A126" s="1391"/>
      <c r="B126" s="1392"/>
      <c r="C126" s="1392"/>
      <c r="D126" s="16"/>
      <c r="E126" s="646" t="s">
        <v>48</v>
      </c>
      <c r="F126" s="16"/>
      <c r="G126" s="647">
        <f t="shared" si="8"/>
        <v>0</v>
      </c>
      <c r="H126" s="460"/>
      <c r="I126" s="1391"/>
      <c r="J126" s="1392"/>
      <c r="K126" s="1392"/>
      <c r="L126" s="16"/>
      <c r="M126" s="646" t="s">
        <v>48</v>
      </c>
      <c r="N126" s="16"/>
      <c r="O126" s="647">
        <f t="shared" si="9"/>
        <v>0</v>
      </c>
    </row>
    <row r="127" spans="1:16" ht="20.100000000000001" customHeight="1">
      <c r="A127" s="1391"/>
      <c r="B127" s="1392"/>
      <c r="C127" s="1392"/>
      <c r="D127" s="16"/>
      <c r="E127" s="646" t="s">
        <v>48</v>
      </c>
      <c r="F127" s="16"/>
      <c r="G127" s="647">
        <f t="shared" si="8"/>
        <v>0</v>
      </c>
      <c r="H127" s="460"/>
      <c r="I127" s="1391"/>
      <c r="J127" s="1392"/>
      <c r="K127" s="1392"/>
      <c r="L127" s="16"/>
      <c r="M127" s="646" t="s">
        <v>48</v>
      </c>
      <c r="N127" s="16"/>
      <c r="O127" s="647">
        <f t="shared" si="9"/>
        <v>0</v>
      </c>
    </row>
    <row r="128" spans="1:16" ht="20.100000000000001" customHeight="1">
      <c r="A128" s="1391"/>
      <c r="B128" s="1392"/>
      <c r="C128" s="1392"/>
      <c r="D128" s="16"/>
      <c r="E128" s="646" t="s">
        <v>48</v>
      </c>
      <c r="F128" s="16"/>
      <c r="G128" s="647">
        <f t="shared" si="8"/>
        <v>0</v>
      </c>
      <c r="H128" s="460"/>
      <c r="I128" s="1391"/>
      <c r="J128" s="1392"/>
      <c r="K128" s="1392"/>
      <c r="L128" s="16"/>
      <c r="M128" s="646" t="s">
        <v>48</v>
      </c>
      <c r="N128" s="16"/>
      <c r="O128" s="647">
        <f t="shared" si="9"/>
        <v>0</v>
      </c>
    </row>
    <row r="129" spans="1:16" ht="20.100000000000001" customHeight="1">
      <c r="A129" s="1391"/>
      <c r="B129" s="1392"/>
      <c r="C129" s="1392"/>
      <c r="D129" s="16"/>
      <c r="E129" s="646" t="s">
        <v>48</v>
      </c>
      <c r="F129" s="16"/>
      <c r="G129" s="647">
        <f t="shared" si="8"/>
        <v>0</v>
      </c>
      <c r="H129" s="460"/>
      <c r="I129" s="1391"/>
      <c r="J129" s="1392"/>
      <c r="K129" s="1392"/>
      <c r="L129" s="16"/>
      <c r="M129" s="646" t="s">
        <v>48</v>
      </c>
      <c r="N129" s="16"/>
      <c r="O129" s="647">
        <f t="shared" si="9"/>
        <v>0</v>
      </c>
    </row>
    <row r="130" spans="1:16" ht="20.100000000000001" customHeight="1">
      <c r="A130" s="1391"/>
      <c r="B130" s="1392"/>
      <c r="C130" s="1392"/>
      <c r="D130" s="16"/>
      <c r="E130" s="646" t="s">
        <v>48</v>
      </c>
      <c r="F130" s="16"/>
      <c r="G130" s="647">
        <f t="shared" si="8"/>
        <v>0</v>
      </c>
      <c r="H130" s="460"/>
      <c r="I130" s="1391"/>
      <c r="J130" s="1392"/>
      <c r="K130" s="1392"/>
      <c r="L130" s="16"/>
      <c r="M130" s="646" t="s">
        <v>48</v>
      </c>
      <c r="N130" s="16"/>
      <c r="O130" s="647">
        <f t="shared" si="9"/>
        <v>0</v>
      </c>
    </row>
    <row r="131" spans="1:16" s="461" customFormat="1" ht="20.100000000000001" customHeight="1">
      <c r="A131" s="1370" t="s">
        <v>485</v>
      </c>
      <c r="B131" s="1371"/>
      <c r="C131" s="1372" t="s">
        <v>595</v>
      </c>
      <c r="D131" s="1372"/>
      <c r="E131" s="1372" t="s">
        <v>596</v>
      </c>
      <c r="F131" s="1372"/>
      <c r="G131" s="648" t="s">
        <v>597</v>
      </c>
      <c r="H131" s="460"/>
      <c r="I131" s="1370" t="s">
        <v>485</v>
      </c>
      <c r="J131" s="1371"/>
      <c r="K131" s="1372" t="s">
        <v>595</v>
      </c>
      <c r="L131" s="1372"/>
      <c r="M131" s="1372" t="s">
        <v>596</v>
      </c>
      <c r="N131" s="1372"/>
      <c r="O131" s="648" t="s">
        <v>597</v>
      </c>
      <c r="P131" s="155"/>
    </row>
    <row r="132" spans="1:16" s="461" customFormat="1" ht="20.100000000000001" customHeight="1">
      <c r="A132" s="1373" t="s">
        <v>486</v>
      </c>
      <c r="B132" s="1374"/>
      <c r="C132" s="1375"/>
      <c r="D132" s="1375"/>
      <c r="E132" s="1376"/>
      <c r="F132" s="1377"/>
      <c r="G132" s="649"/>
      <c r="H132" s="460"/>
      <c r="I132" s="1373" t="s">
        <v>486</v>
      </c>
      <c r="J132" s="1374"/>
      <c r="K132" s="1375"/>
      <c r="L132" s="1375"/>
      <c r="M132" s="1376"/>
      <c r="N132" s="1377"/>
      <c r="O132" s="649"/>
      <c r="P132" s="155"/>
    </row>
    <row r="133" spans="1:16" ht="20.100000000000001" customHeight="1">
      <c r="A133" s="1436" t="s">
        <v>64</v>
      </c>
      <c r="B133" s="1437"/>
      <c r="C133" s="1438"/>
      <c r="D133" s="650"/>
      <c r="E133" s="651" t="s">
        <v>48</v>
      </c>
      <c r="F133" s="1378"/>
      <c r="G133" s="1379"/>
      <c r="H133" s="460"/>
      <c r="I133" s="1436" t="s">
        <v>64</v>
      </c>
      <c r="J133" s="1437"/>
      <c r="K133" s="1438"/>
      <c r="L133" s="650"/>
      <c r="M133" s="651" t="s">
        <v>48</v>
      </c>
      <c r="N133" s="1378"/>
      <c r="O133" s="1379"/>
    </row>
    <row r="134" spans="1:16" ht="20.100000000000001" customHeight="1">
      <c r="A134" s="1380" t="s">
        <v>65</v>
      </c>
      <c r="B134" s="1381"/>
      <c r="C134" s="1381"/>
      <c r="D134" s="1381"/>
      <c r="E134" s="1381"/>
      <c r="F134" s="1382"/>
      <c r="G134" s="652">
        <f>SUM(G121:G130)</f>
        <v>0</v>
      </c>
      <c r="H134" s="460"/>
      <c r="I134" s="1380" t="s">
        <v>65</v>
      </c>
      <c r="J134" s="1381"/>
      <c r="K134" s="1381"/>
      <c r="L134" s="1381"/>
      <c r="M134" s="1381"/>
      <c r="N134" s="1382"/>
      <c r="O134" s="652">
        <f>SUM(O121:O130)</f>
        <v>0</v>
      </c>
    </row>
    <row r="135" spans="1:16" ht="20.100000000000001" customHeight="1">
      <c r="A135" s="1383" t="s">
        <v>224</v>
      </c>
      <c r="B135" s="1384"/>
      <c r="C135" s="1384"/>
      <c r="D135" s="1384"/>
      <c r="E135" s="1384"/>
      <c r="F135" s="1384"/>
      <c r="G135" s="17"/>
      <c r="H135" s="460"/>
      <c r="I135" s="1383" t="s">
        <v>224</v>
      </c>
      <c r="J135" s="1384"/>
      <c r="K135" s="1384"/>
      <c r="L135" s="1384"/>
      <c r="M135" s="1384"/>
      <c r="N135" s="1384"/>
      <c r="O135" s="17"/>
    </row>
    <row r="136" spans="1:16" ht="20.100000000000001" customHeight="1">
      <c r="A136" s="1387" t="s">
        <v>45</v>
      </c>
      <c r="B136" s="1388"/>
      <c r="C136" s="1388"/>
      <c r="D136" s="1388"/>
      <c r="E136" s="1388"/>
      <c r="F136" s="1388"/>
      <c r="G136" s="652">
        <f>G134+G135</f>
        <v>0</v>
      </c>
      <c r="H136" s="460"/>
      <c r="I136" s="1387" t="s">
        <v>45</v>
      </c>
      <c r="J136" s="1388"/>
      <c r="K136" s="1388"/>
      <c r="L136" s="1388"/>
      <c r="M136" s="1388"/>
      <c r="N136" s="1388"/>
      <c r="O136" s="652">
        <f>O134+O135</f>
        <v>0</v>
      </c>
    </row>
    <row r="137" spans="1:16" ht="20.100000000000001" customHeight="1">
      <c r="A137" s="657">
        <v>11</v>
      </c>
      <c r="B137" s="657"/>
      <c r="C137" s="657"/>
      <c r="D137" s="657"/>
      <c r="E137" s="657"/>
      <c r="F137" s="657"/>
      <c r="G137" s="657"/>
      <c r="H137" s="657"/>
      <c r="I137" s="657">
        <v>12</v>
      </c>
      <c r="J137" s="657"/>
      <c r="K137" s="657"/>
      <c r="L137" s="657"/>
      <c r="M137" s="657"/>
      <c r="N137" s="657"/>
      <c r="O137" s="657"/>
    </row>
    <row r="138" spans="1:16" s="168" customFormat="1" ht="30" customHeight="1">
      <c r="A138" s="1411" t="s">
        <v>216</v>
      </c>
      <c r="B138" s="1412"/>
      <c r="C138" s="1413">
        <f>個表B!B68</f>
        <v>0</v>
      </c>
      <c r="D138" s="1414"/>
      <c r="E138" s="1415" t="s">
        <v>210</v>
      </c>
      <c r="F138" s="1416"/>
      <c r="G138" s="636">
        <f>個表B!B69</f>
        <v>0</v>
      </c>
      <c r="H138" s="637"/>
      <c r="I138" s="1411" t="s">
        <v>216</v>
      </c>
      <c r="J138" s="1412"/>
      <c r="K138" s="1413">
        <f>個表B!B73</f>
        <v>0</v>
      </c>
      <c r="L138" s="1414"/>
      <c r="M138" s="1415" t="s">
        <v>210</v>
      </c>
      <c r="N138" s="1416"/>
      <c r="O138" s="636">
        <f>個表B!B74</f>
        <v>0</v>
      </c>
      <c r="P138" s="169"/>
    </row>
    <row r="139" spans="1:16" s="168" customFormat="1" ht="30" customHeight="1">
      <c r="A139" s="1417" t="s">
        <v>222</v>
      </c>
      <c r="B139" s="1418"/>
      <c r="C139" s="1419" t="str">
        <f>IF(個表B!B71="","",個表B!B71)</f>
        <v/>
      </c>
      <c r="D139" s="1420"/>
      <c r="E139" s="1417" t="s">
        <v>53</v>
      </c>
      <c r="F139" s="1421"/>
      <c r="G139" s="638">
        <f>個表B!B70</f>
        <v>0</v>
      </c>
      <c r="H139" s="637"/>
      <c r="I139" s="1417" t="s">
        <v>222</v>
      </c>
      <c r="J139" s="1418"/>
      <c r="K139" s="1419" t="str">
        <f>IF(個表B!B76="","",個表B!B76)</f>
        <v/>
      </c>
      <c r="L139" s="1420"/>
      <c r="M139" s="1417" t="s">
        <v>53</v>
      </c>
      <c r="N139" s="1421"/>
      <c r="O139" s="638">
        <f>個表B!B75</f>
        <v>0</v>
      </c>
      <c r="P139" s="169"/>
    </row>
    <row r="140" spans="1:16" ht="20.100000000000001" customHeight="1">
      <c r="A140" s="1402" t="s">
        <v>54</v>
      </c>
      <c r="B140" s="1403"/>
      <c r="C140" s="1428"/>
      <c r="D140" s="1428"/>
      <c r="E140" s="1380" t="s">
        <v>55</v>
      </c>
      <c r="F140" s="1382"/>
      <c r="G140" s="679"/>
      <c r="H140" s="460"/>
      <c r="I140" s="1402" t="s">
        <v>54</v>
      </c>
      <c r="J140" s="1403"/>
      <c r="K140" s="1428"/>
      <c r="L140" s="1428"/>
      <c r="M140" s="1380" t="s">
        <v>55</v>
      </c>
      <c r="N140" s="1382"/>
      <c r="O140" s="679"/>
    </row>
    <row r="141" spans="1:16" ht="20.100000000000001" customHeight="1">
      <c r="A141" s="1422" t="s">
        <v>56</v>
      </c>
      <c r="B141" s="1423"/>
      <c r="C141" s="1424">
        <f>C140-G140</f>
        <v>0</v>
      </c>
      <c r="D141" s="1425"/>
      <c r="E141" s="1426" t="s">
        <v>58</v>
      </c>
      <c r="F141" s="1427"/>
      <c r="G141" s="639">
        <f>個表B!C71</f>
        <v>0</v>
      </c>
      <c r="H141" s="460"/>
      <c r="I141" s="1422" t="s">
        <v>56</v>
      </c>
      <c r="J141" s="1423"/>
      <c r="K141" s="1424">
        <f>K140-O140</f>
        <v>0</v>
      </c>
      <c r="L141" s="1425"/>
      <c r="M141" s="1426" t="s">
        <v>58</v>
      </c>
      <c r="N141" s="1427"/>
      <c r="O141" s="639">
        <f>個表B!C76</f>
        <v>0</v>
      </c>
    </row>
    <row r="142" spans="1:16" ht="20.100000000000001" customHeight="1">
      <c r="A142" s="1393" t="s">
        <v>57</v>
      </c>
      <c r="B142" s="1394"/>
      <c r="C142" s="1394"/>
      <c r="D142" s="1395"/>
      <c r="E142" s="1396" t="str">
        <f>IF(C141*G141=0,"",C141*G141)</f>
        <v/>
      </c>
      <c r="F142" s="1396"/>
      <c r="G142" s="1397"/>
      <c r="H142" s="460"/>
      <c r="I142" s="1393" t="s">
        <v>57</v>
      </c>
      <c r="J142" s="1394"/>
      <c r="K142" s="1394"/>
      <c r="L142" s="1395"/>
      <c r="M142" s="1396" t="str">
        <f>IF(K141*O141=0,"",K141*O141)</f>
        <v/>
      </c>
      <c r="N142" s="1396"/>
      <c r="O142" s="1397"/>
    </row>
    <row r="143" spans="1:16" ht="20.100000000000001" customHeight="1">
      <c r="A143" s="1387" t="s">
        <v>59</v>
      </c>
      <c r="B143" s="1388"/>
      <c r="C143" s="1398">
        <f>IF(G141="","",SUM(F147:F156))</f>
        <v>0</v>
      </c>
      <c r="D143" s="1399"/>
      <c r="E143" s="1400" t="s">
        <v>60</v>
      </c>
      <c r="F143" s="1401"/>
      <c r="G143" s="641" t="str">
        <f>IF(E142="","",C143/E142)</f>
        <v/>
      </c>
      <c r="H143" s="460"/>
      <c r="I143" s="1387" t="s">
        <v>59</v>
      </c>
      <c r="J143" s="1388"/>
      <c r="K143" s="1398">
        <f>IF(O141="","",SUM(N147:N156))</f>
        <v>0</v>
      </c>
      <c r="L143" s="1399"/>
      <c r="M143" s="1400" t="s">
        <v>60</v>
      </c>
      <c r="N143" s="1401"/>
      <c r="O143" s="641" t="str">
        <f>IF(M142="","",K143/M142)</f>
        <v/>
      </c>
    </row>
    <row r="144" spans="1:16" ht="20.100000000000001" customHeight="1">
      <c r="A144" s="1402" t="s">
        <v>593</v>
      </c>
      <c r="B144" s="1403"/>
      <c r="C144" s="1404">
        <f>IF(G141="","",SUM(F147:F159))</f>
        <v>0</v>
      </c>
      <c r="D144" s="1405"/>
      <c r="E144" s="1406" t="s">
        <v>594</v>
      </c>
      <c r="F144" s="1407"/>
      <c r="G144" s="642" t="str">
        <f>IF(E142="","",C144/E142)</f>
        <v/>
      </c>
      <c r="H144" s="460"/>
      <c r="I144" s="1402" t="s">
        <v>593</v>
      </c>
      <c r="J144" s="1403"/>
      <c r="K144" s="1404">
        <f>IF(O141="","",SUM(N147:N159))</f>
        <v>0</v>
      </c>
      <c r="L144" s="1405"/>
      <c r="M144" s="1406" t="s">
        <v>594</v>
      </c>
      <c r="N144" s="1407"/>
      <c r="O144" s="642" t="str">
        <f>IF(M142="","",K144/M142)</f>
        <v/>
      </c>
    </row>
    <row r="145" spans="1:16" ht="20.100000000000001" customHeight="1">
      <c r="A145" s="1408" t="s">
        <v>235</v>
      </c>
      <c r="B145" s="1409"/>
      <c r="C145" s="1409"/>
      <c r="D145" s="1409"/>
      <c r="E145" s="1409"/>
      <c r="F145" s="1409"/>
      <c r="G145" s="1410"/>
      <c r="H145" s="460"/>
      <c r="I145" s="1408" t="s">
        <v>235</v>
      </c>
      <c r="J145" s="1409"/>
      <c r="K145" s="1409"/>
      <c r="L145" s="1409"/>
      <c r="M145" s="1409"/>
      <c r="N145" s="1409"/>
      <c r="O145" s="1410"/>
    </row>
    <row r="146" spans="1:16" ht="20.100000000000001" customHeight="1">
      <c r="A146" s="1387" t="s">
        <v>61</v>
      </c>
      <c r="B146" s="1388"/>
      <c r="C146" s="1388"/>
      <c r="D146" s="640" t="s">
        <v>243</v>
      </c>
      <c r="E146" s="640" t="s">
        <v>48</v>
      </c>
      <c r="F146" s="640" t="s">
        <v>62</v>
      </c>
      <c r="G146" s="643" t="s">
        <v>63</v>
      </c>
      <c r="H146" s="460"/>
      <c r="I146" s="1387" t="s">
        <v>61</v>
      </c>
      <c r="J146" s="1388"/>
      <c r="K146" s="1388"/>
      <c r="L146" s="640" t="s">
        <v>243</v>
      </c>
      <c r="M146" s="640" t="s">
        <v>48</v>
      </c>
      <c r="N146" s="640" t="s">
        <v>62</v>
      </c>
      <c r="O146" s="643" t="s">
        <v>63</v>
      </c>
    </row>
    <row r="147" spans="1:16" ht="20.100000000000001" customHeight="1">
      <c r="A147" s="1389"/>
      <c r="B147" s="1390"/>
      <c r="C147" s="1390"/>
      <c r="D147" s="14"/>
      <c r="E147" s="644" t="s">
        <v>48</v>
      </c>
      <c r="F147" s="15"/>
      <c r="G147" s="645">
        <f>D147*F147</f>
        <v>0</v>
      </c>
      <c r="H147" s="460"/>
      <c r="I147" s="1389"/>
      <c r="J147" s="1390"/>
      <c r="K147" s="1390"/>
      <c r="L147" s="14"/>
      <c r="M147" s="644" t="s">
        <v>48</v>
      </c>
      <c r="N147" s="15"/>
      <c r="O147" s="645">
        <f>L147*N147</f>
        <v>0</v>
      </c>
    </row>
    <row r="148" spans="1:16" ht="20.100000000000001" customHeight="1">
      <c r="A148" s="1391"/>
      <c r="B148" s="1392"/>
      <c r="C148" s="1392"/>
      <c r="D148" s="16"/>
      <c r="E148" s="646" t="s">
        <v>48</v>
      </c>
      <c r="F148" s="16"/>
      <c r="G148" s="647">
        <f t="shared" ref="G148:G156" si="10">D148*F148</f>
        <v>0</v>
      </c>
      <c r="H148" s="460"/>
      <c r="I148" s="1391"/>
      <c r="J148" s="1392"/>
      <c r="K148" s="1392"/>
      <c r="L148" s="16"/>
      <c r="M148" s="646" t="s">
        <v>48</v>
      </c>
      <c r="N148" s="16"/>
      <c r="O148" s="647">
        <f t="shared" ref="O148:O156" si="11">L148*N148</f>
        <v>0</v>
      </c>
    </row>
    <row r="149" spans="1:16" ht="20.100000000000001" customHeight="1">
      <c r="A149" s="1391"/>
      <c r="B149" s="1392"/>
      <c r="C149" s="1392"/>
      <c r="D149" s="16"/>
      <c r="E149" s="646" t="s">
        <v>48</v>
      </c>
      <c r="F149" s="16"/>
      <c r="G149" s="647">
        <f t="shared" si="10"/>
        <v>0</v>
      </c>
      <c r="H149" s="460"/>
      <c r="I149" s="1391"/>
      <c r="J149" s="1392"/>
      <c r="K149" s="1392"/>
      <c r="L149" s="16"/>
      <c r="M149" s="646" t="s">
        <v>48</v>
      </c>
      <c r="N149" s="16"/>
      <c r="O149" s="647">
        <f t="shared" si="11"/>
        <v>0</v>
      </c>
    </row>
    <row r="150" spans="1:16" ht="20.100000000000001" customHeight="1">
      <c r="A150" s="1391"/>
      <c r="B150" s="1392"/>
      <c r="C150" s="1392"/>
      <c r="D150" s="16"/>
      <c r="E150" s="646" t="s">
        <v>48</v>
      </c>
      <c r="F150" s="16"/>
      <c r="G150" s="647">
        <f t="shared" si="10"/>
        <v>0</v>
      </c>
      <c r="H150" s="460"/>
      <c r="I150" s="1391"/>
      <c r="J150" s="1392"/>
      <c r="K150" s="1392"/>
      <c r="L150" s="16"/>
      <c r="M150" s="646" t="s">
        <v>48</v>
      </c>
      <c r="N150" s="16"/>
      <c r="O150" s="647">
        <f t="shared" si="11"/>
        <v>0</v>
      </c>
    </row>
    <row r="151" spans="1:16" ht="20.100000000000001" customHeight="1">
      <c r="A151" s="1391"/>
      <c r="B151" s="1392"/>
      <c r="C151" s="1392"/>
      <c r="D151" s="16"/>
      <c r="E151" s="646" t="s">
        <v>48</v>
      </c>
      <c r="F151" s="16"/>
      <c r="G151" s="647">
        <f t="shared" si="10"/>
        <v>0</v>
      </c>
      <c r="H151" s="460"/>
      <c r="I151" s="1391"/>
      <c r="J151" s="1392"/>
      <c r="K151" s="1392"/>
      <c r="L151" s="16"/>
      <c r="M151" s="646" t="s">
        <v>48</v>
      </c>
      <c r="N151" s="16"/>
      <c r="O151" s="647">
        <f t="shared" si="11"/>
        <v>0</v>
      </c>
    </row>
    <row r="152" spans="1:16" ht="20.100000000000001" customHeight="1">
      <c r="A152" s="1391"/>
      <c r="B152" s="1392"/>
      <c r="C152" s="1392"/>
      <c r="D152" s="16"/>
      <c r="E152" s="646" t="s">
        <v>48</v>
      </c>
      <c r="F152" s="16"/>
      <c r="G152" s="647">
        <f t="shared" si="10"/>
        <v>0</v>
      </c>
      <c r="H152" s="460"/>
      <c r="I152" s="1391"/>
      <c r="J152" s="1392"/>
      <c r="K152" s="1392"/>
      <c r="L152" s="16"/>
      <c r="M152" s="646" t="s">
        <v>48</v>
      </c>
      <c r="N152" s="16"/>
      <c r="O152" s="647">
        <f t="shared" si="11"/>
        <v>0</v>
      </c>
    </row>
    <row r="153" spans="1:16" ht="20.100000000000001" customHeight="1">
      <c r="A153" s="1391"/>
      <c r="B153" s="1392"/>
      <c r="C153" s="1392"/>
      <c r="D153" s="16"/>
      <c r="E153" s="646" t="s">
        <v>48</v>
      </c>
      <c r="F153" s="16"/>
      <c r="G153" s="647">
        <f t="shared" si="10"/>
        <v>0</v>
      </c>
      <c r="H153" s="460"/>
      <c r="I153" s="1391"/>
      <c r="J153" s="1392"/>
      <c r="K153" s="1392"/>
      <c r="L153" s="16"/>
      <c r="M153" s="646" t="s">
        <v>48</v>
      </c>
      <c r="N153" s="16"/>
      <c r="O153" s="647">
        <f t="shared" si="11"/>
        <v>0</v>
      </c>
    </row>
    <row r="154" spans="1:16" ht="20.100000000000001" customHeight="1">
      <c r="A154" s="1391"/>
      <c r="B154" s="1392"/>
      <c r="C154" s="1392"/>
      <c r="D154" s="16"/>
      <c r="E154" s="646" t="s">
        <v>48</v>
      </c>
      <c r="F154" s="16"/>
      <c r="G154" s="647">
        <f t="shared" si="10"/>
        <v>0</v>
      </c>
      <c r="H154" s="460"/>
      <c r="I154" s="1391"/>
      <c r="J154" s="1392"/>
      <c r="K154" s="1392"/>
      <c r="L154" s="16"/>
      <c r="M154" s="646" t="s">
        <v>48</v>
      </c>
      <c r="N154" s="16"/>
      <c r="O154" s="647">
        <f t="shared" si="11"/>
        <v>0</v>
      </c>
    </row>
    <row r="155" spans="1:16" ht="20.100000000000001" customHeight="1">
      <c r="A155" s="1391"/>
      <c r="B155" s="1392"/>
      <c r="C155" s="1392"/>
      <c r="D155" s="16"/>
      <c r="E155" s="646" t="s">
        <v>48</v>
      </c>
      <c r="F155" s="16"/>
      <c r="G155" s="647">
        <f t="shared" si="10"/>
        <v>0</v>
      </c>
      <c r="H155" s="460"/>
      <c r="I155" s="1391"/>
      <c r="J155" s="1392"/>
      <c r="K155" s="1392"/>
      <c r="L155" s="16"/>
      <c r="M155" s="646" t="s">
        <v>48</v>
      </c>
      <c r="N155" s="16"/>
      <c r="O155" s="647">
        <f t="shared" si="11"/>
        <v>0</v>
      </c>
    </row>
    <row r="156" spans="1:16" ht="20.100000000000001" customHeight="1">
      <c r="A156" s="1391"/>
      <c r="B156" s="1392"/>
      <c r="C156" s="1392"/>
      <c r="D156" s="16"/>
      <c r="E156" s="646" t="s">
        <v>48</v>
      </c>
      <c r="F156" s="16"/>
      <c r="G156" s="647">
        <f t="shared" si="10"/>
        <v>0</v>
      </c>
      <c r="H156" s="460"/>
      <c r="I156" s="1391"/>
      <c r="J156" s="1392"/>
      <c r="K156" s="1392"/>
      <c r="L156" s="16"/>
      <c r="M156" s="646" t="s">
        <v>48</v>
      </c>
      <c r="N156" s="16"/>
      <c r="O156" s="647">
        <f t="shared" si="11"/>
        <v>0</v>
      </c>
    </row>
    <row r="157" spans="1:16" s="461" customFormat="1" ht="20.100000000000001" customHeight="1">
      <c r="A157" s="1370" t="s">
        <v>485</v>
      </c>
      <c r="B157" s="1371"/>
      <c r="C157" s="1372" t="s">
        <v>595</v>
      </c>
      <c r="D157" s="1372"/>
      <c r="E157" s="1372" t="s">
        <v>596</v>
      </c>
      <c r="F157" s="1372"/>
      <c r="G157" s="648" t="s">
        <v>597</v>
      </c>
      <c r="H157" s="460"/>
      <c r="I157" s="1370" t="s">
        <v>485</v>
      </c>
      <c r="J157" s="1371"/>
      <c r="K157" s="1372" t="s">
        <v>595</v>
      </c>
      <c r="L157" s="1372"/>
      <c r="M157" s="1372" t="s">
        <v>596</v>
      </c>
      <c r="N157" s="1372"/>
      <c r="O157" s="648" t="s">
        <v>597</v>
      </c>
      <c r="P157" s="155"/>
    </row>
    <row r="158" spans="1:16" s="461" customFormat="1" ht="20.100000000000001" customHeight="1">
      <c r="A158" s="1373" t="s">
        <v>486</v>
      </c>
      <c r="B158" s="1374"/>
      <c r="C158" s="1375"/>
      <c r="D158" s="1375"/>
      <c r="E158" s="1376"/>
      <c r="F158" s="1377"/>
      <c r="G158" s="649"/>
      <c r="H158" s="460"/>
      <c r="I158" s="1373" t="s">
        <v>486</v>
      </c>
      <c r="J158" s="1374"/>
      <c r="K158" s="1375"/>
      <c r="L158" s="1375"/>
      <c r="M158" s="1376"/>
      <c r="N158" s="1377"/>
      <c r="O158" s="649"/>
      <c r="P158" s="155"/>
    </row>
    <row r="159" spans="1:16" ht="20.100000000000001" customHeight="1">
      <c r="A159" s="1436" t="s">
        <v>64</v>
      </c>
      <c r="B159" s="1437"/>
      <c r="C159" s="1438"/>
      <c r="D159" s="650"/>
      <c r="E159" s="651" t="s">
        <v>48</v>
      </c>
      <c r="F159" s="1378"/>
      <c r="G159" s="1379"/>
      <c r="H159" s="460"/>
      <c r="I159" s="1436" t="s">
        <v>64</v>
      </c>
      <c r="J159" s="1437"/>
      <c r="K159" s="1438"/>
      <c r="L159" s="650"/>
      <c r="M159" s="651" t="s">
        <v>48</v>
      </c>
      <c r="N159" s="1378"/>
      <c r="O159" s="1379"/>
    </row>
    <row r="160" spans="1:16" ht="20.100000000000001" customHeight="1">
      <c r="A160" s="1380" t="s">
        <v>65</v>
      </c>
      <c r="B160" s="1381"/>
      <c r="C160" s="1381"/>
      <c r="D160" s="1381"/>
      <c r="E160" s="1381"/>
      <c r="F160" s="1382"/>
      <c r="G160" s="652">
        <f>SUM(G147:G156)</f>
        <v>0</v>
      </c>
      <c r="H160" s="460"/>
      <c r="I160" s="1380" t="s">
        <v>65</v>
      </c>
      <c r="J160" s="1381"/>
      <c r="K160" s="1381"/>
      <c r="L160" s="1381"/>
      <c r="M160" s="1381"/>
      <c r="N160" s="1382"/>
      <c r="O160" s="652">
        <f>SUM(O147:O156)</f>
        <v>0</v>
      </c>
    </row>
    <row r="161" spans="1:16" ht="20.100000000000001" customHeight="1">
      <c r="A161" s="1383" t="s">
        <v>224</v>
      </c>
      <c r="B161" s="1384"/>
      <c r="C161" s="1384"/>
      <c r="D161" s="1384"/>
      <c r="E161" s="1384"/>
      <c r="F161" s="1384"/>
      <c r="G161" s="17"/>
      <c r="H161" s="460"/>
      <c r="I161" s="1383" t="s">
        <v>224</v>
      </c>
      <c r="J161" s="1384"/>
      <c r="K161" s="1384"/>
      <c r="L161" s="1384"/>
      <c r="M161" s="1384"/>
      <c r="N161" s="1384"/>
      <c r="O161" s="17"/>
    </row>
    <row r="162" spans="1:16" ht="20.100000000000001" customHeight="1">
      <c r="A162" s="1387" t="s">
        <v>45</v>
      </c>
      <c r="B162" s="1388"/>
      <c r="C162" s="1388"/>
      <c r="D162" s="1388"/>
      <c r="E162" s="1388"/>
      <c r="F162" s="1388"/>
      <c r="G162" s="652">
        <f>G160+G161</f>
        <v>0</v>
      </c>
      <c r="H162" s="460"/>
      <c r="I162" s="1387" t="s">
        <v>45</v>
      </c>
      <c r="J162" s="1388"/>
      <c r="K162" s="1388"/>
      <c r="L162" s="1388"/>
      <c r="M162" s="1388"/>
      <c r="N162" s="1388"/>
      <c r="O162" s="652">
        <f>O160+O161</f>
        <v>0</v>
      </c>
    </row>
    <row r="163" spans="1:16" ht="20.100000000000001" customHeight="1">
      <c r="A163" s="657">
        <v>13</v>
      </c>
      <c r="B163" s="657"/>
      <c r="C163" s="657"/>
      <c r="D163" s="657"/>
      <c r="E163" s="657"/>
      <c r="F163" s="657"/>
      <c r="G163" s="657"/>
      <c r="H163" s="657"/>
      <c r="I163" s="657">
        <v>14</v>
      </c>
      <c r="J163" s="657"/>
      <c r="K163" s="657"/>
      <c r="L163" s="657"/>
      <c r="M163" s="657"/>
      <c r="N163" s="657"/>
      <c r="O163" s="657"/>
    </row>
    <row r="164" spans="1:16" s="168" customFormat="1" ht="30" customHeight="1">
      <c r="A164" s="1411" t="s">
        <v>216</v>
      </c>
      <c r="B164" s="1412"/>
      <c r="C164" s="1413">
        <f>個表B!B78</f>
        <v>0</v>
      </c>
      <c r="D164" s="1414"/>
      <c r="E164" s="1415" t="s">
        <v>210</v>
      </c>
      <c r="F164" s="1416"/>
      <c r="G164" s="636">
        <f>個表B!B79</f>
        <v>0</v>
      </c>
      <c r="H164" s="637"/>
      <c r="I164" s="1411" t="s">
        <v>216</v>
      </c>
      <c r="J164" s="1412"/>
      <c r="K164" s="1413">
        <f>個表B!B83</f>
        <v>0</v>
      </c>
      <c r="L164" s="1414"/>
      <c r="M164" s="1415" t="s">
        <v>210</v>
      </c>
      <c r="N164" s="1416"/>
      <c r="O164" s="636">
        <f>個表B!B84</f>
        <v>0</v>
      </c>
      <c r="P164" s="169"/>
    </row>
    <row r="165" spans="1:16" s="168" customFormat="1" ht="30" customHeight="1">
      <c r="A165" s="1417" t="s">
        <v>222</v>
      </c>
      <c r="B165" s="1418"/>
      <c r="C165" s="1419" t="str">
        <f>IF(個表B!B81="","",個表B!B81)</f>
        <v/>
      </c>
      <c r="D165" s="1420"/>
      <c r="E165" s="1417" t="s">
        <v>53</v>
      </c>
      <c r="F165" s="1421"/>
      <c r="G165" s="638">
        <f>個表B!B80</f>
        <v>0</v>
      </c>
      <c r="H165" s="637"/>
      <c r="I165" s="1417" t="s">
        <v>222</v>
      </c>
      <c r="J165" s="1418"/>
      <c r="K165" s="1419" t="str">
        <f>IF(個表B!B86="","",個表B!B86)</f>
        <v/>
      </c>
      <c r="L165" s="1420"/>
      <c r="M165" s="1417" t="s">
        <v>53</v>
      </c>
      <c r="N165" s="1421"/>
      <c r="O165" s="638">
        <f>個表B!B85</f>
        <v>0</v>
      </c>
      <c r="P165" s="169"/>
    </row>
    <row r="166" spans="1:16" ht="20.100000000000001" customHeight="1">
      <c r="A166" s="1402" t="s">
        <v>54</v>
      </c>
      <c r="B166" s="1403"/>
      <c r="C166" s="1428"/>
      <c r="D166" s="1428"/>
      <c r="E166" s="1380" t="s">
        <v>55</v>
      </c>
      <c r="F166" s="1382"/>
      <c r="G166" s="679"/>
      <c r="H166" s="460"/>
      <c r="I166" s="1402" t="s">
        <v>54</v>
      </c>
      <c r="J166" s="1403"/>
      <c r="K166" s="1428"/>
      <c r="L166" s="1428"/>
      <c r="M166" s="1380" t="s">
        <v>55</v>
      </c>
      <c r="N166" s="1382"/>
      <c r="O166" s="679"/>
    </row>
    <row r="167" spans="1:16" ht="20.100000000000001" customHeight="1">
      <c r="A167" s="1422" t="s">
        <v>56</v>
      </c>
      <c r="B167" s="1423"/>
      <c r="C167" s="1424">
        <f>C166-G166</f>
        <v>0</v>
      </c>
      <c r="D167" s="1425"/>
      <c r="E167" s="1426" t="s">
        <v>58</v>
      </c>
      <c r="F167" s="1427"/>
      <c r="G167" s="639">
        <f>個表B!C81</f>
        <v>0</v>
      </c>
      <c r="H167" s="460"/>
      <c r="I167" s="1422" t="s">
        <v>56</v>
      </c>
      <c r="J167" s="1423"/>
      <c r="K167" s="1424">
        <f>K166-O166</f>
        <v>0</v>
      </c>
      <c r="L167" s="1425"/>
      <c r="M167" s="1426" t="s">
        <v>58</v>
      </c>
      <c r="N167" s="1427"/>
      <c r="O167" s="639">
        <f>個表B!C86</f>
        <v>0</v>
      </c>
    </row>
    <row r="168" spans="1:16" ht="20.100000000000001" customHeight="1">
      <c r="A168" s="1393" t="s">
        <v>57</v>
      </c>
      <c r="B168" s="1394"/>
      <c r="C168" s="1394"/>
      <c r="D168" s="1395"/>
      <c r="E168" s="1396" t="str">
        <f>IF(C167*G167=0,"",C167*G167)</f>
        <v/>
      </c>
      <c r="F168" s="1396"/>
      <c r="G168" s="1397"/>
      <c r="H168" s="460"/>
      <c r="I168" s="1393" t="s">
        <v>57</v>
      </c>
      <c r="J168" s="1394"/>
      <c r="K168" s="1394"/>
      <c r="L168" s="1395"/>
      <c r="M168" s="1396" t="str">
        <f>IF(K167*O167=0,"",K167*O167)</f>
        <v/>
      </c>
      <c r="N168" s="1396"/>
      <c r="O168" s="1397"/>
    </row>
    <row r="169" spans="1:16" ht="20.100000000000001" customHeight="1">
      <c r="A169" s="1387" t="s">
        <v>59</v>
      </c>
      <c r="B169" s="1388"/>
      <c r="C169" s="1398">
        <f>IF(G167="","",SUM(F173:F182))</f>
        <v>0</v>
      </c>
      <c r="D169" s="1399"/>
      <c r="E169" s="1400" t="s">
        <v>60</v>
      </c>
      <c r="F169" s="1401"/>
      <c r="G169" s="641" t="str">
        <f>IF(E168="","",C169/E168)</f>
        <v/>
      </c>
      <c r="H169" s="460"/>
      <c r="I169" s="1387" t="s">
        <v>59</v>
      </c>
      <c r="J169" s="1388"/>
      <c r="K169" s="1398">
        <f>IF(O167="","",SUM(N173:N182))</f>
        <v>0</v>
      </c>
      <c r="L169" s="1399"/>
      <c r="M169" s="1400" t="s">
        <v>60</v>
      </c>
      <c r="N169" s="1401"/>
      <c r="O169" s="641" t="str">
        <f>IF(M168="","",K169/M168)</f>
        <v/>
      </c>
    </row>
    <row r="170" spans="1:16" ht="20.100000000000001" customHeight="1">
      <c r="A170" s="1402" t="s">
        <v>593</v>
      </c>
      <c r="B170" s="1403"/>
      <c r="C170" s="1404">
        <f>IF(G167="","",SUM(F173:F185))</f>
        <v>0</v>
      </c>
      <c r="D170" s="1405"/>
      <c r="E170" s="1406" t="s">
        <v>594</v>
      </c>
      <c r="F170" s="1407"/>
      <c r="G170" s="642" t="str">
        <f>IF(E168="","",C170/E168)</f>
        <v/>
      </c>
      <c r="H170" s="460"/>
      <c r="I170" s="1402" t="s">
        <v>593</v>
      </c>
      <c r="J170" s="1403"/>
      <c r="K170" s="1404">
        <f>IF(O167="","",SUM(N173:N185))</f>
        <v>0</v>
      </c>
      <c r="L170" s="1405"/>
      <c r="M170" s="1406" t="s">
        <v>594</v>
      </c>
      <c r="N170" s="1407"/>
      <c r="O170" s="642" t="str">
        <f>IF(M168="","",K170/M168)</f>
        <v/>
      </c>
    </row>
    <row r="171" spans="1:16" ht="20.100000000000001" customHeight="1">
      <c r="A171" s="1408" t="s">
        <v>235</v>
      </c>
      <c r="B171" s="1409"/>
      <c r="C171" s="1409"/>
      <c r="D171" s="1409"/>
      <c r="E171" s="1409"/>
      <c r="F171" s="1409"/>
      <c r="G171" s="1410"/>
      <c r="H171" s="460"/>
      <c r="I171" s="1408" t="s">
        <v>235</v>
      </c>
      <c r="J171" s="1409"/>
      <c r="K171" s="1409"/>
      <c r="L171" s="1409"/>
      <c r="M171" s="1409"/>
      <c r="N171" s="1409"/>
      <c r="O171" s="1410"/>
    </row>
    <row r="172" spans="1:16" ht="20.100000000000001" customHeight="1">
      <c r="A172" s="1387" t="s">
        <v>61</v>
      </c>
      <c r="B172" s="1388"/>
      <c r="C172" s="1388"/>
      <c r="D172" s="640" t="s">
        <v>243</v>
      </c>
      <c r="E172" s="640" t="s">
        <v>48</v>
      </c>
      <c r="F172" s="640" t="s">
        <v>62</v>
      </c>
      <c r="G172" s="643" t="s">
        <v>63</v>
      </c>
      <c r="H172" s="460"/>
      <c r="I172" s="1387" t="s">
        <v>61</v>
      </c>
      <c r="J172" s="1388"/>
      <c r="K172" s="1388"/>
      <c r="L172" s="640" t="s">
        <v>243</v>
      </c>
      <c r="M172" s="640" t="s">
        <v>48</v>
      </c>
      <c r="N172" s="640" t="s">
        <v>62</v>
      </c>
      <c r="O172" s="643" t="s">
        <v>63</v>
      </c>
    </row>
    <row r="173" spans="1:16" ht="20.100000000000001" customHeight="1">
      <c r="A173" s="1389"/>
      <c r="B173" s="1390"/>
      <c r="C173" s="1390"/>
      <c r="D173" s="14"/>
      <c r="E173" s="644" t="s">
        <v>48</v>
      </c>
      <c r="F173" s="15"/>
      <c r="G173" s="645">
        <f>D173*F173</f>
        <v>0</v>
      </c>
      <c r="H173" s="460"/>
      <c r="I173" s="1389"/>
      <c r="J173" s="1390"/>
      <c r="K173" s="1390"/>
      <c r="L173" s="14"/>
      <c r="M173" s="644" t="s">
        <v>48</v>
      </c>
      <c r="N173" s="15"/>
      <c r="O173" s="645">
        <f>L173*N173</f>
        <v>0</v>
      </c>
    </row>
    <row r="174" spans="1:16" ht="20.100000000000001" customHeight="1">
      <c r="A174" s="1391"/>
      <c r="B174" s="1392"/>
      <c r="C174" s="1392"/>
      <c r="D174" s="16"/>
      <c r="E174" s="646" t="s">
        <v>48</v>
      </c>
      <c r="F174" s="16"/>
      <c r="G174" s="647">
        <f t="shared" ref="G174:G182" si="12">D174*F174</f>
        <v>0</v>
      </c>
      <c r="H174" s="460"/>
      <c r="I174" s="1391"/>
      <c r="J174" s="1392"/>
      <c r="K174" s="1392"/>
      <c r="L174" s="16"/>
      <c r="M174" s="646" t="s">
        <v>48</v>
      </c>
      <c r="N174" s="16"/>
      <c r="O174" s="647">
        <f t="shared" ref="O174:O182" si="13">L174*N174</f>
        <v>0</v>
      </c>
    </row>
    <row r="175" spans="1:16" ht="20.100000000000001" customHeight="1">
      <c r="A175" s="1391"/>
      <c r="B175" s="1392"/>
      <c r="C175" s="1392"/>
      <c r="D175" s="16"/>
      <c r="E175" s="646" t="s">
        <v>48</v>
      </c>
      <c r="F175" s="16"/>
      <c r="G175" s="647">
        <f t="shared" si="12"/>
        <v>0</v>
      </c>
      <c r="H175" s="460"/>
      <c r="I175" s="1391"/>
      <c r="J175" s="1392"/>
      <c r="K175" s="1392"/>
      <c r="L175" s="16"/>
      <c r="M175" s="646" t="s">
        <v>48</v>
      </c>
      <c r="N175" s="16"/>
      <c r="O175" s="647">
        <f t="shared" si="13"/>
        <v>0</v>
      </c>
    </row>
    <row r="176" spans="1:16" ht="20.100000000000001" customHeight="1">
      <c r="A176" s="1391"/>
      <c r="B176" s="1392"/>
      <c r="C176" s="1392"/>
      <c r="D176" s="16"/>
      <c r="E176" s="646" t="s">
        <v>48</v>
      </c>
      <c r="F176" s="16"/>
      <c r="G176" s="647">
        <f t="shared" si="12"/>
        <v>0</v>
      </c>
      <c r="H176" s="460"/>
      <c r="I176" s="1391"/>
      <c r="J176" s="1392"/>
      <c r="K176" s="1392"/>
      <c r="L176" s="16"/>
      <c r="M176" s="646" t="s">
        <v>48</v>
      </c>
      <c r="N176" s="16"/>
      <c r="O176" s="647">
        <f t="shared" si="13"/>
        <v>0</v>
      </c>
    </row>
    <row r="177" spans="1:16" ht="20.100000000000001" customHeight="1">
      <c r="A177" s="1391"/>
      <c r="B177" s="1392"/>
      <c r="C177" s="1392"/>
      <c r="D177" s="16"/>
      <c r="E177" s="646" t="s">
        <v>48</v>
      </c>
      <c r="F177" s="16"/>
      <c r="G177" s="647">
        <f t="shared" si="12"/>
        <v>0</v>
      </c>
      <c r="H177" s="460"/>
      <c r="I177" s="1391"/>
      <c r="J177" s="1392"/>
      <c r="K177" s="1392"/>
      <c r="L177" s="16"/>
      <c r="M177" s="646" t="s">
        <v>48</v>
      </c>
      <c r="N177" s="16"/>
      <c r="O177" s="647">
        <f t="shared" si="13"/>
        <v>0</v>
      </c>
    </row>
    <row r="178" spans="1:16" ht="20.100000000000001" customHeight="1">
      <c r="A178" s="1391"/>
      <c r="B178" s="1392"/>
      <c r="C178" s="1392"/>
      <c r="D178" s="16"/>
      <c r="E178" s="646" t="s">
        <v>48</v>
      </c>
      <c r="F178" s="16"/>
      <c r="G178" s="647">
        <f t="shared" si="12"/>
        <v>0</v>
      </c>
      <c r="H178" s="460"/>
      <c r="I178" s="1391"/>
      <c r="J178" s="1392"/>
      <c r="K178" s="1392"/>
      <c r="L178" s="16"/>
      <c r="M178" s="646" t="s">
        <v>48</v>
      </c>
      <c r="N178" s="16"/>
      <c r="O178" s="647">
        <f t="shared" si="13"/>
        <v>0</v>
      </c>
    </row>
    <row r="179" spans="1:16" ht="20.100000000000001" customHeight="1">
      <c r="A179" s="1391"/>
      <c r="B179" s="1392"/>
      <c r="C179" s="1392"/>
      <c r="D179" s="16"/>
      <c r="E179" s="646" t="s">
        <v>48</v>
      </c>
      <c r="F179" s="16"/>
      <c r="G179" s="647">
        <f t="shared" si="12"/>
        <v>0</v>
      </c>
      <c r="H179" s="460"/>
      <c r="I179" s="1391"/>
      <c r="J179" s="1392"/>
      <c r="K179" s="1392"/>
      <c r="L179" s="16"/>
      <c r="M179" s="646" t="s">
        <v>48</v>
      </c>
      <c r="N179" s="16"/>
      <c r="O179" s="647">
        <f t="shared" si="13"/>
        <v>0</v>
      </c>
    </row>
    <row r="180" spans="1:16" ht="20.100000000000001" customHeight="1">
      <c r="A180" s="1391"/>
      <c r="B180" s="1392"/>
      <c r="C180" s="1392"/>
      <c r="D180" s="16"/>
      <c r="E180" s="646" t="s">
        <v>48</v>
      </c>
      <c r="F180" s="16"/>
      <c r="G180" s="647">
        <f t="shared" si="12"/>
        <v>0</v>
      </c>
      <c r="H180" s="460"/>
      <c r="I180" s="1391"/>
      <c r="J180" s="1392"/>
      <c r="K180" s="1392"/>
      <c r="L180" s="16"/>
      <c r="M180" s="646" t="s">
        <v>48</v>
      </c>
      <c r="N180" s="16"/>
      <c r="O180" s="647">
        <f t="shared" si="13"/>
        <v>0</v>
      </c>
    </row>
    <row r="181" spans="1:16" ht="20.100000000000001" customHeight="1">
      <c r="A181" s="1391"/>
      <c r="B181" s="1392"/>
      <c r="C181" s="1392"/>
      <c r="D181" s="16"/>
      <c r="E181" s="646" t="s">
        <v>48</v>
      </c>
      <c r="F181" s="16"/>
      <c r="G181" s="647">
        <f t="shared" si="12"/>
        <v>0</v>
      </c>
      <c r="H181" s="460"/>
      <c r="I181" s="1391"/>
      <c r="J181" s="1392"/>
      <c r="K181" s="1392"/>
      <c r="L181" s="16"/>
      <c r="M181" s="646" t="s">
        <v>48</v>
      </c>
      <c r="N181" s="16"/>
      <c r="O181" s="647">
        <f t="shared" si="13"/>
        <v>0</v>
      </c>
    </row>
    <row r="182" spans="1:16" ht="20.100000000000001" customHeight="1">
      <c r="A182" s="1391"/>
      <c r="B182" s="1392"/>
      <c r="C182" s="1392"/>
      <c r="D182" s="16"/>
      <c r="E182" s="646" t="s">
        <v>48</v>
      </c>
      <c r="F182" s="16"/>
      <c r="G182" s="647">
        <f t="shared" si="12"/>
        <v>0</v>
      </c>
      <c r="H182" s="460"/>
      <c r="I182" s="1391"/>
      <c r="J182" s="1392"/>
      <c r="K182" s="1392"/>
      <c r="L182" s="16"/>
      <c r="M182" s="646" t="s">
        <v>48</v>
      </c>
      <c r="N182" s="16"/>
      <c r="O182" s="647">
        <f t="shared" si="13"/>
        <v>0</v>
      </c>
    </row>
    <row r="183" spans="1:16" s="461" customFormat="1" ht="20.100000000000001" customHeight="1">
      <c r="A183" s="1370" t="s">
        <v>485</v>
      </c>
      <c r="B183" s="1371"/>
      <c r="C183" s="1372" t="s">
        <v>595</v>
      </c>
      <c r="D183" s="1372"/>
      <c r="E183" s="1372" t="s">
        <v>596</v>
      </c>
      <c r="F183" s="1372"/>
      <c r="G183" s="648" t="s">
        <v>597</v>
      </c>
      <c r="H183" s="460"/>
      <c r="I183" s="1370" t="s">
        <v>485</v>
      </c>
      <c r="J183" s="1371"/>
      <c r="K183" s="1372" t="s">
        <v>595</v>
      </c>
      <c r="L183" s="1372"/>
      <c r="M183" s="1372" t="s">
        <v>596</v>
      </c>
      <c r="N183" s="1372"/>
      <c r="O183" s="648" t="s">
        <v>597</v>
      </c>
      <c r="P183" s="155"/>
    </row>
    <row r="184" spans="1:16" s="461" customFormat="1" ht="20.100000000000001" customHeight="1">
      <c r="A184" s="1373" t="s">
        <v>486</v>
      </c>
      <c r="B184" s="1374"/>
      <c r="C184" s="1375"/>
      <c r="D184" s="1375"/>
      <c r="E184" s="1376"/>
      <c r="F184" s="1377"/>
      <c r="G184" s="649"/>
      <c r="H184" s="460"/>
      <c r="I184" s="1373" t="s">
        <v>486</v>
      </c>
      <c r="J184" s="1374"/>
      <c r="K184" s="1375"/>
      <c r="L184" s="1375"/>
      <c r="M184" s="1376"/>
      <c r="N184" s="1377"/>
      <c r="O184" s="649"/>
      <c r="P184" s="155"/>
    </row>
    <row r="185" spans="1:16" ht="20.100000000000001" customHeight="1">
      <c r="A185" s="1436" t="s">
        <v>64</v>
      </c>
      <c r="B185" s="1437"/>
      <c r="C185" s="1438"/>
      <c r="D185" s="650"/>
      <c r="E185" s="651" t="s">
        <v>48</v>
      </c>
      <c r="F185" s="1378"/>
      <c r="G185" s="1379"/>
      <c r="H185" s="460"/>
      <c r="I185" s="1436" t="s">
        <v>64</v>
      </c>
      <c r="J185" s="1437"/>
      <c r="K185" s="1438"/>
      <c r="L185" s="650"/>
      <c r="M185" s="651" t="s">
        <v>48</v>
      </c>
      <c r="N185" s="1378"/>
      <c r="O185" s="1379"/>
    </row>
    <row r="186" spans="1:16" ht="20.100000000000001" customHeight="1">
      <c r="A186" s="1380" t="s">
        <v>65</v>
      </c>
      <c r="B186" s="1381"/>
      <c r="C186" s="1381"/>
      <c r="D186" s="1381"/>
      <c r="E186" s="1381"/>
      <c r="F186" s="1382"/>
      <c r="G186" s="652">
        <f>SUM(G173:G182)</f>
        <v>0</v>
      </c>
      <c r="H186" s="460"/>
      <c r="I186" s="1380" t="s">
        <v>65</v>
      </c>
      <c r="J186" s="1381"/>
      <c r="K186" s="1381"/>
      <c r="L186" s="1381"/>
      <c r="M186" s="1381"/>
      <c r="N186" s="1382"/>
      <c r="O186" s="652">
        <f>SUM(O173:O182)</f>
        <v>0</v>
      </c>
    </row>
    <row r="187" spans="1:16" ht="20.100000000000001" customHeight="1">
      <c r="A187" s="1383" t="s">
        <v>224</v>
      </c>
      <c r="B187" s="1384"/>
      <c r="C187" s="1384"/>
      <c r="D187" s="1384"/>
      <c r="E187" s="1384"/>
      <c r="F187" s="1384"/>
      <c r="G187" s="17"/>
      <c r="H187" s="460"/>
      <c r="I187" s="1383" t="s">
        <v>224</v>
      </c>
      <c r="J187" s="1384"/>
      <c r="K187" s="1384"/>
      <c r="L187" s="1384"/>
      <c r="M187" s="1384"/>
      <c r="N187" s="1384"/>
      <c r="O187" s="17"/>
    </row>
    <row r="188" spans="1:16" ht="20.100000000000001" customHeight="1">
      <c r="A188" s="1387" t="s">
        <v>45</v>
      </c>
      <c r="B188" s="1388"/>
      <c r="C188" s="1388"/>
      <c r="D188" s="1388"/>
      <c r="E188" s="1388"/>
      <c r="F188" s="1388"/>
      <c r="G188" s="652">
        <f>G186+G187</f>
        <v>0</v>
      </c>
      <c r="H188" s="460"/>
      <c r="I188" s="1387" t="s">
        <v>45</v>
      </c>
      <c r="J188" s="1388"/>
      <c r="K188" s="1388"/>
      <c r="L188" s="1388"/>
      <c r="M188" s="1388"/>
      <c r="N188" s="1388"/>
      <c r="O188" s="652">
        <f>O186+O187</f>
        <v>0</v>
      </c>
    </row>
    <row r="189" spans="1:16" ht="20.100000000000001" customHeight="1">
      <c r="A189" s="657">
        <v>15</v>
      </c>
      <c r="B189" s="657"/>
      <c r="C189" s="657"/>
      <c r="D189" s="657"/>
      <c r="E189" s="657"/>
      <c r="F189" s="657"/>
      <c r="G189" s="657"/>
      <c r="H189" s="657"/>
      <c r="I189" s="657">
        <v>16</v>
      </c>
      <c r="J189" s="657"/>
      <c r="K189" s="657"/>
      <c r="L189" s="657"/>
      <c r="M189" s="657"/>
      <c r="N189" s="657"/>
      <c r="O189" s="657"/>
    </row>
    <row r="190" spans="1:16" s="168" customFormat="1" ht="30" customHeight="1">
      <c r="A190" s="1411" t="s">
        <v>216</v>
      </c>
      <c r="B190" s="1412"/>
      <c r="C190" s="1413">
        <f>個表B!B88</f>
        <v>0</v>
      </c>
      <c r="D190" s="1414"/>
      <c r="E190" s="1415" t="s">
        <v>210</v>
      </c>
      <c r="F190" s="1416"/>
      <c r="G190" s="636">
        <f>個表B!B89</f>
        <v>0</v>
      </c>
      <c r="H190" s="637"/>
      <c r="I190" s="1411" t="s">
        <v>216</v>
      </c>
      <c r="J190" s="1412"/>
      <c r="K190" s="1413">
        <f>個表B!B98</f>
        <v>0</v>
      </c>
      <c r="L190" s="1414"/>
      <c r="M190" s="1415" t="s">
        <v>210</v>
      </c>
      <c r="N190" s="1416"/>
      <c r="O190" s="636">
        <f>個表B!B99</f>
        <v>0</v>
      </c>
      <c r="P190" s="169"/>
    </row>
    <row r="191" spans="1:16" s="168" customFormat="1" ht="30" customHeight="1">
      <c r="A191" s="1417" t="s">
        <v>222</v>
      </c>
      <c r="B191" s="1418"/>
      <c r="C191" s="1419" t="str">
        <f>IF(個表B!B91="","",個表B!B91)</f>
        <v/>
      </c>
      <c r="D191" s="1420"/>
      <c r="E191" s="1417" t="s">
        <v>53</v>
      </c>
      <c r="F191" s="1421"/>
      <c r="G191" s="638">
        <f>個表B!B90</f>
        <v>0</v>
      </c>
      <c r="H191" s="637"/>
      <c r="I191" s="1417" t="s">
        <v>222</v>
      </c>
      <c r="J191" s="1418"/>
      <c r="K191" s="1419" t="str">
        <f>IF(個表B!B101="","",個表B!B101)</f>
        <v/>
      </c>
      <c r="L191" s="1420"/>
      <c r="M191" s="1417" t="s">
        <v>53</v>
      </c>
      <c r="N191" s="1421"/>
      <c r="O191" s="638">
        <f>個表B!B100</f>
        <v>0</v>
      </c>
      <c r="P191" s="169"/>
    </row>
    <row r="192" spans="1:16" ht="20.100000000000001" customHeight="1">
      <c r="A192" s="1402" t="s">
        <v>54</v>
      </c>
      <c r="B192" s="1403"/>
      <c r="C192" s="1428"/>
      <c r="D192" s="1428"/>
      <c r="E192" s="1380" t="s">
        <v>55</v>
      </c>
      <c r="F192" s="1382"/>
      <c r="G192" s="679"/>
      <c r="H192" s="460"/>
      <c r="I192" s="1402" t="s">
        <v>54</v>
      </c>
      <c r="J192" s="1403"/>
      <c r="K192" s="1428"/>
      <c r="L192" s="1428"/>
      <c r="M192" s="1380" t="s">
        <v>55</v>
      </c>
      <c r="N192" s="1382"/>
      <c r="O192" s="679"/>
    </row>
    <row r="193" spans="1:15" ht="20.100000000000001" customHeight="1">
      <c r="A193" s="1422" t="s">
        <v>56</v>
      </c>
      <c r="B193" s="1423"/>
      <c r="C193" s="1424">
        <f>C192-G192</f>
        <v>0</v>
      </c>
      <c r="D193" s="1425"/>
      <c r="E193" s="1426" t="s">
        <v>58</v>
      </c>
      <c r="F193" s="1427"/>
      <c r="G193" s="639">
        <f>個表B!C91</f>
        <v>0</v>
      </c>
      <c r="H193" s="460"/>
      <c r="I193" s="1422" t="s">
        <v>56</v>
      </c>
      <c r="J193" s="1423"/>
      <c r="K193" s="1424">
        <f>K192-O192</f>
        <v>0</v>
      </c>
      <c r="L193" s="1425"/>
      <c r="M193" s="1426" t="s">
        <v>58</v>
      </c>
      <c r="N193" s="1427"/>
      <c r="O193" s="639">
        <f>個表B!C101</f>
        <v>0</v>
      </c>
    </row>
    <row r="194" spans="1:15" ht="20.100000000000001" customHeight="1">
      <c r="A194" s="1393" t="s">
        <v>57</v>
      </c>
      <c r="B194" s="1394"/>
      <c r="C194" s="1394"/>
      <c r="D194" s="1395"/>
      <c r="E194" s="1396" t="str">
        <f>IF(C193*G193=0,"",C193*G193)</f>
        <v/>
      </c>
      <c r="F194" s="1396"/>
      <c r="G194" s="1397"/>
      <c r="H194" s="460"/>
      <c r="I194" s="1393" t="s">
        <v>57</v>
      </c>
      <c r="J194" s="1394"/>
      <c r="K194" s="1394"/>
      <c r="L194" s="1395"/>
      <c r="M194" s="1396" t="str">
        <f>IF(K193*O193=0,"",K193*O193)</f>
        <v/>
      </c>
      <c r="N194" s="1396"/>
      <c r="O194" s="1397"/>
    </row>
    <row r="195" spans="1:15" ht="20.100000000000001" customHeight="1">
      <c r="A195" s="1387" t="s">
        <v>59</v>
      </c>
      <c r="B195" s="1388"/>
      <c r="C195" s="1398">
        <f>IF(G193="","",SUM(F199:F208))</f>
        <v>0</v>
      </c>
      <c r="D195" s="1399"/>
      <c r="E195" s="1400" t="s">
        <v>60</v>
      </c>
      <c r="F195" s="1401"/>
      <c r="G195" s="641" t="str">
        <f>IF(E194="","",C195/E194)</f>
        <v/>
      </c>
      <c r="H195" s="460"/>
      <c r="I195" s="1387" t="s">
        <v>59</v>
      </c>
      <c r="J195" s="1388"/>
      <c r="K195" s="1398">
        <f>IF(O193="","",SUM(N199:N208))</f>
        <v>0</v>
      </c>
      <c r="L195" s="1399"/>
      <c r="M195" s="1400" t="s">
        <v>60</v>
      </c>
      <c r="N195" s="1401"/>
      <c r="O195" s="641" t="str">
        <f>IF(M194="","",K195/M194)</f>
        <v/>
      </c>
    </row>
    <row r="196" spans="1:15" ht="20.100000000000001" customHeight="1">
      <c r="A196" s="1402" t="s">
        <v>593</v>
      </c>
      <c r="B196" s="1403"/>
      <c r="C196" s="1404">
        <f>IF(G193="","",SUM(F199:F211))</f>
        <v>0</v>
      </c>
      <c r="D196" s="1405"/>
      <c r="E196" s="1406" t="s">
        <v>594</v>
      </c>
      <c r="F196" s="1407"/>
      <c r="G196" s="642" t="str">
        <f>IF(E194="","",C196/E194)</f>
        <v/>
      </c>
      <c r="H196" s="460"/>
      <c r="I196" s="1402" t="s">
        <v>593</v>
      </c>
      <c r="J196" s="1403"/>
      <c r="K196" s="1404">
        <f>IF(O193="","",SUM(N199:N211))</f>
        <v>0</v>
      </c>
      <c r="L196" s="1405"/>
      <c r="M196" s="1406" t="s">
        <v>594</v>
      </c>
      <c r="N196" s="1407"/>
      <c r="O196" s="642" t="str">
        <f>IF(M194="","",K196/M194)</f>
        <v/>
      </c>
    </row>
    <row r="197" spans="1:15" ht="20.100000000000001" customHeight="1">
      <c r="A197" s="1408" t="s">
        <v>235</v>
      </c>
      <c r="B197" s="1409"/>
      <c r="C197" s="1409"/>
      <c r="D197" s="1409"/>
      <c r="E197" s="1409"/>
      <c r="F197" s="1409"/>
      <c r="G197" s="1410"/>
      <c r="H197" s="460"/>
      <c r="I197" s="1408" t="s">
        <v>235</v>
      </c>
      <c r="J197" s="1409"/>
      <c r="K197" s="1409"/>
      <c r="L197" s="1409"/>
      <c r="M197" s="1409"/>
      <c r="N197" s="1409"/>
      <c r="O197" s="1410"/>
    </row>
    <row r="198" spans="1:15" ht="20.100000000000001" customHeight="1">
      <c r="A198" s="1387" t="s">
        <v>61</v>
      </c>
      <c r="B198" s="1388"/>
      <c r="C198" s="1388"/>
      <c r="D198" s="640" t="s">
        <v>243</v>
      </c>
      <c r="E198" s="640" t="s">
        <v>48</v>
      </c>
      <c r="F198" s="640" t="s">
        <v>62</v>
      </c>
      <c r="G198" s="643" t="s">
        <v>63</v>
      </c>
      <c r="H198" s="460"/>
      <c r="I198" s="1387" t="s">
        <v>61</v>
      </c>
      <c r="J198" s="1388"/>
      <c r="K198" s="1388"/>
      <c r="L198" s="640" t="s">
        <v>243</v>
      </c>
      <c r="M198" s="640" t="s">
        <v>48</v>
      </c>
      <c r="N198" s="640" t="s">
        <v>62</v>
      </c>
      <c r="O198" s="643" t="s">
        <v>63</v>
      </c>
    </row>
    <row r="199" spans="1:15" ht="20.100000000000001" customHeight="1">
      <c r="A199" s="1389"/>
      <c r="B199" s="1390"/>
      <c r="C199" s="1390"/>
      <c r="D199" s="14"/>
      <c r="E199" s="644" t="s">
        <v>48</v>
      </c>
      <c r="F199" s="15"/>
      <c r="G199" s="645">
        <f>D199*F199</f>
        <v>0</v>
      </c>
      <c r="H199" s="460"/>
      <c r="I199" s="1389"/>
      <c r="J199" s="1390"/>
      <c r="K199" s="1390"/>
      <c r="L199" s="14"/>
      <c r="M199" s="644" t="s">
        <v>48</v>
      </c>
      <c r="N199" s="15"/>
      <c r="O199" s="645">
        <f>L199*N199</f>
        <v>0</v>
      </c>
    </row>
    <row r="200" spans="1:15" ht="20.100000000000001" customHeight="1">
      <c r="A200" s="1391"/>
      <c r="B200" s="1392"/>
      <c r="C200" s="1392"/>
      <c r="D200" s="16"/>
      <c r="E200" s="646" t="s">
        <v>48</v>
      </c>
      <c r="F200" s="16"/>
      <c r="G200" s="647">
        <f t="shared" ref="G200:G208" si="14">D200*F200</f>
        <v>0</v>
      </c>
      <c r="H200" s="460"/>
      <c r="I200" s="1391"/>
      <c r="J200" s="1392"/>
      <c r="K200" s="1392"/>
      <c r="L200" s="16"/>
      <c r="M200" s="646" t="s">
        <v>48</v>
      </c>
      <c r="N200" s="16"/>
      <c r="O200" s="647">
        <f t="shared" ref="O200:O208" si="15">L200*N200</f>
        <v>0</v>
      </c>
    </row>
    <row r="201" spans="1:15" ht="20.100000000000001" customHeight="1">
      <c r="A201" s="1391"/>
      <c r="B201" s="1392"/>
      <c r="C201" s="1392"/>
      <c r="D201" s="16"/>
      <c r="E201" s="646" t="s">
        <v>48</v>
      </c>
      <c r="F201" s="16"/>
      <c r="G201" s="647">
        <f t="shared" si="14"/>
        <v>0</v>
      </c>
      <c r="H201" s="460"/>
      <c r="I201" s="1391"/>
      <c r="J201" s="1392"/>
      <c r="K201" s="1392"/>
      <c r="L201" s="16"/>
      <c r="M201" s="646" t="s">
        <v>48</v>
      </c>
      <c r="N201" s="16"/>
      <c r="O201" s="647">
        <f t="shared" si="15"/>
        <v>0</v>
      </c>
    </row>
    <row r="202" spans="1:15" ht="20.100000000000001" customHeight="1">
      <c r="A202" s="1391"/>
      <c r="B202" s="1392"/>
      <c r="C202" s="1392"/>
      <c r="D202" s="16"/>
      <c r="E202" s="646" t="s">
        <v>48</v>
      </c>
      <c r="F202" s="16"/>
      <c r="G202" s="647">
        <f t="shared" si="14"/>
        <v>0</v>
      </c>
      <c r="H202" s="460"/>
      <c r="I202" s="1391"/>
      <c r="J202" s="1392"/>
      <c r="K202" s="1392"/>
      <c r="L202" s="16"/>
      <c r="M202" s="646" t="s">
        <v>48</v>
      </c>
      <c r="N202" s="16"/>
      <c r="O202" s="647">
        <f t="shared" si="15"/>
        <v>0</v>
      </c>
    </row>
    <row r="203" spans="1:15" ht="20.100000000000001" customHeight="1">
      <c r="A203" s="1391"/>
      <c r="B203" s="1392"/>
      <c r="C203" s="1392"/>
      <c r="D203" s="16"/>
      <c r="E203" s="646" t="s">
        <v>48</v>
      </c>
      <c r="F203" s="16"/>
      <c r="G203" s="647">
        <f t="shared" si="14"/>
        <v>0</v>
      </c>
      <c r="H203" s="460"/>
      <c r="I203" s="1391"/>
      <c r="J203" s="1392"/>
      <c r="K203" s="1392"/>
      <c r="L203" s="16"/>
      <c r="M203" s="646" t="s">
        <v>48</v>
      </c>
      <c r="N203" s="16"/>
      <c r="O203" s="647">
        <f t="shared" si="15"/>
        <v>0</v>
      </c>
    </row>
    <row r="204" spans="1:15" ht="20.100000000000001" customHeight="1">
      <c r="A204" s="1391"/>
      <c r="B204" s="1392"/>
      <c r="C204" s="1392"/>
      <c r="D204" s="16"/>
      <c r="E204" s="646" t="s">
        <v>48</v>
      </c>
      <c r="F204" s="16"/>
      <c r="G204" s="647">
        <f t="shared" si="14"/>
        <v>0</v>
      </c>
      <c r="H204" s="460"/>
      <c r="I204" s="1391"/>
      <c r="J204" s="1392"/>
      <c r="K204" s="1392"/>
      <c r="L204" s="16"/>
      <c r="M204" s="646" t="s">
        <v>48</v>
      </c>
      <c r="N204" s="16"/>
      <c r="O204" s="647">
        <f t="shared" si="15"/>
        <v>0</v>
      </c>
    </row>
    <row r="205" spans="1:15" ht="20.100000000000001" customHeight="1">
      <c r="A205" s="1391"/>
      <c r="B205" s="1392"/>
      <c r="C205" s="1392"/>
      <c r="D205" s="16"/>
      <c r="E205" s="646" t="s">
        <v>48</v>
      </c>
      <c r="F205" s="16"/>
      <c r="G205" s="647">
        <f t="shared" si="14"/>
        <v>0</v>
      </c>
      <c r="H205" s="460"/>
      <c r="I205" s="1391"/>
      <c r="J205" s="1392"/>
      <c r="K205" s="1392"/>
      <c r="L205" s="16"/>
      <c r="M205" s="646" t="s">
        <v>48</v>
      </c>
      <c r="N205" s="16"/>
      <c r="O205" s="647">
        <f t="shared" si="15"/>
        <v>0</v>
      </c>
    </row>
    <row r="206" spans="1:15" ht="20.100000000000001" customHeight="1">
      <c r="A206" s="1391"/>
      <c r="B206" s="1392"/>
      <c r="C206" s="1392"/>
      <c r="D206" s="16"/>
      <c r="E206" s="646" t="s">
        <v>48</v>
      </c>
      <c r="F206" s="16"/>
      <c r="G206" s="647">
        <f t="shared" si="14"/>
        <v>0</v>
      </c>
      <c r="H206" s="460"/>
      <c r="I206" s="1391"/>
      <c r="J206" s="1392"/>
      <c r="K206" s="1392"/>
      <c r="L206" s="16"/>
      <c r="M206" s="646" t="s">
        <v>48</v>
      </c>
      <c r="N206" s="16"/>
      <c r="O206" s="647">
        <f t="shared" si="15"/>
        <v>0</v>
      </c>
    </row>
    <row r="207" spans="1:15" ht="20.100000000000001" customHeight="1">
      <c r="A207" s="1391"/>
      <c r="B207" s="1392"/>
      <c r="C207" s="1392"/>
      <c r="D207" s="16"/>
      <c r="E207" s="646" t="s">
        <v>48</v>
      </c>
      <c r="F207" s="16"/>
      <c r="G207" s="647">
        <f t="shared" si="14"/>
        <v>0</v>
      </c>
      <c r="H207" s="460"/>
      <c r="I207" s="1391"/>
      <c r="J207" s="1392"/>
      <c r="K207" s="1392"/>
      <c r="L207" s="16"/>
      <c r="M207" s="646" t="s">
        <v>48</v>
      </c>
      <c r="N207" s="16"/>
      <c r="O207" s="647">
        <f t="shared" si="15"/>
        <v>0</v>
      </c>
    </row>
    <row r="208" spans="1:15" ht="20.100000000000001" customHeight="1">
      <c r="A208" s="1391"/>
      <c r="B208" s="1392"/>
      <c r="C208" s="1392"/>
      <c r="D208" s="16"/>
      <c r="E208" s="646" t="s">
        <v>48</v>
      </c>
      <c r="F208" s="16"/>
      <c r="G208" s="647">
        <f t="shared" si="14"/>
        <v>0</v>
      </c>
      <c r="H208" s="460"/>
      <c r="I208" s="1391"/>
      <c r="J208" s="1392"/>
      <c r="K208" s="1392"/>
      <c r="L208" s="16"/>
      <c r="M208" s="646" t="s">
        <v>48</v>
      </c>
      <c r="N208" s="16"/>
      <c r="O208" s="647">
        <f t="shared" si="15"/>
        <v>0</v>
      </c>
    </row>
    <row r="209" spans="1:16" s="461" customFormat="1" ht="20.100000000000001" customHeight="1">
      <c r="A209" s="1370" t="s">
        <v>485</v>
      </c>
      <c r="B209" s="1371"/>
      <c r="C209" s="1372" t="s">
        <v>595</v>
      </c>
      <c r="D209" s="1372"/>
      <c r="E209" s="1372" t="s">
        <v>596</v>
      </c>
      <c r="F209" s="1372"/>
      <c r="G209" s="648" t="s">
        <v>597</v>
      </c>
      <c r="H209" s="460"/>
      <c r="I209" s="1370" t="s">
        <v>485</v>
      </c>
      <c r="J209" s="1371"/>
      <c r="K209" s="1372" t="s">
        <v>595</v>
      </c>
      <c r="L209" s="1372"/>
      <c r="M209" s="1372" t="s">
        <v>596</v>
      </c>
      <c r="N209" s="1372"/>
      <c r="O209" s="648" t="s">
        <v>597</v>
      </c>
      <c r="P209" s="155"/>
    </row>
    <row r="210" spans="1:16" s="461" customFormat="1" ht="20.100000000000001" customHeight="1">
      <c r="A210" s="1373" t="s">
        <v>486</v>
      </c>
      <c r="B210" s="1374"/>
      <c r="C210" s="1375"/>
      <c r="D210" s="1375"/>
      <c r="E210" s="1376"/>
      <c r="F210" s="1377"/>
      <c r="G210" s="649"/>
      <c r="H210" s="460"/>
      <c r="I210" s="1373" t="s">
        <v>486</v>
      </c>
      <c r="J210" s="1374"/>
      <c r="K210" s="1375"/>
      <c r="L210" s="1375"/>
      <c r="M210" s="1376"/>
      <c r="N210" s="1377"/>
      <c r="O210" s="649"/>
      <c r="P210" s="155"/>
    </row>
    <row r="211" spans="1:16" ht="20.100000000000001" customHeight="1">
      <c r="A211" s="1436" t="s">
        <v>64</v>
      </c>
      <c r="B211" s="1437"/>
      <c r="C211" s="1438"/>
      <c r="D211" s="650"/>
      <c r="E211" s="651" t="s">
        <v>48</v>
      </c>
      <c r="F211" s="1378"/>
      <c r="G211" s="1379"/>
      <c r="H211" s="460"/>
      <c r="I211" s="1436" t="s">
        <v>64</v>
      </c>
      <c r="J211" s="1437"/>
      <c r="K211" s="1438"/>
      <c r="L211" s="650"/>
      <c r="M211" s="651" t="s">
        <v>48</v>
      </c>
      <c r="N211" s="1378"/>
      <c r="O211" s="1379"/>
    </row>
    <row r="212" spans="1:16" ht="20.100000000000001" customHeight="1">
      <c r="A212" s="1380" t="s">
        <v>65</v>
      </c>
      <c r="B212" s="1381"/>
      <c r="C212" s="1381"/>
      <c r="D212" s="1381"/>
      <c r="E212" s="1381"/>
      <c r="F212" s="1382"/>
      <c r="G212" s="652">
        <f>SUM(G199:G208)</f>
        <v>0</v>
      </c>
      <c r="H212" s="460"/>
      <c r="I212" s="1380" t="s">
        <v>65</v>
      </c>
      <c r="J212" s="1381"/>
      <c r="K212" s="1381"/>
      <c r="L212" s="1381"/>
      <c r="M212" s="1381"/>
      <c r="N212" s="1382"/>
      <c r="O212" s="652">
        <f>SUM(O199:O208)</f>
        <v>0</v>
      </c>
    </row>
    <row r="213" spans="1:16" ht="20.100000000000001" customHeight="1">
      <c r="A213" s="1383" t="s">
        <v>224</v>
      </c>
      <c r="B213" s="1384"/>
      <c r="C213" s="1384"/>
      <c r="D213" s="1384"/>
      <c r="E213" s="1384"/>
      <c r="F213" s="1384"/>
      <c r="G213" s="17"/>
      <c r="H213" s="460"/>
      <c r="I213" s="1383" t="s">
        <v>224</v>
      </c>
      <c r="J213" s="1384"/>
      <c r="K213" s="1384"/>
      <c r="L213" s="1384"/>
      <c r="M213" s="1384"/>
      <c r="N213" s="1384"/>
      <c r="O213" s="17"/>
    </row>
    <row r="214" spans="1:16" ht="20.100000000000001" customHeight="1">
      <c r="A214" s="1387" t="s">
        <v>45</v>
      </c>
      <c r="B214" s="1388"/>
      <c r="C214" s="1388"/>
      <c r="D214" s="1388"/>
      <c r="E214" s="1388"/>
      <c r="F214" s="1388"/>
      <c r="G214" s="652">
        <f>G212+G213</f>
        <v>0</v>
      </c>
      <c r="H214" s="460"/>
      <c r="I214" s="1387" t="s">
        <v>45</v>
      </c>
      <c r="J214" s="1388"/>
      <c r="K214" s="1388"/>
      <c r="L214" s="1388"/>
      <c r="M214" s="1388"/>
      <c r="N214" s="1388"/>
      <c r="O214" s="652">
        <f>O212+O213</f>
        <v>0</v>
      </c>
    </row>
    <row r="215" spans="1:16" ht="20.100000000000001" customHeight="1">
      <c r="A215" s="657">
        <v>17</v>
      </c>
      <c r="B215" s="657"/>
      <c r="C215" s="657"/>
      <c r="D215" s="657"/>
      <c r="E215" s="657"/>
      <c r="F215" s="657"/>
      <c r="G215" s="657"/>
      <c r="H215" s="657"/>
      <c r="I215" s="657">
        <v>18</v>
      </c>
      <c r="J215" s="657"/>
      <c r="K215" s="657"/>
      <c r="L215" s="657"/>
      <c r="M215" s="657"/>
      <c r="N215" s="657"/>
      <c r="O215" s="657"/>
    </row>
    <row r="216" spans="1:16" s="168" customFormat="1" ht="30" customHeight="1">
      <c r="A216" s="1411" t="s">
        <v>216</v>
      </c>
      <c r="B216" s="1412"/>
      <c r="C216" s="1413">
        <f>個表B!B103</f>
        <v>0</v>
      </c>
      <c r="D216" s="1414"/>
      <c r="E216" s="1415" t="s">
        <v>210</v>
      </c>
      <c r="F216" s="1416"/>
      <c r="G216" s="636">
        <f>個表B!B104</f>
        <v>0</v>
      </c>
      <c r="H216" s="637"/>
      <c r="I216" s="1411" t="s">
        <v>216</v>
      </c>
      <c r="J216" s="1412"/>
      <c r="K216" s="1413">
        <f>個表B!B108</f>
        <v>0</v>
      </c>
      <c r="L216" s="1414"/>
      <c r="M216" s="1415" t="s">
        <v>210</v>
      </c>
      <c r="N216" s="1416"/>
      <c r="O216" s="636">
        <f>個表B!B109</f>
        <v>0</v>
      </c>
      <c r="P216" s="169"/>
    </row>
    <row r="217" spans="1:16" s="168" customFormat="1" ht="30" customHeight="1">
      <c r="A217" s="1417" t="s">
        <v>222</v>
      </c>
      <c r="B217" s="1418"/>
      <c r="C217" s="1419" t="str">
        <f>IF(個表B!B106="","",個表B!B106)</f>
        <v/>
      </c>
      <c r="D217" s="1420"/>
      <c r="E217" s="1417" t="s">
        <v>53</v>
      </c>
      <c r="F217" s="1421"/>
      <c r="G217" s="638">
        <f>個表B!B105</f>
        <v>0</v>
      </c>
      <c r="H217" s="637"/>
      <c r="I217" s="1417" t="s">
        <v>222</v>
      </c>
      <c r="J217" s="1418"/>
      <c r="K217" s="1419" t="str">
        <f>IF(個表B!B111="","",個表B!B111)</f>
        <v/>
      </c>
      <c r="L217" s="1420"/>
      <c r="M217" s="1417" t="s">
        <v>53</v>
      </c>
      <c r="N217" s="1421"/>
      <c r="O217" s="638">
        <f>個表B!B110</f>
        <v>0</v>
      </c>
      <c r="P217" s="169"/>
    </row>
    <row r="218" spans="1:16" ht="20.100000000000001" customHeight="1">
      <c r="A218" s="1402" t="s">
        <v>54</v>
      </c>
      <c r="B218" s="1403"/>
      <c r="C218" s="1428"/>
      <c r="D218" s="1428"/>
      <c r="E218" s="1380" t="s">
        <v>55</v>
      </c>
      <c r="F218" s="1382"/>
      <c r="G218" s="679"/>
      <c r="H218" s="460"/>
      <c r="I218" s="1402" t="s">
        <v>54</v>
      </c>
      <c r="J218" s="1403"/>
      <c r="K218" s="1428"/>
      <c r="L218" s="1428"/>
      <c r="M218" s="1380" t="s">
        <v>55</v>
      </c>
      <c r="N218" s="1382"/>
      <c r="O218" s="679"/>
    </row>
    <row r="219" spans="1:16" ht="20.100000000000001" customHeight="1">
      <c r="A219" s="1422" t="s">
        <v>56</v>
      </c>
      <c r="B219" s="1423"/>
      <c r="C219" s="1424">
        <f>C218-G218</f>
        <v>0</v>
      </c>
      <c r="D219" s="1425"/>
      <c r="E219" s="1426" t="s">
        <v>58</v>
      </c>
      <c r="F219" s="1427"/>
      <c r="G219" s="639">
        <f>個表B!C106</f>
        <v>0</v>
      </c>
      <c r="H219" s="460"/>
      <c r="I219" s="1422" t="s">
        <v>56</v>
      </c>
      <c r="J219" s="1423"/>
      <c r="K219" s="1424">
        <f>K218-O218</f>
        <v>0</v>
      </c>
      <c r="L219" s="1425"/>
      <c r="M219" s="1426" t="s">
        <v>58</v>
      </c>
      <c r="N219" s="1427"/>
      <c r="O219" s="639">
        <f>個表B!C111</f>
        <v>0</v>
      </c>
    </row>
    <row r="220" spans="1:16" ht="20.100000000000001" customHeight="1">
      <c r="A220" s="1393" t="s">
        <v>57</v>
      </c>
      <c r="B220" s="1394"/>
      <c r="C220" s="1394"/>
      <c r="D220" s="1395"/>
      <c r="E220" s="1396" t="str">
        <f>IF(C219*G219=0,"",C219*G219)</f>
        <v/>
      </c>
      <c r="F220" s="1396"/>
      <c r="G220" s="1397"/>
      <c r="H220" s="460"/>
      <c r="I220" s="1393" t="s">
        <v>57</v>
      </c>
      <c r="J220" s="1394"/>
      <c r="K220" s="1394"/>
      <c r="L220" s="1395"/>
      <c r="M220" s="1396" t="str">
        <f>IF(K219*O219=0,"",K219*O219)</f>
        <v/>
      </c>
      <c r="N220" s="1396"/>
      <c r="O220" s="1397"/>
    </row>
    <row r="221" spans="1:16" ht="20.100000000000001" customHeight="1">
      <c r="A221" s="1387" t="s">
        <v>59</v>
      </c>
      <c r="B221" s="1388"/>
      <c r="C221" s="1398">
        <f>IF(G219="","",SUM(F225:F234))</f>
        <v>0</v>
      </c>
      <c r="D221" s="1399"/>
      <c r="E221" s="1400" t="s">
        <v>60</v>
      </c>
      <c r="F221" s="1401"/>
      <c r="G221" s="641" t="str">
        <f>IF(E220="","",C221/E220)</f>
        <v/>
      </c>
      <c r="H221" s="460"/>
      <c r="I221" s="1387" t="s">
        <v>59</v>
      </c>
      <c r="J221" s="1388"/>
      <c r="K221" s="1398">
        <f>IF(O219="","",SUM(N225:N234))</f>
        <v>0</v>
      </c>
      <c r="L221" s="1399"/>
      <c r="M221" s="1400" t="s">
        <v>60</v>
      </c>
      <c r="N221" s="1401"/>
      <c r="O221" s="641" t="str">
        <f>IF(M220="","",K221/M220)</f>
        <v/>
      </c>
    </row>
    <row r="222" spans="1:16" ht="20.100000000000001" customHeight="1">
      <c r="A222" s="1402" t="s">
        <v>593</v>
      </c>
      <c r="B222" s="1403"/>
      <c r="C222" s="1404">
        <f>IF(G219="","",SUM(F225:F237))</f>
        <v>0</v>
      </c>
      <c r="D222" s="1405"/>
      <c r="E222" s="1406" t="s">
        <v>594</v>
      </c>
      <c r="F222" s="1407"/>
      <c r="G222" s="642" t="str">
        <f>IF(E220="","",C222/E220)</f>
        <v/>
      </c>
      <c r="H222" s="460"/>
      <c r="I222" s="1402" t="s">
        <v>593</v>
      </c>
      <c r="J222" s="1403"/>
      <c r="K222" s="1404">
        <f>IF(O219="","",SUM(N225:N237))</f>
        <v>0</v>
      </c>
      <c r="L222" s="1405"/>
      <c r="M222" s="1406" t="s">
        <v>594</v>
      </c>
      <c r="N222" s="1407"/>
      <c r="O222" s="642" t="str">
        <f>IF(M220="","",K222/M220)</f>
        <v/>
      </c>
    </row>
    <row r="223" spans="1:16" ht="20.100000000000001" customHeight="1">
      <c r="A223" s="1408" t="s">
        <v>235</v>
      </c>
      <c r="B223" s="1409"/>
      <c r="C223" s="1409"/>
      <c r="D223" s="1409"/>
      <c r="E223" s="1409"/>
      <c r="F223" s="1409"/>
      <c r="G223" s="1410"/>
      <c r="H223" s="460"/>
      <c r="I223" s="1408" t="s">
        <v>235</v>
      </c>
      <c r="J223" s="1409"/>
      <c r="K223" s="1409"/>
      <c r="L223" s="1409"/>
      <c r="M223" s="1409"/>
      <c r="N223" s="1409"/>
      <c r="O223" s="1410"/>
    </row>
    <row r="224" spans="1:16" ht="20.100000000000001" customHeight="1">
      <c r="A224" s="1387" t="s">
        <v>61</v>
      </c>
      <c r="B224" s="1388"/>
      <c r="C224" s="1388"/>
      <c r="D224" s="640" t="s">
        <v>243</v>
      </c>
      <c r="E224" s="640" t="s">
        <v>48</v>
      </c>
      <c r="F224" s="640" t="s">
        <v>62</v>
      </c>
      <c r="G224" s="643" t="s">
        <v>63</v>
      </c>
      <c r="H224" s="460"/>
      <c r="I224" s="1387" t="s">
        <v>61</v>
      </c>
      <c r="J224" s="1388"/>
      <c r="K224" s="1388"/>
      <c r="L224" s="640" t="s">
        <v>243</v>
      </c>
      <c r="M224" s="640" t="s">
        <v>48</v>
      </c>
      <c r="N224" s="640" t="s">
        <v>62</v>
      </c>
      <c r="O224" s="643" t="s">
        <v>63</v>
      </c>
    </row>
    <row r="225" spans="1:16" ht="20.100000000000001" customHeight="1">
      <c r="A225" s="1389"/>
      <c r="B225" s="1390"/>
      <c r="C225" s="1390"/>
      <c r="D225" s="14"/>
      <c r="E225" s="644" t="s">
        <v>48</v>
      </c>
      <c r="F225" s="15"/>
      <c r="G225" s="645">
        <f>D225*F225</f>
        <v>0</v>
      </c>
      <c r="H225" s="460"/>
      <c r="I225" s="1389"/>
      <c r="J225" s="1390"/>
      <c r="K225" s="1390"/>
      <c r="L225" s="14"/>
      <c r="M225" s="644" t="s">
        <v>48</v>
      </c>
      <c r="N225" s="15"/>
      <c r="O225" s="645">
        <f>L225*N225</f>
        <v>0</v>
      </c>
    </row>
    <row r="226" spans="1:16" ht="20.100000000000001" customHeight="1">
      <c r="A226" s="1391"/>
      <c r="B226" s="1392"/>
      <c r="C226" s="1392"/>
      <c r="D226" s="16"/>
      <c r="E226" s="646" t="s">
        <v>48</v>
      </c>
      <c r="F226" s="16"/>
      <c r="G226" s="647">
        <f t="shared" ref="G226:G234" si="16">D226*F226</f>
        <v>0</v>
      </c>
      <c r="H226" s="460"/>
      <c r="I226" s="1391"/>
      <c r="J226" s="1392"/>
      <c r="K226" s="1392"/>
      <c r="L226" s="16"/>
      <c r="M226" s="646" t="s">
        <v>48</v>
      </c>
      <c r="N226" s="16"/>
      <c r="O226" s="647">
        <f t="shared" ref="O226:O234" si="17">L226*N226</f>
        <v>0</v>
      </c>
    </row>
    <row r="227" spans="1:16" ht="20.100000000000001" customHeight="1">
      <c r="A227" s="1391"/>
      <c r="B227" s="1392"/>
      <c r="C227" s="1392"/>
      <c r="D227" s="16"/>
      <c r="E227" s="646" t="s">
        <v>48</v>
      </c>
      <c r="F227" s="16"/>
      <c r="G227" s="647">
        <f t="shared" si="16"/>
        <v>0</v>
      </c>
      <c r="H227" s="460"/>
      <c r="I227" s="1391"/>
      <c r="J227" s="1392"/>
      <c r="K227" s="1392"/>
      <c r="L227" s="16"/>
      <c r="M227" s="646" t="s">
        <v>48</v>
      </c>
      <c r="N227" s="16"/>
      <c r="O227" s="647">
        <f t="shared" si="17"/>
        <v>0</v>
      </c>
    </row>
    <row r="228" spans="1:16" ht="20.100000000000001" customHeight="1">
      <c r="A228" s="1391"/>
      <c r="B228" s="1392"/>
      <c r="C228" s="1392"/>
      <c r="D228" s="16"/>
      <c r="E228" s="646" t="s">
        <v>48</v>
      </c>
      <c r="F228" s="16"/>
      <c r="G228" s="647">
        <f t="shared" si="16"/>
        <v>0</v>
      </c>
      <c r="H228" s="460"/>
      <c r="I228" s="1391"/>
      <c r="J228" s="1392"/>
      <c r="K228" s="1392"/>
      <c r="L228" s="16"/>
      <c r="M228" s="646" t="s">
        <v>48</v>
      </c>
      <c r="N228" s="16"/>
      <c r="O228" s="647">
        <f t="shared" si="17"/>
        <v>0</v>
      </c>
    </row>
    <row r="229" spans="1:16" ht="20.100000000000001" customHeight="1">
      <c r="A229" s="1391"/>
      <c r="B229" s="1392"/>
      <c r="C229" s="1392"/>
      <c r="D229" s="16"/>
      <c r="E229" s="646" t="s">
        <v>48</v>
      </c>
      <c r="F229" s="16"/>
      <c r="G229" s="647">
        <f t="shared" si="16"/>
        <v>0</v>
      </c>
      <c r="H229" s="460"/>
      <c r="I229" s="1391"/>
      <c r="J229" s="1392"/>
      <c r="K229" s="1392"/>
      <c r="L229" s="16"/>
      <c r="M229" s="646" t="s">
        <v>48</v>
      </c>
      <c r="N229" s="16"/>
      <c r="O229" s="647">
        <f t="shared" si="17"/>
        <v>0</v>
      </c>
    </row>
    <row r="230" spans="1:16" ht="20.100000000000001" customHeight="1">
      <c r="A230" s="1391"/>
      <c r="B230" s="1392"/>
      <c r="C230" s="1392"/>
      <c r="D230" s="16"/>
      <c r="E230" s="646" t="s">
        <v>48</v>
      </c>
      <c r="F230" s="16"/>
      <c r="G230" s="647">
        <f t="shared" si="16"/>
        <v>0</v>
      </c>
      <c r="H230" s="460"/>
      <c r="I230" s="1391"/>
      <c r="J230" s="1392"/>
      <c r="K230" s="1392"/>
      <c r="L230" s="16"/>
      <c r="M230" s="646" t="s">
        <v>48</v>
      </c>
      <c r="N230" s="16"/>
      <c r="O230" s="647">
        <f t="shared" si="17"/>
        <v>0</v>
      </c>
    </row>
    <row r="231" spans="1:16" ht="20.100000000000001" customHeight="1">
      <c r="A231" s="1391"/>
      <c r="B231" s="1392"/>
      <c r="C231" s="1392"/>
      <c r="D231" s="16"/>
      <c r="E231" s="646" t="s">
        <v>48</v>
      </c>
      <c r="F231" s="16"/>
      <c r="G231" s="647">
        <f t="shared" si="16"/>
        <v>0</v>
      </c>
      <c r="H231" s="460"/>
      <c r="I231" s="1391"/>
      <c r="J231" s="1392"/>
      <c r="K231" s="1392"/>
      <c r="L231" s="16"/>
      <c r="M231" s="646" t="s">
        <v>48</v>
      </c>
      <c r="N231" s="16"/>
      <c r="O231" s="647">
        <f t="shared" si="17"/>
        <v>0</v>
      </c>
    </row>
    <row r="232" spans="1:16" ht="20.100000000000001" customHeight="1">
      <c r="A232" s="1391"/>
      <c r="B232" s="1392"/>
      <c r="C232" s="1392"/>
      <c r="D232" s="16"/>
      <c r="E232" s="646" t="s">
        <v>48</v>
      </c>
      <c r="F232" s="16"/>
      <c r="G232" s="647">
        <f t="shared" si="16"/>
        <v>0</v>
      </c>
      <c r="H232" s="460"/>
      <c r="I232" s="1391"/>
      <c r="J232" s="1392"/>
      <c r="K232" s="1392"/>
      <c r="L232" s="16"/>
      <c r="M232" s="646" t="s">
        <v>48</v>
      </c>
      <c r="N232" s="16"/>
      <c r="O232" s="647">
        <f t="shared" si="17"/>
        <v>0</v>
      </c>
    </row>
    <row r="233" spans="1:16" ht="20.100000000000001" customHeight="1">
      <c r="A233" s="1391"/>
      <c r="B233" s="1392"/>
      <c r="C233" s="1392"/>
      <c r="D233" s="16"/>
      <c r="E233" s="646" t="s">
        <v>48</v>
      </c>
      <c r="F233" s="16"/>
      <c r="G233" s="647">
        <f t="shared" si="16"/>
        <v>0</v>
      </c>
      <c r="H233" s="460"/>
      <c r="I233" s="1391"/>
      <c r="J233" s="1392"/>
      <c r="K233" s="1392"/>
      <c r="L233" s="16"/>
      <c r="M233" s="646" t="s">
        <v>48</v>
      </c>
      <c r="N233" s="16"/>
      <c r="O233" s="647">
        <f t="shared" si="17"/>
        <v>0</v>
      </c>
    </row>
    <row r="234" spans="1:16" ht="20.100000000000001" customHeight="1">
      <c r="A234" s="1391"/>
      <c r="B234" s="1392"/>
      <c r="C234" s="1392"/>
      <c r="D234" s="16"/>
      <c r="E234" s="646" t="s">
        <v>48</v>
      </c>
      <c r="F234" s="16"/>
      <c r="G234" s="647">
        <f t="shared" si="16"/>
        <v>0</v>
      </c>
      <c r="H234" s="460"/>
      <c r="I234" s="1391"/>
      <c r="J234" s="1392"/>
      <c r="K234" s="1392"/>
      <c r="L234" s="16"/>
      <c r="M234" s="646" t="s">
        <v>48</v>
      </c>
      <c r="N234" s="16"/>
      <c r="O234" s="647">
        <f t="shared" si="17"/>
        <v>0</v>
      </c>
    </row>
    <row r="235" spans="1:16" s="461" customFormat="1" ht="20.100000000000001" customHeight="1">
      <c r="A235" s="1370" t="s">
        <v>485</v>
      </c>
      <c r="B235" s="1371"/>
      <c r="C235" s="1372" t="s">
        <v>595</v>
      </c>
      <c r="D235" s="1372"/>
      <c r="E235" s="1372" t="s">
        <v>596</v>
      </c>
      <c r="F235" s="1372"/>
      <c r="G235" s="648" t="s">
        <v>597</v>
      </c>
      <c r="H235" s="460"/>
      <c r="I235" s="1370" t="s">
        <v>485</v>
      </c>
      <c r="J235" s="1371"/>
      <c r="K235" s="1372" t="s">
        <v>595</v>
      </c>
      <c r="L235" s="1372"/>
      <c r="M235" s="1372" t="s">
        <v>596</v>
      </c>
      <c r="N235" s="1372"/>
      <c r="O235" s="648" t="s">
        <v>597</v>
      </c>
      <c r="P235" s="155"/>
    </row>
    <row r="236" spans="1:16" s="461" customFormat="1" ht="20.100000000000001" customHeight="1">
      <c r="A236" s="1373" t="s">
        <v>486</v>
      </c>
      <c r="B236" s="1374"/>
      <c r="C236" s="1375"/>
      <c r="D236" s="1375"/>
      <c r="E236" s="1376"/>
      <c r="F236" s="1377"/>
      <c r="G236" s="649"/>
      <c r="H236" s="460"/>
      <c r="I236" s="1373" t="s">
        <v>486</v>
      </c>
      <c r="J236" s="1374"/>
      <c r="K236" s="1375"/>
      <c r="L236" s="1375"/>
      <c r="M236" s="1376"/>
      <c r="N236" s="1377"/>
      <c r="O236" s="649"/>
      <c r="P236" s="155"/>
    </row>
    <row r="237" spans="1:16" ht="20.100000000000001" customHeight="1">
      <c r="A237" s="1436" t="s">
        <v>64</v>
      </c>
      <c r="B237" s="1437"/>
      <c r="C237" s="1438"/>
      <c r="D237" s="650"/>
      <c r="E237" s="651" t="s">
        <v>48</v>
      </c>
      <c r="F237" s="1378"/>
      <c r="G237" s="1379"/>
      <c r="H237" s="460"/>
      <c r="I237" s="1436" t="s">
        <v>64</v>
      </c>
      <c r="J237" s="1437"/>
      <c r="K237" s="1438"/>
      <c r="L237" s="650"/>
      <c r="M237" s="651" t="s">
        <v>48</v>
      </c>
      <c r="N237" s="1378"/>
      <c r="O237" s="1379"/>
    </row>
    <row r="238" spans="1:16" ht="20.100000000000001" customHeight="1">
      <c r="A238" s="1380" t="s">
        <v>65</v>
      </c>
      <c r="B238" s="1381"/>
      <c r="C238" s="1381"/>
      <c r="D238" s="1381"/>
      <c r="E238" s="1381"/>
      <c r="F238" s="1382"/>
      <c r="G238" s="652">
        <f>SUM(G225:G234)</f>
        <v>0</v>
      </c>
      <c r="H238" s="460"/>
      <c r="I238" s="1380" t="s">
        <v>65</v>
      </c>
      <c r="J238" s="1381"/>
      <c r="K238" s="1381"/>
      <c r="L238" s="1381"/>
      <c r="M238" s="1381"/>
      <c r="N238" s="1382"/>
      <c r="O238" s="652">
        <f>SUM(O225:O234)</f>
        <v>0</v>
      </c>
    </row>
    <row r="239" spans="1:16" ht="20.100000000000001" customHeight="1">
      <c r="A239" s="1383" t="s">
        <v>224</v>
      </c>
      <c r="B239" s="1384"/>
      <c r="C239" s="1384"/>
      <c r="D239" s="1384"/>
      <c r="E239" s="1384"/>
      <c r="F239" s="1384"/>
      <c r="G239" s="17"/>
      <c r="H239" s="460"/>
      <c r="I239" s="1383" t="s">
        <v>224</v>
      </c>
      <c r="J239" s="1384"/>
      <c r="K239" s="1384"/>
      <c r="L239" s="1384"/>
      <c r="M239" s="1384"/>
      <c r="N239" s="1384"/>
      <c r="O239" s="17"/>
    </row>
    <row r="240" spans="1:16" ht="20.100000000000001" customHeight="1">
      <c r="A240" s="1387" t="s">
        <v>45</v>
      </c>
      <c r="B240" s="1388"/>
      <c r="C240" s="1388"/>
      <c r="D240" s="1388"/>
      <c r="E240" s="1388"/>
      <c r="F240" s="1388"/>
      <c r="G240" s="652">
        <f>G238+G239</f>
        <v>0</v>
      </c>
      <c r="H240" s="460"/>
      <c r="I240" s="1387" t="s">
        <v>45</v>
      </c>
      <c r="J240" s="1388"/>
      <c r="K240" s="1388"/>
      <c r="L240" s="1388"/>
      <c r="M240" s="1388"/>
      <c r="N240" s="1388"/>
      <c r="O240" s="652">
        <f>O238+O239</f>
        <v>0</v>
      </c>
    </row>
    <row r="241" spans="1:16" ht="20.100000000000001" customHeight="1">
      <c r="A241" s="657">
        <v>19</v>
      </c>
      <c r="B241" s="657"/>
      <c r="C241" s="657"/>
      <c r="D241" s="657"/>
      <c r="E241" s="657"/>
      <c r="F241" s="657"/>
      <c r="G241" s="657"/>
      <c r="H241" s="657"/>
      <c r="I241" s="155">
        <v>20</v>
      </c>
      <c r="J241" s="657"/>
      <c r="K241" s="657"/>
      <c r="L241" s="657"/>
      <c r="M241" s="657"/>
      <c r="N241" s="657"/>
      <c r="O241" s="657"/>
    </row>
    <row r="242" spans="1:16" s="168" customFormat="1" ht="30" customHeight="1">
      <c r="A242" s="1411" t="s">
        <v>216</v>
      </c>
      <c r="B242" s="1412"/>
      <c r="C242" s="1413">
        <f>個表B!B113</f>
        <v>0</v>
      </c>
      <c r="D242" s="1414"/>
      <c r="E242" s="1415" t="s">
        <v>210</v>
      </c>
      <c r="F242" s="1416"/>
      <c r="G242" s="636">
        <f>個表B!B114</f>
        <v>0</v>
      </c>
      <c r="H242" s="637"/>
      <c r="I242" s="1411" t="s">
        <v>216</v>
      </c>
      <c r="J242" s="1412"/>
      <c r="K242" s="1413">
        <f>個表B!B118</f>
        <v>0</v>
      </c>
      <c r="L242" s="1414"/>
      <c r="M242" s="1415" t="s">
        <v>210</v>
      </c>
      <c r="N242" s="1416"/>
      <c r="O242" s="636">
        <f>個表B!B119</f>
        <v>0</v>
      </c>
      <c r="P242" s="169"/>
    </row>
    <row r="243" spans="1:16" s="168" customFormat="1" ht="30" customHeight="1">
      <c r="A243" s="1417" t="s">
        <v>222</v>
      </c>
      <c r="B243" s="1418"/>
      <c r="C243" s="1419" t="str">
        <f>IF(個表B!B116="","",個表B!B116)</f>
        <v/>
      </c>
      <c r="D243" s="1420"/>
      <c r="E243" s="1417" t="s">
        <v>53</v>
      </c>
      <c r="F243" s="1421"/>
      <c r="G243" s="638">
        <f>個表B!B115</f>
        <v>0</v>
      </c>
      <c r="H243" s="637"/>
      <c r="I243" s="1417" t="s">
        <v>222</v>
      </c>
      <c r="J243" s="1418"/>
      <c r="K243" s="1419" t="str">
        <f>IF(個表B!B121="","",個表B!B121)</f>
        <v/>
      </c>
      <c r="L243" s="1420"/>
      <c r="M243" s="1417" t="s">
        <v>53</v>
      </c>
      <c r="N243" s="1421"/>
      <c r="O243" s="638">
        <f>個表B!B120</f>
        <v>0</v>
      </c>
      <c r="P243" s="169"/>
    </row>
    <row r="244" spans="1:16" s="168" customFormat="1" ht="20.100000000000001" customHeight="1">
      <c r="A244" s="1402" t="s">
        <v>54</v>
      </c>
      <c r="B244" s="1403"/>
      <c r="C244" s="1428"/>
      <c r="D244" s="1428"/>
      <c r="E244" s="1380" t="s">
        <v>55</v>
      </c>
      <c r="F244" s="1382"/>
      <c r="G244" s="679"/>
      <c r="H244" s="637"/>
      <c r="I244" s="1402" t="s">
        <v>54</v>
      </c>
      <c r="J244" s="1403"/>
      <c r="K244" s="1428"/>
      <c r="L244" s="1428"/>
      <c r="M244" s="1380" t="s">
        <v>55</v>
      </c>
      <c r="N244" s="1382"/>
      <c r="O244" s="679"/>
      <c r="P244" s="169"/>
    </row>
    <row r="245" spans="1:16" ht="20.100000000000001" customHeight="1">
      <c r="A245" s="1422" t="s">
        <v>56</v>
      </c>
      <c r="B245" s="1423"/>
      <c r="C245" s="1424">
        <f>C244-G244</f>
        <v>0</v>
      </c>
      <c r="D245" s="1425"/>
      <c r="E245" s="1426" t="s">
        <v>58</v>
      </c>
      <c r="F245" s="1427"/>
      <c r="G245" s="639">
        <f>個表B!C116</f>
        <v>0</v>
      </c>
      <c r="H245" s="460"/>
      <c r="I245" s="1422" t="s">
        <v>56</v>
      </c>
      <c r="J245" s="1423"/>
      <c r="K245" s="1424">
        <f>K244-O244</f>
        <v>0</v>
      </c>
      <c r="L245" s="1425"/>
      <c r="M245" s="1426" t="s">
        <v>58</v>
      </c>
      <c r="N245" s="1427"/>
      <c r="O245" s="639">
        <f>個表B!C121</f>
        <v>0</v>
      </c>
    </row>
    <row r="246" spans="1:16" ht="20.100000000000001" customHeight="1">
      <c r="A246" s="1393" t="s">
        <v>57</v>
      </c>
      <c r="B246" s="1394"/>
      <c r="C246" s="1394"/>
      <c r="D246" s="1395"/>
      <c r="E246" s="1396" t="str">
        <f>IF(C245*G245=0,"",C245*G245)</f>
        <v/>
      </c>
      <c r="F246" s="1396"/>
      <c r="G246" s="1397"/>
      <c r="H246" s="460"/>
      <c r="I246" s="1393" t="s">
        <v>57</v>
      </c>
      <c r="J246" s="1394"/>
      <c r="K246" s="1394"/>
      <c r="L246" s="1395"/>
      <c r="M246" s="1396" t="str">
        <f>IF(K245*O245=0,"",K245*O245)</f>
        <v/>
      </c>
      <c r="N246" s="1396"/>
      <c r="O246" s="1397"/>
    </row>
    <row r="247" spans="1:16" ht="20.100000000000001" customHeight="1">
      <c r="A247" s="1387" t="s">
        <v>59</v>
      </c>
      <c r="B247" s="1388"/>
      <c r="C247" s="1398">
        <f>IF(G245="","",SUM(F251:F260))</f>
        <v>0</v>
      </c>
      <c r="D247" s="1399"/>
      <c r="E247" s="1400" t="s">
        <v>60</v>
      </c>
      <c r="F247" s="1401"/>
      <c r="G247" s="641" t="str">
        <f>IF(E246="","",C247/E246)</f>
        <v/>
      </c>
      <c r="H247" s="460"/>
      <c r="I247" s="1387" t="s">
        <v>59</v>
      </c>
      <c r="J247" s="1388"/>
      <c r="K247" s="1398">
        <f>IF(O245="","",SUM(N251:N260))</f>
        <v>0</v>
      </c>
      <c r="L247" s="1399"/>
      <c r="M247" s="1400" t="s">
        <v>60</v>
      </c>
      <c r="N247" s="1401"/>
      <c r="O247" s="641" t="str">
        <f>IF(M246="","",K247/M246)</f>
        <v/>
      </c>
    </row>
    <row r="248" spans="1:16" ht="20.100000000000001" customHeight="1">
      <c r="A248" s="1402" t="s">
        <v>593</v>
      </c>
      <c r="B248" s="1403"/>
      <c r="C248" s="1404">
        <f>IF(G245="","",SUM(F251:F263))</f>
        <v>0</v>
      </c>
      <c r="D248" s="1405"/>
      <c r="E248" s="1406" t="s">
        <v>594</v>
      </c>
      <c r="F248" s="1407"/>
      <c r="G248" s="642" t="str">
        <f>IF(E246="","",C248/E246)</f>
        <v/>
      </c>
      <c r="H248" s="460"/>
      <c r="I248" s="1402" t="s">
        <v>593</v>
      </c>
      <c r="J248" s="1403"/>
      <c r="K248" s="1404">
        <f>IF(O245="","",SUM(N251:N263))</f>
        <v>0</v>
      </c>
      <c r="L248" s="1405"/>
      <c r="M248" s="1406" t="s">
        <v>594</v>
      </c>
      <c r="N248" s="1407"/>
      <c r="O248" s="642" t="str">
        <f>IF(M246="","",K248/M246)</f>
        <v/>
      </c>
    </row>
    <row r="249" spans="1:16" ht="20.100000000000001" customHeight="1">
      <c r="A249" s="1408" t="s">
        <v>235</v>
      </c>
      <c r="B249" s="1409"/>
      <c r="C249" s="1409"/>
      <c r="D249" s="1409"/>
      <c r="E249" s="1409"/>
      <c r="F249" s="1409"/>
      <c r="G249" s="1410"/>
      <c r="H249" s="460"/>
      <c r="I249" s="1408" t="s">
        <v>235</v>
      </c>
      <c r="J249" s="1409"/>
      <c r="K249" s="1409"/>
      <c r="L249" s="1409"/>
      <c r="M249" s="1409"/>
      <c r="N249" s="1409"/>
      <c r="O249" s="1410"/>
    </row>
    <row r="250" spans="1:16" ht="20.100000000000001" customHeight="1">
      <c r="A250" s="1387" t="s">
        <v>61</v>
      </c>
      <c r="B250" s="1388"/>
      <c r="C250" s="1388"/>
      <c r="D250" s="640" t="s">
        <v>243</v>
      </c>
      <c r="E250" s="640" t="s">
        <v>48</v>
      </c>
      <c r="F250" s="640" t="s">
        <v>62</v>
      </c>
      <c r="G250" s="643" t="s">
        <v>63</v>
      </c>
      <c r="H250" s="460"/>
      <c r="I250" s="1387" t="s">
        <v>61</v>
      </c>
      <c r="J250" s="1388"/>
      <c r="K250" s="1388"/>
      <c r="L250" s="640" t="s">
        <v>243</v>
      </c>
      <c r="M250" s="640" t="s">
        <v>48</v>
      </c>
      <c r="N250" s="640" t="s">
        <v>62</v>
      </c>
      <c r="O250" s="643" t="s">
        <v>63</v>
      </c>
    </row>
    <row r="251" spans="1:16" ht="20.100000000000001" customHeight="1">
      <c r="A251" s="1389"/>
      <c r="B251" s="1390"/>
      <c r="C251" s="1390"/>
      <c r="D251" s="14"/>
      <c r="E251" s="644" t="s">
        <v>48</v>
      </c>
      <c r="F251" s="15"/>
      <c r="G251" s="645">
        <f>D251*F251</f>
        <v>0</v>
      </c>
      <c r="H251" s="460"/>
      <c r="I251" s="1389"/>
      <c r="J251" s="1390"/>
      <c r="K251" s="1390"/>
      <c r="L251" s="14"/>
      <c r="M251" s="644" t="s">
        <v>48</v>
      </c>
      <c r="N251" s="15"/>
      <c r="O251" s="645">
        <f>L251*N251</f>
        <v>0</v>
      </c>
    </row>
    <row r="252" spans="1:16" ht="20.100000000000001" customHeight="1">
      <c r="A252" s="1391"/>
      <c r="B252" s="1392"/>
      <c r="C252" s="1392"/>
      <c r="D252" s="16"/>
      <c r="E252" s="646" t="s">
        <v>48</v>
      </c>
      <c r="F252" s="16"/>
      <c r="G252" s="647">
        <f t="shared" ref="G252:G260" si="18">D252*F252</f>
        <v>0</v>
      </c>
      <c r="H252" s="460"/>
      <c r="I252" s="1391"/>
      <c r="J252" s="1392"/>
      <c r="K252" s="1392"/>
      <c r="L252" s="16"/>
      <c r="M252" s="646" t="s">
        <v>48</v>
      </c>
      <c r="N252" s="16"/>
      <c r="O252" s="647">
        <f t="shared" ref="O252:O260" si="19">L252*N252</f>
        <v>0</v>
      </c>
    </row>
    <row r="253" spans="1:16" ht="20.100000000000001" customHeight="1">
      <c r="A253" s="1391"/>
      <c r="B253" s="1392"/>
      <c r="C253" s="1392"/>
      <c r="D253" s="16"/>
      <c r="E253" s="646" t="s">
        <v>48</v>
      </c>
      <c r="F253" s="16"/>
      <c r="G253" s="647">
        <f t="shared" si="18"/>
        <v>0</v>
      </c>
      <c r="H253" s="460"/>
      <c r="I253" s="1391"/>
      <c r="J253" s="1392"/>
      <c r="K253" s="1392"/>
      <c r="L253" s="16"/>
      <c r="M253" s="646" t="s">
        <v>48</v>
      </c>
      <c r="N253" s="16"/>
      <c r="O253" s="647">
        <f t="shared" si="19"/>
        <v>0</v>
      </c>
    </row>
    <row r="254" spans="1:16" ht="20.100000000000001" customHeight="1">
      <c r="A254" s="1391"/>
      <c r="B254" s="1392"/>
      <c r="C254" s="1392"/>
      <c r="D254" s="16"/>
      <c r="E254" s="646" t="s">
        <v>48</v>
      </c>
      <c r="F254" s="16"/>
      <c r="G254" s="647">
        <f t="shared" si="18"/>
        <v>0</v>
      </c>
      <c r="H254" s="460"/>
      <c r="I254" s="1391"/>
      <c r="J254" s="1392"/>
      <c r="K254" s="1392"/>
      <c r="L254" s="16"/>
      <c r="M254" s="646" t="s">
        <v>48</v>
      </c>
      <c r="N254" s="16"/>
      <c r="O254" s="647">
        <f t="shared" si="19"/>
        <v>0</v>
      </c>
    </row>
    <row r="255" spans="1:16" ht="20.100000000000001" customHeight="1">
      <c r="A255" s="1391"/>
      <c r="B255" s="1392"/>
      <c r="C255" s="1392"/>
      <c r="D255" s="16"/>
      <c r="E255" s="646" t="s">
        <v>48</v>
      </c>
      <c r="F255" s="16"/>
      <c r="G255" s="647">
        <f t="shared" si="18"/>
        <v>0</v>
      </c>
      <c r="H255" s="460"/>
      <c r="I255" s="1391"/>
      <c r="J255" s="1392"/>
      <c r="K255" s="1392"/>
      <c r="L255" s="16"/>
      <c r="M255" s="646" t="s">
        <v>48</v>
      </c>
      <c r="N255" s="16"/>
      <c r="O255" s="647">
        <f t="shared" si="19"/>
        <v>0</v>
      </c>
    </row>
    <row r="256" spans="1:16" ht="20.100000000000001" customHeight="1">
      <c r="A256" s="1391"/>
      <c r="B256" s="1392"/>
      <c r="C256" s="1392"/>
      <c r="D256" s="16"/>
      <c r="E256" s="646" t="s">
        <v>48</v>
      </c>
      <c r="F256" s="16"/>
      <c r="G256" s="647">
        <f t="shared" si="18"/>
        <v>0</v>
      </c>
      <c r="H256" s="460"/>
      <c r="I256" s="1391"/>
      <c r="J256" s="1392"/>
      <c r="K256" s="1392"/>
      <c r="L256" s="16"/>
      <c r="M256" s="646" t="s">
        <v>48</v>
      </c>
      <c r="N256" s="16"/>
      <c r="O256" s="647">
        <f t="shared" si="19"/>
        <v>0</v>
      </c>
    </row>
    <row r="257" spans="1:16" ht="20.100000000000001" customHeight="1">
      <c r="A257" s="1391"/>
      <c r="B257" s="1392"/>
      <c r="C257" s="1392"/>
      <c r="D257" s="16"/>
      <c r="E257" s="646" t="s">
        <v>48</v>
      </c>
      <c r="F257" s="16"/>
      <c r="G257" s="647">
        <f t="shared" si="18"/>
        <v>0</v>
      </c>
      <c r="H257" s="460"/>
      <c r="I257" s="1391"/>
      <c r="J257" s="1392"/>
      <c r="K257" s="1392"/>
      <c r="L257" s="16"/>
      <c r="M257" s="646" t="s">
        <v>48</v>
      </c>
      <c r="N257" s="16"/>
      <c r="O257" s="647">
        <f t="shared" si="19"/>
        <v>0</v>
      </c>
    </row>
    <row r="258" spans="1:16" ht="20.100000000000001" customHeight="1">
      <c r="A258" s="1391"/>
      <c r="B258" s="1392"/>
      <c r="C258" s="1392"/>
      <c r="D258" s="16"/>
      <c r="E258" s="646" t="s">
        <v>48</v>
      </c>
      <c r="F258" s="16"/>
      <c r="G258" s="647">
        <f t="shared" si="18"/>
        <v>0</v>
      </c>
      <c r="H258" s="460"/>
      <c r="I258" s="1391"/>
      <c r="J258" s="1392"/>
      <c r="K258" s="1392"/>
      <c r="L258" s="16"/>
      <c r="M258" s="646" t="s">
        <v>48</v>
      </c>
      <c r="N258" s="16"/>
      <c r="O258" s="647">
        <f t="shared" si="19"/>
        <v>0</v>
      </c>
    </row>
    <row r="259" spans="1:16" ht="20.100000000000001" customHeight="1">
      <c r="A259" s="1391"/>
      <c r="B259" s="1392"/>
      <c r="C259" s="1392"/>
      <c r="D259" s="16"/>
      <c r="E259" s="646" t="s">
        <v>48</v>
      </c>
      <c r="F259" s="16"/>
      <c r="G259" s="647">
        <f t="shared" si="18"/>
        <v>0</v>
      </c>
      <c r="H259" s="460"/>
      <c r="I259" s="1391"/>
      <c r="J259" s="1392"/>
      <c r="K259" s="1392"/>
      <c r="L259" s="16"/>
      <c r="M259" s="646" t="s">
        <v>48</v>
      </c>
      <c r="N259" s="16"/>
      <c r="O259" s="647">
        <f t="shared" si="19"/>
        <v>0</v>
      </c>
    </row>
    <row r="260" spans="1:16" ht="20.100000000000001" customHeight="1">
      <c r="A260" s="1391"/>
      <c r="B260" s="1392"/>
      <c r="C260" s="1392"/>
      <c r="D260" s="16"/>
      <c r="E260" s="646" t="s">
        <v>48</v>
      </c>
      <c r="F260" s="16"/>
      <c r="G260" s="647">
        <f t="shared" si="18"/>
        <v>0</v>
      </c>
      <c r="H260" s="460"/>
      <c r="I260" s="1391"/>
      <c r="J260" s="1392"/>
      <c r="K260" s="1392"/>
      <c r="L260" s="16"/>
      <c r="M260" s="646" t="s">
        <v>48</v>
      </c>
      <c r="N260" s="16"/>
      <c r="O260" s="647">
        <f t="shared" si="19"/>
        <v>0</v>
      </c>
    </row>
    <row r="261" spans="1:16" s="461" customFormat="1" ht="20.100000000000001" customHeight="1">
      <c r="A261" s="1370" t="s">
        <v>485</v>
      </c>
      <c r="B261" s="1371"/>
      <c r="C261" s="1372" t="s">
        <v>595</v>
      </c>
      <c r="D261" s="1372"/>
      <c r="E261" s="1372" t="s">
        <v>596</v>
      </c>
      <c r="F261" s="1372"/>
      <c r="G261" s="648" t="s">
        <v>597</v>
      </c>
      <c r="H261" s="460"/>
      <c r="I261" s="1370" t="s">
        <v>485</v>
      </c>
      <c r="J261" s="1371"/>
      <c r="K261" s="1372" t="s">
        <v>595</v>
      </c>
      <c r="L261" s="1372"/>
      <c r="M261" s="1372" t="s">
        <v>596</v>
      </c>
      <c r="N261" s="1372"/>
      <c r="O261" s="648" t="s">
        <v>597</v>
      </c>
      <c r="P261" s="155"/>
    </row>
    <row r="262" spans="1:16" s="461" customFormat="1" ht="20.100000000000001" customHeight="1">
      <c r="A262" s="1373" t="s">
        <v>486</v>
      </c>
      <c r="B262" s="1374"/>
      <c r="C262" s="1375"/>
      <c r="D262" s="1375"/>
      <c r="E262" s="1376"/>
      <c r="F262" s="1377"/>
      <c r="G262" s="649"/>
      <c r="H262" s="460"/>
      <c r="I262" s="1373" t="s">
        <v>486</v>
      </c>
      <c r="J262" s="1374"/>
      <c r="K262" s="1375"/>
      <c r="L262" s="1375"/>
      <c r="M262" s="1376"/>
      <c r="N262" s="1377"/>
      <c r="O262" s="649"/>
      <c r="P262" s="155"/>
    </row>
    <row r="263" spans="1:16" ht="20.100000000000001" customHeight="1">
      <c r="A263" s="1436" t="s">
        <v>64</v>
      </c>
      <c r="B263" s="1437"/>
      <c r="C263" s="1438"/>
      <c r="D263" s="650"/>
      <c r="E263" s="651" t="s">
        <v>48</v>
      </c>
      <c r="F263" s="1378"/>
      <c r="G263" s="1379"/>
      <c r="H263" s="460"/>
      <c r="I263" s="1436" t="s">
        <v>64</v>
      </c>
      <c r="J263" s="1437"/>
      <c r="K263" s="1438"/>
      <c r="L263" s="650"/>
      <c r="M263" s="651" t="s">
        <v>48</v>
      </c>
      <c r="N263" s="1378"/>
      <c r="O263" s="1379"/>
    </row>
    <row r="264" spans="1:16" ht="20.100000000000001" customHeight="1">
      <c r="A264" s="1380" t="s">
        <v>65</v>
      </c>
      <c r="B264" s="1381"/>
      <c r="C264" s="1381"/>
      <c r="D264" s="1381"/>
      <c r="E264" s="1381"/>
      <c r="F264" s="1382"/>
      <c r="G264" s="652">
        <f>SUM(G251:G260)</f>
        <v>0</v>
      </c>
      <c r="H264" s="460"/>
      <c r="I264" s="1380" t="s">
        <v>65</v>
      </c>
      <c r="J264" s="1381"/>
      <c r="K264" s="1381"/>
      <c r="L264" s="1381"/>
      <c r="M264" s="1381"/>
      <c r="N264" s="1382"/>
      <c r="O264" s="652">
        <f>SUM(O251:O260)</f>
        <v>0</v>
      </c>
    </row>
    <row r="265" spans="1:16" ht="20.100000000000001" customHeight="1">
      <c r="A265" s="1383" t="s">
        <v>224</v>
      </c>
      <c r="B265" s="1384"/>
      <c r="C265" s="1384"/>
      <c r="D265" s="1384"/>
      <c r="E265" s="1384"/>
      <c r="F265" s="1384"/>
      <c r="G265" s="17"/>
      <c r="H265" s="460"/>
      <c r="I265" s="1385" t="s">
        <v>224</v>
      </c>
      <c r="J265" s="1386"/>
      <c r="K265" s="1386"/>
      <c r="L265" s="1386"/>
      <c r="M265" s="1386"/>
      <c r="N265" s="1386"/>
      <c r="O265" s="17"/>
    </row>
    <row r="266" spans="1:16" ht="20.100000000000001" customHeight="1">
      <c r="A266" s="1387" t="s">
        <v>45</v>
      </c>
      <c r="B266" s="1388"/>
      <c r="C266" s="1388"/>
      <c r="D266" s="1388"/>
      <c r="E266" s="1388"/>
      <c r="F266" s="1388"/>
      <c r="G266" s="652">
        <f>G264+G265</f>
        <v>0</v>
      </c>
      <c r="H266" s="460"/>
      <c r="I266" s="1387" t="s">
        <v>45</v>
      </c>
      <c r="J266" s="1388"/>
      <c r="K266" s="1388"/>
      <c r="L266" s="1388"/>
      <c r="M266" s="1388"/>
      <c r="N266" s="1388"/>
      <c r="O266" s="652">
        <f>O264+O265</f>
        <v>0</v>
      </c>
    </row>
  </sheetData>
  <mergeCells count="872">
    <mergeCell ref="P8:P29"/>
    <mergeCell ref="M217:N217"/>
    <mergeCell ref="A218:B218"/>
    <mergeCell ref="C218:D218"/>
    <mergeCell ref="E218:F218"/>
    <mergeCell ref="I218:J218"/>
    <mergeCell ref="K218:L218"/>
    <mergeCell ref="M218:N218"/>
    <mergeCell ref="A245:B245"/>
    <mergeCell ref="C245:D245"/>
    <mergeCell ref="E245:F245"/>
    <mergeCell ref="I245:J245"/>
    <mergeCell ref="K245:L245"/>
    <mergeCell ref="M245:N245"/>
    <mergeCell ref="I190:J190"/>
    <mergeCell ref="K190:L190"/>
    <mergeCell ref="M190:N190"/>
    <mergeCell ref="M170:N170"/>
    <mergeCell ref="I185:K185"/>
    <mergeCell ref="A181:C181"/>
    <mergeCell ref="I181:K181"/>
    <mergeCell ref="A170:B170"/>
    <mergeCell ref="A191:B191"/>
    <mergeCell ref="C191:D191"/>
    <mergeCell ref="E191:F191"/>
    <mergeCell ref="I191:J191"/>
    <mergeCell ref="K191:L191"/>
    <mergeCell ref="M191:N191"/>
    <mergeCell ref="C62:D62"/>
    <mergeCell ref="E62:F62"/>
    <mergeCell ref="A130:C130"/>
    <mergeCell ref="I130:K130"/>
    <mergeCell ref="A133:C133"/>
    <mergeCell ref="A127:C127"/>
    <mergeCell ref="C118:D118"/>
    <mergeCell ref="I118:J118"/>
    <mergeCell ref="A164:B164"/>
    <mergeCell ref="C164:D164"/>
    <mergeCell ref="E164:F164"/>
    <mergeCell ref="I164:J164"/>
    <mergeCell ref="K164:L164"/>
    <mergeCell ref="M35:N35"/>
    <mergeCell ref="K8:L8"/>
    <mergeCell ref="M8:N8"/>
    <mergeCell ref="M38:O38"/>
    <mergeCell ref="A44:C44"/>
    <mergeCell ref="I44:K44"/>
    <mergeCell ref="A45:C45"/>
    <mergeCell ref="I45:K45"/>
    <mergeCell ref="A52:C52"/>
    <mergeCell ref="I52:K52"/>
    <mergeCell ref="A49:C49"/>
    <mergeCell ref="I49:K49"/>
    <mergeCell ref="A50:C50"/>
    <mergeCell ref="I50:K50"/>
    <mergeCell ref="A51:C51"/>
    <mergeCell ref="I51:K51"/>
    <mergeCell ref="A260:C260"/>
    <mergeCell ref="I260:K260"/>
    <mergeCell ref="A244:B244"/>
    <mergeCell ref="C244:D244"/>
    <mergeCell ref="E244:F244"/>
    <mergeCell ref="I244:J244"/>
    <mergeCell ref="A259:C259"/>
    <mergeCell ref="I259:K259"/>
    <mergeCell ref="A266:F266"/>
    <mergeCell ref="I266:N266"/>
    <mergeCell ref="A263:C263"/>
    <mergeCell ref="I263:K263"/>
    <mergeCell ref="I208:K208"/>
    <mergeCell ref="K244:L244"/>
    <mergeCell ref="M244:N244"/>
    <mergeCell ref="A233:C233"/>
    <mergeCell ref="I233:K233"/>
    <mergeCell ref="A234:C234"/>
    <mergeCell ref="I234:K234"/>
    <mergeCell ref="A237:C237"/>
    <mergeCell ref="I237:K237"/>
    <mergeCell ref="A235:B235"/>
    <mergeCell ref="C235:D235"/>
    <mergeCell ref="E235:F235"/>
    <mergeCell ref="I235:J235"/>
    <mergeCell ref="K235:L235"/>
    <mergeCell ref="M235:N235"/>
    <mergeCell ref="A236:B236"/>
    <mergeCell ref="C236:D236"/>
    <mergeCell ref="E236:F236"/>
    <mergeCell ref="I236:J236"/>
    <mergeCell ref="A217:B217"/>
    <mergeCell ref="C217:D217"/>
    <mergeCell ref="E217:F217"/>
    <mergeCell ref="I217:J217"/>
    <mergeCell ref="K217:L217"/>
    <mergeCell ref="I170:J170"/>
    <mergeCell ref="A179:C179"/>
    <mergeCell ref="I179:K179"/>
    <mergeCell ref="A180:C180"/>
    <mergeCell ref="I180:K180"/>
    <mergeCell ref="K170:L170"/>
    <mergeCell ref="A175:C175"/>
    <mergeCell ref="I175:K175"/>
    <mergeCell ref="A176:C176"/>
    <mergeCell ref="I176:K176"/>
    <mergeCell ref="A177:C177"/>
    <mergeCell ref="I177:K177"/>
    <mergeCell ref="A178:C178"/>
    <mergeCell ref="I178:K178"/>
    <mergeCell ref="C170:D170"/>
    <mergeCell ref="E170:F170"/>
    <mergeCell ref="A25:C25"/>
    <mergeCell ref="I127:K127"/>
    <mergeCell ref="A128:C128"/>
    <mergeCell ref="I128:K128"/>
    <mergeCell ref="A129:C129"/>
    <mergeCell ref="I129:K129"/>
    <mergeCell ref="K37:L37"/>
    <mergeCell ref="A39:B39"/>
    <mergeCell ref="C39:D39"/>
    <mergeCell ref="E39:F39"/>
    <mergeCell ref="I39:J39"/>
    <mergeCell ref="K39:L39"/>
    <mergeCell ref="A28:B28"/>
    <mergeCell ref="C28:D28"/>
    <mergeCell ref="E28:F28"/>
    <mergeCell ref="I28:J28"/>
    <mergeCell ref="K28:L28"/>
    <mergeCell ref="A35:B35"/>
    <mergeCell ref="I35:J35"/>
    <mergeCell ref="A31:F31"/>
    <mergeCell ref="A46:C46"/>
    <mergeCell ref="I46:K46"/>
    <mergeCell ref="A47:C47"/>
    <mergeCell ref="I47:K47"/>
    <mergeCell ref="A22:C22"/>
    <mergeCell ref="I22:K22"/>
    <mergeCell ref="A9:B9"/>
    <mergeCell ref="I9:J9"/>
    <mergeCell ref="A10:B10"/>
    <mergeCell ref="C10:D10"/>
    <mergeCell ref="I23:K23"/>
    <mergeCell ref="A24:C24"/>
    <mergeCell ref="I24:K24"/>
    <mergeCell ref="A17:C17"/>
    <mergeCell ref="I17:K17"/>
    <mergeCell ref="A18:C18"/>
    <mergeCell ref="I18:K18"/>
    <mergeCell ref="I19:K19"/>
    <mergeCell ref="A20:C20"/>
    <mergeCell ref="I20:K20"/>
    <mergeCell ref="A21:C21"/>
    <mergeCell ref="A23:C23"/>
    <mergeCell ref="E10:F10"/>
    <mergeCell ref="M10:N10"/>
    <mergeCell ref="E11:F11"/>
    <mergeCell ref="M11:N11"/>
    <mergeCell ref="A19:C19"/>
    <mergeCell ref="I21:K21"/>
    <mergeCell ref="A3:D3"/>
    <mergeCell ref="E3:G3"/>
    <mergeCell ref="A4:B4"/>
    <mergeCell ref="C4:D4"/>
    <mergeCell ref="E4:F4"/>
    <mergeCell ref="A8:B8"/>
    <mergeCell ref="I8:J8"/>
    <mergeCell ref="A5:B5"/>
    <mergeCell ref="C5:D5"/>
    <mergeCell ref="E5:F5"/>
    <mergeCell ref="A6:B6"/>
    <mergeCell ref="C6:D6"/>
    <mergeCell ref="E6:F6"/>
    <mergeCell ref="E8:F8"/>
    <mergeCell ref="C8:D8"/>
    <mergeCell ref="A11:B11"/>
    <mergeCell ref="C11:D11"/>
    <mergeCell ref="I13:J13"/>
    <mergeCell ref="K13:L13"/>
    <mergeCell ref="A14:B14"/>
    <mergeCell ref="C14:D14"/>
    <mergeCell ref="E14:F14"/>
    <mergeCell ref="I14:J14"/>
    <mergeCell ref="K14:L14"/>
    <mergeCell ref="I25:K25"/>
    <mergeCell ref="A26:C26"/>
    <mergeCell ref="I26:K26"/>
    <mergeCell ref="E9:F9"/>
    <mergeCell ref="C9:D9"/>
    <mergeCell ref="K9:L9"/>
    <mergeCell ref="A40:B40"/>
    <mergeCell ref="C40:D40"/>
    <mergeCell ref="I40:J40"/>
    <mergeCell ref="K40:L40"/>
    <mergeCell ref="I31:N31"/>
    <mergeCell ref="A32:F32"/>
    <mergeCell ref="I32:N32"/>
    <mergeCell ref="C35:D35"/>
    <mergeCell ref="E35:F35"/>
    <mergeCell ref="A36:B36"/>
    <mergeCell ref="I36:J36"/>
    <mergeCell ref="A37:B37"/>
    <mergeCell ref="C37:D37"/>
    <mergeCell ref="I37:J37"/>
    <mergeCell ref="E38:G38"/>
    <mergeCell ref="I10:J10"/>
    <mergeCell ref="K10:L10"/>
    <mergeCell ref="M14:N14"/>
    <mergeCell ref="A62:B62"/>
    <mergeCell ref="I62:J62"/>
    <mergeCell ref="A58:F58"/>
    <mergeCell ref="I58:N58"/>
    <mergeCell ref="A63:B63"/>
    <mergeCell ref="I63:J63"/>
    <mergeCell ref="E64:G64"/>
    <mergeCell ref="C89:D89"/>
    <mergeCell ref="E89:F89"/>
    <mergeCell ref="A73:C73"/>
    <mergeCell ref="I73:K73"/>
    <mergeCell ref="A74:C74"/>
    <mergeCell ref="I74:K74"/>
    <mergeCell ref="A75:C75"/>
    <mergeCell ref="I75:K75"/>
    <mergeCell ref="A66:B66"/>
    <mergeCell ref="C66:D66"/>
    <mergeCell ref="E66:F66"/>
    <mergeCell ref="I66:J66"/>
    <mergeCell ref="K89:L89"/>
    <mergeCell ref="M89:N89"/>
    <mergeCell ref="K62:L62"/>
    <mergeCell ref="M62:N62"/>
    <mergeCell ref="M64:O64"/>
    <mergeCell ref="K91:L91"/>
    <mergeCell ref="A71:C71"/>
    <mergeCell ref="I71:K71"/>
    <mergeCell ref="A72:C72"/>
    <mergeCell ref="I72:K72"/>
    <mergeCell ref="A81:C81"/>
    <mergeCell ref="I81:K81"/>
    <mergeCell ref="A76:C76"/>
    <mergeCell ref="I76:K76"/>
    <mergeCell ref="A77:C77"/>
    <mergeCell ref="I77:K77"/>
    <mergeCell ref="A78:C78"/>
    <mergeCell ref="I78:K78"/>
    <mergeCell ref="A89:B89"/>
    <mergeCell ref="I89:J89"/>
    <mergeCell ref="A154:C154"/>
    <mergeCell ref="I154:K154"/>
    <mergeCell ref="A159:C159"/>
    <mergeCell ref="I159:K159"/>
    <mergeCell ref="A155:C155"/>
    <mergeCell ref="A211:C211"/>
    <mergeCell ref="I211:K211"/>
    <mergeCell ref="A185:C185"/>
    <mergeCell ref="A100:C100"/>
    <mergeCell ref="I100:K100"/>
    <mergeCell ref="A101:C101"/>
    <mergeCell ref="I101:K101"/>
    <mergeCell ref="A102:C102"/>
    <mergeCell ref="I102:K102"/>
    <mergeCell ref="A107:C107"/>
    <mergeCell ref="I107:K107"/>
    <mergeCell ref="A103:C103"/>
    <mergeCell ref="I103:K103"/>
    <mergeCell ref="A104:C104"/>
    <mergeCell ref="I104:K104"/>
    <mergeCell ref="A144:B144"/>
    <mergeCell ref="I144:J144"/>
    <mergeCell ref="I182:K182"/>
    <mergeCell ref="A182:C182"/>
    <mergeCell ref="M9:N9"/>
    <mergeCell ref="C36:D36"/>
    <mergeCell ref="E36:F36"/>
    <mergeCell ref="C63:D63"/>
    <mergeCell ref="E63:F63"/>
    <mergeCell ref="C117:D117"/>
    <mergeCell ref="E117:F117"/>
    <mergeCell ref="C144:D144"/>
    <mergeCell ref="E144:F144"/>
    <mergeCell ref="I143:J143"/>
    <mergeCell ref="I117:J117"/>
    <mergeCell ref="I133:K133"/>
    <mergeCell ref="I11:J11"/>
    <mergeCell ref="K11:L11"/>
    <mergeCell ref="K144:L144"/>
    <mergeCell ref="M144:N144"/>
    <mergeCell ref="K117:L117"/>
    <mergeCell ref="M117:N117"/>
    <mergeCell ref="K63:L63"/>
    <mergeCell ref="M63:N63"/>
    <mergeCell ref="K36:L36"/>
    <mergeCell ref="M36:N36"/>
    <mergeCell ref="I98:K98"/>
    <mergeCell ref="A99:C99"/>
    <mergeCell ref="A207:C207"/>
    <mergeCell ref="I207:K207"/>
    <mergeCell ref="A208:C208"/>
    <mergeCell ref="I155:K155"/>
    <mergeCell ref="A156:C156"/>
    <mergeCell ref="I156:K156"/>
    <mergeCell ref="A152:C152"/>
    <mergeCell ref="I152:K152"/>
    <mergeCell ref="A65:B65"/>
    <mergeCell ref="C65:D65"/>
    <mergeCell ref="I65:J65"/>
    <mergeCell ref="K65:L65"/>
    <mergeCell ref="A92:B92"/>
    <mergeCell ref="C92:D92"/>
    <mergeCell ref="I92:J92"/>
    <mergeCell ref="K92:L92"/>
    <mergeCell ref="K118:L118"/>
    <mergeCell ref="A125:C125"/>
    <mergeCell ref="I125:K125"/>
    <mergeCell ref="A126:C126"/>
    <mergeCell ref="I126:K126"/>
    <mergeCell ref="K66:L66"/>
    <mergeCell ref="A153:C153"/>
    <mergeCell ref="I153:K153"/>
    <mergeCell ref="A27:B27"/>
    <mergeCell ref="C27:D27"/>
    <mergeCell ref="E27:F27"/>
    <mergeCell ref="I27:J27"/>
    <mergeCell ref="K27:L27"/>
    <mergeCell ref="M27:N27"/>
    <mergeCell ref="A29:C29"/>
    <mergeCell ref="F29:G29"/>
    <mergeCell ref="I29:K29"/>
    <mergeCell ref="N29:O29"/>
    <mergeCell ref="M28:N28"/>
    <mergeCell ref="A12:D12"/>
    <mergeCell ref="E12:G12"/>
    <mergeCell ref="I12:L12"/>
    <mergeCell ref="M12:O12"/>
    <mergeCell ref="E13:F13"/>
    <mergeCell ref="M13:N13"/>
    <mergeCell ref="A15:G15"/>
    <mergeCell ref="I15:O15"/>
    <mergeCell ref="A16:C16"/>
    <mergeCell ref="I16:K16"/>
    <mergeCell ref="A13:B13"/>
    <mergeCell ref="C13:D13"/>
    <mergeCell ref="I55:K55"/>
    <mergeCell ref="N55:O55"/>
    <mergeCell ref="A30:F30"/>
    <mergeCell ref="I30:N30"/>
    <mergeCell ref="A34:B34"/>
    <mergeCell ref="C34:D34"/>
    <mergeCell ref="E34:F34"/>
    <mergeCell ref="I34:J34"/>
    <mergeCell ref="K34:L34"/>
    <mergeCell ref="M34:N34"/>
    <mergeCell ref="E37:F37"/>
    <mergeCell ref="M37:N37"/>
    <mergeCell ref="A38:D38"/>
    <mergeCell ref="I38:L38"/>
    <mergeCell ref="E40:F40"/>
    <mergeCell ref="M40:N40"/>
    <mergeCell ref="A41:G41"/>
    <mergeCell ref="I41:O41"/>
    <mergeCell ref="A42:C42"/>
    <mergeCell ref="I42:K42"/>
    <mergeCell ref="M39:N39"/>
    <mergeCell ref="A48:C48"/>
    <mergeCell ref="I48:K48"/>
    <mergeCell ref="K35:L35"/>
    <mergeCell ref="A61:B61"/>
    <mergeCell ref="C61:D61"/>
    <mergeCell ref="E61:F61"/>
    <mergeCell ref="I61:J61"/>
    <mergeCell ref="K61:L61"/>
    <mergeCell ref="M61:N61"/>
    <mergeCell ref="A64:D64"/>
    <mergeCell ref="I64:L64"/>
    <mergeCell ref="A43:C43"/>
    <mergeCell ref="I43:K43"/>
    <mergeCell ref="A53:B53"/>
    <mergeCell ref="C53:D53"/>
    <mergeCell ref="E53:F53"/>
    <mergeCell ref="I53:J53"/>
    <mergeCell ref="K53:L53"/>
    <mergeCell ref="M53:N53"/>
    <mergeCell ref="A54:B54"/>
    <mergeCell ref="C54:D54"/>
    <mergeCell ref="E54:F54"/>
    <mergeCell ref="I54:J54"/>
    <mergeCell ref="K54:L54"/>
    <mergeCell ref="M54:N54"/>
    <mergeCell ref="A55:C55"/>
    <mergeCell ref="F55:G55"/>
    <mergeCell ref="A56:F56"/>
    <mergeCell ref="I56:N56"/>
    <mergeCell ref="A57:F57"/>
    <mergeCell ref="I57:N57"/>
    <mergeCell ref="A60:B60"/>
    <mergeCell ref="C60:D60"/>
    <mergeCell ref="E60:F60"/>
    <mergeCell ref="I60:J60"/>
    <mergeCell ref="K60:L60"/>
    <mergeCell ref="M60:N60"/>
    <mergeCell ref="A79:B79"/>
    <mergeCell ref="C79:D79"/>
    <mergeCell ref="E79:F79"/>
    <mergeCell ref="I79:J79"/>
    <mergeCell ref="K79:L79"/>
    <mergeCell ref="M79:N79"/>
    <mergeCell ref="A80:B80"/>
    <mergeCell ref="C80:D80"/>
    <mergeCell ref="E80:F80"/>
    <mergeCell ref="I80:J80"/>
    <mergeCell ref="K80:L80"/>
    <mergeCell ref="M80:N80"/>
    <mergeCell ref="E65:F65"/>
    <mergeCell ref="M65:N65"/>
    <mergeCell ref="A67:G67"/>
    <mergeCell ref="I67:O67"/>
    <mergeCell ref="A68:C68"/>
    <mergeCell ref="I68:K68"/>
    <mergeCell ref="A69:C69"/>
    <mergeCell ref="I69:K69"/>
    <mergeCell ref="A70:C70"/>
    <mergeCell ref="I70:K70"/>
    <mergeCell ref="M66:N66"/>
    <mergeCell ref="I94:K94"/>
    <mergeCell ref="F81:G81"/>
    <mergeCell ref="N81:O81"/>
    <mergeCell ref="A82:F82"/>
    <mergeCell ref="I82:N82"/>
    <mergeCell ref="A83:F83"/>
    <mergeCell ref="I83:N83"/>
    <mergeCell ref="A84:F84"/>
    <mergeCell ref="I84:N84"/>
    <mergeCell ref="A86:B86"/>
    <mergeCell ref="C86:D86"/>
    <mergeCell ref="E86:F86"/>
    <mergeCell ref="I86:J86"/>
    <mergeCell ref="K86:L86"/>
    <mergeCell ref="M86:N86"/>
    <mergeCell ref="A87:B87"/>
    <mergeCell ref="C87:D87"/>
    <mergeCell ref="E87:F87"/>
    <mergeCell ref="I87:J87"/>
    <mergeCell ref="K87:L87"/>
    <mergeCell ref="M87:N87"/>
    <mergeCell ref="A91:B91"/>
    <mergeCell ref="C91:D91"/>
    <mergeCell ref="I91:J91"/>
    <mergeCell ref="M105:N105"/>
    <mergeCell ref="A106:B106"/>
    <mergeCell ref="C106:D106"/>
    <mergeCell ref="E106:F106"/>
    <mergeCell ref="I106:J106"/>
    <mergeCell ref="K106:L106"/>
    <mergeCell ref="M106:N106"/>
    <mergeCell ref="A88:B88"/>
    <mergeCell ref="C88:D88"/>
    <mergeCell ref="E88:F88"/>
    <mergeCell ref="I88:J88"/>
    <mergeCell ref="K88:L88"/>
    <mergeCell ref="M88:N88"/>
    <mergeCell ref="A90:D90"/>
    <mergeCell ref="E90:G90"/>
    <mergeCell ref="I90:L90"/>
    <mergeCell ref="M90:O90"/>
    <mergeCell ref="E91:F91"/>
    <mergeCell ref="M91:N91"/>
    <mergeCell ref="E92:F92"/>
    <mergeCell ref="M92:N92"/>
    <mergeCell ref="A93:G93"/>
    <mergeCell ref="I93:O93"/>
    <mergeCell ref="A94:C94"/>
    <mergeCell ref="A95:C95"/>
    <mergeCell ref="I95:K95"/>
    <mergeCell ref="A96:C96"/>
    <mergeCell ref="I96:K96"/>
    <mergeCell ref="A97:C97"/>
    <mergeCell ref="I97:K97"/>
    <mergeCell ref="A105:B105"/>
    <mergeCell ref="C105:D105"/>
    <mergeCell ref="E105:F105"/>
    <mergeCell ref="I105:J105"/>
    <mergeCell ref="K105:L105"/>
    <mergeCell ref="I99:K99"/>
    <mergeCell ref="A98:C98"/>
    <mergeCell ref="E118:F118"/>
    <mergeCell ref="M118:N118"/>
    <mergeCell ref="F107:G107"/>
    <mergeCell ref="N107:O107"/>
    <mergeCell ref="A108:F108"/>
    <mergeCell ref="I108:N108"/>
    <mergeCell ref="A109:F109"/>
    <mergeCell ref="I109:N109"/>
    <mergeCell ref="A110:F110"/>
    <mergeCell ref="I110:N110"/>
    <mergeCell ref="A112:B112"/>
    <mergeCell ref="C112:D112"/>
    <mergeCell ref="E112:F112"/>
    <mergeCell ref="I112:J112"/>
    <mergeCell ref="K112:L112"/>
    <mergeCell ref="M112:N112"/>
    <mergeCell ref="A113:B113"/>
    <mergeCell ref="C113:D113"/>
    <mergeCell ref="E113:F113"/>
    <mergeCell ref="I113:J113"/>
    <mergeCell ref="K113:L113"/>
    <mergeCell ref="M113:N113"/>
    <mergeCell ref="A117:B117"/>
    <mergeCell ref="A118:B118"/>
    <mergeCell ref="A124:C124"/>
    <mergeCell ref="I124:K124"/>
    <mergeCell ref="A131:B131"/>
    <mergeCell ref="C131:D131"/>
    <mergeCell ref="E131:F131"/>
    <mergeCell ref="I131:J131"/>
    <mergeCell ref="K131:L131"/>
    <mergeCell ref="M131:N131"/>
    <mergeCell ref="A114:B114"/>
    <mergeCell ref="C114:D114"/>
    <mergeCell ref="E114:F114"/>
    <mergeCell ref="I114:J114"/>
    <mergeCell ref="K114:L114"/>
    <mergeCell ref="M114:N114"/>
    <mergeCell ref="A115:B115"/>
    <mergeCell ref="C115:D115"/>
    <mergeCell ref="E115:F115"/>
    <mergeCell ref="I115:J115"/>
    <mergeCell ref="K115:L115"/>
    <mergeCell ref="M115:N115"/>
    <mergeCell ref="A116:D116"/>
    <mergeCell ref="E116:G116"/>
    <mergeCell ref="I116:L116"/>
    <mergeCell ref="M116:O116"/>
    <mergeCell ref="A119:G119"/>
    <mergeCell ref="I119:O119"/>
    <mergeCell ref="A120:C120"/>
    <mergeCell ref="I120:K120"/>
    <mergeCell ref="A121:C121"/>
    <mergeCell ref="I121:K121"/>
    <mergeCell ref="A122:C122"/>
    <mergeCell ref="I122:K122"/>
    <mergeCell ref="A123:C123"/>
    <mergeCell ref="I123:K123"/>
    <mergeCell ref="A135:F135"/>
    <mergeCell ref="I135:N135"/>
    <mergeCell ref="A136:F136"/>
    <mergeCell ref="I136:N136"/>
    <mergeCell ref="A138:B138"/>
    <mergeCell ref="C138:D138"/>
    <mergeCell ref="E138:F138"/>
    <mergeCell ref="I138:J138"/>
    <mergeCell ref="K138:L138"/>
    <mergeCell ref="M138:N138"/>
    <mergeCell ref="A132:B132"/>
    <mergeCell ref="C132:D132"/>
    <mergeCell ref="E132:F132"/>
    <mergeCell ref="I132:J132"/>
    <mergeCell ref="K132:L132"/>
    <mergeCell ref="M132:N132"/>
    <mergeCell ref="F133:G133"/>
    <mergeCell ref="N133:O133"/>
    <mergeCell ref="A134:F134"/>
    <mergeCell ref="I134:N134"/>
    <mergeCell ref="M139:N139"/>
    <mergeCell ref="A140:B140"/>
    <mergeCell ref="C140:D140"/>
    <mergeCell ref="E140:F140"/>
    <mergeCell ref="I140:J140"/>
    <mergeCell ref="K140:L140"/>
    <mergeCell ref="M140:N140"/>
    <mergeCell ref="A141:B141"/>
    <mergeCell ref="C141:D141"/>
    <mergeCell ref="E141:F141"/>
    <mergeCell ref="I141:J141"/>
    <mergeCell ref="K141:L141"/>
    <mergeCell ref="M141:N141"/>
    <mergeCell ref="A148:C148"/>
    <mergeCell ref="I148:K148"/>
    <mergeCell ref="A149:C149"/>
    <mergeCell ref="I149:K149"/>
    <mergeCell ref="A150:C150"/>
    <mergeCell ref="I150:K150"/>
    <mergeCell ref="A151:C151"/>
    <mergeCell ref="I151:K151"/>
    <mergeCell ref="A139:B139"/>
    <mergeCell ref="C139:D139"/>
    <mergeCell ref="E139:F139"/>
    <mergeCell ref="I139:J139"/>
    <mergeCell ref="K139:L139"/>
    <mergeCell ref="A143:B143"/>
    <mergeCell ref="C143:D143"/>
    <mergeCell ref="E143:F143"/>
    <mergeCell ref="K143:L143"/>
    <mergeCell ref="A142:D142"/>
    <mergeCell ref="E142:G142"/>
    <mergeCell ref="I142:L142"/>
    <mergeCell ref="M142:O142"/>
    <mergeCell ref="A145:G145"/>
    <mergeCell ref="I145:O145"/>
    <mergeCell ref="A146:C146"/>
    <mergeCell ref="I146:K146"/>
    <mergeCell ref="A147:C147"/>
    <mergeCell ref="I147:K147"/>
    <mergeCell ref="M143:N143"/>
    <mergeCell ref="E167:F167"/>
    <mergeCell ref="I167:J167"/>
    <mergeCell ref="K167:L167"/>
    <mergeCell ref="M167:N167"/>
    <mergeCell ref="A157:B157"/>
    <mergeCell ref="C157:D157"/>
    <mergeCell ref="E157:F157"/>
    <mergeCell ref="I157:J157"/>
    <mergeCell ref="K157:L157"/>
    <mergeCell ref="M157:N157"/>
    <mergeCell ref="A158:B158"/>
    <mergeCell ref="C158:D158"/>
    <mergeCell ref="E158:F158"/>
    <mergeCell ref="I158:J158"/>
    <mergeCell ref="K158:L158"/>
    <mergeCell ref="M158:N158"/>
    <mergeCell ref="F159:G159"/>
    <mergeCell ref="N159:O159"/>
    <mergeCell ref="A160:F160"/>
    <mergeCell ref="I160:N160"/>
    <mergeCell ref="A161:F161"/>
    <mergeCell ref="I161:N161"/>
    <mergeCell ref="M164:N164"/>
    <mergeCell ref="A171:G171"/>
    <mergeCell ref="I171:O171"/>
    <mergeCell ref="A172:C172"/>
    <mergeCell ref="I172:K172"/>
    <mergeCell ref="A173:C173"/>
    <mergeCell ref="I173:K173"/>
    <mergeCell ref="A174:C174"/>
    <mergeCell ref="I174:K174"/>
    <mergeCell ref="A162:F162"/>
    <mergeCell ref="I162:N162"/>
    <mergeCell ref="A165:B165"/>
    <mergeCell ref="C165:D165"/>
    <mergeCell ref="E165:F165"/>
    <mergeCell ref="I165:J165"/>
    <mergeCell ref="K165:L165"/>
    <mergeCell ref="M165:N165"/>
    <mergeCell ref="A166:B166"/>
    <mergeCell ref="C166:D166"/>
    <mergeCell ref="E166:F166"/>
    <mergeCell ref="I166:J166"/>
    <mergeCell ref="K166:L166"/>
    <mergeCell ref="M166:N166"/>
    <mergeCell ref="A167:B167"/>
    <mergeCell ref="C167:D167"/>
    <mergeCell ref="A168:D168"/>
    <mergeCell ref="E168:G168"/>
    <mergeCell ref="I168:L168"/>
    <mergeCell ref="M168:O168"/>
    <mergeCell ref="A169:B169"/>
    <mergeCell ref="C169:D169"/>
    <mergeCell ref="E169:F169"/>
    <mergeCell ref="I169:J169"/>
    <mergeCell ref="K169:L169"/>
    <mergeCell ref="M169:N169"/>
    <mergeCell ref="M195:N195"/>
    <mergeCell ref="I183:J183"/>
    <mergeCell ref="K183:L183"/>
    <mergeCell ref="M183:N183"/>
    <mergeCell ref="A184:B184"/>
    <mergeCell ref="C184:D184"/>
    <mergeCell ref="E184:F184"/>
    <mergeCell ref="I184:J184"/>
    <mergeCell ref="K184:L184"/>
    <mergeCell ref="M184:N184"/>
    <mergeCell ref="F185:G185"/>
    <mergeCell ref="N185:O185"/>
    <mergeCell ref="A186:F186"/>
    <mergeCell ref="I186:N186"/>
    <mergeCell ref="A187:F187"/>
    <mergeCell ref="I187:N187"/>
    <mergeCell ref="A188:F188"/>
    <mergeCell ref="I188:N188"/>
    <mergeCell ref="A183:B183"/>
    <mergeCell ref="C183:D183"/>
    <mergeCell ref="E183:F183"/>
    <mergeCell ref="A190:B190"/>
    <mergeCell ref="C190:D190"/>
    <mergeCell ref="E190:F190"/>
    <mergeCell ref="M192:N192"/>
    <mergeCell ref="A193:B193"/>
    <mergeCell ref="C193:D193"/>
    <mergeCell ref="E193:F193"/>
    <mergeCell ref="I193:J193"/>
    <mergeCell ref="K193:L193"/>
    <mergeCell ref="M193:N193"/>
    <mergeCell ref="A194:D194"/>
    <mergeCell ref="E194:G194"/>
    <mergeCell ref="I194:L194"/>
    <mergeCell ref="M194:O194"/>
    <mergeCell ref="A199:C199"/>
    <mergeCell ref="I199:K199"/>
    <mergeCell ref="A200:C200"/>
    <mergeCell ref="I200:K200"/>
    <mergeCell ref="A201:C201"/>
    <mergeCell ref="I201:K201"/>
    <mergeCell ref="A202:C202"/>
    <mergeCell ref="I202:K202"/>
    <mergeCell ref="A192:B192"/>
    <mergeCell ref="C192:D192"/>
    <mergeCell ref="E192:F192"/>
    <mergeCell ref="I192:J192"/>
    <mergeCell ref="K192:L192"/>
    <mergeCell ref="A195:B195"/>
    <mergeCell ref="C195:D195"/>
    <mergeCell ref="E195:F195"/>
    <mergeCell ref="I195:J195"/>
    <mergeCell ref="K195:L195"/>
    <mergeCell ref="A196:B196"/>
    <mergeCell ref="C196:D196"/>
    <mergeCell ref="E196:F196"/>
    <mergeCell ref="I196:J196"/>
    <mergeCell ref="K196:L196"/>
    <mergeCell ref="M196:N196"/>
    <mergeCell ref="A197:G197"/>
    <mergeCell ref="I197:O197"/>
    <mergeCell ref="A198:C198"/>
    <mergeCell ref="I198:K198"/>
    <mergeCell ref="E219:F219"/>
    <mergeCell ref="I219:J219"/>
    <mergeCell ref="K219:L219"/>
    <mergeCell ref="M219:N219"/>
    <mergeCell ref="A203:C203"/>
    <mergeCell ref="I203:K203"/>
    <mergeCell ref="A204:C204"/>
    <mergeCell ref="I204:K204"/>
    <mergeCell ref="A205:C205"/>
    <mergeCell ref="I205:K205"/>
    <mergeCell ref="A209:B209"/>
    <mergeCell ref="C209:D209"/>
    <mergeCell ref="E209:F209"/>
    <mergeCell ref="I209:J209"/>
    <mergeCell ref="K209:L209"/>
    <mergeCell ref="M209:N209"/>
    <mergeCell ref="A210:B210"/>
    <mergeCell ref="C210:D210"/>
    <mergeCell ref="E210:F210"/>
    <mergeCell ref="I210:J210"/>
    <mergeCell ref="K210:L210"/>
    <mergeCell ref="M210:N210"/>
    <mergeCell ref="A206:C206"/>
    <mergeCell ref="I206:K206"/>
    <mergeCell ref="A222:B222"/>
    <mergeCell ref="C222:D222"/>
    <mergeCell ref="E222:F222"/>
    <mergeCell ref="I222:J222"/>
    <mergeCell ref="K222:L222"/>
    <mergeCell ref="M222:N222"/>
    <mergeCell ref="A223:G223"/>
    <mergeCell ref="I223:O223"/>
    <mergeCell ref="F211:G211"/>
    <mergeCell ref="N211:O211"/>
    <mergeCell ref="A212:F212"/>
    <mergeCell ref="I212:N212"/>
    <mergeCell ref="A213:F213"/>
    <mergeCell ref="I213:N213"/>
    <mergeCell ref="A214:F214"/>
    <mergeCell ref="I214:N214"/>
    <mergeCell ref="A216:B216"/>
    <mergeCell ref="C216:D216"/>
    <mergeCell ref="E216:F216"/>
    <mergeCell ref="I216:J216"/>
    <mergeCell ref="K216:L216"/>
    <mergeCell ref="M216:N216"/>
    <mergeCell ref="A219:B219"/>
    <mergeCell ref="C219:D219"/>
    <mergeCell ref="A220:D220"/>
    <mergeCell ref="E220:G220"/>
    <mergeCell ref="I220:L220"/>
    <mergeCell ref="M220:O220"/>
    <mergeCell ref="A221:B221"/>
    <mergeCell ref="C221:D221"/>
    <mergeCell ref="E221:F221"/>
    <mergeCell ref="I221:J221"/>
    <mergeCell ref="K221:L221"/>
    <mergeCell ref="M221:N221"/>
    <mergeCell ref="A243:B243"/>
    <mergeCell ref="C243:D243"/>
    <mergeCell ref="E243:F243"/>
    <mergeCell ref="I243:J243"/>
    <mergeCell ref="K243:L243"/>
    <mergeCell ref="M243:N243"/>
    <mergeCell ref="A224:C224"/>
    <mergeCell ref="I224:K224"/>
    <mergeCell ref="A225:C225"/>
    <mergeCell ref="I225:K225"/>
    <mergeCell ref="A226:C226"/>
    <mergeCell ref="I226:K226"/>
    <mergeCell ref="A227:C227"/>
    <mergeCell ref="I227:K227"/>
    <mergeCell ref="A228:C228"/>
    <mergeCell ref="I228:K228"/>
    <mergeCell ref="A229:C229"/>
    <mergeCell ref="I229:K229"/>
    <mergeCell ref="A230:C230"/>
    <mergeCell ref="I230:K230"/>
    <mergeCell ref="A231:C231"/>
    <mergeCell ref="I231:K231"/>
    <mergeCell ref="A232:C232"/>
    <mergeCell ref="I232:K232"/>
    <mergeCell ref="A248:B248"/>
    <mergeCell ref="C248:D248"/>
    <mergeCell ref="E248:F248"/>
    <mergeCell ref="I248:J248"/>
    <mergeCell ref="K248:L248"/>
    <mergeCell ref="M248:N248"/>
    <mergeCell ref="A249:G249"/>
    <mergeCell ref="I249:O249"/>
    <mergeCell ref="K236:L236"/>
    <mergeCell ref="M236:N236"/>
    <mergeCell ref="F237:G237"/>
    <mergeCell ref="N237:O237"/>
    <mergeCell ref="A238:F238"/>
    <mergeCell ref="I238:N238"/>
    <mergeCell ref="A239:F239"/>
    <mergeCell ref="I239:N239"/>
    <mergeCell ref="A240:F240"/>
    <mergeCell ref="I240:N240"/>
    <mergeCell ref="A242:B242"/>
    <mergeCell ref="C242:D242"/>
    <mergeCell ref="E242:F242"/>
    <mergeCell ref="I242:J242"/>
    <mergeCell ref="K242:L242"/>
    <mergeCell ref="M242:N242"/>
    <mergeCell ref="A246:D246"/>
    <mergeCell ref="E246:G246"/>
    <mergeCell ref="I246:L246"/>
    <mergeCell ref="M246:O246"/>
    <mergeCell ref="A247:B247"/>
    <mergeCell ref="C247:D247"/>
    <mergeCell ref="E247:F247"/>
    <mergeCell ref="I247:J247"/>
    <mergeCell ref="K247:L247"/>
    <mergeCell ref="M247:N247"/>
    <mergeCell ref="F263:G263"/>
    <mergeCell ref="N263:O263"/>
    <mergeCell ref="A264:F264"/>
    <mergeCell ref="I264:N264"/>
    <mergeCell ref="A265:F265"/>
    <mergeCell ref="I265:N265"/>
    <mergeCell ref="A250:C250"/>
    <mergeCell ref="I250:K250"/>
    <mergeCell ref="A251:C251"/>
    <mergeCell ref="I251:K251"/>
    <mergeCell ref="A252:C252"/>
    <mergeCell ref="I252:K252"/>
    <mergeCell ref="A253:C253"/>
    <mergeCell ref="I253:K253"/>
    <mergeCell ref="A254:C254"/>
    <mergeCell ref="I254:K254"/>
    <mergeCell ref="A255:C255"/>
    <mergeCell ref="I255:K255"/>
    <mergeCell ref="A256:C256"/>
    <mergeCell ref="I256:K256"/>
    <mergeCell ref="A257:C257"/>
    <mergeCell ref="I257:K257"/>
    <mergeCell ref="A258:C258"/>
    <mergeCell ref="I258:K258"/>
    <mergeCell ref="A261:B261"/>
    <mergeCell ref="C261:D261"/>
    <mergeCell ref="E261:F261"/>
    <mergeCell ref="I261:J261"/>
    <mergeCell ref="K261:L261"/>
    <mergeCell ref="M261:N261"/>
    <mergeCell ref="A262:B262"/>
    <mergeCell ref="C262:D262"/>
    <mergeCell ref="E262:F262"/>
    <mergeCell ref="I262:J262"/>
    <mergeCell ref="K262:L262"/>
    <mergeCell ref="M262:N262"/>
  </mergeCells>
  <phoneticPr fontId="9"/>
  <conditionalFormatting sqref="A27:A28 C27:C28 E27:E28">
    <cfRule type="expression" dxfId="70" priority="40" stopIfTrue="1">
      <formula>$G$4=TRUE</formula>
    </cfRule>
  </conditionalFormatting>
  <conditionalFormatting sqref="A53:A54 C53:C54 E53:E54">
    <cfRule type="expression" dxfId="69" priority="36" stopIfTrue="1">
      <formula>$G$4=TRUE</formula>
    </cfRule>
  </conditionalFormatting>
  <conditionalFormatting sqref="A79:A80 C79:C80 E79:E80">
    <cfRule type="expression" dxfId="68" priority="32" stopIfTrue="1">
      <formula>$G$4=TRUE</formula>
    </cfRule>
  </conditionalFormatting>
  <conditionalFormatting sqref="A105:A106 C105:C106 E105:E106">
    <cfRule type="expression" dxfId="67" priority="28" stopIfTrue="1">
      <formula>$G$4=TRUE</formula>
    </cfRule>
  </conditionalFormatting>
  <conditionalFormatting sqref="A131:A132 C131:C132 E131:E132">
    <cfRule type="expression" dxfId="66" priority="24" stopIfTrue="1">
      <formula>$G$4=TRUE</formula>
    </cfRule>
  </conditionalFormatting>
  <conditionalFormatting sqref="A157:A158 C157:C158 E157:E158">
    <cfRule type="expression" dxfId="65" priority="20" stopIfTrue="1">
      <formula>$G$4=TRUE</formula>
    </cfRule>
  </conditionalFormatting>
  <conditionalFormatting sqref="A183:A184 C183:C184 E183:E184">
    <cfRule type="expression" dxfId="64" priority="16" stopIfTrue="1">
      <formula>$G$4=TRUE</formula>
    </cfRule>
  </conditionalFormatting>
  <conditionalFormatting sqref="A209:A210 C209:C210 E209:E210">
    <cfRule type="expression" dxfId="63" priority="12" stopIfTrue="1">
      <formula>$G$4=TRUE</formula>
    </cfRule>
  </conditionalFormatting>
  <conditionalFormatting sqref="A235:A236 C235:C236 E235:E236">
    <cfRule type="expression" dxfId="62" priority="8" stopIfTrue="1">
      <formula>$G$4=TRUE</formula>
    </cfRule>
  </conditionalFormatting>
  <conditionalFormatting sqref="A261:A262 C261:C262 E261:E262">
    <cfRule type="expression" dxfId="61" priority="4" stopIfTrue="1">
      <formula>$G$4=TRUE</formula>
    </cfRule>
  </conditionalFormatting>
  <conditionalFormatting sqref="F17 A17:B26">
    <cfRule type="expression" dxfId="60" priority="60" stopIfTrue="1">
      <formula>#REF!=TRUE</formula>
    </cfRule>
  </conditionalFormatting>
  <conditionalFormatting sqref="F43 A43:B52">
    <cfRule type="expression" dxfId="59" priority="58" stopIfTrue="1">
      <formula>#REF!=TRUE</formula>
    </cfRule>
  </conditionalFormatting>
  <conditionalFormatting sqref="F69 A69:B78">
    <cfRule type="expression" dxfId="58" priority="56" stopIfTrue="1">
      <formula>#REF!=TRUE</formula>
    </cfRule>
  </conditionalFormatting>
  <conditionalFormatting sqref="F95 A95:B104">
    <cfRule type="expression" dxfId="57" priority="54" stopIfTrue="1">
      <formula>#REF!=TRUE</formula>
    </cfRule>
  </conditionalFormatting>
  <conditionalFormatting sqref="F121 A121:B130">
    <cfRule type="expression" dxfId="56" priority="52" stopIfTrue="1">
      <formula>#REF!=TRUE</formula>
    </cfRule>
  </conditionalFormatting>
  <conditionalFormatting sqref="F147 A147:B156">
    <cfRule type="expression" dxfId="55" priority="50" stopIfTrue="1">
      <formula>#REF!=TRUE</formula>
    </cfRule>
  </conditionalFormatting>
  <conditionalFormatting sqref="F173 A173:B182">
    <cfRule type="expression" dxfId="54" priority="48" stopIfTrue="1">
      <formula>#REF!=TRUE</formula>
    </cfRule>
  </conditionalFormatting>
  <conditionalFormatting sqref="F199 A199:B208">
    <cfRule type="expression" dxfId="53" priority="46" stopIfTrue="1">
      <formula>#REF!=TRUE</formula>
    </cfRule>
  </conditionalFormatting>
  <conditionalFormatting sqref="F225 A225:B234">
    <cfRule type="expression" dxfId="52" priority="44" stopIfTrue="1">
      <formula>#REF!=TRUE</formula>
    </cfRule>
  </conditionalFormatting>
  <conditionalFormatting sqref="F251 A251:B260">
    <cfRule type="expression" dxfId="51" priority="42" stopIfTrue="1">
      <formula>#REF!=TRUE</formula>
    </cfRule>
  </conditionalFormatting>
  <conditionalFormatting sqref="G27">
    <cfRule type="expression" dxfId="50" priority="39" stopIfTrue="1">
      <formula>$G$4=TRUE</formula>
    </cfRule>
  </conditionalFormatting>
  <conditionalFormatting sqref="G53">
    <cfRule type="expression" dxfId="49" priority="35" stopIfTrue="1">
      <formula>$G$4=TRUE</formula>
    </cfRule>
  </conditionalFormatting>
  <conditionalFormatting sqref="G79">
    <cfRule type="expression" dxfId="48" priority="31" stopIfTrue="1">
      <formula>$G$4=TRUE</formula>
    </cfRule>
  </conditionalFormatting>
  <conditionalFormatting sqref="G105">
    <cfRule type="expression" dxfId="47" priority="27" stopIfTrue="1">
      <formula>$G$4=TRUE</formula>
    </cfRule>
  </conditionalFormatting>
  <conditionalFormatting sqref="G131">
    <cfRule type="expression" dxfId="46" priority="23" stopIfTrue="1">
      <formula>$G$4=TRUE</formula>
    </cfRule>
  </conditionalFormatting>
  <conditionalFormatting sqref="G157">
    <cfRule type="expression" dxfId="45" priority="19" stopIfTrue="1">
      <formula>$G$4=TRUE</formula>
    </cfRule>
  </conditionalFormatting>
  <conditionalFormatting sqref="G183">
    <cfRule type="expression" dxfId="44" priority="15" stopIfTrue="1">
      <formula>$G$4=TRUE</formula>
    </cfRule>
  </conditionalFormatting>
  <conditionalFormatting sqref="G209">
    <cfRule type="expression" dxfId="43" priority="11" stopIfTrue="1">
      <formula>$G$4=TRUE</formula>
    </cfRule>
  </conditionalFormatting>
  <conditionalFormatting sqref="G235">
    <cfRule type="expression" dxfId="42" priority="7" stopIfTrue="1">
      <formula>$G$4=TRUE</formula>
    </cfRule>
  </conditionalFormatting>
  <conditionalFormatting sqref="G261">
    <cfRule type="expression" dxfId="41" priority="3" stopIfTrue="1">
      <formula>$G$4=TRUE</formula>
    </cfRule>
  </conditionalFormatting>
  <conditionalFormatting sqref="I27:I28 K27:K28 M27:M28">
    <cfRule type="expression" dxfId="40" priority="38" stopIfTrue="1">
      <formula>$G$4=TRUE</formula>
    </cfRule>
  </conditionalFormatting>
  <conditionalFormatting sqref="I53:I54 K53:K54 M53:M54">
    <cfRule type="expression" dxfId="39" priority="34" stopIfTrue="1">
      <formula>$G$4=TRUE</formula>
    </cfRule>
  </conditionalFormatting>
  <conditionalFormatting sqref="I79:I80 K79:K80 M79:M80">
    <cfRule type="expression" dxfId="38" priority="30" stopIfTrue="1">
      <formula>$G$4=TRUE</formula>
    </cfRule>
  </conditionalFormatting>
  <conditionalFormatting sqref="I105:I106 K105:K106 M105:M106">
    <cfRule type="expression" dxfId="37" priority="26" stopIfTrue="1">
      <formula>$G$4=TRUE</formula>
    </cfRule>
  </conditionalFormatting>
  <conditionalFormatting sqref="I131:I132 K131:K132 M131:M132">
    <cfRule type="expression" dxfId="36" priority="22" stopIfTrue="1">
      <formula>$G$4=TRUE</formula>
    </cfRule>
  </conditionalFormatting>
  <conditionalFormatting sqref="I157:I158 K157:K158 M157:M158">
    <cfRule type="expression" dxfId="35" priority="18" stopIfTrue="1">
      <formula>$G$4=TRUE</formula>
    </cfRule>
  </conditionalFormatting>
  <conditionalFormatting sqref="I183:I184 K183:K184 M183:M184">
    <cfRule type="expression" dxfId="34" priority="14" stopIfTrue="1">
      <formula>$G$4=TRUE</formula>
    </cfRule>
  </conditionalFormatting>
  <conditionalFormatting sqref="I209:I210 K209:K210 M209:M210">
    <cfRule type="expression" dxfId="33" priority="10" stopIfTrue="1">
      <formula>$G$4=TRUE</formula>
    </cfRule>
  </conditionalFormatting>
  <conditionalFormatting sqref="I235:I236 K235:K236 M235:M236">
    <cfRule type="expression" dxfId="32" priority="6" stopIfTrue="1">
      <formula>$G$4=TRUE</formula>
    </cfRule>
  </conditionalFormatting>
  <conditionalFormatting sqref="I261:I262 K261:K262 M261:M262">
    <cfRule type="expression" dxfId="31" priority="2" stopIfTrue="1">
      <formula>$G$4=TRUE</formula>
    </cfRule>
  </conditionalFormatting>
  <conditionalFormatting sqref="N17 I17:J26">
    <cfRule type="expression" dxfId="30" priority="59" stopIfTrue="1">
      <formula>#REF!=TRUE</formula>
    </cfRule>
  </conditionalFormatting>
  <conditionalFormatting sqref="N43 I43:J52">
    <cfRule type="expression" dxfId="29" priority="57" stopIfTrue="1">
      <formula>#REF!=TRUE</formula>
    </cfRule>
  </conditionalFormatting>
  <conditionalFormatting sqref="N69 I69:J78">
    <cfRule type="expression" dxfId="28" priority="55" stopIfTrue="1">
      <formula>#REF!=TRUE</formula>
    </cfRule>
  </conditionalFormatting>
  <conditionalFormatting sqref="N95 I95:J104">
    <cfRule type="expression" dxfId="27" priority="53" stopIfTrue="1">
      <formula>#REF!=TRUE</formula>
    </cfRule>
  </conditionalFormatting>
  <conditionalFormatting sqref="N121 I121:J130">
    <cfRule type="expression" dxfId="26" priority="51" stopIfTrue="1">
      <formula>#REF!=TRUE</formula>
    </cfRule>
  </conditionalFormatting>
  <conditionalFormatting sqref="N147 I147:J156">
    <cfRule type="expression" dxfId="25" priority="49" stopIfTrue="1">
      <formula>#REF!=TRUE</formula>
    </cfRule>
  </conditionalFormatting>
  <conditionalFormatting sqref="N173 I173:J182">
    <cfRule type="expression" dxfId="24" priority="47" stopIfTrue="1">
      <formula>#REF!=TRUE</formula>
    </cfRule>
  </conditionalFormatting>
  <conditionalFormatting sqref="N199 I199:J208">
    <cfRule type="expression" dxfId="23" priority="45" stopIfTrue="1">
      <formula>#REF!=TRUE</formula>
    </cfRule>
  </conditionalFormatting>
  <conditionalFormatting sqref="N225 I225:J234">
    <cfRule type="expression" dxfId="22" priority="43" stopIfTrue="1">
      <formula>#REF!=TRUE</formula>
    </cfRule>
  </conditionalFormatting>
  <conditionalFormatting sqref="N251 I251:J260">
    <cfRule type="expression" dxfId="21" priority="41" stopIfTrue="1">
      <formula>#REF!=TRUE</formula>
    </cfRule>
  </conditionalFormatting>
  <conditionalFormatting sqref="O27">
    <cfRule type="expression" dxfId="20" priority="37" stopIfTrue="1">
      <formula>$G$4=TRUE</formula>
    </cfRule>
  </conditionalFormatting>
  <conditionalFormatting sqref="O53">
    <cfRule type="expression" dxfId="19" priority="33" stopIfTrue="1">
      <formula>$G$4=TRUE</formula>
    </cfRule>
  </conditionalFormatting>
  <conditionalFormatting sqref="O79">
    <cfRule type="expression" dxfId="18" priority="29" stopIfTrue="1">
      <formula>$G$4=TRUE</formula>
    </cfRule>
  </conditionalFormatting>
  <conditionalFormatting sqref="O105">
    <cfRule type="expression" dxfId="17" priority="25" stopIfTrue="1">
      <formula>$G$4=TRUE</formula>
    </cfRule>
  </conditionalFormatting>
  <conditionalFormatting sqref="O131">
    <cfRule type="expression" dxfId="16" priority="21" stopIfTrue="1">
      <formula>$G$4=TRUE</formula>
    </cfRule>
  </conditionalFormatting>
  <conditionalFormatting sqref="O157">
    <cfRule type="expression" dxfId="15" priority="17" stopIfTrue="1">
      <formula>$G$4=TRUE</formula>
    </cfRule>
  </conditionalFormatting>
  <conditionalFormatting sqref="O183">
    <cfRule type="expression" dxfId="14" priority="13" stopIfTrue="1">
      <formula>$G$4=TRUE</formula>
    </cfRule>
  </conditionalFormatting>
  <conditionalFormatting sqref="O209">
    <cfRule type="expression" dxfId="13" priority="9" stopIfTrue="1">
      <formula>$G$4=TRUE</formula>
    </cfRule>
  </conditionalFormatting>
  <conditionalFormatting sqref="O235">
    <cfRule type="expression" dxfId="12" priority="5" stopIfTrue="1">
      <formula>$G$4=TRUE</formula>
    </cfRule>
  </conditionalFormatting>
  <conditionalFormatting sqref="O261">
    <cfRule type="expression" dxfId="11" priority="1" stopIfTrue="1">
      <formula>$G$4=TRUE</formula>
    </cfRule>
  </conditionalFormatting>
  <dataValidations xWindow="467" yWindow="644" count="5">
    <dataValidation allowBlank="1" showInputMessage="1" showErrorMessage="1" prompt="会場の席数に関する備考欄" sqref="M166:N166 E244:F244 E192:F192 E10:F10 M218:N218 M10:N10 E218:F218 E36:F36 M36:N36 M244:N244 E62:F62 M88:N88 E114:F114 M192:N192 M62:N62 E88:F88 M140:N140 E166:F166 M114:N114 E140:F140" xr:uid="{036731C3-68B2-453F-A87A-FD26C7EE9925}"/>
    <dataValidation type="whole" operator="lessThanOrEqual" allowBlank="1" showInputMessage="1" showErrorMessage="1" sqref="G31 O31 G57 O57 G83 O83 G109 O135 G161 O109 G135 O187 G213 O161 G187 O239 G265 O213 G239 O265" xr:uid="{00000000-0002-0000-0900-000001000000}">
      <formula1>0</formula1>
    </dataValidation>
    <dataValidation type="whole" operator="greaterThanOrEqual" allowBlank="1" showInputMessage="1" showErrorMessage="1" errorTitle="入力エラー" error="整数でご入力ください。" sqref="C10:D10 K10:L10 C36:D36 K36:L36 C62:D62 K62:L62 C88:D88 K88:L88 C114:D114 K114:L114 C140:D140 K140:L140 C166:D166 K166:L166 C192:D192 K192:L192 C218:D218 K218:L218 C244:D244 K244:L244" xr:uid="{42705079-1BB9-4B83-AFB0-944CB938D797}">
      <formula1>0</formula1>
    </dataValidation>
    <dataValidation imeMode="off" allowBlank="1" showInputMessage="1" showErrorMessage="1" sqref="G27 E28 O27 M28 G53 E54 O53 M54 G79 E80 O79 M80 G105 E106 O105 M106 G131 E132 O131 M132 G157 E158 O157 M158 G183 E184 O183 M184 G209 E210 O209 M210 G235 E236 O235 M236 G261 E262 O261 M262" xr:uid="{3A6168A3-AD38-400B-AA45-1FE823CD1074}"/>
    <dataValidation imeMode="hiragana" allowBlank="1" showInputMessage="1" showErrorMessage="1" sqref="E27:E28 G27 A27:A28 C27:C28 M27:M28 O27 I27:I28 K27:K28 E53:E54 G53 A53:A54 C53:C54 M53:M54 O53 I53:I54 K53:K54 E79:E80 G79 A79:A80 C79:C80 M79:M80 O79 I79:I80 K79:K80 E105:E106 G105 A105:A106 C105:C106 M105:M106 O105 I105:I106 K105:K106 E131:E132 G131 A131:A132 C131:C132 M131:M132 O131 I131:I132 K131:K132 E157:E158 G157 A157:A158 C157:C158 M157:M158 O157 I157:I158 K157:K158 E183:E184 G183 A183:A184 C183:C184 M183:M184 O183 I183:I184 K183:K184 E209:E210 G209 A209:A210 C209:C210 M209:M210 O209 I209:I210 K209:K210 E235:E236 G235 A235:A236 C235:C236 M235:M236 O235 I235:I236 K235:K236 E261:E262 G261 A261:A262 C261:C262 M261:M262 O261 I261:I262 K261:K262" xr:uid="{0BD28F07-B0EC-4767-B133-A74280BC9891}"/>
  </dataValidations>
  <pageMargins left="0.7" right="0.7" top="0.75" bottom="0.75" header="0.3" footer="0.3"/>
  <pageSetup paperSize="9" scale="59" fitToHeight="0" orientation="portrait" r:id="rId1"/>
  <headerFooter scaleWithDoc="0" alignWithMargins="0">
    <oddFooter>&amp;R&amp;"ＭＳ ゴシック,標準"&amp;12整理番号：（事務局記入欄）</oddFooter>
  </headerFooter>
  <rowBreaks count="5" manualBreakCount="5">
    <brk id="58" max="14" man="1"/>
    <brk id="110" max="14" man="1"/>
    <brk id="162" max="14" man="1"/>
    <brk id="214" max="14" man="1"/>
    <brk id="266"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499984740745262"/>
  </sheetPr>
  <dimension ref="A1:E9"/>
  <sheetViews>
    <sheetView workbookViewId="0">
      <selection activeCell="K1" sqref="K1"/>
    </sheetView>
  </sheetViews>
  <sheetFormatPr defaultRowHeight="18.75"/>
  <cols>
    <col min="1" max="1" width="12.375" bestFit="1" customWidth="1"/>
    <col min="2" max="2" width="8.625" bestFit="1" customWidth="1"/>
    <col min="3" max="3" width="12.375" bestFit="1" customWidth="1"/>
    <col min="4" max="5" width="22.25" bestFit="1" customWidth="1"/>
    <col min="6" max="6" width="8.625" bestFit="1" customWidth="1"/>
    <col min="258" max="258" width="12.375" bestFit="1" customWidth="1"/>
    <col min="259" max="259" width="8.625" bestFit="1" customWidth="1"/>
    <col min="260" max="260" width="12.375" bestFit="1" customWidth="1"/>
    <col min="261" max="261" width="22.25" bestFit="1" customWidth="1"/>
    <col min="262" max="262" width="8.625" bestFit="1" customWidth="1"/>
    <col min="514" max="514" width="12.375" bestFit="1" customWidth="1"/>
    <col min="515" max="515" width="8.625" bestFit="1" customWidth="1"/>
    <col min="516" max="516" width="12.375" bestFit="1" customWidth="1"/>
    <col min="517" max="517" width="22.25" bestFit="1" customWidth="1"/>
    <col min="518" max="518" width="8.625" bestFit="1" customWidth="1"/>
    <col min="770" max="770" width="12.375" bestFit="1" customWidth="1"/>
    <col min="771" max="771" width="8.625" bestFit="1" customWidth="1"/>
    <col min="772" max="772" width="12.375" bestFit="1" customWidth="1"/>
    <col min="773" max="773" width="22.25" bestFit="1" customWidth="1"/>
    <col min="774" max="774" width="8.625" bestFit="1" customWidth="1"/>
    <col min="1026" max="1026" width="12.375" bestFit="1" customWidth="1"/>
    <col min="1027" max="1027" width="8.625" bestFit="1" customWidth="1"/>
    <col min="1028" max="1028" width="12.375" bestFit="1" customWidth="1"/>
    <col min="1029" max="1029" width="22.25" bestFit="1" customWidth="1"/>
    <col min="1030" max="1030" width="8.625" bestFit="1" customWidth="1"/>
    <col min="1282" max="1282" width="12.375" bestFit="1" customWidth="1"/>
    <col min="1283" max="1283" width="8.625" bestFit="1" customWidth="1"/>
    <col min="1284" max="1284" width="12.375" bestFit="1" customWidth="1"/>
    <col min="1285" max="1285" width="22.25" bestFit="1" customWidth="1"/>
    <col min="1286" max="1286" width="8.625" bestFit="1" customWidth="1"/>
    <col min="1538" max="1538" width="12.375" bestFit="1" customWidth="1"/>
    <col min="1539" max="1539" width="8.625" bestFit="1" customWidth="1"/>
    <col min="1540" max="1540" width="12.375" bestFit="1" customWidth="1"/>
    <col min="1541" max="1541" width="22.25" bestFit="1" customWidth="1"/>
    <col min="1542" max="1542" width="8.625" bestFit="1" customWidth="1"/>
    <col min="1794" max="1794" width="12.375" bestFit="1" customWidth="1"/>
    <col min="1795" max="1795" width="8.625" bestFit="1" customWidth="1"/>
    <col min="1796" max="1796" width="12.375" bestFit="1" customWidth="1"/>
    <col min="1797" max="1797" width="22.25" bestFit="1" customWidth="1"/>
    <col min="1798" max="1798" width="8.625" bestFit="1" customWidth="1"/>
    <col min="2050" max="2050" width="12.375" bestFit="1" customWidth="1"/>
    <col min="2051" max="2051" width="8.625" bestFit="1" customWidth="1"/>
    <col min="2052" max="2052" width="12.375" bestFit="1" customWidth="1"/>
    <col min="2053" max="2053" width="22.25" bestFit="1" customWidth="1"/>
    <col min="2054" max="2054" width="8.625" bestFit="1" customWidth="1"/>
    <col min="2306" max="2306" width="12.375" bestFit="1" customWidth="1"/>
    <col min="2307" max="2307" width="8.625" bestFit="1" customWidth="1"/>
    <col min="2308" max="2308" width="12.375" bestFit="1" customWidth="1"/>
    <col min="2309" max="2309" width="22.25" bestFit="1" customWidth="1"/>
    <col min="2310" max="2310" width="8.625" bestFit="1" customWidth="1"/>
    <col min="2562" max="2562" width="12.375" bestFit="1" customWidth="1"/>
    <col min="2563" max="2563" width="8.625" bestFit="1" customWidth="1"/>
    <col min="2564" max="2564" width="12.375" bestFit="1" customWidth="1"/>
    <col min="2565" max="2565" width="22.25" bestFit="1" customWidth="1"/>
    <col min="2566" max="2566" width="8.625" bestFit="1" customWidth="1"/>
    <col min="2818" max="2818" width="12.375" bestFit="1" customWidth="1"/>
    <col min="2819" max="2819" width="8.625" bestFit="1" customWidth="1"/>
    <col min="2820" max="2820" width="12.375" bestFit="1" customWidth="1"/>
    <col min="2821" max="2821" width="22.25" bestFit="1" customWidth="1"/>
    <col min="2822" max="2822" width="8.625" bestFit="1" customWidth="1"/>
    <col min="3074" max="3074" width="12.375" bestFit="1" customWidth="1"/>
    <col min="3075" max="3075" width="8.625" bestFit="1" customWidth="1"/>
    <col min="3076" max="3076" width="12.375" bestFit="1" customWidth="1"/>
    <col min="3077" max="3077" width="22.25" bestFit="1" customWidth="1"/>
    <col min="3078" max="3078" width="8.625" bestFit="1" customWidth="1"/>
    <col min="3330" max="3330" width="12.375" bestFit="1" customWidth="1"/>
    <col min="3331" max="3331" width="8.625" bestFit="1" customWidth="1"/>
    <col min="3332" max="3332" width="12.375" bestFit="1" customWidth="1"/>
    <col min="3333" max="3333" width="22.25" bestFit="1" customWidth="1"/>
    <col min="3334" max="3334" width="8.625" bestFit="1" customWidth="1"/>
    <col min="3586" max="3586" width="12.375" bestFit="1" customWidth="1"/>
    <col min="3587" max="3587" width="8.625" bestFit="1" customWidth="1"/>
    <col min="3588" max="3588" width="12.375" bestFit="1" customWidth="1"/>
    <col min="3589" max="3589" width="22.25" bestFit="1" customWidth="1"/>
    <col min="3590" max="3590" width="8.625" bestFit="1" customWidth="1"/>
    <col min="3842" max="3842" width="12.375" bestFit="1" customWidth="1"/>
    <col min="3843" max="3843" width="8.625" bestFit="1" customWidth="1"/>
    <col min="3844" max="3844" width="12.375" bestFit="1" customWidth="1"/>
    <col min="3845" max="3845" width="22.25" bestFit="1" customWidth="1"/>
    <col min="3846" max="3846" width="8.625" bestFit="1" customWidth="1"/>
    <col min="4098" max="4098" width="12.375" bestFit="1" customWidth="1"/>
    <col min="4099" max="4099" width="8.625" bestFit="1" customWidth="1"/>
    <col min="4100" max="4100" width="12.375" bestFit="1" customWidth="1"/>
    <col min="4101" max="4101" width="22.25" bestFit="1" customWidth="1"/>
    <col min="4102" max="4102" width="8.625" bestFit="1" customWidth="1"/>
    <col min="4354" max="4354" width="12.375" bestFit="1" customWidth="1"/>
    <col min="4355" max="4355" width="8.625" bestFit="1" customWidth="1"/>
    <col min="4356" max="4356" width="12.375" bestFit="1" customWidth="1"/>
    <col min="4357" max="4357" width="22.25" bestFit="1" customWidth="1"/>
    <col min="4358" max="4358" width="8.625" bestFit="1" customWidth="1"/>
    <col min="4610" max="4610" width="12.375" bestFit="1" customWidth="1"/>
    <col min="4611" max="4611" width="8.625" bestFit="1" customWidth="1"/>
    <col min="4612" max="4612" width="12.375" bestFit="1" customWidth="1"/>
    <col min="4613" max="4613" width="22.25" bestFit="1" customWidth="1"/>
    <col min="4614" max="4614" width="8.625" bestFit="1" customWidth="1"/>
    <col min="4866" max="4866" width="12.375" bestFit="1" customWidth="1"/>
    <col min="4867" max="4867" width="8.625" bestFit="1" customWidth="1"/>
    <col min="4868" max="4868" width="12.375" bestFit="1" customWidth="1"/>
    <col min="4869" max="4869" width="22.25" bestFit="1" customWidth="1"/>
    <col min="4870" max="4870" width="8.625" bestFit="1" customWidth="1"/>
    <col min="5122" max="5122" width="12.375" bestFit="1" customWidth="1"/>
    <col min="5123" max="5123" width="8.625" bestFit="1" customWidth="1"/>
    <col min="5124" max="5124" width="12.375" bestFit="1" customWidth="1"/>
    <col min="5125" max="5125" width="22.25" bestFit="1" customWidth="1"/>
    <col min="5126" max="5126" width="8.625" bestFit="1" customWidth="1"/>
    <col min="5378" max="5378" width="12.375" bestFit="1" customWidth="1"/>
    <col min="5379" max="5379" width="8.625" bestFit="1" customWidth="1"/>
    <col min="5380" max="5380" width="12.375" bestFit="1" customWidth="1"/>
    <col min="5381" max="5381" width="22.25" bestFit="1" customWidth="1"/>
    <col min="5382" max="5382" width="8.625" bestFit="1" customWidth="1"/>
    <col min="5634" max="5634" width="12.375" bestFit="1" customWidth="1"/>
    <col min="5635" max="5635" width="8.625" bestFit="1" customWidth="1"/>
    <col min="5636" max="5636" width="12.375" bestFit="1" customWidth="1"/>
    <col min="5637" max="5637" width="22.25" bestFit="1" customWidth="1"/>
    <col min="5638" max="5638" width="8.625" bestFit="1" customWidth="1"/>
    <col min="5890" max="5890" width="12.375" bestFit="1" customWidth="1"/>
    <col min="5891" max="5891" width="8.625" bestFit="1" customWidth="1"/>
    <col min="5892" max="5892" width="12.375" bestFit="1" customWidth="1"/>
    <col min="5893" max="5893" width="22.25" bestFit="1" customWidth="1"/>
    <col min="5894" max="5894" width="8.625" bestFit="1" customWidth="1"/>
    <col min="6146" max="6146" width="12.375" bestFit="1" customWidth="1"/>
    <col min="6147" max="6147" width="8.625" bestFit="1" customWidth="1"/>
    <col min="6148" max="6148" width="12.375" bestFit="1" customWidth="1"/>
    <col min="6149" max="6149" width="22.25" bestFit="1" customWidth="1"/>
    <col min="6150" max="6150" width="8.625" bestFit="1" customWidth="1"/>
    <col min="6402" max="6402" width="12.375" bestFit="1" customWidth="1"/>
    <col min="6403" max="6403" width="8.625" bestFit="1" customWidth="1"/>
    <col min="6404" max="6404" width="12.375" bestFit="1" customWidth="1"/>
    <col min="6405" max="6405" width="22.25" bestFit="1" customWidth="1"/>
    <col min="6406" max="6406" width="8.625" bestFit="1" customWidth="1"/>
    <col min="6658" max="6658" width="12.375" bestFit="1" customWidth="1"/>
    <col min="6659" max="6659" width="8.625" bestFit="1" customWidth="1"/>
    <col min="6660" max="6660" width="12.375" bestFit="1" customWidth="1"/>
    <col min="6661" max="6661" width="22.25" bestFit="1" customWidth="1"/>
    <col min="6662" max="6662" width="8.625" bestFit="1" customWidth="1"/>
    <col min="6914" max="6914" width="12.375" bestFit="1" customWidth="1"/>
    <col min="6915" max="6915" width="8.625" bestFit="1" customWidth="1"/>
    <col min="6916" max="6916" width="12.375" bestFit="1" customWidth="1"/>
    <col min="6917" max="6917" width="22.25" bestFit="1" customWidth="1"/>
    <col min="6918" max="6918" width="8.625" bestFit="1" customWidth="1"/>
    <col min="7170" max="7170" width="12.375" bestFit="1" customWidth="1"/>
    <col min="7171" max="7171" width="8.625" bestFit="1" customWidth="1"/>
    <col min="7172" max="7172" width="12.375" bestFit="1" customWidth="1"/>
    <col min="7173" max="7173" width="22.25" bestFit="1" customWidth="1"/>
    <col min="7174" max="7174" width="8.625" bestFit="1" customWidth="1"/>
    <col min="7426" max="7426" width="12.375" bestFit="1" customWidth="1"/>
    <col min="7427" max="7427" width="8.625" bestFit="1" customWidth="1"/>
    <col min="7428" max="7428" width="12.375" bestFit="1" customWidth="1"/>
    <col min="7429" max="7429" width="22.25" bestFit="1" customWidth="1"/>
    <col min="7430" max="7430" width="8.625" bestFit="1" customWidth="1"/>
    <col min="7682" max="7682" width="12.375" bestFit="1" customWidth="1"/>
    <col min="7683" max="7683" width="8.625" bestFit="1" customWidth="1"/>
    <col min="7684" max="7684" width="12.375" bestFit="1" customWidth="1"/>
    <col min="7685" max="7685" width="22.25" bestFit="1" customWidth="1"/>
    <col min="7686" max="7686" width="8.625" bestFit="1" customWidth="1"/>
    <col min="7938" max="7938" width="12.375" bestFit="1" customWidth="1"/>
    <col min="7939" max="7939" width="8.625" bestFit="1" customWidth="1"/>
    <col min="7940" max="7940" width="12.375" bestFit="1" customWidth="1"/>
    <col min="7941" max="7941" width="22.25" bestFit="1" customWidth="1"/>
    <col min="7942" max="7942" width="8.625" bestFit="1" customWidth="1"/>
    <col min="8194" max="8194" width="12.375" bestFit="1" customWidth="1"/>
    <col min="8195" max="8195" width="8.625" bestFit="1" customWidth="1"/>
    <col min="8196" max="8196" width="12.375" bestFit="1" customWidth="1"/>
    <col min="8197" max="8197" width="22.25" bestFit="1" customWidth="1"/>
    <col min="8198" max="8198" width="8.625" bestFit="1" customWidth="1"/>
    <col min="8450" max="8450" width="12.375" bestFit="1" customWidth="1"/>
    <col min="8451" max="8451" width="8.625" bestFit="1" customWidth="1"/>
    <col min="8452" max="8452" width="12.375" bestFit="1" customWidth="1"/>
    <col min="8453" max="8453" width="22.25" bestFit="1" customWidth="1"/>
    <col min="8454" max="8454" width="8.625" bestFit="1" customWidth="1"/>
    <col min="8706" max="8706" width="12.375" bestFit="1" customWidth="1"/>
    <col min="8707" max="8707" width="8.625" bestFit="1" customWidth="1"/>
    <col min="8708" max="8708" width="12.375" bestFit="1" customWidth="1"/>
    <col min="8709" max="8709" width="22.25" bestFit="1" customWidth="1"/>
    <col min="8710" max="8710" width="8.625" bestFit="1" customWidth="1"/>
    <col min="8962" max="8962" width="12.375" bestFit="1" customWidth="1"/>
    <col min="8963" max="8963" width="8.625" bestFit="1" customWidth="1"/>
    <col min="8964" max="8964" width="12.375" bestFit="1" customWidth="1"/>
    <col min="8965" max="8965" width="22.25" bestFit="1" customWidth="1"/>
    <col min="8966" max="8966" width="8.625" bestFit="1" customWidth="1"/>
    <col min="9218" max="9218" width="12.375" bestFit="1" customWidth="1"/>
    <col min="9219" max="9219" width="8.625" bestFit="1" customWidth="1"/>
    <col min="9220" max="9220" width="12.375" bestFit="1" customWidth="1"/>
    <col min="9221" max="9221" width="22.25" bestFit="1" customWidth="1"/>
    <col min="9222" max="9222" width="8.625" bestFit="1" customWidth="1"/>
    <col min="9474" max="9474" width="12.375" bestFit="1" customWidth="1"/>
    <col min="9475" max="9475" width="8.625" bestFit="1" customWidth="1"/>
    <col min="9476" max="9476" width="12.375" bestFit="1" customWidth="1"/>
    <col min="9477" max="9477" width="22.25" bestFit="1" customWidth="1"/>
    <col min="9478" max="9478" width="8.625" bestFit="1" customWidth="1"/>
    <col min="9730" max="9730" width="12.375" bestFit="1" customWidth="1"/>
    <col min="9731" max="9731" width="8.625" bestFit="1" customWidth="1"/>
    <col min="9732" max="9732" width="12.375" bestFit="1" customWidth="1"/>
    <col min="9733" max="9733" width="22.25" bestFit="1" customWidth="1"/>
    <col min="9734" max="9734" width="8.625" bestFit="1" customWidth="1"/>
    <col min="9986" max="9986" width="12.375" bestFit="1" customWidth="1"/>
    <col min="9987" max="9987" width="8.625" bestFit="1" customWidth="1"/>
    <col min="9988" max="9988" width="12.375" bestFit="1" customWidth="1"/>
    <col min="9989" max="9989" width="22.25" bestFit="1" customWidth="1"/>
    <col min="9990" max="9990" width="8.625" bestFit="1" customWidth="1"/>
    <col min="10242" max="10242" width="12.375" bestFit="1" customWidth="1"/>
    <col min="10243" max="10243" width="8.625" bestFit="1" customWidth="1"/>
    <col min="10244" max="10244" width="12.375" bestFit="1" customWidth="1"/>
    <col min="10245" max="10245" width="22.25" bestFit="1" customWidth="1"/>
    <col min="10246" max="10246" width="8.625" bestFit="1" customWidth="1"/>
    <col min="10498" max="10498" width="12.375" bestFit="1" customWidth="1"/>
    <col min="10499" max="10499" width="8.625" bestFit="1" customWidth="1"/>
    <col min="10500" max="10500" width="12.375" bestFit="1" customWidth="1"/>
    <col min="10501" max="10501" width="22.25" bestFit="1" customWidth="1"/>
    <col min="10502" max="10502" width="8.625" bestFit="1" customWidth="1"/>
    <col min="10754" max="10754" width="12.375" bestFit="1" customWidth="1"/>
    <col min="10755" max="10755" width="8.625" bestFit="1" customWidth="1"/>
    <col min="10756" max="10756" width="12.375" bestFit="1" customWidth="1"/>
    <col min="10757" max="10757" width="22.25" bestFit="1" customWidth="1"/>
    <col min="10758" max="10758" width="8.625" bestFit="1" customWidth="1"/>
    <col min="11010" max="11010" width="12.375" bestFit="1" customWidth="1"/>
    <col min="11011" max="11011" width="8.625" bestFit="1" customWidth="1"/>
    <col min="11012" max="11012" width="12.375" bestFit="1" customWidth="1"/>
    <col min="11013" max="11013" width="22.25" bestFit="1" customWidth="1"/>
    <col min="11014" max="11014" width="8.625" bestFit="1" customWidth="1"/>
    <col min="11266" max="11266" width="12.375" bestFit="1" customWidth="1"/>
    <col min="11267" max="11267" width="8.625" bestFit="1" customWidth="1"/>
    <col min="11268" max="11268" width="12.375" bestFit="1" customWidth="1"/>
    <col min="11269" max="11269" width="22.25" bestFit="1" customWidth="1"/>
    <col min="11270" max="11270" width="8.625" bestFit="1" customWidth="1"/>
    <col min="11522" max="11522" width="12.375" bestFit="1" customWidth="1"/>
    <col min="11523" max="11523" width="8.625" bestFit="1" customWidth="1"/>
    <col min="11524" max="11524" width="12.375" bestFit="1" customWidth="1"/>
    <col min="11525" max="11525" width="22.25" bestFit="1" customWidth="1"/>
    <col min="11526" max="11526" width="8.625" bestFit="1" customWidth="1"/>
    <col min="11778" max="11778" width="12.375" bestFit="1" customWidth="1"/>
    <col min="11779" max="11779" width="8.625" bestFit="1" customWidth="1"/>
    <col min="11780" max="11780" width="12.375" bestFit="1" customWidth="1"/>
    <col min="11781" max="11781" width="22.25" bestFit="1" customWidth="1"/>
    <col min="11782" max="11782" width="8.625" bestFit="1" customWidth="1"/>
    <col min="12034" max="12034" width="12.375" bestFit="1" customWidth="1"/>
    <col min="12035" max="12035" width="8.625" bestFit="1" customWidth="1"/>
    <col min="12036" max="12036" width="12.375" bestFit="1" customWidth="1"/>
    <col min="12037" max="12037" width="22.25" bestFit="1" customWidth="1"/>
    <col min="12038" max="12038" width="8.625" bestFit="1" customWidth="1"/>
    <col min="12290" max="12290" width="12.375" bestFit="1" customWidth="1"/>
    <col min="12291" max="12291" width="8.625" bestFit="1" customWidth="1"/>
    <col min="12292" max="12292" width="12.375" bestFit="1" customWidth="1"/>
    <col min="12293" max="12293" width="22.25" bestFit="1" customWidth="1"/>
    <col min="12294" max="12294" width="8.625" bestFit="1" customWidth="1"/>
    <col min="12546" max="12546" width="12.375" bestFit="1" customWidth="1"/>
    <col min="12547" max="12547" width="8.625" bestFit="1" customWidth="1"/>
    <col min="12548" max="12548" width="12.375" bestFit="1" customWidth="1"/>
    <col min="12549" max="12549" width="22.25" bestFit="1" customWidth="1"/>
    <col min="12550" max="12550" width="8.625" bestFit="1" customWidth="1"/>
    <col min="12802" max="12802" width="12.375" bestFit="1" customWidth="1"/>
    <col min="12803" max="12803" width="8.625" bestFit="1" customWidth="1"/>
    <col min="12804" max="12804" width="12.375" bestFit="1" customWidth="1"/>
    <col min="12805" max="12805" width="22.25" bestFit="1" customWidth="1"/>
    <col min="12806" max="12806" width="8.625" bestFit="1" customWidth="1"/>
    <col min="13058" max="13058" width="12.375" bestFit="1" customWidth="1"/>
    <col min="13059" max="13059" width="8.625" bestFit="1" customWidth="1"/>
    <col min="13060" max="13060" width="12.375" bestFit="1" customWidth="1"/>
    <col min="13061" max="13061" width="22.25" bestFit="1" customWidth="1"/>
    <col min="13062" max="13062" width="8.625" bestFit="1" customWidth="1"/>
    <col min="13314" max="13314" width="12.375" bestFit="1" customWidth="1"/>
    <col min="13315" max="13315" width="8.625" bestFit="1" customWidth="1"/>
    <col min="13316" max="13316" width="12.375" bestFit="1" customWidth="1"/>
    <col min="13317" max="13317" width="22.25" bestFit="1" customWidth="1"/>
    <col min="13318" max="13318" width="8.625" bestFit="1" customWidth="1"/>
    <col min="13570" max="13570" width="12.375" bestFit="1" customWidth="1"/>
    <col min="13571" max="13571" width="8.625" bestFit="1" customWidth="1"/>
    <col min="13572" max="13572" width="12.375" bestFit="1" customWidth="1"/>
    <col min="13573" max="13573" width="22.25" bestFit="1" customWidth="1"/>
    <col min="13574" max="13574" width="8.625" bestFit="1" customWidth="1"/>
    <col min="13826" max="13826" width="12.375" bestFit="1" customWidth="1"/>
    <col min="13827" max="13827" width="8.625" bestFit="1" customWidth="1"/>
    <col min="13828" max="13828" width="12.375" bestFit="1" customWidth="1"/>
    <col min="13829" max="13829" width="22.25" bestFit="1" customWidth="1"/>
    <col min="13830" max="13830" width="8.625" bestFit="1" customWidth="1"/>
    <col min="14082" max="14082" width="12.375" bestFit="1" customWidth="1"/>
    <col min="14083" max="14083" width="8.625" bestFit="1" customWidth="1"/>
    <col min="14084" max="14084" width="12.375" bestFit="1" customWidth="1"/>
    <col min="14085" max="14085" width="22.25" bestFit="1" customWidth="1"/>
    <col min="14086" max="14086" width="8.625" bestFit="1" customWidth="1"/>
    <col min="14338" max="14338" width="12.375" bestFit="1" customWidth="1"/>
    <col min="14339" max="14339" width="8.625" bestFit="1" customWidth="1"/>
    <col min="14340" max="14340" width="12.375" bestFit="1" customWidth="1"/>
    <col min="14341" max="14341" width="22.25" bestFit="1" customWidth="1"/>
    <col min="14342" max="14342" width="8.625" bestFit="1" customWidth="1"/>
    <col min="14594" max="14594" width="12.375" bestFit="1" customWidth="1"/>
    <col min="14595" max="14595" width="8.625" bestFit="1" customWidth="1"/>
    <col min="14596" max="14596" width="12.375" bestFit="1" customWidth="1"/>
    <col min="14597" max="14597" width="22.25" bestFit="1" customWidth="1"/>
    <col min="14598" max="14598" width="8.625" bestFit="1" customWidth="1"/>
    <col min="14850" max="14850" width="12.375" bestFit="1" customWidth="1"/>
    <col min="14851" max="14851" width="8.625" bestFit="1" customWidth="1"/>
    <col min="14852" max="14852" width="12.375" bestFit="1" customWidth="1"/>
    <col min="14853" max="14853" width="22.25" bestFit="1" customWidth="1"/>
    <col min="14854" max="14854" width="8.625" bestFit="1" customWidth="1"/>
    <col min="15106" max="15106" width="12.375" bestFit="1" customWidth="1"/>
    <col min="15107" max="15107" width="8.625" bestFit="1" customWidth="1"/>
    <col min="15108" max="15108" width="12.375" bestFit="1" customWidth="1"/>
    <col min="15109" max="15109" width="22.25" bestFit="1" customWidth="1"/>
    <col min="15110" max="15110" width="8.625" bestFit="1" customWidth="1"/>
    <col min="15362" max="15362" width="12.375" bestFit="1" customWidth="1"/>
    <col min="15363" max="15363" width="8.625" bestFit="1" customWidth="1"/>
    <col min="15364" max="15364" width="12.375" bestFit="1" customWidth="1"/>
    <col min="15365" max="15365" width="22.25" bestFit="1" customWidth="1"/>
    <col min="15366" max="15366" width="8.625" bestFit="1" customWidth="1"/>
    <col min="15618" max="15618" width="12.375" bestFit="1" customWidth="1"/>
    <col min="15619" max="15619" width="8.625" bestFit="1" customWidth="1"/>
    <col min="15620" max="15620" width="12.375" bestFit="1" customWidth="1"/>
    <col min="15621" max="15621" width="22.25" bestFit="1" customWidth="1"/>
    <col min="15622" max="15622" width="8.625" bestFit="1" customWidth="1"/>
    <col min="15874" max="15874" width="12.375" bestFit="1" customWidth="1"/>
    <col min="15875" max="15875" width="8.625" bestFit="1" customWidth="1"/>
    <col min="15876" max="15876" width="12.375" bestFit="1" customWidth="1"/>
    <col min="15877" max="15877" width="22.25" bestFit="1" customWidth="1"/>
    <col min="15878" max="15878" width="8.625" bestFit="1" customWidth="1"/>
    <col min="16130" max="16130" width="12.375" bestFit="1" customWidth="1"/>
    <col min="16131" max="16131" width="8.625" bestFit="1" customWidth="1"/>
    <col min="16132" max="16132" width="12.375" bestFit="1" customWidth="1"/>
    <col min="16133" max="16133" width="22.25" bestFit="1" customWidth="1"/>
    <col min="16134" max="16134" width="8.625" bestFit="1" customWidth="1"/>
  </cols>
  <sheetData>
    <row r="1" spans="1:5">
      <c r="A1" t="s">
        <v>11</v>
      </c>
      <c r="B1" t="s">
        <v>12</v>
      </c>
      <c r="C1" t="s">
        <v>13</v>
      </c>
      <c r="D1" t="s">
        <v>305</v>
      </c>
      <c r="E1" t="s">
        <v>306</v>
      </c>
    </row>
    <row r="2" spans="1:5">
      <c r="A2" t="s">
        <v>266</v>
      </c>
      <c r="B2" t="s">
        <v>267</v>
      </c>
      <c r="C2" t="s">
        <v>14</v>
      </c>
      <c r="D2" t="s">
        <v>15</v>
      </c>
      <c r="E2" t="s">
        <v>16</v>
      </c>
    </row>
    <row r="3" spans="1:5">
      <c r="A3" t="s">
        <v>268</v>
      </c>
      <c r="B3" t="s">
        <v>17</v>
      </c>
      <c r="C3" t="s">
        <v>18</v>
      </c>
      <c r="D3" t="s">
        <v>19</v>
      </c>
      <c r="E3" t="s">
        <v>20</v>
      </c>
    </row>
    <row r="4" spans="1:5">
      <c r="A4" t="s">
        <v>269</v>
      </c>
      <c r="B4" t="s">
        <v>21</v>
      </c>
      <c r="C4" t="s">
        <v>22</v>
      </c>
      <c r="D4" t="s">
        <v>23</v>
      </c>
      <c r="E4" t="s">
        <v>24</v>
      </c>
    </row>
    <row r="5" spans="1:5">
      <c r="A5" t="s">
        <v>25</v>
      </c>
      <c r="B5" t="s">
        <v>26</v>
      </c>
      <c r="C5" t="s">
        <v>270</v>
      </c>
      <c r="D5" t="s">
        <v>27</v>
      </c>
      <c r="E5" t="s">
        <v>28</v>
      </c>
    </row>
    <row r="6" spans="1:5">
      <c r="A6" t="s">
        <v>271</v>
      </c>
      <c r="B6" t="s">
        <v>272</v>
      </c>
      <c r="C6" t="s">
        <v>273</v>
      </c>
      <c r="D6" t="s">
        <v>29</v>
      </c>
      <c r="E6" t="s">
        <v>30</v>
      </c>
    </row>
    <row r="7" spans="1:5">
      <c r="A7" t="s">
        <v>274</v>
      </c>
      <c r="D7" t="s">
        <v>31</v>
      </c>
      <c r="E7" t="s">
        <v>32</v>
      </c>
    </row>
    <row r="8" spans="1:5">
      <c r="D8" t="s">
        <v>33</v>
      </c>
      <c r="E8" t="s">
        <v>308</v>
      </c>
    </row>
    <row r="9" spans="1:5">
      <c r="D9" t="s">
        <v>307</v>
      </c>
    </row>
  </sheetData>
  <phoneticPr fontId="9"/>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0E88C-8D3C-47EB-B012-BAEE25F95007}">
  <sheetPr>
    <pageSetUpPr fitToPage="1"/>
  </sheetPr>
  <dimension ref="A1:J182"/>
  <sheetViews>
    <sheetView view="pageBreakPreview" zoomScale="90" zoomScaleNormal="90" zoomScaleSheetLayoutView="90" workbookViewId="0">
      <selection activeCell="D13" sqref="D13"/>
    </sheetView>
  </sheetViews>
  <sheetFormatPr defaultColWidth="8.125" defaultRowHeight="24" customHeight="1"/>
  <cols>
    <col min="1" max="1" width="16.625" style="19" bestFit="1" customWidth="1"/>
    <col min="2" max="2" width="2.75" style="19" customWidth="1"/>
    <col min="3" max="4" width="11.25" style="19" customWidth="1"/>
    <col min="5" max="5" width="2.75" style="472" bestFit="1" customWidth="1"/>
    <col min="6" max="6" width="11.25" style="19" customWidth="1"/>
    <col min="7" max="7" width="2.75" style="472" bestFit="1" customWidth="1"/>
    <col min="8" max="10" width="11.25" style="19" customWidth="1"/>
    <col min="11" max="256" width="8.125" style="19"/>
    <col min="257" max="257" width="11.25" style="19" customWidth="1"/>
    <col min="258" max="258" width="2.75" style="19" customWidth="1"/>
    <col min="259" max="260" width="11.25" style="19" customWidth="1"/>
    <col min="261" max="261" width="2.75" style="19" bestFit="1" customWidth="1"/>
    <col min="262" max="262" width="11.25" style="19" customWidth="1"/>
    <col min="263" max="263" width="2.75" style="19" bestFit="1" customWidth="1"/>
    <col min="264" max="266" width="11.25" style="19" customWidth="1"/>
    <col min="267" max="512" width="8.125" style="19"/>
    <col min="513" max="513" width="11.25" style="19" customWidth="1"/>
    <col min="514" max="514" width="2.75" style="19" customWidth="1"/>
    <col min="515" max="516" width="11.25" style="19" customWidth="1"/>
    <col min="517" max="517" width="2.75" style="19" bestFit="1" customWidth="1"/>
    <col min="518" max="518" width="11.25" style="19" customWidth="1"/>
    <col min="519" max="519" width="2.75" style="19" bestFit="1" customWidth="1"/>
    <col min="520" max="522" width="11.25" style="19" customWidth="1"/>
    <col min="523" max="768" width="8.125" style="19"/>
    <col min="769" max="769" width="11.25" style="19" customWidth="1"/>
    <col min="770" max="770" width="2.75" style="19" customWidth="1"/>
    <col min="771" max="772" width="11.25" style="19" customWidth="1"/>
    <col min="773" max="773" width="2.75" style="19" bestFit="1" customWidth="1"/>
    <col min="774" max="774" width="11.25" style="19" customWidth="1"/>
    <col min="775" max="775" width="2.75" style="19" bestFit="1" customWidth="1"/>
    <col min="776" max="778" width="11.25" style="19" customWidth="1"/>
    <col min="779" max="1024" width="8.125" style="19"/>
    <col min="1025" max="1025" width="11.25" style="19" customWidth="1"/>
    <col min="1026" max="1026" width="2.75" style="19" customWidth="1"/>
    <col min="1027" max="1028" width="11.25" style="19" customWidth="1"/>
    <col min="1029" max="1029" width="2.75" style="19" bestFit="1" customWidth="1"/>
    <col min="1030" max="1030" width="11.25" style="19" customWidth="1"/>
    <col min="1031" max="1031" width="2.75" style="19" bestFit="1" customWidth="1"/>
    <col min="1032" max="1034" width="11.25" style="19" customWidth="1"/>
    <col min="1035" max="1280" width="8.125" style="19"/>
    <col min="1281" max="1281" width="11.25" style="19" customWidth="1"/>
    <col min="1282" max="1282" width="2.75" style="19" customWidth="1"/>
    <col min="1283" max="1284" width="11.25" style="19" customWidth="1"/>
    <col min="1285" max="1285" width="2.75" style="19" bestFit="1" customWidth="1"/>
    <col min="1286" max="1286" width="11.25" style="19" customWidth="1"/>
    <col min="1287" max="1287" width="2.75" style="19" bestFit="1" customWidth="1"/>
    <col min="1288" max="1290" width="11.25" style="19" customWidth="1"/>
    <col min="1291" max="1536" width="8.125" style="19"/>
    <col min="1537" max="1537" width="11.25" style="19" customWidth="1"/>
    <col min="1538" max="1538" width="2.75" style="19" customWidth="1"/>
    <col min="1539" max="1540" width="11.25" style="19" customWidth="1"/>
    <col min="1541" max="1541" width="2.75" style="19" bestFit="1" customWidth="1"/>
    <col min="1542" max="1542" width="11.25" style="19" customWidth="1"/>
    <col min="1543" max="1543" width="2.75" style="19" bestFit="1" customWidth="1"/>
    <col min="1544" max="1546" width="11.25" style="19" customWidth="1"/>
    <col min="1547" max="1792" width="8.125" style="19"/>
    <col min="1793" max="1793" width="11.25" style="19" customWidth="1"/>
    <col min="1794" max="1794" width="2.75" style="19" customWidth="1"/>
    <col min="1795" max="1796" width="11.25" style="19" customWidth="1"/>
    <col min="1797" max="1797" width="2.75" style="19" bestFit="1" customWidth="1"/>
    <col min="1798" max="1798" width="11.25" style="19" customWidth="1"/>
    <col min="1799" max="1799" width="2.75" style="19" bestFit="1" customWidth="1"/>
    <col min="1800" max="1802" width="11.25" style="19" customWidth="1"/>
    <col min="1803" max="2048" width="8.125" style="19"/>
    <col min="2049" max="2049" width="11.25" style="19" customWidth="1"/>
    <col min="2050" max="2050" width="2.75" style="19" customWidth="1"/>
    <col min="2051" max="2052" width="11.25" style="19" customWidth="1"/>
    <col min="2053" max="2053" width="2.75" style="19" bestFit="1" customWidth="1"/>
    <col min="2054" max="2054" width="11.25" style="19" customWidth="1"/>
    <col min="2055" max="2055" width="2.75" style="19" bestFit="1" customWidth="1"/>
    <col min="2056" max="2058" width="11.25" style="19" customWidth="1"/>
    <col min="2059" max="2304" width="8.125" style="19"/>
    <col min="2305" max="2305" width="11.25" style="19" customWidth="1"/>
    <col min="2306" max="2306" width="2.75" style="19" customWidth="1"/>
    <col min="2307" max="2308" width="11.25" style="19" customWidth="1"/>
    <col min="2309" max="2309" width="2.75" style="19" bestFit="1" customWidth="1"/>
    <col min="2310" max="2310" width="11.25" style="19" customWidth="1"/>
    <col min="2311" max="2311" width="2.75" style="19" bestFit="1" customWidth="1"/>
    <col min="2312" max="2314" width="11.25" style="19" customWidth="1"/>
    <col min="2315" max="2560" width="8.125" style="19"/>
    <col min="2561" max="2561" width="11.25" style="19" customWidth="1"/>
    <col min="2562" max="2562" width="2.75" style="19" customWidth="1"/>
    <col min="2563" max="2564" width="11.25" style="19" customWidth="1"/>
    <col min="2565" max="2565" width="2.75" style="19" bestFit="1" customWidth="1"/>
    <col min="2566" max="2566" width="11.25" style="19" customWidth="1"/>
    <col min="2567" max="2567" width="2.75" style="19" bestFit="1" customWidth="1"/>
    <col min="2568" max="2570" width="11.25" style="19" customWidth="1"/>
    <col min="2571" max="2816" width="8.125" style="19"/>
    <col min="2817" max="2817" width="11.25" style="19" customWidth="1"/>
    <col min="2818" max="2818" width="2.75" style="19" customWidth="1"/>
    <col min="2819" max="2820" width="11.25" style="19" customWidth="1"/>
    <col min="2821" max="2821" width="2.75" style="19" bestFit="1" customWidth="1"/>
    <col min="2822" max="2822" width="11.25" style="19" customWidth="1"/>
    <col min="2823" max="2823" width="2.75" style="19" bestFit="1" customWidth="1"/>
    <col min="2824" max="2826" width="11.25" style="19" customWidth="1"/>
    <col min="2827" max="3072" width="8.125" style="19"/>
    <col min="3073" max="3073" width="11.25" style="19" customWidth="1"/>
    <col min="3074" max="3074" width="2.75" style="19" customWidth="1"/>
    <col min="3075" max="3076" width="11.25" style="19" customWidth="1"/>
    <col min="3077" max="3077" width="2.75" style="19" bestFit="1" customWidth="1"/>
    <col min="3078" max="3078" width="11.25" style="19" customWidth="1"/>
    <col min="3079" max="3079" width="2.75" style="19" bestFit="1" customWidth="1"/>
    <col min="3080" max="3082" width="11.25" style="19" customWidth="1"/>
    <col min="3083" max="3328" width="8.125" style="19"/>
    <col min="3329" max="3329" width="11.25" style="19" customWidth="1"/>
    <col min="3330" max="3330" width="2.75" style="19" customWidth="1"/>
    <col min="3331" max="3332" width="11.25" style="19" customWidth="1"/>
    <col min="3333" max="3333" width="2.75" style="19" bestFit="1" customWidth="1"/>
    <col min="3334" max="3334" width="11.25" style="19" customWidth="1"/>
    <col min="3335" max="3335" width="2.75" style="19" bestFit="1" customWidth="1"/>
    <col min="3336" max="3338" width="11.25" style="19" customWidth="1"/>
    <col min="3339" max="3584" width="8.125" style="19"/>
    <col min="3585" max="3585" width="11.25" style="19" customWidth="1"/>
    <col min="3586" max="3586" width="2.75" style="19" customWidth="1"/>
    <col min="3587" max="3588" width="11.25" style="19" customWidth="1"/>
    <col min="3589" max="3589" width="2.75" style="19" bestFit="1" customWidth="1"/>
    <col min="3590" max="3590" width="11.25" style="19" customWidth="1"/>
    <col min="3591" max="3591" width="2.75" style="19" bestFit="1" customWidth="1"/>
    <col min="3592" max="3594" width="11.25" style="19" customWidth="1"/>
    <col min="3595" max="3840" width="8.125" style="19"/>
    <col min="3841" max="3841" width="11.25" style="19" customWidth="1"/>
    <col min="3842" max="3842" width="2.75" style="19" customWidth="1"/>
    <col min="3843" max="3844" width="11.25" style="19" customWidth="1"/>
    <col min="3845" max="3845" width="2.75" style="19" bestFit="1" customWidth="1"/>
    <col min="3846" max="3846" width="11.25" style="19" customWidth="1"/>
    <col min="3847" max="3847" width="2.75" style="19" bestFit="1" customWidth="1"/>
    <col min="3848" max="3850" width="11.25" style="19" customWidth="1"/>
    <col min="3851" max="4096" width="8.125" style="19"/>
    <col min="4097" max="4097" width="11.25" style="19" customWidth="1"/>
    <col min="4098" max="4098" width="2.75" style="19" customWidth="1"/>
    <col min="4099" max="4100" width="11.25" style="19" customWidth="1"/>
    <col min="4101" max="4101" width="2.75" style="19" bestFit="1" customWidth="1"/>
    <col min="4102" max="4102" width="11.25" style="19" customWidth="1"/>
    <col min="4103" max="4103" width="2.75" style="19" bestFit="1" customWidth="1"/>
    <col min="4104" max="4106" width="11.25" style="19" customWidth="1"/>
    <col min="4107" max="4352" width="8.125" style="19"/>
    <col min="4353" max="4353" width="11.25" style="19" customWidth="1"/>
    <col min="4354" max="4354" width="2.75" style="19" customWidth="1"/>
    <col min="4355" max="4356" width="11.25" style="19" customWidth="1"/>
    <col min="4357" max="4357" width="2.75" style="19" bestFit="1" customWidth="1"/>
    <col min="4358" max="4358" width="11.25" style="19" customWidth="1"/>
    <col min="4359" max="4359" width="2.75" style="19" bestFit="1" customWidth="1"/>
    <col min="4360" max="4362" width="11.25" style="19" customWidth="1"/>
    <col min="4363" max="4608" width="8.125" style="19"/>
    <col min="4609" max="4609" width="11.25" style="19" customWidth="1"/>
    <col min="4610" max="4610" width="2.75" style="19" customWidth="1"/>
    <col min="4611" max="4612" width="11.25" style="19" customWidth="1"/>
    <col min="4613" max="4613" width="2.75" style="19" bestFit="1" customWidth="1"/>
    <col min="4614" max="4614" width="11.25" style="19" customWidth="1"/>
    <col min="4615" max="4615" width="2.75" style="19" bestFit="1" customWidth="1"/>
    <col min="4616" max="4618" width="11.25" style="19" customWidth="1"/>
    <col min="4619" max="4864" width="8.125" style="19"/>
    <col min="4865" max="4865" width="11.25" style="19" customWidth="1"/>
    <col min="4866" max="4866" width="2.75" style="19" customWidth="1"/>
    <col min="4867" max="4868" width="11.25" style="19" customWidth="1"/>
    <col min="4869" max="4869" width="2.75" style="19" bestFit="1" customWidth="1"/>
    <col min="4870" max="4870" width="11.25" style="19" customWidth="1"/>
    <col min="4871" max="4871" width="2.75" style="19" bestFit="1" customWidth="1"/>
    <col min="4872" max="4874" width="11.25" style="19" customWidth="1"/>
    <col min="4875" max="5120" width="8.125" style="19"/>
    <col min="5121" max="5121" width="11.25" style="19" customWidth="1"/>
    <col min="5122" max="5122" width="2.75" style="19" customWidth="1"/>
    <col min="5123" max="5124" width="11.25" style="19" customWidth="1"/>
    <col min="5125" max="5125" width="2.75" style="19" bestFit="1" customWidth="1"/>
    <col min="5126" max="5126" width="11.25" style="19" customWidth="1"/>
    <col min="5127" max="5127" width="2.75" style="19" bestFit="1" customWidth="1"/>
    <col min="5128" max="5130" width="11.25" style="19" customWidth="1"/>
    <col min="5131" max="5376" width="8.125" style="19"/>
    <col min="5377" max="5377" width="11.25" style="19" customWidth="1"/>
    <col min="5378" max="5378" width="2.75" style="19" customWidth="1"/>
    <col min="5379" max="5380" width="11.25" style="19" customWidth="1"/>
    <col min="5381" max="5381" width="2.75" style="19" bestFit="1" customWidth="1"/>
    <col min="5382" max="5382" width="11.25" style="19" customWidth="1"/>
    <col min="5383" max="5383" width="2.75" style="19" bestFit="1" customWidth="1"/>
    <col min="5384" max="5386" width="11.25" style="19" customWidth="1"/>
    <col min="5387" max="5632" width="8.125" style="19"/>
    <col min="5633" max="5633" width="11.25" style="19" customWidth="1"/>
    <col min="5634" max="5634" width="2.75" style="19" customWidth="1"/>
    <col min="5635" max="5636" width="11.25" style="19" customWidth="1"/>
    <col min="5637" max="5637" width="2.75" style="19" bestFit="1" customWidth="1"/>
    <col min="5638" max="5638" width="11.25" style="19" customWidth="1"/>
    <col min="5639" max="5639" width="2.75" style="19" bestFit="1" customWidth="1"/>
    <col min="5640" max="5642" width="11.25" style="19" customWidth="1"/>
    <col min="5643" max="5888" width="8.125" style="19"/>
    <col min="5889" max="5889" width="11.25" style="19" customWidth="1"/>
    <col min="5890" max="5890" width="2.75" style="19" customWidth="1"/>
    <col min="5891" max="5892" width="11.25" style="19" customWidth="1"/>
    <col min="5893" max="5893" width="2.75" style="19" bestFit="1" customWidth="1"/>
    <col min="5894" max="5894" width="11.25" style="19" customWidth="1"/>
    <col min="5895" max="5895" width="2.75" style="19" bestFit="1" customWidth="1"/>
    <col min="5896" max="5898" width="11.25" style="19" customWidth="1"/>
    <col min="5899" max="6144" width="8.125" style="19"/>
    <col min="6145" max="6145" width="11.25" style="19" customWidth="1"/>
    <col min="6146" max="6146" width="2.75" style="19" customWidth="1"/>
    <col min="6147" max="6148" width="11.25" style="19" customWidth="1"/>
    <col min="6149" max="6149" width="2.75" style="19" bestFit="1" customWidth="1"/>
    <col min="6150" max="6150" width="11.25" style="19" customWidth="1"/>
    <col min="6151" max="6151" width="2.75" style="19" bestFit="1" customWidth="1"/>
    <col min="6152" max="6154" width="11.25" style="19" customWidth="1"/>
    <col min="6155" max="6400" width="8.125" style="19"/>
    <col min="6401" max="6401" width="11.25" style="19" customWidth="1"/>
    <col min="6402" max="6402" width="2.75" style="19" customWidth="1"/>
    <col min="6403" max="6404" width="11.25" style="19" customWidth="1"/>
    <col min="6405" max="6405" width="2.75" style="19" bestFit="1" customWidth="1"/>
    <col min="6406" max="6406" width="11.25" style="19" customWidth="1"/>
    <col min="6407" max="6407" width="2.75" style="19" bestFit="1" customWidth="1"/>
    <col min="6408" max="6410" width="11.25" style="19" customWidth="1"/>
    <col min="6411" max="6656" width="8.125" style="19"/>
    <col min="6657" max="6657" width="11.25" style="19" customWidth="1"/>
    <col min="6658" max="6658" width="2.75" style="19" customWidth="1"/>
    <col min="6659" max="6660" width="11.25" style="19" customWidth="1"/>
    <col min="6661" max="6661" width="2.75" style="19" bestFit="1" customWidth="1"/>
    <col min="6662" max="6662" width="11.25" style="19" customWidth="1"/>
    <col min="6663" max="6663" width="2.75" style="19" bestFit="1" customWidth="1"/>
    <col min="6664" max="6666" width="11.25" style="19" customWidth="1"/>
    <col min="6667" max="6912" width="8.125" style="19"/>
    <col min="6913" max="6913" width="11.25" style="19" customWidth="1"/>
    <col min="6914" max="6914" width="2.75" style="19" customWidth="1"/>
    <col min="6915" max="6916" width="11.25" style="19" customWidth="1"/>
    <col min="6917" max="6917" width="2.75" style="19" bestFit="1" customWidth="1"/>
    <col min="6918" max="6918" width="11.25" style="19" customWidth="1"/>
    <col min="6919" max="6919" width="2.75" style="19" bestFit="1" customWidth="1"/>
    <col min="6920" max="6922" width="11.25" style="19" customWidth="1"/>
    <col min="6923" max="7168" width="8.125" style="19"/>
    <col min="7169" max="7169" width="11.25" style="19" customWidth="1"/>
    <col min="7170" max="7170" width="2.75" style="19" customWidth="1"/>
    <col min="7171" max="7172" width="11.25" style="19" customWidth="1"/>
    <col min="7173" max="7173" width="2.75" style="19" bestFit="1" customWidth="1"/>
    <col min="7174" max="7174" width="11.25" style="19" customWidth="1"/>
    <col min="7175" max="7175" width="2.75" style="19" bestFit="1" customWidth="1"/>
    <col min="7176" max="7178" width="11.25" style="19" customWidth="1"/>
    <col min="7179" max="7424" width="8.125" style="19"/>
    <col min="7425" max="7425" width="11.25" style="19" customWidth="1"/>
    <col min="7426" max="7426" width="2.75" style="19" customWidth="1"/>
    <col min="7427" max="7428" width="11.25" style="19" customWidth="1"/>
    <col min="7429" max="7429" width="2.75" style="19" bestFit="1" customWidth="1"/>
    <col min="7430" max="7430" width="11.25" style="19" customWidth="1"/>
    <col min="7431" max="7431" width="2.75" style="19" bestFit="1" customWidth="1"/>
    <col min="7432" max="7434" width="11.25" style="19" customWidth="1"/>
    <col min="7435" max="7680" width="8.125" style="19"/>
    <col min="7681" max="7681" width="11.25" style="19" customWidth="1"/>
    <col min="7682" max="7682" width="2.75" style="19" customWidth="1"/>
    <col min="7683" max="7684" width="11.25" style="19" customWidth="1"/>
    <col min="7685" max="7685" width="2.75" style="19" bestFit="1" customWidth="1"/>
    <col min="7686" max="7686" width="11.25" style="19" customWidth="1"/>
    <col min="7687" max="7687" width="2.75" style="19" bestFit="1" customWidth="1"/>
    <col min="7688" max="7690" width="11.25" style="19" customWidth="1"/>
    <col min="7691" max="7936" width="8.125" style="19"/>
    <col min="7937" max="7937" width="11.25" style="19" customWidth="1"/>
    <col min="7938" max="7938" width="2.75" style="19" customWidth="1"/>
    <col min="7939" max="7940" width="11.25" style="19" customWidth="1"/>
    <col min="7941" max="7941" width="2.75" style="19" bestFit="1" customWidth="1"/>
    <col min="7942" max="7942" width="11.25" style="19" customWidth="1"/>
    <col min="7943" max="7943" width="2.75" style="19" bestFit="1" customWidth="1"/>
    <col min="7944" max="7946" width="11.25" style="19" customWidth="1"/>
    <col min="7947" max="8192" width="8.125" style="19"/>
    <col min="8193" max="8193" width="11.25" style="19" customWidth="1"/>
    <col min="8194" max="8194" width="2.75" style="19" customWidth="1"/>
    <col min="8195" max="8196" width="11.25" style="19" customWidth="1"/>
    <col min="8197" max="8197" width="2.75" style="19" bestFit="1" customWidth="1"/>
    <col min="8198" max="8198" width="11.25" style="19" customWidth="1"/>
    <col min="8199" max="8199" width="2.75" style="19" bestFit="1" customWidth="1"/>
    <col min="8200" max="8202" width="11.25" style="19" customWidth="1"/>
    <col min="8203" max="8448" width="8.125" style="19"/>
    <col min="8449" max="8449" width="11.25" style="19" customWidth="1"/>
    <col min="8450" max="8450" width="2.75" style="19" customWidth="1"/>
    <col min="8451" max="8452" width="11.25" style="19" customWidth="1"/>
    <col min="8453" max="8453" width="2.75" style="19" bestFit="1" customWidth="1"/>
    <col min="8454" max="8454" width="11.25" style="19" customWidth="1"/>
    <col min="8455" max="8455" width="2.75" style="19" bestFit="1" customWidth="1"/>
    <col min="8456" max="8458" width="11.25" style="19" customWidth="1"/>
    <col min="8459" max="8704" width="8.125" style="19"/>
    <col min="8705" max="8705" width="11.25" style="19" customWidth="1"/>
    <col min="8706" max="8706" width="2.75" style="19" customWidth="1"/>
    <col min="8707" max="8708" width="11.25" style="19" customWidth="1"/>
    <col min="8709" max="8709" width="2.75" style="19" bestFit="1" customWidth="1"/>
    <col min="8710" max="8710" width="11.25" style="19" customWidth="1"/>
    <col min="8711" max="8711" width="2.75" style="19" bestFit="1" customWidth="1"/>
    <col min="8712" max="8714" width="11.25" style="19" customWidth="1"/>
    <col min="8715" max="8960" width="8.125" style="19"/>
    <col min="8961" max="8961" width="11.25" style="19" customWidth="1"/>
    <col min="8962" max="8962" width="2.75" style="19" customWidth="1"/>
    <col min="8963" max="8964" width="11.25" style="19" customWidth="1"/>
    <col min="8965" max="8965" width="2.75" style="19" bestFit="1" customWidth="1"/>
    <col min="8966" max="8966" width="11.25" style="19" customWidth="1"/>
    <col min="8967" max="8967" width="2.75" style="19" bestFit="1" customWidth="1"/>
    <col min="8968" max="8970" width="11.25" style="19" customWidth="1"/>
    <col min="8971" max="9216" width="8.125" style="19"/>
    <col min="9217" max="9217" width="11.25" style="19" customWidth="1"/>
    <col min="9218" max="9218" width="2.75" style="19" customWidth="1"/>
    <col min="9219" max="9220" width="11.25" style="19" customWidth="1"/>
    <col min="9221" max="9221" width="2.75" style="19" bestFit="1" customWidth="1"/>
    <col min="9222" max="9222" width="11.25" style="19" customWidth="1"/>
    <col min="9223" max="9223" width="2.75" style="19" bestFit="1" customWidth="1"/>
    <col min="9224" max="9226" width="11.25" style="19" customWidth="1"/>
    <col min="9227" max="9472" width="8.125" style="19"/>
    <col min="9473" max="9473" width="11.25" style="19" customWidth="1"/>
    <col min="9474" max="9474" width="2.75" style="19" customWidth="1"/>
    <col min="9475" max="9476" width="11.25" style="19" customWidth="1"/>
    <col min="9477" max="9477" width="2.75" style="19" bestFit="1" customWidth="1"/>
    <col min="9478" max="9478" width="11.25" style="19" customWidth="1"/>
    <col min="9479" max="9479" width="2.75" style="19" bestFit="1" customWidth="1"/>
    <col min="9480" max="9482" width="11.25" style="19" customWidth="1"/>
    <col min="9483" max="9728" width="8.125" style="19"/>
    <col min="9729" max="9729" width="11.25" style="19" customWidth="1"/>
    <col min="9730" max="9730" width="2.75" style="19" customWidth="1"/>
    <col min="9731" max="9732" width="11.25" style="19" customWidth="1"/>
    <col min="9733" max="9733" width="2.75" style="19" bestFit="1" customWidth="1"/>
    <col min="9734" max="9734" width="11.25" style="19" customWidth="1"/>
    <col min="9735" max="9735" width="2.75" style="19" bestFit="1" customWidth="1"/>
    <col min="9736" max="9738" width="11.25" style="19" customWidth="1"/>
    <col min="9739" max="9984" width="8.125" style="19"/>
    <col min="9985" max="9985" width="11.25" style="19" customWidth="1"/>
    <col min="9986" max="9986" width="2.75" style="19" customWidth="1"/>
    <col min="9987" max="9988" width="11.25" style="19" customWidth="1"/>
    <col min="9989" max="9989" width="2.75" style="19" bestFit="1" customWidth="1"/>
    <col min="9990" max="9990" width="11.25" style="19" customWidth="1"/>
    <col min="9991" max="9991" width="2.75" style="19" bestFit="1" customWidth="1"/>
    <col min="9992" max="9994" width="11.25" style="19" customWidth="1"/>
    <col min="9995" max="10240" width="8.125" style="19"/>
    <col min="10241" max="10241" width="11.25" style="19" customWidth="1"/>
    <col min="10242" max="10242" width="2.75" style="19" customWidth="1"/>
    <col min="10243" max="10244" width="11.25" style="19" customWidth="1"/>
    <col min="10245" max="10245" width="2.75" style="19" bestFit="1" customWidth="1"/>
    <col min="10246" max="10246" width="11.25" style="19" customWidth="1"/>
    <col min="10247" max="10247" width="2.75" style="19" bestFit="1" customWidth="1"/>
    <col min="10248" max="10250" width="11.25" style="19" customWidth="1"/>
    <col min="10251" max="10496" width="8.125" style="19"/>
    <col min="10497" max="10497" width="11.25" style="19" customWidth="1"/>
    <col min="10498" max="10498" width="2.75" style="19" customWidth="1"/>
    <col min="10499" max="10500" width="11.25" style="19" customWidth="1"/>
    <col min="10501" max="10501" width="2.75" style="19" bestFit="1" customWidth="1"/>
    <col min="10502" max="10502" width="11.25" style="19" customWidth="1"/>
    <col min="10503" max="10503" width="2.75" style="19" bestFit="1" customWidth="1"/>
    <col min="10504" max="10506" width="11.25" style="19" customWidth="1"/>
    <col min="10507" max="10752" width="8.125" style="19"/>
    <col min="10753" max="10753" width="11.25" style="19" customWidth="1"/>
    <col min="10754" max="10754" width="2.75" style="19" customWidth="1"/>
    <col min="10755" max="10756" width="11.25" style="19" customWidth="1"/>
    <col min="10757" max="10757" width="2.75" style="19" bestFit="1" customWidth="1"/>
    <col min="10758" max="10758" width="11.25" style="19" customWidth="1"/>
    <col min="10759" max="10759" width="2.75" style="19" bestFit="1" customWidth="1"/>
    <col min="10760" max="10762" width="11.25" style="19" customWidth="1"/>
    <col min="10763" max="11008" width="8.125" style="19"/>
    <col min="11009" max="11009" width="11.25" style="19" customWidth="1"/>
    <col min="11010" max="11010" width="2.75" style="19" customWidth="1"/>
    <col min="11011" max="11012" width="11.25" style="19" customWidth="1"/>
    <col min="11013" max="11013" width="2.75" style="19" bestFit="1" customWidth="1"/>
    <col min="11014" max="11014" width="11.25" style="19" customWidth="1"/>
    <col min="11015" max="11015" width="2.75" style="19" bestFit="1" customWidth="1"/>
    <col min="11016" max="11018" width="11.25" style="19" customWidth="1"/>
    <col min="11019" max="11264" width="8.125" style="19"/>
    <col min="11265" max="11265" width="11.25" style="19" customWidth="1"/>
    <col min="11266" max="11266" width="2.75" style="19" customWidth="1"/>
    <col min="11267" max="11268" width="11.25" style="19" customWidth="1"/>
    <col min="11269" max="11269" width="2.75" style="19" bestFit="1" customWidth="1"/>
    <col min="11270" max="11270" width="11.25" style="19" customWidth="1"/>
    <col min="11271" max="11271" width="2.75" style="19" bestFit="1" customWidth="1"/>
    <col min="11272" max="11274" width="11.25" style="19" customWidth="1"/>
    <col min="11275" max="11520" width="8.125" style="19"/>
    <col min="11521" max="11521" width="11.25" style="19" customWidth="1"/>
    <col min="11522" max="11522" width="2.75" style="19" customWidth="1"/>
    <col min="11523" max="11524" width="11.25" style="19" customWidth="1"/>
    <col min="11525" max="11525" width="2.75" style="19" bestFit="1" customWidth="1"/>
    <col min="11526" max="11526" width="11.25" style="19" customWidth="1"/>
    <col min="11527" max="11527" width="2.75" style="19" bestFit="1" customWidth="1"/>
    <col min="11528" max="11530" width="11.25" style="19" customWidth="1"/>
    <col min="11531" max="11776" width="8.125" style="19"/>
    <col min="11777" max="11777" width="11.25" style="19" customWidth="1"/>
    <col min="11778" max="11778" width="2.75" style="19" customWidth="1"/>
    <col min="11779" max="11780" width="11.25" style="19" customWidth="1"/>
    <col min="11781" max="11781" width="2.75" style="19" bestFit="1" customWidth="1"/>
    <col min="11782" max="11782" width="11.25" style="19" customWidth="1"/>
    <col min="11783" max="11783" width="2.75" style="19" bestFit="1" customWidth="1"/>
    <col min="11784" max="11786" width="11.25" style="19" customWidth="1"/>
    <col min="11787" max="12032" width="8.125" style="19"/>
    <col min="12033" max="12033" width="11.25" style="19" customWidth="1"/>
    <col min="12034" max="12034" width="2.75" style="19" customWidth="1"/>
    <col min="12035" max="12036" width="11.25" style="19" customWidth="1"/>
    <col min="12037" max="12037" width="2.75" style="19" bestFit="1" customWidth="1"/>
    <col min="12038" max="12038" width="11.25" style="19" customWidth="1"/>
    <col min="12039" max="12039" width="2.75" style="19" bestFit="1" customWidth="1"/>
    <col min="12040" max="12042" width="11.25" style="19" customWidth="1"/>
    <col min="12043" max="12288" width="8.125" style="19"/>
    <col min="12289" max="12289" width="11.25" style="19" customWidth="1"/>
    <col min="12290" max="12290" width="2.75" style="19" customWidth="1"/>
    <col min="12291" max="12292" width="11.25" style="19" customWidth="1"/>
    <col min="12293" max="12293" width="2.75" style="19" bestFit="1" customWidth="1"/>
    <col min="12294" max="12294" width="11.25" style="19" customWidth="1"/>
    <col min="12295" max="12295" width="2.75" style="19" bestFit="1" customWidth="1"/>
    <col min="12296" max="12298" width="11.25" style="19" customWidth="1"/>
    <col min="12299" max="12544" width="8.125" style="19"/>
    <col min="12545" max="12545" width="11.25" style="19" customWidth="1"/>
    <col min="12546" max="12546" width="2.75" style="19" customWidth="1"/>
    <col min="12547" max="12548" width="11.25" style="19" customWidth="1"/>
    <col min="12549" max="12549" width="2.75" style="19" bestFit="1" customWidth="1"/>
    <col min="12550" max="12550" width="11.25" style="19" customWidth="1"/>
    <col min="12551" max="12551" width="2.75" style="19" bestFit="1" customWidth="1"/>
    <col min="12552" max="12554" width="11.25" style="19" customWidth="1"/>
    <col min="12555" max="12800" width="8.125" style="19"/>
    <col min="12801" max="12801" width="11.25" style="19" customWidth="1"/>
    <col min="12802" max="12802" width="2.75" style="19" customWidth="1"/>
    <col min="12803" max="12804" width="11.25" style="19" customWidth="1"/>
    <col min="12805" max="12805" width="2.75" style="19" bestFit="1" customWidth="1"/>
    <col min="12806" max="12806" width="11.25" style="19" customWidth="1"/>
    <col min="12807" max="12807" width="2.75" style="19" bestFit="1" customWidth="1"/>
    <col min="12808" max="12810" width="11.25" style="19" customWidth="1"/>
    <col min="12811" max="13056" width="8.125" style="19"/>
    <col min="13057" max="13057" width="11.25" style="19" customWidth="1"/>
    <col min="13058" max="13058" width="2.75" style="19" customWidth="1"/>
    <col min="13059" max="13060" width="11.25" style="19" customWidth="1"/>
    <col min="13061" max="13061" width="2.75" style="19" bestFit="1" customWidth="1"/>
    <col min="13062" max="13062" width="11.25" style="19" customWidth="1"/>
    <col min="13063" max="13063" width="2.75" style="19" bestFit="1" customWidth="1"/>
    <col min="13064" max="13066" width="11.25" style="19" customWidth="1"/>
    <col min="13067" max="13312" width="8.125" style="19"/>
    <col min="13313" max="13313" width="11.25" style="19" customWidth="1"/>
    <col min="13314" max="13314" width="2.75" style="19" customWidth="1"/>
    <col min="13315" max="13316" width="11.25" style="19" customWidth="1"/>
    <col min="13317" max="13317" width="2.75" style="19" bestFit="1" customWidth="1"/>
    <col min="13318" max="13318" width="11.25" style="19" customWidth="1"/>
    <col min="13319" max="13319" width="2.75" style="19" bestFit="1" customWidth="1"/>
    <col min="13320" max="13322" width="11.25" style="19" customWidth="1"/>
    <col min="13323" max="13568" width="8.125" style="19"/>
    <col min="13569" max="13569" width="11.25" style="19" customWidth="1"/>
    <col min="13570" max="13570" width="2.75" style="19" customWidth="1"/>
    <col min="13571" max="13572" width="11.25" style="19" customWidth="1"/>
    <col min="13573" max="13573" width="2.75" style="19" bestFit="1" customWidth="1"/>
    <col min="13574" max="13574" width="11.25" style="19" customWidth="1"/>
    <col min="13575" max="13575" width="2.75" style="19" bestFit="1" customWidth="1"/>
    <col min="13576" max="13578" width="11.25" style="19" customWidth="1"/>
    <col min="13579" max="13824" width="8.125" style="19"/>
    <col min="13825" max="13825" width="11.25" style="19" customWidth="1"/>
    <col min="13826" max="13826" width="2.75" style="19" customWidth="1"/>
    <col min="13827" max="13828" width="11.25" style="19" customWidth="1"/>
    <col min="13829" max="13829" width="2.75" style="19" bestFit="1" customWidth="1"/>
    <col min="13830" max="13830" width="11.25" style="19" customWidth="1"/>
    <col min="13831" max="13831" width="2.75" style="19" bestFit="1" customWidth="1"/>
    <col min="13832" max="13834" width="11.25" style="19" customWidth="1"/>
    <col min="13835" max="14080" width="8.125" style="19"/>
    <col min="14081" max="14081" width="11.25" style="19" customWidth="1"/>
    <col min="14082" max="14082" width="2.75" style="19" customWidth="1"/>
    <col min="14083" max="14084" width="11.25" style="19" customWidth="1"/>
    <col min="14085" max="14085" width="2.75" style="19" bestFit="1" customWidth="1"/>
    <col min="14086" max="14086" width="11.25" style="19" customWidth="1"/>
    <col min="14087" max="14087" width="2.75" style="19" bestFit="1" customWidth="1"/>
    <col min="14088" max="14090" width="11.25" style="19" customWidth="1"/>
    <col min="14091" max="14336" width="8.125" style="19"/>
    <col min="14337" max="14337" width="11.25" style="19" customWidth="1"/>
    <col min="14338" max="14338" width="2.75" style="19" customWidth="1"/>
    <col min="14339" max="14340" width="11.25" style="19" customWidth="1"/>
    <col min="14341" max="14341" width="2.75" style="19" bestFit="1" customWidth="1"/>
    <col min="14342" max="14342" width="11.25" style="19" customWidth="1"/>
    <col min="14343" max="14343" width="2.75" style="19" bestFit="1" customWidth="1"/>
    <col min="14344" max="14346" width="11.25" style="19" customWidth="1"/>
    <col min="14347" max="14592" width="8.125" style="19"/>
    <col min="14593" max="14593" width="11.25" style="19" customWidth="1"/>
    <col min="14594" max="14594" width="2.75" style="19" customWidth="1"/>
    <col min="14595" max="14596" width="11.25" style="19" customWidth="1"/>
    <col min="14597" max="14597" width="2.75" style="19" bestFit="1" customWidth="1"/>
    <col min="14598" max="14598" width="11.25" style="19" customWidth="1"/>
    <col min="14599" max="14599" width="2.75" style="19" bestFit="1" customWidth="1"/>
    <col min="14600" max="14602" width="11.25" style="19" customWidth="1"/>
    <col min="14603" max="14848" width="8.125" style="19"/>
    <col min="14849" max="14849" width="11.25" style="19" customWidth="1"/>
    <col min="14850" max="14850" width="2.75" style="19" customWidth="1"/>
    <col min="14851" max="14852" width="11.25" style="19" customWidth="1"/>
    <col min="14853" max="14853" width="2.75" style="19" bestFit="1" customWidth="1"/>
    <col min="14854" max="14854" width="11.25" style="19" customWidth="1"/>
    <col min="14855" max="14855" width="2.75" style="19" bestFit="1" customWidth="1"/>
    <col min="14856" max="14858" width="11.25" style="19" customWidth="1"/>
    <col min="14859" max="15104" width="8.125" style="19"/>
    <col min="15105" max="15105" width="11.25" style="19" customWidth="1"/>
    <col min="15106" max="15106" width="2.75" style="19" customWidth="1"/>
    <col min="15107" max="15108" width="11.25" style="19" customWidth="1"/>
    <col min="15109" max="15109" width="2.75" style="19" bestFit="1" customWidth="1"/>
    <col min="15110" max="15110" width="11.25" style="19" customWidth="1"/>
    <col min="15111" max="15111" width="2.75" style="19" bestFit="1" customWidth="1"/>
    <col min="15112" max="15114" width="11.25" style="19" customWidth="1"/>
    <col min="15115" max="15360" width="8.125" style="19"/>
    <col min="15361" max="15361" width="11.25" style="19" customWidth="1"/>
    <col min="15362" max="15362" width="2.75" style="19" customWidth="1"/>
    <col min="15363" max="15364" width="11.25" style="19" customWidth="1"/>
    <col min="15365" max="15365" width="2.75" style="19" bestFit="1" customWidth="1"/>
    <col min="15366" max="15366" width="11.25" style="19" customWidth="1"/>
    <col min="15367" max="15367" width="2.75" style="19" bestFit="1" customWidth="1"/>
    <col min="15368" max="15370" width="11.25" style="19" customWidth="1"/>
    <col min="15371" max="15616" width="8.125" style="19"/>
    <col min="15617" max="15617" width="11.25" style="19" customWidth="1"/>
    <col min="15618" max="15618" width="2.75" style="19" customWidth="1"/>
    <col min="15619" max="15620" width="11.25" style="19" customWidth="1"/>
    <col min="15621" max="15621" width="2.75" style="19" bestFit="1" customWidth="1"/>
    <col min="15622" max="15622" width="11.25" style="19" customWidth="1"/>
    <col min="15623" max="15623" width="2.75" style="19" bestFit="1" customWidth="1"/>
    <col min="15624" max="15626" width="11.25" style="19" customWidth="1"/>
    <col min="15627" max="15872" width="8.125" style="19"/>
    <col min="15873" max="15873" width="11.25" style="19" customWidth="1"/>
    <col min="15874" max="15874" width="2.75" style="19" customWidth="1"/>
    <col min="15875" max="15876" width="11.25" style="19" customWidth="1"/>
    <col min="15877" max="15877" width="2.75" style="19" bestFit="1" customWidth="1"/>
    <col min="15878" max="15878" width="11.25" style="19" customWidth="1"/>
    <col min="15879" max="15879" width="2.75" style="19" bestFit="1" customWidth="1"/>
    <col min="15880" max="15882" width="11.25" style="19" customWidth="1"/>
    <col min="15883" max="16128" width="8.125" style="19"/>
    <col min="16129" max="16129" width="11.25" style="19" customWidth="1"/>
    <col min="16130" max="16130" width="2.75" style="19" customWidth="1"/>
    <col min="16131" max="16132" width="11.25" style="19" customWidth="1"/>
    <col min="16133" max="16133" width="2.75" style="19" bestFit="1" customWidth="1"/>
    <col min="16134" max="16134" width="11.25" style="19" customWidth="1"/>
    <col min="16135" max="16135" width="2.75" style="19" bestFit="1" customWidth="1"/>
    <col min="16136" max="16138" width="11.25" style="19" customWidth="1"/>
    <col min="16139" max="16384" width="8.125" style="19"/>
  </cols>
  <sheetData>
    <row r="1" spans="1:10" ht="24" customHeight="1">
      <c r="A1" s="1467" t="s">
        <v>487</v>
      </c>
      <c r="B1" s="1467"/>
      <c r="C1" s="1467"/>
      <c r="D1" s="1467"/>
      <c r="E1" s="1467"/>
      <c r="F1" s="1467"/>
      <c r="G1" s="1467"/>
      <c r="H1" s="1467"/>
      <c r="I1" s="1467"/>
      <c r="J1" s="1467"/>
    </row>
    <row r="2" spans="1:10" ht="12" customHeight="1">
      <c r="A2" s="462"/>
      <c r="B2" s="462"/>
      <c r="C2" s="462"/>
      <c r="D2" s="462"/>
      <c r="E2" s="462"/>
      <c r="F2" s="462"/>
      <c r="G2" s="462"/>
      <c r="H2" s="462"/>
      <c r="I2" s="462"/>
      <c r="J2" s="462"/>
    </row>
    <row r="3" spans="1:10" s="463" customFormat="1" ht="24" customHeight="1">
      <c r="A3" s="1468" t="s">
        <v>488</v>
      </c>
      <c r="B3" s="1468"/>
      <c r="C3" s="1468"/>
      <c r="D3" s="1469">
        <f>総表!C15</f>
        <v>0</v>
      </c>
      <c r="E3" s="1469"/>
      <c r="F3" s="1469"/>
      <c r="G3" s="1469"/>
      <c r="H3" s="1469"/>
      <c r="I3" s="1469"/>
      <c r="J3" s="1469"/>
    </row>
    <row r="4" spans="1:10" s="463" customFormat="1" ht="24" customHeight="1">
      <c r="A4" s="1468" t="s">
        <v>489</v>
      </c>
      <c r="B4" s="1468"/>
      <c r="C4" s="1468"/>
      <c r="D4" s="1470">
        <f>総表!C31</f>
        <v>0</v>
      </c>
      <c r="E4" s="1470"/>
      <c r="F4" s="1470"/>
      <c r="G4" s="1470"/>
      <c r="H4" s="1470"/>
      <c r="I4" s="1470"/>
      <c r="J4" s="1470"/>
    </row>
    <row r="5" spans="1:10" s="463" customFormat="1" ht="12" customHeight="1">
      <c r="A5" s="464"/>
      <c r="B5" s="464"/>
      <c r="C5" s="464"/>
    </row>
    <row r="6" spans="1:10" s="463" customFormat="1" ht="18" customHeight="1">
      <c r="C6" s="465"/>
      <c r="D6" s="466" t="s">
        <v>490</v>
      </c>
      <c r="E6" s="1465" t="s">
        <v>491</v>
      </c>
      <c r="F6" s="1466"/>
      <c r="G6" s="1465" t="s">
        <v>492</v>
      </c>
      <c r="H6" s="1466"/>
      <c r="I6" s="466" t="s">
        <v>493</v>
      </c>
      <c r="J6" s="466" t="s">
        <v>494</v>
      </c>
    </row>
    <row r="7" spans="1:10" s="463" customFormat="1" ht="24" customHeight="1">
      <c r="D7" s="467">
        <f ca="1">SUMIF($A$9:$J$1011,"総使用席数",OFFSET($A$9:$J$1011,1,0))</f>
        <v>0</v>
      </c>
      <c r="E7" s="1472">
        <f ca="1">SUMIF($A$9:$J$1011,"合計",OFFSET($A$9:$J$1011,0,3))</f>
        <v>0</v>
      </c>
      <c r="F7" s="1473"/>
      <c r="G7" s="1472">
        <f ca="1">SUMIF($A$9:$J$1011,"合計",OFFSET($A$9:$J$1011,0,7))</f>
        <v>0</v>
      </c>
      <c r="H7" s="1473"/>
      <c r="I7" s="468" t="str">
        <f ca="1">IFERROR(ROUND(E7/D7,3),"0%")</f>
        <v>0%</v>
      </c>
      <c r="J7" s="468" t="str">
        <f ca="1">IFERROR(ROUND(G7/D7,3),"0%")</f>
        <v>0%</v>
      </c>
    </row>
    <row r="8" spans="1:10" s="471" customFormat="1" ht="12" customHeight="1">
      <c r="A8" s="569">
        <v>1</v>
      </c>
      <c r="B8" s="469"/>
      <c r="C8" s="470"/>
      <c r="E8" s="472"/>
      <c r="G8" s="472"/>
    </row>
    <row r="9" spans="1:10" s="471" customFormat="1" ht="18" customHeight="1">
      <c r="A9" s="1471" t="s">
        <v>495</v>
      </c>
      <c r="B9" s="1471"/>
      <c r="C9" s="1471"/>
      <c r="D9" s="473" t="s">
        <v>496</v>
      </c>
      <c r="E9" s="474"/>
      <c r="F9" s="475" t="s">
        <v>497</v>
      </c>
      <c r="G9" s="474"/>
      <c r="H9" s="476" t="s">
        <v>498</v>
      </c>
      <c r="I9" s="1471" t="s">
        <v>545</v>
      </c>
      <c r="J9" s="1471"/>
    </row>
    <row r="10" spans="1:10" s="463" customFormat="1" ht="24" customHeight="1">
      <c r="A10" s="1474" t="str">
        <f>IF(個表B!B10="","",個表B!B10)</f>
        <v/>
      </c>
      <c r="B10" s="1474"/>
      <c r="C10" s="1474"/>
      <c r="D10" s="570">
        <f>IF(収入!E16="○",別紙入場料詳細!C11,収入!E19)</f>
        <v>0</v>
      </c>
      <c r="E10" s="477" t="s">
        <v>499</v>
      </c>
      <c r="F10" s="571">
        <f>IF(収入!E16="○",別紙入場料詳細!G11,収入!E20)</f>
        <v>0</v>
      </c>
      <c r="G10" s="477" t="s">
        <v>500</v>
      </c>
      <c r="H10" s="478">
        <f>D10*F10</f>
        <v>0</v>
      </c>
      <c r="I10" s="1478">
        <f>個表B!B8</f>
        <v>0</v>
      </c>
      <c r="J10" s="1478"/>
    </row>
    <row r="11" spans="1:10" s="471" customFormat="1" ht="18" customHeight="1">
      <c r="A11" s="479" t="s">
        <v>501</v>
      </c>
      <c r="B11" s="480" t="s">
        <v>502</v>
      </c>
      <c r="C11" s="481" t="s">
        <v>503</v>
      </c>
      <c r="D11" s="482" t="s">
        <v>504</v>
      </c>
      <c r="E11" s="483"/>
      <c r="F11" s="480" t="s">
        <v>505</v>
      </c>
      <c r="G11" s="483"/>
      <c r="H11" s="484" t="s">
        <v>506</v>
      </c>
      <c r="I11" s="479" t="s">
        <v>493</v>
      </c>
      <c r="J11" s="481" t="s">
        <v>494</v>
      </c>
    </row>
    <row r="12" spans="1:10" s="463" customFormat="1" ht="18" customHeight="1" thickBot="1">
      <c r="A12" s="485" t="s">
        <v>535</v>
      </c>
      <c r="B12" s="486" t="s">
        <v>536</v>
      </c>
      <c r="C12" s="487">
        <v>0.79166666666666663</v>
      </c>
      <c r="D12" s="488" t="s">
        <v>507</v>
      </c>
      <c r="E12" s="489" t="s">
        <v>508</v>
      </c>
      <c r="F12" s="490" t="s">
        <v>509</v>
      </c>
      <c r="G12" s="489" t="s">
        <v>510</v>
      </c>
      <c r="H12" s="491">
        <f>D12+F12</f>
        <v>292</v>
      </c>
      <c r="I12" s="492">
        <v>0.64200000000000002</v>
      </c>
      <c r="J12" s="493">
        <v>0.75600000000000001</v>
      </c>
    </row>
    <row r="13" spans="1:10" s="463" customFormat="1" ht="24" customHeight="1" thickTop="1">
      <c r="A13" s="494"/>
      <c r="B13" s="495" t="str">
        <f>IF(A13="","",TEXT(A13,"aaa"))</f>
        <v/>
      </c>
      <c r="C13" s="496"/>
      <c r="D13" s="558"/>
      <c r="E13" s="559" t="s">
        <v>508</v>
      </c>
      <c r="F13" s="560"/>
      <c r="G13" s="498" t="s">
        <v>510</v>
      </c>
      <c r="H13" s="500">
        <f t="shared" ref="H13:H22" si="0">D13+F13</f>
        <v>0</v>
      </c>
      <c r="I13" s="501">
        <f>IF(ISERROR(D13/$D$10),0,D13/$D$10)</f>
        <v>0</v>
      </c>
      <c r="J13" s="502">
        <f>IF(ISERROR(H13/$D$10),0,H13/$D$10)</f>
        <v>0</v>
      </c>
    </row>
    <row r="14" spans="1:10" s="463" customFormat="1" ht="24" customHeight="1">
      <c r="A14" s="503"/>
      <c r="B14" s="504" t="str">
        <f t="shared" ref="B14:B22" si="1">IF(A14="","",TEXT(A14,"aaa"))</f>
        <v/>
      </c>
      <c r="C14" s="505"/>
      <c r="D14" s="506"/>
      <c r="E14" s="507" t="s">
        <v>508</v>
      </c>
      <c r="F14" s="508"/>
      <c r="G14" s="507" t="s">
        <v>510</v>
      </c>
      <c r="H14" s="509">
        <f>D14+F14</f>
        <v>0</v>
      </c>
      <c r="I14" s="510">
        <f>IF(ISERROR(D14/$D$10),0,D14/$D$10)</f>
        <v>0</v>
      </c>
      <c r="J14" s="511">
        <f t="shared" ref="J14:J22" si="2">IF(ISERROR(H14/$D$10),0,H14/$D$10)</f>
        <v>0</v>
      </c>
    </row>
    <row r="15" spans="1:10" s="463" customFormat="1" ht="24" customHeight="1">
      <c r="A15" s="503"/>
      <c r="B15" s="504" t="str">
        <f t="shared" si="1"/>
        <v/>
      </c>
      <c r="C15" s="505"/>
      <c r="D15" s="506"/>
      <c r="E15" s="507" t="s">
        <v>508</v>
      </c>
      <c r="F15" s="508"/>
      <c r="G15" s="507" t="s">
        <v>510</v>
      </c>
      <c r="H15" s="509">
        <f>D15+F15</f>
        <v>0</v>
      </c>
      <c r="I15" s="510">
        <f>IF(ISERROR(D15/$D$10),0,D15/$D$10)</f>
        <v>0</v>
      </c>
      <c r="J15" s="511">
        <f>IF(ISERROR(H15/$D$10),0,H15/$D$10)</f>
        <v>0</v>
      </c>
    </row>
    <row r="16" spans="1:10" s="463" customFormat="1" ht="24" customHeight="1">
      <c r="A16" s="503"/>
      <c r="B16" s="504" t="str">
        <f t="shared" si="1"/>
        <v/>
      </c>
      <c r="C16" s="505"/>
      <c r="D16" s="506"/>
      <c r="E16" s="507" t="s">
        <v>508</v>
      </c>
      <c r="F16" s="508"/>
      <c r="G16" s="507" t="s">
        <v>510</v>
      </c>
      <c r="H16" s="509">
        <f>D16+F16</f>
        <v>0</v>
      </c>
      <c r="I16" s="510">
        <f>IF(ISERROR(D16/$D$10),0,D16/$D$10)</f>
        <v>0</v>
      </c>
      <c r="J16" s="511">
        <f>IF(ISERROR(H16/$D$10),0,H16/$D$10)</f>
        <v>0</v>
      </c>
    </row>
    <row r="17" spans="1:10" ht="24" customHeight="1">
      <c r="A17" s="503"/>
      <c r="B17" s="504" t="str">
        <f t="shared" si="1"/>
        <v/>
      </c>
      <c r="C17" s="505"/>
      <c r="D17" s="506"/>
      <c r="E17" s="507" t="s">
        <v>508</v>
      </c>
      <c r="F17" s="508"/>
      <c r="G17" s="507" t="s">
        <v>510</v>
      </c>
      <c r="H17" s="509">
        <f>D17+F17</f>
        <v>0</v>
      </c>
      <c r="I17" s="510">
        <f>IF(ISERROR(D17/$D$10),0,D17/$D$10)</f>
        <v>0</v>
      </c>
      <c r="J17" s="511">
        <f>IF(ISERROR(H17/$D$10),0,H17/$D$10)</f>
        <v>0</v>
      </c>
    </row>
    <row r="18" spans="1:10" s="463" customFormat="1" ht="24" customHeight="1">
      <c r="A18" s="503"/>
      <c r="B18" s="504" t="str">
        <f t="shared" si="1"/>
        <v/>
      </c>
      <c r="C18" s="505"/>
      <c r="D18" s="506"/>
      <c r="E18" s="507" t="s">
        <v>508</v>
      </c>
      <c r="F18" s="508"/>
      <c r="G18" s="507" t="s">
        <v>510</v>
      </c>
      <c r="H18" s="509">
        <f>D18+F18</f>
        <v>0</v>
      </c>
      <c r="I18" s="510">
        <f t="shared" ref="I18:I22" si="3">IF(ISERROR(D18/$D$10),0,D18/$D$10)</f>
        <v>0</v>
      </c>
      <c r="J18" s="511">
        <f t="shared" si="2"/>
        <v>0</v>
      </c>
    </row>
    <row r="19" spans="1:10" s="463" customFormat="1" ht="24" customHeight="1">
      <c r="A19" s="503"/>
      <c r="B19" s="504" t="str">
        <f t="shared" si="1"/>
        <v/>
      </c>
      <c r="C19" s="505"/>
      <c r="D19" s="506"/>
      <c r="E19" s="507" t="s">
        <v>508</v>
      </c>
      <c r="F19" s="508"/>
      <c r="G19" s="507" t="s">
        <v>510</v>
      </c>
      <c r="H19" s="509">
        <f t="shared" si="0"/>
        <v>0</v>
      </c>
      <c r="I19" s="510">
        <f t="shared" si="3"/>
        <v>0</v>
      </c>
      <c r="J19" s="511">
        <f t="shared" si="2"/>
        <v>0</v>
      </c>
    </row>
    <row r="20" spans="1:10" ht="24" customHeight="1">
      <c r="A20" s="503"/>
      <c r="B20" s="504" t="str">
        <f t="shared" si="1"/>
        <v/>
      </c>
      <c r="C20" s="505"/>
      <c r="D20" s="506"/>
      <c r="E20" s="507" t="s">
        <v>508</v>
      </c>
      <c r="F20" s="508"/>
      <c r="G20" s="507" t="s">
        <v>510</v>
      </c>
      <c r="H20" s="509">
        <f t="shared" si="0"/>
        <v>0</v>
      </c>
      <c r="I20" s="510">
        <f t="shared" si="3"/>
        <v>0</v>
      </c>
      <c r="J20" s="511">
        <f t="shared" si="2"/>
        <v>0</v>
      </c>
    </row>
    <row r="21" spans="1:10" ht="24" customHeight="1">
      <c r="A21" s="503"/>
      <c r="B21" s="504" t="str">
        <f t="shared" si="1"/>
        <v/>
      </c>
      <c r="C21" s="505"/>
      <c r="D21" s="506"/>
      <c r="E21" s="507" t="s">
        <v>508</v>
      </c>
      <c r="F21" s="508"/>
      <c r="G21" s="507" t="s">
        <v>510</v>
      </c>
      <c r="H21" s="509">
        <f t="shared" si="0"/>
        <v>0</v>
      </c>
      <c r="I21" s="510">
        <f t="shared" si="3"/>
        <v>0</v>
      </c>
      <c r="J21" s="511">
        <f t="shared" si="2"/>
        <v>0</v>
      </c>
    </row>
    <row r="22" spans="1:10" ht="24" customHeight="1">
      <c r="A22" s="512"/>
      <c r="B22" s="495" t="str">
        <f t="shared" si="1"/>
        <v/>
      </c>
      <c r="C22" s="513"/>
      <c r="D22" s="555"/>
      <c r="E22" s="556" t="s">
        <v>508</v>
      </c>
      <c r="F22" s="557"/>
      <c r="G22" s="515" t="s">
        <v>510</v>
      </c>
      <c r="H22" s="517">
        <f t="shared" si="0"/>
        <v>0</v>
      </c>
      <c r="I22" s="518">
        <f t="shared" si="3"/>
        <v>0</v>
      </c>
      <c r="J22" s="519">
        <f t="shared" si="2"/>
        <v>0</v>
      </c>
    </row>
    <row r="23" spans="1:10" ht="24" customHeight="1">
      <c r="A23" s="1475" t="s">
        <v>511</v>
      </c>
      <c r="B23" s="1475"/>
      <c r="C23" s="1475"/>
      <c r="D23" s="520">
        <f>SUM(D13:D22)</f>
        <v>0</v>
      </c>
      <c r="E23" s="521" t="s">
        <v>508</v>
      </c>
      <c r="F23" s="522">
        <f>SUM(F13:F22)</f>
        <v>0</v>
      </c>
      <c r="G23" s="523" t="s">
        <v>510</v>
      </c>
      <c r="H23" s="478">
        <f>SUM(H13:H22)</f>
        <v>0</v>
      </c>
      <c r="I23" s="518">
        <f>IF(ISERROR(D23/$H$10),0,D23/$H$10)</f>
        <v>0</v>
      </c>
      <c r="J23" s="519">
        <f>IF(ISERROR(H23/$H$10),0,H23/$H$10)</f>
        <v>0</v>
      </c>
    </row>
    <row r="24" spans="1:10" ht="12" customHeight="1">
      <c r="A24" s="569">
        <v>2</v>
      </c>
      <c r="B24" s="524"/>
      <c r="C24" s="126"/>
      <c r="D24" s="126"/>
      <c r="E24" s="525"/>
      <c r="F24" s="126"/>
      <c r="G24" s="525"/>
      <c r="H24" s="126"/>
      <c r="I24" s="126"/>
      <c r="J24" s="126"/>
    </row>
    <row r="25" spans="1:10" s="471" customFormat="1" ht="18" customHeight="1">
      <c r="A25" s="1471" t="s">
        <v>495</v>
      </c>
      <c r="B25" s="1471"/>
      <c r="C25" s="1471"/>
      <c r="D25" s="473" t="s">
        <v>496</v>
      </c>
      <c r="E25" s="474"/>
      <c r="F25" s="475" t="s">
        <v>497</v>
      </c>
      <c r="G25" s="474"/>
      <c r="H25" s="476" t="s">
        <v>498</v>
      </c>
      <c r="I25" s="1471" t="s">
        <v>545</v>
      </c>
      <c r="J25" s="1471"/>
    </row>
    <row r="26" spans="1:10" s="463" customFormat="1" ht="24" customHeight="1">
      <c r="A26" s="1474" t="str">
        <f>IF(個表B!B15="","",個表B!B15)</f>
        <v/>
      </c>
      <c r="B26" s="1474"/>
      <c r="C26" s="1474"/>
      <c r="D26" s="570">
        <f>IF(別紙入場料詳細!$K11="","",別紙入場料詳細!$K11)</f>
        <v>0</v>
      </c>
      <c r="E26" s="477" t="s">
        <v>499</v>
      </c>
      <c r="F26" s="571">
        <f>個表B!$C16</f>
        <v>0</v>
      </c>
      <c r="G26" s="477" t="s">
        <v>500</v>
      </c>
      <c r="H26" s="478">
        <f>D26*F26</f>
        <v>0</v>
      </c>
      <c r="I26" s="1476">
        <f>個表B!B13</f>
        <v>0</v>
      </c>
      <c r="J26" s="1477"/>
    </row>
    <row r="27" spans="1:10" s="471" customFormat="1" ht="18" customHeight="1">
      <c r="A27" s="479" t="s">
        <v>501</v>
      </c>
      <c r="B27" s="480" t="s">
        <v>502</v>
      </c>
      <c r="C27" s="481" t="s">
        <v>503</v>
      </c>
      <c r="D27" s="482" t="s">
        <v>504</v>
      </c>
      <c r="E27" s="483"/>
      <c r="F27" s="480" t="s">
        <v>505</v>
      </c>
      <c r="G27" s="483"/>
      <c r="H27" s="484" t="s">
        <v>506</v>
      </c>
      <c r="I27" s="479" t="s">
        <v>493</v>
      </c>
      <c r="J27" s="481" t="s">
        <v>494</v>
      </c>
    </row>
    <row r="28" spans="1:10" s="463" customFormat="1" ht="24" customHeight="1">
      <c r="A28" s="494"/>
      <c r="B28" s="495" t="str">
        <f>IF(A28="","",TEXT(A28,"aaa"))</f>
        <v/>
      </c>
      <c r="C28" s="496"/>
      <c r="D28" s="552"/>
      <c r="E28" s="553" t="s">
        <v>512</v>
      </c>
      <c r="F28" s="554"/>
      <c r="G28" s="498" t="s">
        <v>510</v>
      </c>
      <c r="H28" s="500">
        <f t="shared" ref="H28:H37" si="4">D28+F28</f>
        <v>0</v>
      </c>
      <c r="I28" s="501">
        <f t="shared" ref="I28:I37" si="5">IF(ISERROR(D28/$D$26),0,D28/$D$26)</f>
        <v>0</v>
      </c>
      <c r="J28" s="502">
        <f t="shared" ref="J28:J37" si="6">IF(ISERROR(H28/$D$26),0,H28/$D$26)</f>
        <v>0</v>
      </c>
    </row>
    <row r="29" spans="1:10" s="463" customFormat="1" ht="24" customHeight="1">
      <c r="A29" s="503"/>
      <c r="B29" s="504" t="str">
        <f t="shared" ref="B29:B37" si="7">IF(A29="","",TEXT(A29,"aaa"))</f>
        <v/>
      </c>
      <c r="C29" s="505"/>
      <c r="D29" s="506"/>
      <c r="E29" s="507" t="s">
        <v>512</v>
      </c>
      <c r="F29" s="508"/>
      <c r="G29" s="507" t="s">
        <v>510</v>
      </c>
      <c r="H29" s="509">
        <f t="shared" si="4"/>
        <v>0</v>
      </c>
      <c r="I29" s="510">
        <f t="shared" si="5"/>
        <v>0</v>
      </c>
      <c r="J29" s="511">
        <f t="shared" si="6"/>
        <v>0</v>
      </c>
    </row>
    <row r="30" spans="1:10" s="463" customFormat="1" ht="24" customHeight="1">
      <c r="A30" s="503"/>
      <c r="B30" s="504" t="str">
        <f t="shared" si="7"/>
        <v/>
      </c>
      <c r="C30" s="505"/>
      <c r="D30" s="506"/>
      <c r="E30" s="507" t="s">
        <v>512</v>
      </c>
      <c r="F30" s="508"/>
      <c r="G30" s="507" t="s">
        <v>510</v>
      </c>
      <c r="H30" s="509">
        <f>D30+F30</f>
        <v>0</v>
      </c>
      <c r="I30" s="510">
        <f>IF(ISERROR(D30/$D$26),0,D30/$D$26)</f>
        <v>0</v>
      </c>
      <c r="J30" s="511">
        <f>IF(ISERROR(H30/$D$26),0,H30/$D$26)</f>
        <v>0</v>
      </c>
    </row>
    <row r="31" spans="1:10" s="463" customFormat="1" ht="24" customHeight="1">
      <c r="A31" s="503"/>
      <c r="B31" s="504" t="str">
        <f t="shared" si="7"/>
        <v/>
      </c>
      <c r="C31" s="505"/>
      <c r="D31" s="506"/>
      <c r="E31" s="507" t="s">
        <v>512</v>
      </c>
      <c r="F31" s="508"/>
      <c r="G31" s="507" t="s">
        <v>510</v>
      </c>
      <c r="H31" s="509">
        <f>D31+F31</f>
        <v>0</v>
      </c>
      <c r="I31" s="510">
        <f>IF(ISERROR(D31/$D$26),0,D31/$D$26)</f>
        <v>0</v>
      </c>
      <c r="J31" s="511">
        <f>IF(ISERROR(H31/$D$26),0,H31/$D$26)</f>
        <v>0</v>
      </c>
    </row>
    <row r="32" spans="1:10" ht="24" customHeight="1">
      <c r="A32" s="503"/>
      <c r="B32" s="504" t="str">
        <f t="shared" si="7"/>
        <v/>
      </c>
      <c r="C32" s="505"/>
      <c r="D32" s="506"/>
      <c r="E32" s="507" t="s">
        <v>512</v>
      </c>
      <c r="F32" s="508"/>
      <c r="G32" s="507" t="s">
        <v>510</v>
      </c>
      <c r="H32" s="509">
        <f>D32+F32</f>
        <v>0</v>
      </c>
      <c r="I32" s="510">
        <f>IF(ISERROR(D32/$D$26),0,D32/$D$26)</f>
        <v>0</v>
      </c>
      <c r="J32" s="511">
        <f>IF(ISERROR(H32/$D$26),0,H32/$D$26)</f>
        <v>0</v>
      </c>
    </row>
    <row r="33" spans="1:10" s="463" customFormat="1" ht="24" customHeight="1">
      <c r="A33" s="503"/>
      <c r="B33" s="504" t="str">
        <f t="shared" si="7"/>
        <v/>
      </c>
      <c r="C33" s="505"/>
      <c r="D33" s="506"/>
      <c r="E33" s="507" t="s">
        <v>512</v>
      </c>
      <c r="F33" s="508"/>
      <c r="G33" s="507" t="s">
        <v>510</v>
      </c>
      <c r="H33" s="509">
        <f t="shared" si="4"/>
        <v>0</v>
      </c>
      <c r="I33" s="510">
        <f t="shared" si="5"/>
        <v>0</v>
      </c>
      <c r="J33" s="511">
        <f t="shared" si="6"/>
        <v>0</v>
      </c>
    </row>
    <row r="34" spans="1:10" s="463" customFormat="1" ht="24" customHeight="1">
      <c r="A34" s="503"/>
      <c r="B34" s="504" t="str">
        <f t="shared" si="7"/>
        <v/>
      </c>
      <c r="C34" s="505"/>
      <c r="D34" s="506"/>
      <c r="E34" s="507" t="s">
        <v>512</v>
      </c>
      <c r="F34" s="508"/>
      <c r="G34" s="507" t="s">
        <v>510</v>
      </c>
      <c r="H34" s="509">
        <f t="shared" si="4"/>
        <v>0</v>
      </c>
      <c r="I34" s="510">
        <f t="shared" si="5"/>
        <v>0</v>
      </c>
      <c r="J34" s="511">
        <f t="shared" si="6"/>
        <v>0</v>
      </c>
    </row>
    <row r="35" spans="1:10" ht="24" customHeight="1">
      <c r="A35" s="503"/>
      <c r="B35" s="504" t="str">
        <f t="shared" si="7"/>
        <v/>
      </c>
      <c r="C35" s="505"/>
      <c r="D35" s="506"/>
      <c r="E35" s="507" t="s">
        <v>512</v>
      </c>
      <c r="F35" s="508"/>
      <c r="G35" s="507" t="s">
        <v>510</v>
      </c>
      <c r="H35" s="509">
        <f t="shared" si="4"/>
        <v>0</v>
      </c>
      <c r="I35" s="510">
        <f t="shared" si="5"/>
        <v>0</v>
      </c>
      <c r="J35" s="511">
        <f t="shared" si="6"/>
        <v>0</v>
      </c>
    </row>
    <row r="36" spans="1:10" ht="24" customHeight="1">
      <c r="A36" s="503"/>
      <c r="B36" s="504" t="str">
        <f t="shared" si="7"/>
        <v/>
      </c>
      <c r="C36" s="505"/>
      <c r="D36" s="506"/>
      <c r="E36" s="507" t="s">
        <v>512</v>
      </c>
      <c r="F36" s="508"/>
      <c r="G36" s="507" t="s">
        <v>510</v>
      </c>
      <c r="H36" s="509">
        <f t="shared" si="4"/>
        <v>0</v>
      </c>
      <c r="I36" s="510">
        <f t="shared" si="5"/>
        <v>0</v>
      </c>
      <c r="J36" s="511">
        <f t="shared" si="6"/>
        <v>0</v>
      </c>
    </row>
    <row r="37" spans="1:10" ht="24" customHeight="1">
      <c r="A37" s="512"/>
      <c r="B37" s="495" t="str">
        <f t="shared" si="7"/>
        <v/>
      </c>
      <c r="C37" s="513"/>
      <c r="D37" s="555"/>
      <c r="E37" s="556" t="s">
        <v>512</v>
      </c>
      <c r="F37" s="557"/>
      <c r="G37" s="515" t="s">
        <v>510</v>
      </c>
      <c r="H37" s="517">
        <f t="shared" si="4"/>
        <v>0</v>
      </c>
      <c r="I37" s="518">
        <f t="shared" si="5"/>
        <v>0</v>
      </c>
      <c r="J37" s="519">
        <f t="shared" si="6"/>
        <v>0</v>
      </c>
    </row>
    <row r="38" spans="1:10" ht="24" customHeight="1">
      <c r="A38" s="1475" t="s">
        <v>511</v>
      </c>
      <c r="B38" s="1475"/>
      <c r="C38" s="1475"/>
      <c r="D38" s="520">
        <f>SUM(D28:D37)</f>
        <v>0</v>
      </c>
      <c r="E38" s="521" t="s">
        <v>508</v>
      </c>
      <c r="F38" s="522">
        <f>SUM(F28:F37)</f>
        <v>0</v>
      </c>
      <c r="G38" s="523" t="s">
        <v>510</v>
      </c>
      <c r="H38" s="478">
        <f>SUM(H28:H37)</f>
        <v>0</v>
      </c>
      <c r="I38" s="526">
        <f>IF(ISERROR(D38/$H$26),0,D38/$H$26)</f>
        <v>0</v>
      </c>
      <c r="J38" s="527">
        <f>IF(ISERROR(H38/$H$26),0,H38/$H$26)</f>
        <v>0</v>
      </c>
    </row>
    <row r="39" spans="1:10" ht="12" customHeight="1">
      <c r="A39" s="569">
        <v>3</v>
      </c>
      <c r="B39" s="528"/>
      <c r="C39" s="528"/>
      <c r="D39" s="529"/>
      <c r="E39" s="525"/>
      <c r="F39" s="529"/>
      <c r="G39" s="525"/>
      <c r="H39" s="529"/>
      <c r="I39" s="530"/>
      <c r="J39" s="530"/>
    </row>
    <row r="40" spans="1:10" ht="18" customHeight="1">
      <c r="A40" s="1471" t="s">
        <v>495</v>
      </c>
      <c r="B40" s="1471"/>
      <c r="C40" s="1471"/>
      <c r="D40" s="473" t="s">
        <v>496</v>
      </c>
      <c r="E40" s="474"/>
      <c r="F40" s="475" t="s">
        <v>497</v>
      </c>
      <c r="G40" s="474"/>
      <c r="H40" s="476" t="s">
        <v>498</v>
      </c>
      <c r="I40" s="1471" t="s">
        <v>545</v>
      </c>
      <c r="J40" s="1471"/>
    </row>
    <row r="41" spans="1:10" ht="24" customHeight="1">
      <c r="A41" s="1474" t="str">
        <f>IF(個表B!B20="","",個表B!B20)</f>
        <v/>
      </c>
      <c r="B41" s="1474"/>
      <c r="C41" s="1474"/>
      <c r="D41" s="570">
        <f>IF(別紙入場料詳細!$C37="","",別紙入場料詳細!$C37)</f>
        <v>0</v>
      </c>
      <c r="E41" s="477" t="s">
        <v>499</v>
      </c>
      <c r="F41" s="571">
        <f>個表B!$C21</f>
        <v>0</v>
      </c>
      <c r="G41" s="477" t="s">
        <v>500</v>
      </c>
      <c r="H41" s="478">
        <f>D41*F41</f>
        <v>0</v>
      </c>
      <c r="I41" s="1476">
        <f>個表B!B18</f>
        <v>0</v>
      </c>
      <c r="J41" s="1477"/>
    </row>
    <row r="42" spans="1:10" ht="18" customHeight="1">
      <c r="A42" s="479" t="s">
        <v>501</v>
      </c>
      <c r="B42" s="480" t="s">
        <v>502</v>
      </c>
      <c r="C42" s="481" t="s">
        <v>503</v>
      </c>
      <c r="D42" s="482" t="s">
        <v>504</v>
      </c>
      <c r="E42" s="483"/>
      <c r="F42" s="480" t="s">
        <v>505</v>
      </c>
      <c r="G42" s="483"/>
      <c r="H42" s="484" t="s">
        <v>506</v>
      </c>
      <c r="I42" s="479" t="s">
        <v>493</v>
      </c>
      <c r="J42" s="481" t="s">
        <v>494</v>
      </c>
    </row>
    <row r="43" spans="1:10" ht="24" customHeight="1">
      <c r="A43" s="494"/>
      <c r="B43" s="504" t="str">
        <f t="shared" ref="B43:B49" si="8">IF(A43="","",TEXT(A43,"aaa"))</f>
        <v/>
      </c>
      <c r="C43" s="496"/>
      <c r="D43" s="497"/>
      <c r="E43" s="498" t="s">
        <v>512</v>
      </c>
      <c r="F43" s="499"/>
      <c r="G43" s="498" t="s">
        <v>510</v>
      </c>
      <c r="H43" s="500">
        <f t="shared" ref="H43:H49" si="9">D43+F43</f>
        <v>0</v>
      </c>
      <c r="I43" s="501">
        <f>IF(ISERROR(D43/$D$41),0,D43/$D$41)</f>
        <v>0</v>
      </c>
      <c r="J43" s="502">
        <f>IF(ISERROR(H43/$D$41),0,H43/$D$41)</f>
        <v>0</v>
      </c>
    </row>
    <row r="44" spans="1:10" ht="24" customHeight="1">
      <c r="A44" s="503"/>
      <c r="B44" s="504" t="str">
        <f t="shared" si="8"/>
        <v/>
      </c>
      <c r="C44" s="505"/>
      <c r="D44" s="506"/>
      <c r="E44" s="507" t="s">
        <v>512</v>
      </c>
      <c r="F44" s="508"/>
      <c r="G44" s="507" t="s">
        <v>510</v>
      </c>
      <c r="H44" s="509">
        <f t="shared" si="9"/>
        <v>0</v>
      </c>
      <c r="I44" s="510">
        <f t="shared" ref="I44:I49" si="10">IF(ISERROR(D44/$D$41),0,D44/$D$41)</f>
        <v>0</v>
      </c>
      <c r="J44" s="511">
        <f t="shared" ref="J44:J49" si="11">IF(ISERROR(H44/$D$41),0,H44/$D$41)</f>
        <v>0</v>
      </c>
    </row>
    <row r="45" spans="1:10" ht="24" customHeight="1">
      <c r="A45" s="503"/>
      <c r="B45" s="504" t="str">
        <f t="shared" si="8"/>
        <v/>
      </c>
      <c r="C45" s="505"/>
      <c r="D45" s="506"/>
      <c r="E45" s="507" t="s">
        <v>512</v>
      </c>
      <c r="F45" s="508"/>
      <c r="G45" s="507" t="s">
        <v>510</v>
      </c>
      <c r="H45" s="509">
        <f t="shared" si="9"/>
        <v>0</v>
      </c>
      <c r="I45" s="510">
        <f t="shared" si="10"/>
        <v>0</v>
      </c>
      <c r="J45" s="511">
        <f t="shared" si="11"/>
        <v>0</v>
      </c>
    </row>
    <row r="46" spans="1:10" ht="24" customHeight="1">
      <c r="A46" s="503"/>
      <c r="B46" s="504" t="str">
        <f t="shared" si="8"/>
        <v/>
      </c>
      <c r="C46" s="505"/>
      <c r="D46" s="506"/>
      <c r="E46" s="507" t="s">
        <v>512</v>
      </c>
      <c r="F46" s="508"/>
      <c r="G46" s="507" t="s">
        <v>510</v>
      </c>
      <c r="H46" s="509">
        <f t="shared" si="9"/>
        <v>0</v>
      </c>
      <c r="I46" s="510">
        <f t="shared" si="10"/>
        <v>0</v>
      </c>
      <c r="J46" s="511">
        <f t="shared" si="11"/>
        <v>0</v>
      </c>
    </row>
    <row r="47" spans="1:10" ht="24" customHeight="1">
      <c r="A47" s="503"/>
      <c r="B47" s="504" t="str">
        <f t="shared" si="8"/>
        <v/>
      </c>
      <c r="C47" s="505"/>
      <c r="D47" s="506"/>
      <c r="E47" s="507" t="s">
        <v>512</v>
      </c>
      <c r="F47" s="508"/>
      <c r="G47" s="507" t="s">
        <v>510</v>
      </c>
      <c r="H47" s="509">
        <f t="shared" si="9"/>
        <v>0</v>
      </c>
      <c r="I47" s="510">
        <f t="shared" si="10"/>
        <v>0</v>
      </c>
      <c r="J47" s="511">
        <f t="shared" si="11"/>
        <v>0</v>
      </c>
    </row>
    <row r="48" spans="1:10" ht="24" customHeight="1">
      <c r="A48" s="503"/>
      <c r="B48" s="504" t="str">
        <f t="shared" si="8"/>
        <v/>
      </c>
      <c r="C48" s="505"/>
      <c r="D48" s="506"/>
      <c r="E48" s="507" t="s">
        <v>508</v>
      </c>
      <c r="F48" s="508"/>
      <c r="G48" s="507" t="s">
        <v>510</v>
      </c>
      <c r="H48" s="509">
        <f t="shared" si="9"/>
        <v>0</v>
      </c>
      <c r="I48" s="510">
        <f t="shared" si="10"/>
        <v>0</v>
      </c>
      <c r="J48" s="511">
        <f t="shared" si="11"/>
        <v>0</v>
      </c>
    </row>
    <row r="49" spans="1:10" ht="24" customHeight="1">
      <c r="A49" s="512"/>
      <c r="B49" s="495" t="str">
        <f t="shared" si="8"/>
        <v/>
      </c>
      <c r="C49" s="513"/>
      <c r="D49" s="514"/>
      <c r="E49" s="515" t="s">
        <v>508</v>
      </c>
      <c r="F49" s="516"/>
      <c r="G49" s="515" t="s">
        <v>510</v>
      </c>
      <c r="H49" s="517">
        <f t="shared" si="9"/>
        <v>0</v>
      </c>
      <c r="I49" s="518">
        <f t="shared" si="10"/>
        <v>0</v>
      </c>
      <c r="J49" s="519">
        <f t="shared" si="11"/>
        <v>0</v>
      </c>
    </row>
    <row r="50" spans="1:10" ht="24" customHeight="1">
      <c r="A50" s="1475" t="s">
        <v>511</v>
      </c>
      <c r="B50" s="1475"/>
      <c r="C50" s="1475"/>
      <c r="D50" s="520">
        <f>SUM(D43:D49)</f>
        <v>0</v>
      </c>
      <c r="E50" s="521" t="s">
        <v>508</v>
      </c>
      <c r="F50" s="522">
        <f>SUM(F43:F49)</f>
        <v>0</v>
      </c>
      <c r="G50" s="523" t="s">
        <v>510</v>
      </c>
      <c r="H50" s="478">
        <f>SUM(H43:H49)</f>
        <v>0</v>
      </c>
      <c r="I50" s="518">
        <f>IF(ISERROR(D50/$H$41),0,D50/$H$41)</f>
        <v>0</v>
      </c>
      <c r="J50" s="519">
        <f>IF(ISERROR(H50/$H$41),0,H50/$H$41)</f>
        <v>0</v>
      </c>
    </row>
    <row r="51" spans="1:10" ht="12" customHeight="1">
      <c r="A51" s="569">
        <v>4</v>
      </c>
      <c r="B51" s="528"/>
      <c r="C51" s="528"/>
      <c r="D51" s="529"/>
      <c r="E51" s="525"/>
      <c r="F51" s="529"/>
      <c r="G51" s="525"/>
      <c r="H51" s="529"/>
      <c r="I51" s="530"/>
      <c r="J51" s="530"/>
    </row>
    <row r="52" spans="1:10" ht="18" customHeight="1">
      <c r="A52" s="1471" t="s">
        <v>495</v>
      </c>
      <c r="B52" s="1471"/>
      <c r="C52" s="1471"/>
      <c r="D52" s="473" t="s">
        <v>496</v>
      </c>
      <c r="E52" s="474"/>
      <c r="F52" s="475" t="s">
        <v>497</v>
      </c>
      <c r="G52" s="474"/>
      <c r="H52" s="476" t="s">
        <v>498</v>
      </c>
      <c r="I52" s="1471" t="s">
        <v>545</v>
      </c>
      <c r="J52" s="1471"/>
    </row>
    <row r="53" spans="1:10" ht="24" customHeight="1">
      <c r="A53" s="1474" t="str">
        <f>IF(個表B!B25="","",個表B!B25)</f>
        <v/>
      </c>
      <c r="B53" s="1474"/>
      <c r="C53" s="1474"/>
      <c r="D53" s="570">
        <f>IF(別紙入場料詳細!$K37="","",別紙入場料詳細!$K37)</f>
        <v>0</v>
      </c>
      <c r="E53" s="477" t="s">
        <v>499</v>
      </c>
      <c r="F53" s="571">
        <f>個表B!$C26</f>
        <v>0</v>
      </c>
      <c r="G53" s="477" t="s">
        <v>500</v>
      </c>
      <c r="H53" s="478">
        <f>IFERROR(D53*F53,"")</f>
        <v>0</v>
      </c>
      <c r="I53" s="1476">
        <f>個表B!B23</f>
        <v>0</v>
      </c>
      <c r="J53" s="1477"/>
    </row>
    <row r="54" spans="1:10" ht="18" customHeight="1">
      <c r="A54" s="479" t="s">
        <v>501</v>
      </c>
      <c r="B54" s="480" t="s">
        <v>502</v>
      </c>
      <c r="C54" s="481" t="s">
        <v>503</v>
      </c>
      <c r="D54" s="482" t="s">
        <v>504</v>
      </c>
      <c r="E54" s="483"/>
      <c r="F54" s="480" t="s">
        <v>505</v>
      </c>
      <c r="G54" s="483"/>
      <c r="H54" s="484" t="s">
        <v>506</v>
      </c>
      <c r="I54" s="479" t="s">
        <v>493</v>
      </c>
      <c r="J54" s="481" t="s">
        <v>494</v>
      </c>
    </row>
    <row r="55" spans="1:10" ht="24" customHeight="1">
      <c r="A55" s="494"/>
      <c r="B55" s="504" t="str">
        <f t="shared" ref="B55:B61" si="12">IF(A55="","",TEXT(A55,"aaa"))</f>
        <v/>
      </c>
      <c r="C55" s="496"/>
      <c r="D55" s="497"/>
      <c r="E55" s="498" t="s">
        <v>512</v>
      </c>
      <c r="F55" s="499"/>
      <c r="G55" s="498" t="s">
        <v>510</v>
      </c>
      <c r="H55" s="500">
        <f t="shared" ref="H55:H61" si="13">D55+F55</f>
        <v>0</v>
      </c>
      <c r="I55" s="501">
        <f>IF(ISERROR(D55/$D$53),0,D55/$D$53)</f>
        <v>0</v>
      </c>
      <c r="J55" s="502">
        <f>IF(ISERROR(H55/$D$53),0,H55/$D$53)</f>
        <v>0</v>
      </c>
    </row>
    <row r="56" spans="1:10" ht="24" customHeight="1">
      <c r="A56" s="503"/>
      <c r="B56" s="504" t="str">
        <f t="shared" si="12"/>
        <v/>
      </c>
      <c r="C56" s="505"/>
      <c r="D56" s="506"/>
      <c r="E56" s="507" t="s">
        <v>512</v>
      </c>
      <c r="F56" s="508"/>
      <c r="G56" s="507" t="s">
        <v>510</v>
      </c>
      <c r="H56" s="509">
        <f t="shared" si="13"/>
        <v>0</v>
      </c>
      <c r="I56" s="510">
        <f t="shared" ref="I56:I61" si="14">IF(ISERROR(D56/$D$53),0,D56/$D$53)</f>
        <v>0</v>
      </c>
      <c r="J56" s="511">
        <f t="shared" ref="J56:J61" si="15">IF(ISERROR(H56/$D$53),0,H56/$D$53)</f>
        <v>0</v>
      </c>
    </row>
    <row r="57" spans="1:10" ht="24" customHeight="1">
      <c r="A57" s="503"/>
      <c r="B57" s="504" t="str">
        <f t="shared" si="12"/>
        <v/>
      </c>
      <c r="C57" s="505"/>
      <c r="D57" s="506"/>
      <c r="E57" s="507" t="s">
        <v>512</v>
      </c>
      <c r="F57" s="508"/>
      <c r="G57" s="507" t="s">
        <v>510</v>
      </c>
      <c r="H57" s="509">
        <f t="shared" si="13"/>
        <v>0</v>
      </c>
      <c r="I57" s="510">
        <f t="shared" si="14"/>
        <v>0</v>
      </c>
      <c r="J57" s="511">
        <f t="shared" si="15"/>
        <v>0</v>
      </c>
    </row>
    <row r="58" spans="1:10" ht="24" customHeight="1">
      <c r="A58" s="503"/>
      <c r="B58" s="504" t="str">
        <f t="shared" si="12"/>
        <v/>
      </c>
      <c r="C58" s="505"/>
      <c r="D58" s="506"/>
      <c r="E58" s="507" t="s">
        <v>512</v>
      </c>
      <c r="F58" s="508"/>
      <c r="G58" s="507" t="s">
        <v>510</v>
      </c>
      <c r="H58" s="509">
        <f t="shared" si="13"/>
        <v>0</v>
      </c>
      <c r="I58" s="510">
        <f t="shared" si="14"/>
        <v>0</v>
      </c>
      <c r="J58" s="511">
        <f t="shared" si="15"/>
        <v>0</v>
      </c>
    </row>
    <row r="59" spans="1:10" ht="24" customHeight="1">
      <c r="A59" s="503"/>
      <c r="B59" s="504" t="str">
        <f t="shared" si="12"/>
        <v/>
      </c>
      <c r="C59" s="505"/>
      <c r="D59" s="506"/>
      <c r="E59" s="507" t="s">
        <v>512</v>
      </c>
      <c r="F59" s="508"/>
      <c r="G59" s="507" t="s">
        <v>510</v>
      </c>
      <c r="H59" s="509">
        <f t="shared" si="13"/>
        <v>0</v>
      </c>
      <c r="I59" s="510">
        <f t="shared" si="14"/>
        <v>0</v>
      </c>
      <c r="J59" s="511">
        <f t="shared" si="15"/>
        <v>0</v>
      </c>
    </row>
    <row r="60" spans="1:10" ht="24" customHeight="1">
      <c r="A60" s="503"/>
      <c r="B60" s="504" t="str">
        <f t="shared" si="12"/>
        <v/>
      </c>
      <c r="C60" s="505"/>
      <c r="D60" s="506"/>
      <c r="E60" s="507" t="s">
        <v>508</v>
      </c>
      <c r="F60" s="508"/>
      <c r="G60" s="507" t="s">
        <v>510</v>
      </c>
      <c r="H60" s="509">
        <f t="shared" si="13"/>
        <v>0</v>
      </c>
      <c r="I60" s="510">
        <f t="shared" si="14"/>
        <v>0</v>
      </c>
      <c r="J60" s="511">
        <f t="shared" si="15"/>
        <v>0</v>
      </c>
    </row>
    <row r="61" spans="1:10" ht="24" customHeight="1">
      <c r="A61" s="512"/>
      <c r="B61" s="495" t="str">
        <f t="shared" si="12"/>
        <v/>
      </c>
      <c r="C61" s="513"/>
      <c r="D61" s="514"/>
      <c r="E61" s="515" t="s">
        <v>508</v>
      </c>
      <c r="F61" s="516"/>
      <c r="G61" s="515" t="s">
        <v>510</v>
      </c>
      <c r="H61" s="517">
        <f t="shared" si="13"/>
        <v>0</v>
      </c>
      <c r="I61" s="518">
        <f t="shared" si="14"/>
        <v>0</v>
      </c>
      <c r="J61" s="519">
        <f t="shared" si="15"/>
        <v>0</v>
      </c>
    </row>
    <row r="62" spans="1:10" ht="24" customHeight="1">
      <c r="A62" s="1475" t="s">
        <v>511</v>
      </c>
      <c r="B62" s="1475"/>
      <c r="C62" s="1475"/>
      <c r="D62" s="520">
        <f>SUM(D55:D61)</f>
        <v>0</v>
      </c>
      <c r="E62" s="521" t="s">
        <v>508</v>
      </c>
      <c r="F62" s="522">
        <f>SUM(F55:F61)</f>
        <v>0</v>
      </c>
      <c r="G62" s="523" t="s">
        <v>510</v>
      </c>
      <c r="H62" s="478">
        <f>SUM(H55:H61)</f>
        <v>0</v>
      </c>
      <c r="I62" s="518">
        <f>IF(ISERROR(D62/$H$53),0,D62/$H$53)</f>
        <v>0</v>
      </c>
      <c r="J62" s="519">
        <f>IF(ISERROR(H62/$H$53),0,H62/$H$53)</f>
        <v>0</v>
      </c>
    </row>
    <row r="63" spans="1:10" ht="12" customHeight="1">
      <c r="A63" s="569">
        <v>5</v>
      </c>
      <c r="B63" s="528"/>
      <c r="C63" s="528"/>
      <c r="D63" s="529"/>
      <c r="E63" s="525"/>
      <c r="F63" s="529"/>
      <c r="G63" s="525"/>
      <c r="H63" s="529"/>
      <c r="I63" s="530"/>
      <c r="J63" s="530"/>
    </row>
    <row r="64" spans="1:10" ht="18" customHeight="1">
      <c r="A64" s="1471" t="s">
        <v>495</v>
      </c>
      <c r="B64" s="1471"/>
      <c r="C64" s="1471"/>
      <c r="D64" s="473" t="s">
        <v>496</v>
      </c>
      <c r="E64" s="474"/>
      <c r="F64" s="475" t="s">
        <v>497</v>
      </c>
      <c r="G64" s="474"/>
      <c r="H64" s="476" t="s">
        <v>498</v>
      </c>
      <c r="I64" s="1471" t="s">
        <v>545</v>
      </c>
      <c r="J64" s="1471"/>
    </row>
    <row r="65" spans="1:10" ht="24" customHeight="1">
      <c r="A65" s="1474" t="str">
        <f>IF(個表B!B30="","",個表B!B30)</f>
        <v/>
      </c>
      <c r="B65" s="1474"/>
      <c r="C65" s="1474"/>
      <c r="D65" s="570">
        <f>IF(別紙入場料詳細!$C63="","",別紙入場料詳細!$C63)</f>
        <v>0</v>
      </c>
      <c r="E65" s="477" t="s">
        <v>499</v>
      </c>
      <c r="F65" s="571">
        <f>個表B!$C31</f>
        <v>0</v>
      </c>
      <c r="G65" s="477" t="s">
        <v>500</v>
      </c>
      <c r="H65" s="478">
        <f>F65*D65</f>
        <v>0</v>
      </c>
      <c r="I65" s="1476">
        <f>個表B!B28</f>
        <v>0</v>
      </c>
      <c r="J65" s="1477"/>
    </row>
    <row r="66" spans="1:10" ht="18" customHeight="1">
      <c r="A66" s="479" t="s">
        <v>501</v>
      </c>
      <c r="B66" s="480" t="s">
        <v>502</v>
      </c>
      <c r="C66" s="481" t="s">
        <v>503</v>
      </c>
      <c r="D66" s="482" t="s">
        <v>504</v>
      </c>
      <c r="E66" s="483"/>
      <c r="F66" s="480" t="s">
        <v>505</v>
      </c>
      <c r="G66" s="483"/>
      <c r="H66" s="484" t="s">
        <v>506</v>
      </c>
      <c r="I66" s="479" t="s">
        <v>493</v>
      </c>
      <c r="J66" s="481" t="s">
        <v>494</v>
      </c>
    </row>
    <row r="67" spans="1:10" ht="24" customHeight="1">
      <c r="A67" s="494"/>
      <c r="B67" s="504" t="str">
        <f t="shared" ref="B67:B73" si="16">IF(A67="","",TEXT(A67,"aaa"))</f>
        <v/>
      </c>
      <c r="C67" s="496"/>
      <c r="D67" s="497"/>
      <c r="E67" s="498" t="s">
        <v>512</v>
      </c>
      <c r="F67" s="499"/>
      <c r="G67" s="498" t="s">
        <v>510</v>
      </c>
      <c r="H67" s="500">
        <f t="shared" ref="H67:H73" si="17">D67+F67</f>
        <v>0</v>
      </c>
      <c r="I67" s="501">
        <f>IF(ISERROR(D67/$D$65),0,D67/$D$65)</f>
        <v>0</v>
      </c>
      <c r="J67" s="502">
        <f>IF(ISERROR(H67/$D$65),0,H67/$D$65)</f>
        <v>0</v>
      </c>
    </row>
    <row r="68" spans="1:10" ht="24" customHeight="1">
      <c r="A68" s="503"/>
      <c r="B68" s="504" t="str">
        <f t="shared" si="16"/>
        <v/>
      </c>
      <c r="C68" s="505"/>
      <c r="D68" s="506"/>
      <c r="E68" s="507" t="s">
        <v>512</v>
      </c>
      <c r="F68" s="508"/>
      <c r="G68" s="507" t="s">
        <v>510</v>
      </c>
      <c r="H68" s="509">
        <f t="shared" si="17"/>
        <v>0</v>
      </c>
      <c r="I68" s="510">
        <f t="shared" ref="I68:I72" si="18">IF(ISERROR(D68/$D$65),0,D68/$D$65)</f>
        <v>0</v>
      </c>
      <c r="J68" s="511">
        <f t="shared" ref="J68:J73" si="19">IF(ISERROR(H68/$D$65),0,H68/$D$65)</f>
        <v>0</v>
      </c>
    </row>
    <row r="69" spans="1:10" ht="24" customHeight="1">
      <c r="A69" s="503"/>
      <c r="B69" s="504" t="str">
        <f t="shared" si="16"/>
        <v/>
      </c>
      <c r="C69" s="505"/>
      <c r="D69" s="506"/>
      <c r="E69" s="507" t="s">
        <v>512</v>
      </c>
      <c r="F69" s="508"/>
      <c r="G69" s="507" t="s">
        <v>510</v>
      </c>
      <c r="H69" s="509">
        <f t="shared" si="17"/>
        <v>0</v>
      </c>
      <c r="I69" s="510">
        <f t="shared" si="18"/>
        <v>0</v>
      </c>
      <c r="J69" s="511">
        <f t="shared" si="19"/>
        <v>0</v>
      </c>
    </row>
    <row r="70" spans="1:10" ht="24" customHeight="1">
      <c r="A70" s="503"/>
      <c r="B70" s="504" t="str">
        <f t="shared" si="16"/>
        <v/>
      </c>
      <c r="C70" s="505"/>
      <c r="D70" s="506"/>
      <c r="E70" s="507" t="s">
        <v>512</v>
      </c>
      <c r="F70" s="508"/>
      <c r="G70" s="507" t="s">
        <v>510</v>
      </c>
      <c r="H70" s="509">
        <f t="shared" si="17"/>
        <v>0</v>
      </c>
      <c r="I70" s="510">
        <f t="shared" si="18"/>
        <v>0</v>
      </c>
      <c r="J70" s="511">
        <f t="shared" si="19"/>
        <v>0</v>
      </c>
    </row>
    <row r="71" spans="1:10" ht="24" customHeight="1">
      <c r="A71" s="503"/>
      <c r="B71" s="504" t="str">
        <f t="shared" si="16"/>
        <v/>
      </c>
      <c r="C71" s="505"/>
      <c r="D71" s="506"/>
      <c r="E71" s="507" t="s">
        <v>512</v>
      </c>
      <c r="F71" s="508"/>
      <c r="G71" s="507" t="s">
        <v>510</v>
      </c>
      <c r="H71" s="509">
        <f t="shared" si="17"/>
        <v>0</v>
      </c>
      <c r="I71" s="510">
        <f t="shared" si="18"/>
        <v>0</v>
      </c>
      <c r="J71" s="511">
        <f t="shared" si="19"/>
        <v>0</v>
      </c>
    </row>
    <row r="72" spans="1:10" ht="24" customHeight="1">
      <c r="A72" s="503"/>
      <c r="B72" s="504" t="str">
        <f t="shared" si="16"/>
        <v/>
      </c>
      <c r="C72" s="505"/>
      <c r="D72" s="506"/>
      <c r="E72" s="507" t="s">
        <v>508</v>
      </c>
      <c r="F72" s="508"/>
      <c r="G72" s="507" t="s">
        <v>510</v>
      </c>
      <c r="H72" s="509">
        <f t="shared" si="17"/>
        <v>0</v>
      </c>
      <c r="I72" s="510">
        <f t="shared" si="18"/>
        <v>0</v>
      </c>
      <c r="J72" s="511">
        <f t="shared" si="19"/>
        <v>0</v>
      </c>
    </row>
    <row r="73" spans="1:10" ht="24" customHeight="1">
      <c r="A73" s="512"/>
      <c r="B73" s="495" t="str">
        <f t="shared" si="16"/>
        <v/>
      </c>
      <c r="C73" s="513"/>
      <c r="D73" s="514"/>
      <c r="E73" s="515" t="s">
        <v>508</v>
      </c>
      <c r="F73" s="516"/>
      <c r="G73" s="515" t="s">
        <v>510</v>
      </c>
      <c r="H73" s="517">
        <f t="shared" si="17"/>
        <v>0</v>
      </c>
      <c r="I73" s="518">
        <f>IF(ISERROR(D73/$D$65),0,D73/$D$65)</f>
        <v>0</v>
      </c>
      <c r="J73" s="519">
        <f t="shared" si="19"/>
        <v>0</v>
      </c>
    </row>
    <row r="74" spans="1:10" ht="24" customHeight="1">
      <c r="A74" s="1475" t="s">
        <v>511</v>
      </c>
      <c r="B74" s="1475"/>
      <c r="C74" s="1475"/>
      <c r="D74" s="520">
        <f>SUM(D67:D73)</f>
        <v>0</v>
      </c>
      <c r="E74" s="521" t="s">
        <v>508</v>
      </c>
      <c r="F74" s="522">
        <f>SUM(F67:F73)</f>
        <v>0</v>
      </c>
      <c r="G74" s="523" t="s">
        <v>510</v>
      </c>
      <c r="H74" s="478">
        <f>SUM(H67:H73)</f>
        <v>0</v>
      </c>
      <c r="I74" s="518">
        <f>IF(ISERROR(D74/$H$65),0,D74/$H$65)</f>
        <v>0</v>
      </c>
      <c r="J74" s="519">
        <f>IF(ISERROR(H74/$H$65),0,H74/$H$65)</f>
        <v>0</v>
      </c>
    </row>
    <row r="75" spans="1:10" ht="12" customHeight="1">
      <c r="A75" s="569">
        <v>6</v>
      </c>
      <c r="B75" s="528"/>
      <c r="C75" s="528"/>
      <c r="D75" s="529"/>
      <c r="E75" s="525"/>
      <c r="F75" s="529"/>
      <c r="G75" s="525"/>
      <c r="H75" s="529"/>
      <c r="I75" s="530"/>
      <c r="J75" s="530"/>
    </row>
    <row r="76" spans="1:10" s="471" customFormat="1" ht="18" customHeight="1">
      <c r="A76" s="1471" t="s">
        <v>495</v>
      </c>
      <c r="B76" s="1471"/>
      <c r="C76" s="1471"/>
      <c r="D76" s="473" t="s">
        <v>496</v>
      </c>
      <c r="E76" s="474"/>
      <c r="F76" s="475" t="s">
        <v>497</v>
      </c>
      <c r="G76" s="474"/>
      <c r="H76" s="476" t="s">
        <v>498</v>
      </c>
      <c r="I76" s="1471" t="s">
        <v>545</v>
      </c>
      <c r="J76" s="1471"/>
    </row>
    <row r="77" spans="1:10" s="463" customFormat="1" ht="24" customHeight="1">
      <c r="A77" s="1474" t="str">
        <f>IF(個表B!B40="","",個表B!B40)</f>
        <v/>
      </c>
      <c r="B77" s="1474"/>
      <c r="C77" s="1474"/>
      <c r="D77" s="570">
        <f>IF(別紙入場料詳細!$K63="","",別紙入場料詳細!$K63)</f>
        <v>0</v>
      </c>
      <c r="E77" s="477" t="s">
        <v>499</v>
      </c>
      <c r="F77" s="571">
        <f>個表B!$C41</f>
        <v>0</v>
      </c>
      <c r="G77" s="477" t="s">
        <v>500</v>
      </c>
      <c r="H77" s="478">
        <f>D77*F77</f>
        <v>0</v>
      </c>
      <c r="I77" s="1476">
        <f>個表B!B38</f>
        <v>0</v>
      </c>
      <c r="J77" s="1477"/>
    </row>
    <row r="78" spans="1:10" s="471" customFormat="1" ht="18" customHeight="1">
      <c r="A78" s="479" t="s">
        <v>501</v>
      </c>
      <c r="B78" s="480" t="s">
        <v>502</v>
      </c>
      <c r="C78" s="481" t="s">
        <v>503</v>
      </c>
      <c r="D78" s="482" t="s">
        <v>504</v>
      </c>
      <c r="E78" s="483"/>
      <c r="F78" s="480" t="s">
        <v>505</v>
      </c>
      <c r="G78" s="483"/>
      <c r="H78" s="484" t="s">
        <v>506</v>
      </c>
      <c r="I78" s="479" t="s">
        <v>493</v>
      </c>
      <c r="J78" s="481" t="s">
        <v>494</v>
      </c>
    </row>
    <row r="79" spans="1:10" s="463" customFormat="1" ht="24" customHeight="1">
      <c r="A79" s="494"/>
      <c r="B79" s="504" t="str">
        <f t="shared" ref="B79:B85" si="20">IF(A79="","",TEXT(A79,"aaa"))</f>
        <v/>
      </c>
      <c r="C79" s="496"/>
      <c r="D79" s="497"/>
      <c r="E79" s="498" t="s">
        <v>508</v>
      </c>
      <c r="F79" s="499"/>
      <c r="G79" s="498" t="s">
        <v>510</v>
      </c>
      <c r="H79" s="500">
        <f t="shared" ref="H79" si="21">D79+F79</f>
        <v>0</v>
      </c>
      <c r="I79" s="501">
        <f>IF(ISERROR(D79/$D$77),0,D79/$D$77)</f>
        <v>0</v>
      </c>
      <c r="J79" s="502">
        <f>IF(ISERROR(H79/$D$77),0,H79/$D$77)</f>
        <v>0</v>
      </c>
    </row>
    <row r="80" spans="1:10" s="463" customFormat="1" ht="24" customHeight="1">
      <c r="A80" s="503"/>
      <c r="B80" s="504" t="str">
        <f t="shared" si="20"/>
        <v/>
      </c>
      <c r="C80" s="505"/>
      <c r="D80" s="506"/>
      <c r="E80" s="507" t="s">
        <v>508</v>
      </c>
      <c r="F80" s="508"/>
      <c r="G80" s="507" t="s">
        <v>510</v>
      </c>
      <c r="H80" s="509">
        <f>D80+F80</f>
        <v>0</v>
      </c>
      <c r="I80" s="510">
        <f>IF(ISERROR(D80/$D$77),0,D80/$D$77)</f>
        <v>0</v>
      </c>
      <c r="J80" s="511">
        <f t="shared" ref="J80:J85" si="22">IF(ISERROR(H80/$D$77),0,H80/$D$77)</f>
        <v>0</v>
      </c>
    </row>
    <row r="81" spans="1:10" s="463" customFormat="1" ht="24" customHeight="1">
      <c r="A81" s="503"/>
      <c r="B81" s="504" t="str">
        <f t="shared" si="20"/>
        <v/>
      </c>
      <c r="C81" s="505"/>
      <c r="D81" s="506"/>
      <c r="E81" s="507" t="s">
        <v>508</v>
      </c>
      <c r="F81" s="508"/>
      <c r="G81" s="507" t="s">
        <v>510</v>
      </c>
      <c r="H81" s="509">
        <f>D81+F81</f>
        <v>0</v>
      </c>
      <c r="I81" s="510">
        <f t="shared" ref="I81:I85" si="23">IF(ISERROR(D81/$D$77),0,D81/$D$77)</f>
        <v>0</v>
      </c>
      <c r="J81" s="511">
        <f t="shared" si="22"/>
        <v>0</v>
      </c>
    </row>
    <row r="82" spans="1:10" s="463" customFormat="1" ht="24" customHeight="1">
      <c r="A82" s="503"/>
      <c r="B82" s="504" t="str">
        <f t="shared" si="20"/>
        <v/>
      </c>
      <c r="C82" s="505"/>
      <c r="D82" s="506"/>
      <c r="E82" s="507" t="s">
        <v>508</v>
      </c>
      <c r="F82" s="508"/>
      <c r="G82" s="507" t="s">
        <v>510</v>
      </c>
      <c r="H82" s="509">
        <f>D82+F82</f>
        <v>0</v>
      </c>
      <c r="I82" s="510">
        <f t="shared" si="23"/>
        <v>0</v>
      </c>
      <c r="J82" s="511">
        <f t="shared" si="22"/>
        <v>0</v>
      </c>
    </row>
    <row r="83" spans="1:10" ht="24" customHeight="1">
      <c r="A83" s="503"/>
      <c r="B83" s="504" t="str">
        <f t="shared" si="20"/>
        <v/>
      </c>
      <c r="C83" s="505"/>
      <c r="D83" s="506"/>
      <c r="E83" s="507" t="s">
        <v>508</v>
      </c>
      <c r="F83" s="508"/>
      <c r="G83" s="507" t="s">
        <v>510</v>
      </c>
      <c r="H83" s="509">
        <f>D83+F83</f>
        <v>0</v>
      </c>
      <c r="I83" s="510">
        <f t="shared" si="23"/>
        <v>0</v>
      </c>
      <c r="J83" s="511">
        <f t="shared" si="22"/>
        <v>0</v>
      </c>
    </row>
    <row r="84" spans="1:10" s="463" customFormat="1" ht="24" customHeight="1">
      <c r="A84" s="503"/>
      <c r="B84" s="504" t="str">
        <f t="shared" si="20"/>
        <v/>
      </c>
      <c r="C84" s="505"/>
      <c r="D84" s="506"/>
      <c r="E84" s="507" t="s">
        <v>508</v>
      </c>
      <c r="F84" s="508"/>
      <c r="G84" s="507" t="s">
        <v>510</v>
      </c>
      <c r="H84" s="509">
        <f>D84+F84</f>
        <v>0</v>
      </c>
      <c r="I84" s="510">
        <f t="shared" si="23"/>
        <v>0</v>
      </c>
      <c r="J84" s="511">
        <f t="shared" si="22"/>
        <v>0</v>
      </c>
    </row>
    <row r="85" spans="1:10" s="463" customFormat="1" ht="24" customHeight="1">
      <c r="A85" s="503"/>
      <c r="B85" s="495" t="str">
        <f t="shared" si="20"/>
        <v/>
      </c>
      <c r="C85" s="505"/>
      <c r="D85" s="506"/>
      <c r="E85" s="507" t="s">
        <v>508</v>
      </c>
      <c r="F85" s="508"/>
      <c r="G85" s="507" t="s">
        <v>510</v>
      </c>
      <c r="H85" s="509">
        <f t="shared" ref="H85" si="24">D85+F85</f>
        <v>0</v>
      </c>
      <c r="I85" s="561">
        <f t="shared" si="23"/>
        <v>0</v>
      </c>
      <c r="J85" s="562">
        <f t="shared" si="22"/>
        <v>0</v>
      </c>
    </row>
    <row r="86" spans="1:10" ht="24" customHeight="1">
      <c r="A86" s="1475" t="s">
        <v>511</v>
      </c>
      <c r="B86" s="1475"/>
      <c r="C86" s="1475"/>
      <c r="D86" s="520">
        <f>SUM(D79:D85)</f>
        <v>0</v>
      </c>
      <c r="E86" s="521" t="s">
        <v>508</v>
      </c>
      <c r="F86" s="522">
        <f>SUM(F79:F85)</f>
        <v>0</v>
      </c>
      <c r="G86" s="523" t="s">
        <v>510</v>
      </c>
      <c r="H86" s="478">
        <f>SUM(H79:H85)</f>
        <v>0</v>
      </c>
      <c r="I86" s="518">
        <f>IF(ISERROR(D86/$H$77),0,D86/$H$77)</f>
        <v>0</v>
      </c>
      <c r="J86" s="519">
        <f>IF(ISERROR(H86/$H$77),0,H86/$H$77)</f>
        <v>0</v>
      </c>
    </row>
    <row r="87" spans="1:10" ht="12" customHeight="1">
      <c r="A87" s="569">
        <v>7</v>
      </c>
    </row>
    <row r="88" spans="1:10" s="471" customFormat="1" ht="18" customHeight="1">
      <c r="A88" s="1471" t="s">
        <v>495</v>
      </c>
      <c r="B88" s="1471"/>
      <c r="C88" s="1471"/>
      <c r="D88" s="473" t="s">
        <v>496</v>
      </c>
      <c r="E88" s="474"/>
      <c r="F88" s="475" t="s">
        <v>497</v>
      </c>
      <c r="G88" s="474"/>
      <c r="H88" s="476" t="s">
        <v>498</v>
      </c>
      <c r="I88" s="1471" t="s">
        <v>545</v>
      </c>
      <c r="J88" s="1471"/>
    </row>
    <row r="89" spans="1:10" s="463" customFormat="1" ht="24" customHeight="1">
      <c r="A89" s="1474" t="str">
        <f>IF(個表B!B45="","",個表B!B45)</f>
        <v/>
      </c>
      <c r="B89" s="1474"/>
      <c r="C89" s="1474"/>
      <c r="D89" s="570">
        <f>IF(別紙入場料詳細!C89="","",別紙入場料詳細!$C89)</f>
        <v>0</v>
      </c>
      <c r="E89" s="477" t="s">
        <v>499</v>
      </c>
      <c r="F89" s="571">
        <f>個表B!$C46</f>
        <v>0</v>
      </c>
      <c r="G89" s="477" t="s">
        <v>500</v>
      </c>
      <c r="H89" s="478">
        <f>IFERROR(D89*F89,"")</f>
        <v>0</v>
      </c>
      <c r="I89" s="1476">
        <f>個表B!B43</f>
        <v>0</v>
      </c>
      <c r="J89" s="1477"/>
    </row>
    <row r="90" spans="1:10" s="471" customFormat="1" ht="18" customHeight="1">
      <c r="A90" s="479" t="s">
        <v>501</v>
      </c>
      <c r="B90" s="480" t="s">
        <v>502</v>
      </c>
      <c r="C90" s="481" t="s">
        <v>503</v>
      </c>
      <c r="D90" s="482" t="s">
        <v>504</v>
      </c>
      <c r="E90" s="483"/>
      <c r="F90" s="480" t="s">
        <v>505</v>
      </c>
      <c r="G90" s="483"/>
      <c r="H90" s="484" t="s">
        <v>506</v>
      </c>
      <c r="I90" s="479" t="s">
        <v>493</v>
      </c>
      <c r="J90" s="481" t="s">
        <v>494</v>
      </c>
    </row>
    <row r="91" spans="1:10" s="463" customFormat="1" ht="24" customHeight="1">
      <c r="A91" s="494"/>
      <c r="B91" s="504" t="str">
        <f t="shared" ref="B91:B97" si="25">IF(A91="","",TEXT(A91,"aaa"))</f>
        <v/>
      </c>
      <c r="C91" s="496"/>
      <c r="D91" s="497"/>
      <c r="E91" s="498" t="s">
        <v>508</v>
      </c>
      <c r="F91" s="499"/>
      <c r="G91" s="498" t="s">
        <v>510</v>
      </c>
      <c r="H91" s="500">
        <f t="shared" ref="H91" si="26">D91+F91</f>
        <v>0</v>
      </c>
      <c r="I91" s="563">
        <f>IF(ISERROR(D91/$D$89),0,D91/$D$89)</f>
        <v>0</v>
      </c>
      <c r="J91" s="564">
        <f>IF(ISERROR(H91/$D$89),0,H91/$D$89)</f>
        <v>0</v>
      </c>
    </row>
    <row r="92" spans="1:10" s="463" customFormat="1" ht="24" customHeight="1">
      <c r="A92" s="503"/>
      <c r="B92" s="504" t="str">
        <f t="shared" si="25"/>
        <v/>
      </c>
      <c r="C92" s="505"/>
      <c r="D92" s="506"/>
      <c r="E92" s="507" t="s">
        <v>508</v>
      </c>
      <c r="F92" s="508"/>
      <c r="G92" s="507" t="s">
        <v>510</v>
      </c>
      <c r="H92" s="509">
        <f>D92+F92</f>
        <v>0</v>
      </c>
      <c r="I92" s="510">
        <f t="shared" ref="I92:I96" si="27">IF(ISERROR(D92/$D$89),0,D92/$D$89)</f>
        <v>0</v>
      </c>
      <c r="J92" s="511">
        <f t="shared" ref="J92:J97" si="28">IF(ISERROR(H92/$D$89),0,H92/$D$89)</f>
        <v>0</v>
      </c>
    </row>
    <row r="93" spans="1:10" s="463" customFormat="1" ht="24" customHeight="1">
      <c r="A93" s="503"/>
      <c r="B93" s="504" t="str">
        <f t="shared" si="25"/>
        <v/>
      </c>
      <c r="C93" s="505"/>
      <c r="D93" s="506"/>
      <c r="E93" s="507" t="s">
        <v>508</v>
      </c>
      <c r="F93" s="508"/>
      <c r="G93" s="507" t="s">
        <v>510</v>
      </c>
      <c r="H93" s="509">
        <f>D93+F93</f>
        <v>0</v>
      </c>
      <c r="I93" s="510">
        <f t="shared" si="27"/>
        <v>0</v>
      </c>
      <c r="J93" s="511">
        <f t="shared" si="28"/>
        <v>0</v>
      </c>
    </row>
    <row r="94" spans="1:10" s="463" customFormat="1" ht="24" customHeight="1">
      <c r="A94" s="503"/>
      <c r="B94" s="504" t="str">
        <f t="shared" si="25"/>
        <v/>
      </c>
      <c r="C94" s="505"/>
      <c r="D94" s="506"/>
      <c r="E94" s="507" t="s">
        <v>508</v>
      </c>
      <c r="F94" s="508"/>
      <c r="G94" s="507" t="s">
        <v>510</v>
      </c>
      <c r="H94" s="509">
        <f>D94+F94</f>
        <v>0</v>
      </c>
      <c r="I94" s="510">
        <f t="shared" si="27"/>
        <v>0</v>
      </c>
      <c r="J94" s="511">
        <f t="shared" si="28"/>
        <v>0</v>
      </c>
    </row>
    <row r="95" spans="1:10" ht="24" customHeight="1">
      <c r="A95" s="503"/>
      <c r="B95" s="504" t="str">
        <f t="shared" si="25"/>
        <v/>
      </c>
      <c r="C95" s="505"/>
      <c r="D95" s="506"/>
      <c r="E95" s="507" t="s">
        <v>508</v>
      </c>
      <c r="F95" s="508"/>
      <c r="G95" s="507" t="s">
        <v>510</v>
      </c>
      <c r="H95" s="509">
        <f>D95+F95</f>
        <v>0</v>
      </c>
      <c r="I95" s="510">
        <f t="shared" si="27"/>
        <v>0</v>
      </c>
      <c r="J95" s="511">
        <f t="shared" si="28"/>
        <v>0</v>
      </c>
    </row>
    <row r="96" spans="1:10" s="463" customFormat="1" ht="24" customHeight="1">
      <c r="A96" s="503"/>
      <c r="B96" s="504" t="str">
        <f t="shared" si="25"/>
        <v/>
      </c>
      <c r="C96" s="505"/>
      <c r="D96" s="506"/>
      <c r="E96" s="507" t="s">
        <v>508</v>
      </c>
      <c r="F96" s="508"/>
      <c r="G96" s="507" t="s">
        <v>510</v>
      </c>
      <c r="H96" s="509">
        <f>D96+F96</f>
        <v>0</v>
      </c>
      <c r="I96" s="510">
        <f t="shared" si="27"/>
        <v>0</v>
      </c>
      <c r="J96" s="511">
        <f t="shared" si="28"/>
        <v>0</v>
      </c>
    </row>
    <row r="97" spans="1:10" s="463" customFormat="1" ht="24" customHeight="1">
      <c r="A97" s="503"/>
      <c r="B97" s="495" t="str">
        <f t="shared" si="25"/>
        <v/>
      </c>
      <c r="C97" s="505"/>
      <c r="D97" s="506"/>
      <c r="E97" s="507" t="s">
        <v>508</v>
      </c>
      <c r="F97" s="508"/>
      <c r="G97" s="507" t="s">
        <v>510</v>
      </c>
      <c r="H97" s="509">
        <f t="shared" ref="H97" si="29">D97+F97</f>
        <v>0</v>
      </c>
      <c r="I97" s="561">
        <f>IF(ISERROR(D97/$D$89),0,D97/$D$89)</f>
        <v>0</v>
      </c>
      <c r="J97" s="562">
        <f t="shared" si="28"/>
        <v>0</v>
      </c>
    </row>
    <row r="98" spans="1:10" ht="24" customHeight="1">
      <c r="A98" s="1475" t="s">
        <v>511</v>
      </c>
      <c r="B98" s="1475"/>
      <c r="C98" s="1475"/>
      <c r="D98" s="520">
        <f>SUM(D91:D97)</f>
        <v>0</v>
      </c>
      <c r="E98" s="521" t="s">
        <v>508</v>
      </c>
      <c r="F98" s="522">
        <f>SUM(F91:F97)</f>
        <v>0</v>
      </c>
      <c r="G98" s="523" t="s">
        <v>510</v>
      </c>
      <c r="H98" s="478">
        <f>SUM(H91:H97)</f>
        <v>0</v>
      </c>
      <c r="I98" s="518">
        <f>IF(ISERROR(D98/$H$89),0,D98/$H$89)</f>
        <v>0</v>
      </c>
      <c r="J98" s="519">
        <f>IF(ISERROR(H98/$H$89),0,H98/$H$89)</f>
        <v>0</v>
      </c>
    </row>
    <row r="99" spans="1:10" ht="12" customHeight="1">
      <c r="A99" s="569">
        <v>8</v>
      </c>
    </row>
    <row r="100" spans="1:10" s="471" customFormat="1" ht="18" customHeight="1">
      <c r="A100" s="1471" t="s">
        <v>495</v>
      </c>
      <c r="B100" s="1471"/>
      <c r="C100" s="1471"/>
      <c r="D100" s="473" t="s">
        <v>496</v>
      </c>
      <c r="E100" s="474"/>
      <c r="F100" s="475" t="s">
        <v>497</v>
      </c>
      <c r="G100" s="474"/>
      <c r="H100" s="476" t="s">
        <v>498</v>
      </c>
      <c r="I100" s="1471" t="s">
        <v>545</v>
      </c>
      <c r="J100" s="1471"/>
    </row>
    <row r="101" spans="1:10" s="463" customFormat="1" ht="24" customHeight="1">
      <c r="A101" s="1474" t="str">
        <f>IF(個表B!B50="","",個表B!B50)</f>
        <v/>
      </c>
      <c r="B101" s="1474"/>
      <c r="C101" s="1474"/>
      <c r="D101" s="570">
        <f>IF(別紙入場料詳細!$K89="","",別紙入場料詳細!$K89)</f>
        <v>0</v>
      </c>
      <c r="E101" s="477" t="s">
        <v>499</v>
      </c>
      <c r="F101" s="571">
        <f>個表B!$C51</f>
        <v>0</v>
      </c>
      <c r="G101" s="477" t="s">
        <v>500</v>
      </c>
      <c r="H101" s="478">
        <f>IFERROR(D101*F101,"")</f>
        <v>0</v>
      </c>
      <c r="I101" s="1476">
        <f>個表B!B48</f>
        <v>0</v>
      </c>
      <c r="J101" s="1477"/>
    </row>
    <row r="102" spans="1:10" s="471" customFormat="1" ht="18" customHeight="1">
      <c r="A102" s="479" t="s">
        <v>501</v>
      </c>
      <c r="B102" s="480" t="s">
        <v>502</v>
      </c>
      <c r="C102" s="481" t="s">
        <v>503</v>
      </c>
      <c r="D102" s="482" t="s">
        <v>504</v>
      </c>
      <c r="E102" s="483"/>
      <c r="F102" s="480" t="s">
        <v>505</v>
      </c>
      <c r="G102" s="483"/>
      <c r="H102" s="484" t="s">
        <v>506</v>
      </c>
      <c r="I102" s="479" t="s">
        <v>493</v>
      </c>
      <c r="J102" s="481" t="s">
        <v>494</v>
      </c>
    </row>
    <row r="103" spans="1:10" s="463" customFormat="1" ht="24" customHeight="1">
      <c r="A103" s="494"/>
      <c r="B103" s="504" t="str">
        <f t="shared" ref="B103:B109" si="30">IF(A103="","",TEXT(A103,"aaa"))</f>
        <v/>
      </c>
      <c r="C103" s="496"/>
      <c r="D103" s="497"/>
      <c r="E103" s="498" t="s">
        <v>508</v>
      </c>
      <c r="F103" s="499"/>
      <c r="G103" s="498" t="s">
        <v>510</v>
      </c>
      <c r="H103" s="500">
        <f t="shared" ref="H103" si="31">D103+F103</f>
        <v>0</v>
      </c>
      <c r="I103" s="565">
        <f>IF(ISERROR(D103/$D$101),0,D103/$D$101)</f>
        <v>0</v>
      </c>
      <c r="J103" s="566">
        <f>IF(ISERROR(H103/$D$101),0,H103/$D$101)</f>
        <v>0</v>
      </c>
    </row>
    <row r="104" spans="1:10" s="463" customFormat="1" ht="24" customHeight="1">
      <c r="A104" s="503"/>
      <c r="B104" s="504" t="str">
        <f t="shared" si="30"/>
        <v/>
      </c>
      <c r="C104" s="505"/>
      <c r="D104" s="506"/>
      <c r="E104" s="507" t="s">
        <v>508</v>
      </c>
      <c r="F104" s="508"/>
      <c r="G104" s="507" t="s">
        <v>510</v>
      </c>
      <c r="H104" s="509">
        <f>D104+F104</f>
        <v>0</v>
      </c>
      <c r="I104" s="510">
        <f t="shared" ref="I104:I109" si="32">IF(ISERROR(D104/$D$101),0,D104/$D$101)</f>
        <v>0</v>
      </c>
      <c r="J104" s="511">
        <f t="shared" ref="J104:J109" si="33">IF(ISERROR(H104/$D$101),0,H104/$D$101)</f>
        <v>0</v>
      </c>
    </row>
    <row r="105" spans="1:10" s="463" customFormat="1" ht="24" customHeight="1">
      <c r="A105" s="503"/>
      <c r="B105" s="504" t="str">
        <f t="shared" si="30"/>
        <v/>
      </c>
      <c r="C105" s="505"/>
      <c r="D105" s="506"/>
      <c r="E105" s="507" t="s">
        <v>508</v>
      </c>
      <c r="F105" s="508"/>
      <c r="G105" s="507" t="s">
        <v>510</v>
      </c>
      <c r="H105" s="509">
        <f>D105+F105</f>
        <v>0</v>
      </c>
      <c r="I105" s="510">
        <f t="shared" si="32"/>
        <v>0</v>
      </c>
      <c r="J105" s="511">
        <f t="shared" si="33"/>
        <v>0</v>
      </c>
    </row>
    <row r="106" spans="1:10" s="463" customFormat="1" ht="24" customHeight="1">
      <c r="A106" s="503"/>
      <c r="B106" s="504" t="str">
        <f t="shared" si="30"/>
        <v/>
      </c>
      <c r="C106" s="505"/>
      <c r="D106" s="506"/>
      <c r="E106" s="507" t="s">
        <v>508</v>
      </c>
      <c r="F106" s="508"/>
      <c r="G106" s="507" t="s">
        <v>510</v>
      </c>
      <c r="H106" s="509">
        <f>D106+F106</f>
        <v>0</v>
      </c>
      <c r="I106" s="510">
        <f t="shared" si="32"/>
        <v>0</v>
      </c>
      <c r="J106" s="511">
        <f t="shared" si="33"/>
        <v>0</v>
      </c>
    </row>
    <row r="107" spans="1:10" ht="24" customHeight="1">
      <c r="A107" s="503"/>
      <c r="B107" s="504" t="str">
        <f t="shared" si="30"/>
        <v/>
      </c>
      <c r="C107" s="505"/>
      <c r="D107" s="506"/>
      <c r="E107" s="507" t="s">
        <v>508</v>
      </c>
      <c r="F107" s="508"/>
      <c r="G107" s="507" t="s">
        <v>510</v>
      </c>
      <c r="H107" s="509">
        <f>D107+F107</f>
        <v>0</v>
      </c>
      <c r="I107" s="510">
        <f t="shared" si="32"/>
        <v>0</v>
      </c>
      <c r="J107" s="511">
        <f t="shared" si="33"/>
        <v>0</v>
      </c>
    </row>
    <row r="108" spans="1:10" s="463" customFormat="1" ht="24" customHeight="1">
      <c r="A108" s="503"/>
      <c r="B108" s="504" t="str">
        <f t="shared" si="30"/>
        <v/>
      </c>
      <c r="C108" s="505"/>
      <c r="D108" s="506"/>
      <c r="E108" s="507" t="s">
        <v>508</v>
      </c>
      <c r="F108" s="508"/>
      <c r="G108" s="507" t="s">
        <v>510</v>
      </c>
      <c r="H108" s="509">
        <f>D108+F108</f>
        <v>0</v>
      </c>
      <c r="I108" s="510">
        <f t="shared" si="32"/>
        <v>0</v>
      </c>
      <c r="J108" s="511">
        <f t="shared" si="33"/>
        <v>0</v>
      </c>
    </row>
    <row r="109" spans="1:10" s="463" customFormat="1" ht="24" customHeight="1">
      <c r="A109" s="503"/>
      <c r="B109" s="495" t="str">
        <f t="shared" si="30"/>
        <v/>
      </c>
      <c r="C109" s="505"/>
      <c r="D109" s="506"/>
      <c r="E109" s="507" t="s">
        <v>508</v>
      </c>
      <c r="F109" s="508"/>
      <c r="G109" s="507" t="s">
        <v>510</v>
      </c>
      <c r="H109" s="509">
        <f t="shared" ref="H109" si="34">D109+F109</f>
        <v>0</v>
      </c>
      <c r="I109" s="561">
        <f t="shared" si="32"/>
        <v>0</v>
      </c>
      <c r="J109" s="562">
        <f t="shared" si="33"/>
        <v>0</v>
      </c>
    </row>
    <row r="110" spans="1:10" ht="24" customHeight="1">
      <c r="A110" s="1475" t="s">
        <v>511</v>
      </c>
      <c r="B110" s="1475"/>
      <c r="C110" s="1475"/>
      <c r="D110" s="520">
        <f>SUM(D103:D109)</f>
        <v>0</v>
      </c>
      <c r="E110" s="521" t="s">
        <v>508</v>
      </c>
      <c r="F110" s="522">
        <f>SUM(F103:F109)</f>
        <v>0</v>
      </c>
      <c r="G110" s="523" t="s">
        <v>510</v>
      </c>
      <c r="H110" s="478">
        <f>SUM(H103:H109)</f>
        <v>0</v>
      </c>
      <c r="I110" s="518">
        <f>IF(ISERROR(D110/$H$101),0,D110/$H$101)</f>
        <v>0</v>
      </c>
      <c r="J110" s="519">
        <f>IF(ISERROR(H110/$H$101),0,H110/$H$101)</f>
        <v>0</v>
      </c>
    </row>
    <row r="111" spans="1:10" ht="12" customHeight="1">
      <c r="A111" s="569">
        <v>9</v>
      </c>
    </row>
    <row r="112" spans="1:10" s="471" customFormat="1" ht="18" customHeight="1">
      <c r="A112" s="1471" t="s">
        <v>495</v>
      </c>
      <c r="B112" s="1471"/>
      <c r="C112" s="1471"/>
      <c r="D112" s="473" t="s">
        <v>496</v>
      </c>
      <c r="E112" s="474"/>
      <c r="F112" s="475" t="s">
        <v>497</v>
      </c>
      <c r="G112" s="474"/>
      <c r="H112" s="476" t="s">
        <v>498</v>
      </c>
      <c r="I112" s="1471" t="s">
        <v>545</v>
      </c>
      <c r="J112" s="1471"/>
    </row>
    <row r="113" spans="1:10" s="463" customFormat="1" ht="24" customHeight="1">
      <c r="A113" s="1474" t="str">
        <f>IF(個表B!B55="","",個表B!B55)</f>
        <v/>
      </c>
      <c r="B113" s="1474"/>
      <c r="C113" s="1474"/>
      <c r="D113" s="570">
        <f>IF(別紙入場料詳細!$C115="","",別紙入場料詳細!$C115)</f>
        <v>0</v>
      </c>
      <c r="E113" s="477" t="s">
        <v>499</v>
      </c>
      <c r="F113" s="571">
        <f>個表B!$C56</f>
        <v>0</v>
      </c>
      <c r="G113" s="477" t="s">
        <v>500</v>
      </c>
      <c r="H113" s="478">
        <f>IFERROR(D113*F113,"")</f>
        <v>0</v>
      </c>
      <c r="I113" s="1476">
        <f>個表B!B53</f>
        <v>0</v>
      </c>
      <c r="J113" s="1477"/>
    </row>
    <row r="114" spans="1:10" s="471" customFormat="1" ht="18" customHeight="1">
      <c r="A114" s="479" t="s">
        <v>501</v>
      </c>
      <c r="B114" s="480" t="s">
        <v>502</v>
      </c>
      <c r="C114" s="481" t="s">
        <v>503</v>
      </c>
      <c r="D114" s="482" t="s">
        <v>504</v>
      </c>
      <c r="E114" s="483"/>
      <c r="F114" s="480" t="s">
        <v>505</v>
      </c>
      <c r="G114" s="483"/>
      <c r="H114" s="484" t="s">
        <v>506</v>
      </c>
      <c r="I114" s="479" t="s">
        <v>493</v>
      </c>
      <c r="J114" s="481" t="s">
        <v>494</v>
      </c>
    </row>
    <row r="115" spans="1:10" s="463" customFormat="1" ht="24" customHeight="1">
      <c r="A115" s="494"/>
      <c r="B115" s="504" t="str">
        <f t="shared" ref="B115:B121" si="35">IF(A115="","",TEXT(A115,"aaa"))</f>
        <v/>
      </c>
      <c r="C115" s="496"/>
      <c r="D115" s="497"/>
      <c r="E115" s="498" t="s">
        <v>508</v>
      </c>
      <c r="F115" s="499"/>
      <c r="G115" s="498" t="s">
        <v>510</v>
      </c>
      <c r="H115" s="500">
        <f t="shared" ref="H115" si="36">D115+F115</f>
        <v>0</v>
      </c>
      <c r="I115" s="563">
        <f>IF(ISERROR(D115/$D$113),0,D115/$D$113)</f>
        <v>0</v>
      </c>
      <c r="J115" s="564">
        <f>IF(ISERROR(H115/$D$113),0,H115/$D$113)</f>
        <v>0</v>
      </c>
    </row>
    <row r="116" spans="1:10" s="463" customFormat="1" ht="24" customHeight="1">
      <c r="A116" s="503"/>
      <c r="B116" s="504" t="str">
        <f t="shared" si="35"/>
        <v/>
      </c>
      <c r="C116" s="505"/>
      <c r="D116" s="506"/>
      <c r="E116" s="507" t="s">
        <v>508</v>
      </c>
      <c r="F116" s="508"/>
      <c r="G116" s="507" t="s">
        <v>510</v>
      </c>
      <c r="H116" s="509">
        <f>D116+F116</f>
        <v>0</v>
      </c>
      <c r="I116" s="510">
        <f t="shared" ref="I116:I121" si="37">IF(ISERROR(D116/$D$113),0,D116/$D$113)</f>
        <v>0</v>
      </c>
      <c r="J116" s="511">
        <f t="shared" ref="J116:J121" si="38">IF(ISERROR(H116/$D$113),0,H116/$D$113)</f>
        <v>0</v>
      </c>
    </row>
    <row r="117" spans="1:10" s="463" customFormat="1" ht="24" customHeight="1">
      <c r="A117" s="503"/>
      <c r="B117" s="504" t="str">
        <f t="shared" si="35"/>
        <v/>
      </c>
      <c r="C117" s="505"/>
      <c r="D117" s="506"/>
      <c r="E117" s="507" t="s">
        <v>508</v>
      </c>
      <c r="F117" s="508"/>
      <c r="G117" s="507" t="s">
        <v>510</v>
      </c>
      <c r="H117" s="509">
        <f>D117+F117</f>
        <v>0</v>
      </c>
      <c r="I117" s="510">
        <f t="shared" si="37"/>
        <v>0</v>
      </c>
      <c r="J117" s="511">
        <f t="shared" si="38"/>
        <v>0</v>
      </c>
    </row>
    <row r="118" spans="1:10" s="463" customFormat="1" ht="24" customHeight="1">
      <c r="A118" s="503"/>
      <c r="B118" s="504" t="str">
        <f t="shared" si="35"/>
        <v/>
      </c>
      <c r="C118" s="505"/>
      <c r="D118" s="506"/>
      <c r="E118" s="507" t="s">
        <v>508</v>
      </c>
      <c r="F118" s="508"/>
      <c r="G118" s="507" t="s">
        <v>510</v>
      </c>
      <c r="H118" s="509">
        <f>D118+F118</f>
        <v>0</v>
      </c>
      <c r="I118" s="510">
        <f t="shared" si="37"/>
        <v>0</v>
      </c>
      <c r="J118" s="511">
        <f t="shared" si="38"/>
        <v>0</v>
      </c>
    </row>
    <row r="119" spans="1:10" ht="24" customHeight="1">
      <c r="A119" s="503"/>
      <c r="B119" s="504" t="str">
        <f t="shared" si="35"/>
        <v/>
      </c>
      <c r="C119" s="505"/>
      <c r="D119" s="506"/>
      <c r="E119" s="507" t="s">
        <v>508</v>
      </c>
      <c r="F119" s="508"/>
      <c r="G119" s="507" t="s">
        <v>510</v>
      </c>
      <c r="H119" s="509">
        <f>D119+F119</f>
        <v>0</v>
      </c>
      <c r="I119" s="510">
        <f t="shared" si="37"/>
        <v>0</v>
      </c>
      <c r="J119" s="511">
        <f t="shared" si="38"/>
        <v>0</v>
      </c>
    </row>
    <row r="120" spans="1:10" s="463" customFormat="1" ht="24" customHeight="1">
      <c r="A120" s="503"/>
      <c r="B120" s="504" t="str">
        <f t="shared" si="35"/>
        <v/>
      </c>
      <c r="C120" s="505"/>
      <c r="D120" s="506"/>
      <c r="E120" s="507" t="s">
        <v>508</v>
      </c>
      <c r="F120" s="508"/>
      <c r="G120" s="507" t="s">
        <v>510</v>
      </c>
      <c r="H120" s="509">
        <f>D120+F120</f>
        <v>0</v>
      </c>
      <c r="I120" s="510">
        <f t="shared" si="37"/>
        <v>0</v>
      </c>
      <c r="J120" s="511">
        <f t="shared" si="38"/>
        <v>0</v>
      </c>
    </row>
    <row r="121" spans="1:10" s="463" customFormat="1" ht="24" customHeight="1">
      <c r="A121" s="503"/>
      <c r="B121" s="495" t="str">
        <f t="shared" si="35"/>
        <v/>
      </c>
      <c r="C121" s="505"/>
      <c r="D121" s="506"/>
      <c r="E121" s="507" t="s">
        <v>508</v>
      </c>
      <c r="F121" s="508"/>
      <c r="G121" s="507" t="s">
        <v>510</v>
      </c>
      <c r="H121" s="509">
        <f t="shared" ref="H121" si="39">D121+F121</f>
        <v>0</v>
      </c>
      <c r="I121" s="561">
        <f t="shared" si="37"/>
        <v>0</v>
      </c>
      <c r="J121" s="562">
        <f t="shared" si="38"/>
        <v>0</v>
      </c>
    </row>
    <row r="122" spans="1:10" ht="24" customHeight="1">
      <c r="A122" s="1475" t="s">
        <v>511</v>
      </c>
      <c r="B122" s="1475"/>
      <c r="C122" s="1475"/>
      <c r="D122" s="520">
        <f>SUM(D115:D121)</f>
        <v>0</v>
      </c>
      <c r="E122" s="521" t="s">
        <v>508</v>
      </c>
      <c r="F122" s="522">
        <f>SUM(F115:F121)</f>
        <v>0</v>
      </c>
      <c r="G122" s="523" t="s">
        <v>510</v>
      </c>
      <c r="H122" s="478">
        <f>SUM(H115:H121)</f>
        <v>0</v>
      </c>
      <c r="I122" s="518">
        <f>IF(ISERROR(D122/$H$113),0,D122/$H$113)</f>
        <v>0</v>
      </c>
      <c r="J122" s="519">
        <f>IF(ISERROR(H122/$H$113),0,H122/$H$113)</f>
        <v>0</v>
      </c>
    </row>
    <row r="123" spans="1:10" ht="12" customHeight="1">
      <c r="A123" s="569">
        <v>10</v>
      </c>
    </row>
    <row r="124" spans="1:10" s="471" customFormat="1" ht="18" customHeight="1">
      <c r="A124" s="1471" t="s">
        <v>495</v>
      </c>
      <c r="B124" s="1471"/>
      <c r="C124" s="1471"/>
      <c r="D124" s="473" t="s">
        <v>496</v>
      </c>
      <c r="E124" s="474"/>
      <c r="F124" s="475" t="s">
        <v>497</v>
      </c>
      <c r="G124" s="474"/>
      <c r="H124" s="476" t="s">
        <v>498</v>
      </c>
      <c r="I124" s="1471" t="s">
        <v>545</v>
      </c>
      <c r="J124" s="1471"/>
    </row>
    <row r="125" spans="1:10" s="463" customFormat="1" ht="24" customHeight="1">
      <c r="A125" s="1474" t="str">
        <f>IF(個表B!B60="","",個表B!B60)</f>
        <v/>
      </c>
      <c r="B125" s="1474"/>
      <c r="C125" s="1474"/>
      <c r="D125" s="570">
        <f>IF(別紙入場料詳細!$K115="","",別紙入場料詳細!$K115)</f>
        <v>0</v>
      </c>
      <c r="E125" s="477" t="s">
        <v>499</v>
      </c>
      <c r="F125" s="571">
        <f>個表B!$C61</f>
        <v>0</v>
      </c>
      <c r="G125" s="477" t="s">
        <v>500</v>
      </c>
      <c r="H125" s="478">
        <f>IFERROR(D125*F125,"")</f>
        <v>0</v>
      </c>
      <c r="I125" s="1476">
        <f>個表B!B58</f>
        <v>0</v>
      </c>
      <c r="J125" s="1477"/>
    </row>
    <row r="126" spans="1:10" s="471" customFormat="1" ht="18" customHeight="1">
      <c r="A126" s="479" t="s">
        <v>501</v>
      </c>
      <c r="B126" s="480" t="s">
        <v>502</v>
      </c>
      <c r="C126" s="481" t="s">
        <v>503</v>
      </c>
      <c r="D126" s="482" t="s">
        <v>504</v>
      </c>
      <c r="E126" s="483"/>
      <c r="F126" s="480" t="s">
        <v>505</v>
      </c>
      <c r="G126" s="483"/>
      <c r="H126" s="484" t="s">
        <v>506</v>
      </c>
      <c r="I126" s="479" t="s">
        <v>493</v>
      </c>
      <c r="J126" s="481" t="s">
        <v>494</v>
      </c>
    </row>
    <row r="127" spans="1:10" s="463" customFormat="1" ht="24" customHeight="1">
      <c r="A127" s="494"/>
      <c r="B127" s="504" t="str">
        <f t="shared" ref="B127:B133" si="40">IF(A127="","",TEXT(A127,"aaa"))</f>
        <v/>
      </c>
      <c r="C127" s="496"/>
      <c r="D127" s="497"/>
      <c r="E127" s="498" t="s">
        <v>508</v>
      </c>
      <c r="F127" s="499"/>
      <c r="G127" s="498" t="s">
        <v>510</v>
      </c>
      <c r="H127" s="500">
        <f t="shared" ref="H127" si="41">D127+F127</f>
        <v>0</v>
      </c>
      <c r="I127" s="501">
        <f>IF(ISERROR(D127/$D$125),0,D127/$D$125)</f>
        <v>0</v>
      </c>
      <c r="J127" s="502">
        <f>IF(ISERROR(H127/$D$125),0,H127/$D$125)</f>
        <v>0</v>
      </c>
    </row>
    <row r="128" spans="1:10" s="463" customFormat="1" ht="24" customHeight="1">
      <c r="A128" s="503"/>
      <c r="B128" s="504" t="str">
        <f t="shared" si="40"/>
        <v/>
      </c>
      <c r="C128" s="505"/>
      <c r="D128" s="506"/>
      <c r="E128" s="507" t="s">
        <v>508</v>
      </c>
      <c r="F128" s="508"/>
      <c r="G128" s="507" t="s">
        <v>510</v>
      </c>
      <c r="H128" s="509">
        <f>D128+F128</f>
        <v>0</v>
      </c>
      <c r="I128" s="510">
        <f t="shared" ref="I128:I133" si="42">IF(ISERROR(D128/$D$125),0,D128/$D$125)</f>
        <v>0</v>
      </c>
      <c r="J128" s="511">
        <f t="shared" ref="J128:J133" si="43">IF(ISERROR(H128/$D$125),0,H128/$D$125)</f>
        <v>0</v>
      </c>
    </row>
    <row r="129" spans="1:10" s="463" customFormat="1" ht="24" customHeight="1">
      <c r="A129" s="503"/>
      <c r="B129" s="504" t="str">
        <f t="shared" si="40"/>
        <v/>
      </c>
      <c r="C129" s="505"/>
      <c r="D129" s="506"/>
      <c r="E129" s="507" t="s">
        <v>508</v>
      </c>
      <c r="F129" s="508"/>
      <c r="G129" s="507" t="s">
        <v>510</v>
      </c>
      <c r="H129" s="509">
        <f>D129+F129</f>
        <v>0</v>
      </c>
      <c r="I129" s="510">
        <f t="shared" si="42"/>
        <v>0</v>
      </c>
      <c r="J129" s="511">
        <f t="shared" si="43"/>
        <v>0</v>
      </c>
    </row>
    <row r="130" spans="1:10" s="463" customFormat="1" ht="24" customHeight="1">
      <c r="A130" s="503"/>
      <c r="B130" s="504" t="str">
        <f t="shared" si="40"/>
        <v/>
      </c>
      <c r="C130" s="505"/>
      <c r="D130" s="506"/>
      <c r="E130" s="507" t="s">
        <v>508</v>
      </c>
      <c r="F130" s="508"/>
      <c r="G130" s="507" t="s">
        <v>510</v>
      </c>
      <c r="H130" s="509">
        <f>D130+F130</f>
        <v>0</v>
      </c>
      <c r="I130" s="510">
        <f t="shared" si="42"/>
        <v>0</v>
      </c>
      <c r="J130" s="511">
        <f t="shared" si="43"/>
        <v>0</v>
      </c>
    </row>
    <row r="131" spans="1:10" ht="24" customHeight="1">
      <c r="A131" s="503"/>
      <c r="B131" s="504" t="str">
        <f t="shared" si="40"/>
        <v/>
      </c>
      <c r="C131" s="505"/>
      <c r="D131" s="506"/>
      <c r="E131" s="507" t="s">
        <v>508</v>
      </c>
      <c r="F131" s="508"/>
      <c r="G131" s="507" t="s">
        <v>510</v>
      </c>
      <c r="H131" s="509">
        <f>D131+F131</f>
        <v>0</v>
      </c>
      <c r="I131" s="510">
        <f>IF(ISERROR(D131/$D$125),0,D131/$D$125)</f>
        <v>0</v>
      </c>
      <c r="J131" s="511">
        <f>IF(ISERROR(H131/$D$125),0,H131/$D$125)</f>
        <v>0</v>
      </c>
    </row>
    <row r="132" spans="1:10" s="463" customFormat="1" ht="24" customHeight="1">
      <c r="A132" s="503"/>
      <c r="B132" s="504" t="str">
        <f t="shared" si="40"/>
        <v/>
      </c>
      <c r="C132" s="505"/>
      <c r="D132" s="506"/>
      <c r="E132" s="507" t="s">
        <v>508</v>
      </c>
      <c r="F132" s="508"/>
      <c r="G132" s="507" t="s">
        <v>510</v>
      </c>
      <c r="H132" s="509">
        <f>D132+F132</f>
        <v>0</v>
      </c>
      <c r="I132" s="510">
        <f t="shared" si="42"/>
        <v>0</v>
      </c>
      <c r="J132" s="511">
        <f t="shared" si="43"/>
        <v>0</v>
      </c>
    </row>
    <row r="133" spans="1:10" s="463" customFormat="1" ht="24" customHeight="1">
      <c r="A133" s="503"/>
      <c r="B133" s="495" t="str">
        <f t="shared" si="40"/>
        <v/>
      </c>
      <c r="C133" s="505"/>
      <c r="D133" s="506"/>
      <c r="E133" s="507" t="s">
        <v>508</v>
      </c>
      <c r="F133" s="508"/>
      <c r="G133" s="507" t="s">
        <v>510</v>
      </c>
      <c r="H133" s="509">
        <f t="shared" ref="H133" si="44">D133+F133</f>
        <v>0</v>
      </c>
      <c r="I133" s="561">
        <f t="shared" si="42"/>
        <v>0</v>
      </c>
      <c r="J133" s="562">
        <f t="shared" si="43"/>
        <v>0</v>
      </c>
    </row>
    <row r="134" spans="1:10" ht="24" customHeight="1">
      <c r="A134" s="1475" t="s">
        <v>511</v>
      </c>
      <c r="B134" s="1475"/>
      <c r="C134" s="1475"/>
      <c r="D134" s="520">
        <f>SUM(D127:D133)</f>
        <v>0</v>
      </c>
      <c r="E134" s="521" t="s">
        <v>508</v>
      </c>
      <c r="F134" s="522">
        <f>SUM(F127:F133)</f>
        <v>0</v>
      </c>
      <c r="G134" s="523" t="s">
        <v>510</v>
      </c>
      <c r="H134" s="478">
        <f>SUM(H127:H133)</f>
        <v>0</v>
      </c>
      <c r="I134" s="518">
        <f>IF(ISERROR(D134/$H$125),0,D134/$H$125)</f>
        <v>0</v>
      </c>
      <c r="J134" s="519">
        <f>IF(ISERROR(H134/$H$125),0,H134/$H$125)</f>
        <v>0</v>
      </c>
    </row>
    <row r="135" spans="1:10" ht="12" customHeight="1">
      <c r="A135" s="569">
        <v>11</v>
      </c>
    </row>
    <row r="136" spans="1:10" s="471" customFormat="1" ht="18" customHeight="1">
      <c r="A136" s="1471" t="s">
        <v>495</v>
      </c>
      <c r="B136" s="1471"/>
      <c r="C136" s="1471"/>
      <c r="D136" s="473" t="s">
        <v>496</v>
      </c>
      <c r="E136" s="474"/>
      <c r="F136" s="475" t="s">
        <v>497</v>
      </c>
      <c r="G136" s="474"/>
      <c r="H136" s="476" t="s">
        <v>498</v>
      </c>
      <c r="I136" s="1471" t="s">
        <v>545</v>
      </c>
      <c r="J136" s="1471"/>
    </row>
    <row r="137" spans="1:10" s="463" customFormat="1" ht="24" customHeight="1">
      <c r="A137" s="1474" t="str">
        <f>IF(個表B!B70="","",個表B!B70)</f>
        <v/>
      </c>
      <c r="B137" s="1474"/>
      <c r="C137" s="1474"/>
      <c r="D137" s="570">
        <f>IF(別紙入場料詳細!$C141="","",別紙入場料詳細!$C141)</f>
        <v>0</v>
      </c>
      <c r="E137" s="477" t="s">
        <v>499</v>
      </c>
      <c r="F137" s="571">
        <f>個表B!$C71</f>
        <v>0</v>
      </c>
      <c r="G137" s="477" t="s">
        <v>500</v>
      </c>
      <c r="H137" s="478">
        <f>D137*F137</f>
        <v>0</v>
      </c>
      <c r="I137" s="1476">
        <f>個表B!B68</f>
        <v>0</v>
      </c>
      <c r="J137" s="1477"/>
    </row>
    <row r="138" spans="1:10" s="471" customFormat="1" ht="18" customHeight="1">
      <c r="A138" s="479" t="s">
        <v>501</v>
      </c>
      <c r="B138" s="480" t="s">
        <v>502</v>
      </c>
      <c r="C138" s="481" t="s">
        <v>503</v>
      </c>
      <c r="D138" s="482" t="s">
        <v>504</v>
      </c>
      <c r="E138" s="483"/>
      <c r="F138" s="480" t="s">
        <v>505</v>
      </c>
      <c r="G138" s="483"/>
      <c r="H138" s="484" t="s">
        <v>506</v>
      </c>
      <c r="I138" s="479" t="s">
        <v>493</v>
      </c>
      <c r="J138" s="481" t="s">
        <v>494</v>
      </c>
    </row>
    <row r="139" spans="1:10" s="463" customFormat="1" ht="24" customHeight="1">
      <c r="A139" s="494"/>
      <c r="B139" s="504" t="str">
        <f t="shared" ref="B139:B145" si="45">IF(A139="","",TEXT(A139,"aaa"))</f>
        <v/>
      </c>
      <c r="C139" s="496"/>
      <c r="D139" s="497"/>
      <c r="E139" s="498" t="s">
        <v>508</v>
      </c>
      <c r="F139" s="499"/>
      <c r="G139" s="498" t="s">
        <v>510</v>
      </c>
      <c r="H139" s="500">
        <f t="shared" ref="H139" si="46">D139+F139</f>
        <v>0</v>
      </c>
      <c r="I139" s="563">
        <f>IF(ISERROR(D139/$D$137),0,D139/$D$137)</f>
        <v>0</v>
      </c>
      <c r="J139" s="564">
        <f>IF(ISERROR(H139/$D$137),0,H139/$D$137)</f>
        <v>0</v>
      </c>
    </row>
    <row r="140" spans="1:10" s="463" customFormat="1" ht="24" customHeight="1">
      <c r="A140" s="503"/>
      <c r="B140" s="504" t="str">
        <f t="shared" si="45"/>
        <v/>
      </c>
      <c r="C140" s="505"/>
      <c r="D140" s="506"/>
      <c r="E140" s="507" t="s">
        <v>508</v>
      </c>
      <c r="F140" s="508"/>
      <c r="G140" s="507" t="s">
        <v>510</v>
      </c>
      <c r="H140" s="509">
        <f>D140+F140</f>
        <v>0</v>
      </c>
      <c r="I140" s="510">
        <f t="shared" ref="I140:I145" si="47">IF(ISERROR(D140/$D$137),0,D140/$D$137)</f>
        <v>0</v>
      </c>
      <c r="J140" s="511">
        <f t="shared" ref="J140:J145" si="48">IF(ISERROR(H140/$D$137),0,H140/$D$137)</f>
        <v>0</v>
      </c>
    </row>
    <row r="141" spans="1:10" s="463" customFormat="1" ht="24" customHeight="1">
      <c r="A141" s="503"/>
      <c r="B141" s="504" t="str">
        <f t="shared" si="45"/>
        <v/>
      </c>
      <c r="C141" s="505"/>
      <c r="D141" s="506"/>
      <c r="E141" s="507" t="s">
        <v>508</v>
      </c>
      <c r="F141" s="508"/>
      <c r="G141" s="507" t="s">
        <v>510</v>
      </c>
      <c r="H141" s="509">
        <f>D141+F141</f>
        <v>0</v>
      </c>
      <c r="I141" s="510">
        <f t="shared" si="47"/>
        <v>0</v>
      </c>
      <c r="J141" s="511">
        <f t="shared" si="48"/>
        <v>0</v>
      </c>
    </row>
    <row r="142" spans="1:10" s="463" customFormat="1" ht="24" customHeight="1">
      <c r="A142" s="503"/>
      <c r="B142" s="504" t="str">
        <f t="shared" si="45"/>
        <v/>
      </c>
      <c r="C142" s="505"/>
      <c r="D142" s="506"/>
      <c r="E142" s="507" t="s">
        <v>508</v>
      </c>
      <c r="F142" s="508"/>
      <c r="G142" s="507" t="s">
        <v>510</v>
      </c>
      <c r="H142" s="509">
        <f>D142+F142</f>
        <v>0</v>
      </c>
      <c r="I142" s="510">
        <f t="shared" si="47"/>
        <v>0</v>
      </c>
      <c r="J142" s="511">
        <f t="shared" si="48"/>
        <v>0</v>
      </c>
    </row>
    <row r="143" spans="1:10" ht="24" customHeight="1">
      <c r="A143" s="503"/>
      <c r="B143" s="504" t="str">
        <f t="shared" si="45"/>
        <v/>
      </c>
      <c r="C143" s="505"/>
      <c r="D143" s="506"/>
      <c r="E143" s="507" t="s">
        <v>508</v>
      </c>
      <c r="F143" s="508"/>
      <c r="G143" s="507" t="s">
        <v>510</v>
      </c>
      <c r="H143" s="509">
        <f>D143+F143</f>
        <v>0</v>
      </c>
      <c r="I143" s="510">
        <f t="shared" si="47"/>
        <v>0</v>
      </c>
      <c r="J143" s="511">
        <f t="shared" si="48"/>
        <v>0</v>
      </c>
    </row>
    <row r="144" spans="1:10" s="463" customFormat="1" ht="24" customHeight="1">
      <c r="A144" s="503"/>
      <c r="B144" s="504" t="str">
        <f t="shared" si="45"/>
        <v/>
      </c>
      <c r="C144" s="505"/>
      <c r="D144" s="506"/>
      <c r="E144" s="507" t="s">
        <v>508</v>
      </c>
      <c r="F144" s="508"/>
      <c r="G144" s="507" t="s">
        <v>510</v>
      </c>
      <c r="H144" s="509">
        <f>D144+F144</f>
        <v>0</v>
      </c>
      <c r="I144" s="510">
        <f t="shared" si="47"/>
        <v>0</v>
      </c>
      <c r="J144" s="511">
        <f t="shared" si="48"/>
        <v>0</v>
      </c>
    </row>
    <row r="145" spans="1:10" s="463" customFormat="1" ht="24" customHeight="1">
      <c r="A145" s="503"/>
      <c r="B145" s="495" t="str">
        <f t="shared" si="45"/>
        <v/>
      </c>
      <c r="C145" s="505"/>
      <c r="D145" s="506"/>
      <c r="E145" s="507" t="s">
        <v>508</v>
      </c>
      <c r="F145" s="508"/>
      <c r="G145" s="507" t="s">
        <v>510</v>
      </c>
      <c r="H145" s="509">
        <f t="shared" ref="H145" si="49">D145+F145</f>
        <v>0</v>
      </c>
      <c r="I145" s="561">
        <f t="shared" si="47"/>
        <v>0</v>
      </c>
      <c r="J145" s="562">
        <f t="shared" si="48"/>
        <v>0</v>
      </c>
    </row>
    <row r="146" spans="1:10" ht="24" customHeight="1">
      <c r="A146" s="1475" t="s">
        <v>511</v>
      </c>
      <c r="B146" s="1475"/>
      <c r="C146" s="1475"/>
      <c r="D146" s="520">
        <f>SUM(D139:D145)</f>
        <v>0</v>
      </c>
      <c r="E146" s="521" t="s">
        <v>508</v>
      </c>
      <c r="F146" s="522">
        <f>SUM(F139:F145)</f>
        <v>0</v>
      </c>
      <c r="G146" s="523" t="s">
        <v>510</v>
      </c>
      <c r="H146" s="478">
        <f>SUM(H139:H145)</f>
        <v>0</v>
      </c>
      <c r="I146" s="518">
        <f>IF(ISERROR(D146/$H$137),0,D146/$H$137)</f>
        <v>0</v>
      </c>
      <c r="J146" s="519">
        <f>IF(ISERROR(H146/$H$137),0,H146/$H$137)</f>
        <v>0</v>
      </c>
    </row>
    <row r="147" spans="1:10" ht="12" customHeight="1">
      <c r="A147" s="569">
        <v>12</v>
      </c>
    </row>
    <row r="148" spans="1:10" s="471" customFormat="1" ht="18" customHeight="1">
      <c r="A148" s="1471" t="s">
        <v>495</v>
      </c>
      <c r="B148" s="1471"/>
      <c r="C148" s="1471"/>
      <c r="D148" s="473" t="s">
        <v>496</v>
      </c>
      <c r="E148" s="474"/>
      <c r="F148" s="475" t="s">
        <v>497</v>
      </c>
      <c r="G148" s="474"/>
      <c r="H148" s="476" t="s">
        <v>498</v>
      </c>
      <c r="I148" s="1471" t="s">
        <v>545</v>
      </c>
      <c r="J148" s="1471"/>
    </row>
    <row r="149" spans="1:10" s="463" customFormat="1" ht="24" customHeight="1">
      <c r="A149" s="1474" t="str">
        <f>IF(個表B!B75="","",個表B!B75)</f>
        <v/>
      </c>
      <c r="B149" s="1474"/>
      <c r="C149" s="1474"/>
      <c r="D149" s="570">
        <f>IF(別紙入場料詳細!$K141="","",別紙入場料詳細!$K141)</f>
        <v>0</v>
      </c>
      <c r="E149" s="477" t="s">
        <v>499</v>
      </c>
      <c r="F149" s="571">
        <f>個表B!$C76</f>
        <v>0</v>
      </c>
      <c r="G149" s="477" t="s">
        <v>500</v>
      </c>
      <c r="H149" s="478">
        <f>D149*F149</f>
        <v>0</v>
      </c>
      <c r="I149" s="1476">
        <f>個表B!B73</f>
        <v>0</v>
      </c>
      <c r="J149" s="1477"/>
    </row>
    <row r="150" spans="1:10" s="471" customFormat="1" ht="18" customHeight="1">
      <c r="A150" s="479" t="s">
        <v>501</v>
      </c>
      <c r="B150" s="480" t="s">
        <v>502</v>
      </c>
      <c r="C150" s="481" t="s">
        <v>503</v>
      </c>
      <c r="D150" s="482" t="s">
        <v>504</v>
      </c>
      <c r="E150" s="483"/>
      <c r="F150" s="480" t="s">
        <v>505</v>
      </c>
      <c r="G150" s="483"/>
      <c r="H150" s="484" t="s">
        <v>506</v>
      </c>
      <c r="I150" s="479" t="s">
        <v>493</v>
      </c>
      <c r="J150" s="481" t="s">
        <v>494</v>
      </c>
    </row>
    <row r="151" spans="1:10" s="463" customFormat="1" ht="24" customHeight="1">
      <c r="A151" s="494"/>
      <c r="B151" s="504" t="str">
        <f t="shared" ref="B151:B157" si="50">IF(A151="","",TEXT(A151,"aaa"))</f>
        <v/>
      </c>
      <c r="C151" s="496"/>
      <c r="D151" s="497"/>
      <c r="E151" s="498" t="s">
        <v>508</v>
      </c>
      <c r="F151" s="499"/>
      <c r="G151" s="498" t="s">
        <v>510</v>
      </c>
      <c r="H151" s="500">
        <f t="shared" ref="H151" si="51">D151+F151</f>
        <v>0</v>
      </c>
      <c r="I151" s="563">
        <f>IF(ISERROR(D151/$D$149),0,D151/$D$149)</f>
        <v>0</v>
      </c>
      <c r="J151" s="564">
        <f>IF(ISERROR(H151/$D$149),0,H151/$D$149)</f>
        <v>0</v>
      </c>
    </row>
    <row r="152" spans="1:10" s="463" customFormat="1" ht="24" customHeight="1">
      <c r="A152" s="503"/>
      <c r="B152" s="504" t="str">
        <f t="shared" si="50"/>
        <v/>
      </c>
      <c r="C152" s="505"/>
      <c r="D152" s="506"/>
      <c r="E152" s="507" t="s">
        <v>508</v>
      </c>
      <c r="F152" s="508"/>
      <c r="G152" s="507" t="s">
        <v>510</v>
      </c>
      <c r="H152" s="509">
        <f>D152+F152</f>
        <v>0</v>
      </c>
      <c r="I152" s="510">
        <f t="shared" ref="I152:I157" si="52">IF(ISERROR(D152/$D$149),0,D152/$D$149)</f>
        <v>0</v>
      </c>
      <c r="J152" s="511">
        <f t="shared" ref="J152:J157" si="53">IF(ISERROR(H152/$D$149),0,H152/$D$149)</f>
        <v>0</v>
      </c>
    </row>
    <row r="153" spans="1:10" s="463" customFormat="1" ht="24" customHeight="1">
      <c r="A153" s="503"/>
      <c r="B153" s="504" t="str">
        <f t="shared" si="50"/>
        <v/>
      </c>
      <c r="C153" s="505"/>
      <c r="D153" s="506"/>
      <c r="E153" s="507" t="s">
        <v>508</v>
      </c>
      <c r="F153" s="508"/>
      <c r="G153" s="507" t="s">
        <v>510</v>
      </c>
      <c r="H153" s="509">
        <f>D153+F153</f>
        <v>0</v>
      </c>
      <c r="I153" s="510">
        <f t="shared" si="52"/>
        <v>0</v>
      </c>
      <c r="J153" s="511">
        <f t="shared" si="53"/>
        <v>0</v>
      </c>
    </row>
    <row r="154" spans="1:10" s="463" customFormat="1" ht="24" customHeight="1">
      <c r="A154" s="503"/>
      <c r="B154" s="504" t="str">
        <f t="shared" si="50"/>
        <v/>
      </c>
      <c r="C154" s="505"/>
      <c r="D154" s="506"/>
      <c r="E154" s="507" t="s">
        <v>508</v>
      </c>
      <c r="F154" s="508"/>
      <c r="G154" s="507" t="s">
        <v>510</v>
      </c>
      <c r="H154" s="509">
        <f>D154+F154</f>
        <v>0</v>
      </c>
      <c r="I154" s="510">
        <f t="shared" si="52"/>
        <v>0</v>
      </c>
      <c r="J154" s="511">
        <f t="shared" si="53"/>
        <v>0</v>
      </c>
    </row>
    <row r="155" spans="1:10" ht="24" customHeight="1">
      <c r="A155" s="503"/>
      <c r="B155" s="504" t="str">
        <f t="shared" si="50"/>
        <v/>
      </c>
      <c r="C155" s="505"/>
      <c r="D155" s="506"/>
      <c r="E155" s="507" t="s">
        <v>508</v>
      </c>
      <c r="F155" s="508"/>
      <c r="G155" s="507" t="s">
        <v>510</v>
      </c>
      <c r="H155" s="509">
        <f>D155+F155</f>
        <v>0</v>
      </c>
      <c r="I155" s="510">
        <f t="shared" si="52"/>
        <v>0</v>
      </c>
      <c r="J155" s="511">
        <f t="shared" si="53"/>
        <v>0</v>
      </c>
    </row>
    <row r="156" spans="1:10" s="463" customFormat="1" ht="24" customHeight="1">
      <c r="A156" s="503"/>
      <c r="B156" s="504" t="str">
        <f t="shared" si="50"/>
        <v/>
      </c>
      <c r="C156" s="505"/>
      <c r="D156" s="506"/>
      <c r="E156" s="507" t="s">
        <v>508</v>
      </c>
      <c r="F156" s="508"/>
      <c r="G156" s="507" t="s">
        <v>510</v>
      </c>
      <c r="H156" s="509">
        <f>D156+F156</f>
        <v>0</v>
      </c>
      <c r="I156" s="510">
        <f t="shared" si="52"/>
        <v>0</v>
      </c>
      <c r="J156" s="511">
        <f t="shared" si="53"/>
        <v>0</v>
      </c>
    </row>
    <row r="157" spans="1:10" s="463" customFormat="1" ht="24" customHeight="1">
      <c r="A157" s="503"/>
      <c r="B157" s="495" t="str">
        <f t="shared" si="50"/>
        <v/>
      </c>
      <c r="C157" s="505"/>
      <c r="D157" s="506"/>
      <c r="E157" s="507" t="s">
        <v>508</v>
      </c>
      <c r="F157" s="508"/>
      <c r="G157" s="507" t="s">
        <v>510</v>
      </c>
      <c r="H157" s="509">
        <f t="shared" ref="H157" si="54">D157+F157</f>
        <v>0</v>
      </c>
      <c r="I157" s="561">
        <f t="shared" si="52"/>
        <v>0</v>
      </c>
      <c r="J157" s="562">
        <f t="shared" si="53"/>
        <v>0</v>
      </c>
    </row>
    <row r="158" spans="1:10" ht="24" customHeight="1">
      <c r="A158" s="1475" t="s">
        <v>511</v>
      </c>
      <c r="B158" s="1475"/>
      <c r="C158" s="1475"/>
      <c r="D158" s="520">
        <f>SUM(D151:D157)</f>
        <v>0</v>
      </c>
      <c r="E158" s="521" t="s">
        <v>508</v>
      </c>
      <c r="F158" s="522">
        <f>SUM(F151:F157)</f>
        <v>0</v>
      </c>
      <c r="G158" s="523" t="s">
        <v>510</v>
      </c>
      <c r="H158" s="478">
        <f>SUM(H151:H157)</f>
        <v>0</v>
      </c>
      <c r="I158" s="518">
        <f>IF(ISERROR(D158/$H$149),0,D158/$H$149)</f>
        <v>0</v>
      </c>
      <c r="J158" s="519">
        <f>IF(ISERROR(H158/$H$149),0,H158/$H$149)</f>
        <v>0</v>
      </c>
    </row>
    <row r="159" spans="1:10" ht="12" customHeight="1">
      <c r="A159" s="569">
        <v>13</v>
      </c>
    </row>
    <row r="160" spans="1:10" s="471" customFormat="1" ht="18" customHeight="1">
      <c r="A160" s="1471" t="s">
        <v>495</v>
      </c>
      <c r="B160" s="1471"/>
      <c r="C160" s="1471"/>
      <c r="D160" s="473" t="s">
        <v>496</v>
      </c>
      <c r="E160" s="474"/>
      <c r="F160" s="475" t="s">
        <v>497</v>
      </c>
      <c r="G160" s="474"/>
      <c r="H160" s="476" t="s">
        <v>498</v>
      </c>
      <c r="I160" s="1471" t="s">
        <v>545</v>
      </c>
      <c r="J160" s="1471"/>
    </row>
    <row r="161" spans="1:10" s="463" customFormat="1" ht="24" customHeight="1">
      <c r="A161" s="1474" t="str">
        <f>IF(個表B!B80="","",個表B!B80)</f>
        <v/>
      </c>
      <c r="B161" s="1474"/>
      <c r="C161" s="1474"/>
      <c r="D161" s="570">
        <f>IF(別紙入場料詳細!$C167="","",別紙入場料詳細!$C167)</f>
        <v>0</v>
      </c>
      <c r="E161" s="477" t="s">
        <v>499</v>
      </c>
      <c r="F161" s="571">
        <f>個表B!$C81</f>
        <v>0</v>
      </c>
      <c r="G161" s="477" t="s">
        <v>500</v>
      </c>
      <c r="H161" s="478">
        <f>D161*F161</f>
        <v>0</v>
      </c>
      <c r="I161" s="1476">
        <f>個表B!B78</f>
        <v>0</v>
      </c>
      <c r="J161" s="1477"/>
    </row>
    <row r="162" spans="1:10" s="471" customFormat="1" ht="18" customHeight="1">
      <c r="A162" s="479" t="s">
        <v>501</v>
      </c>
      <c r="B162" s="480" t="s">
        <v>502</v>
      </c>
      <c r="C162" s="481" t="s">
        <v>503</v>
      </c>
      <c r="D162" s="482" t="s">
        <v>504</v>
      </c>
      <c r="E162" s="483"/>
      <c r="F162" s="480" t="s">
        <v>505</v>
      </c>
      <c r="G162" s="483"/>
      <c r="H162" s="484" t="s">
        <v>506</v>
      </c>
      <c r="I162" s="479" t="s">
        <v>493</v>
      </c>
      <c r="J162" s="481" t="s">
        <v>494</v>
      </c>
    </row>
    <row r="163" spans="1:10" s="463" customFormat="1" ht="24" customHeight="1">
      <c r="A163" s="494"/>
      <c r="B163" s="504" t="str">
        <f t="shared" ref="B163:B169" si="55">IF(A163="","",TEXT(A163,"aaa"))</f>
        <v/>
      </c>
      <c r="C163" s="496"/>
      <c r="D163" s="497"/>
      <c r="E163" s="498" t="s">
        <v>508</v>
      </c>
      <c r="F163" s="499"/>
      <c r="G163" s="498" t="s">
        <v>510</v>
      </c>
      <c r="H163" s="500">
        <f t="shared" ref="H163" si="56">D163+F163</f>
        <v>0</v>
      </c>
      <c r="I163" s="563">
        <f>IF(ISERROR(D163/$D$161),0,D163/$D$161)</f>
        <v>0</v>
      </c>
      <c r="J163" s="564">
        <f>IF(ISERROR(H163/$D$161),0,H163/$D$161)</f>
        <v>0</v>
      </c>
    </row>
    <row r="164" spans="1:10" s="463" customFormat="1" ht="24" customHeight="1">
      <c r="A164" s="503"/>
      <c r="B164" s="504" t="str">
        <f t="shared" si="55"/>
        <v/>
      </c>
      <c r="C164" s="505"/>
      <c r="D164" s="506"/>
      <c r="E164" s="507" t="s">
        <v>508</v>
      </c>
      <c r="F164" s="508"/>
      <c r="G164" s="507" t="s">
        <v>510</v>
      </c>
      <c r="H164" s="509">
        <f>D164+F164</f>
        <v>0</v>
      </c>
      <c r="I164" s="510">
        <f t="shared" ref="I164:I169" si="57">IF(ISERROR(D164/$D$161),0,D164/$D$161)</f>
        <v>0</v>
      </c>
      <c r="J164" s="511">
        <f t="shared" ref="J164:J169" si="58">IF(ISERROR(H164/$D$161),0,H164/$D$161)</f>
        <v>0</v>
      </c>
    </row>
    <row r="165" spans="1:10" s="463" customFormat="1" ht="24" customHeight="1">
      <c r="A165" s="503"/>
      <c r="B165" s="504" t="str">
        <f t="shared" si="55"/>
        <v/>
      </c>
      <c r="C165" s="505"/>
      <c r="D165" s="506"/>
      <c r="E165" s="507" t="s">
        <v>508</v>
      </c>
      <c r="F165" s="508"/>
      <c r="G165" s="507" t="s">
        <v>510</v>
      </c>
      <c r="H165" s="509">
        <f>D165+F165</f>
        <v>0</v>
      </c>
      <c r="I165" s="510">
        <f t="shared" si="57"/>
        <v>0</v>
      </c>
      <c r="J165" s="511">
        <f t="shared" si="58"/>
        <v>0</v>
      </c>
    </row>
    <row r="166" spans="1:10" s="463" customFormat="1" ht="24" customHeight="1">
      <c r="A166" s="503"/>
      <c r="B166" s="504" t="str">
        <f t="shared" si="55"/>
        <v/>
      </c>
      <c r="C166" s="505"/>
      <c r="D166" s="506"/>
      <c r="E166" s="507" t="s">
        <v>508</v>
      </c>
      <c r="F166" s="508"/>
      <c r="G166" s="507" t="s">
        <v>510</v>
      </c>
      <c r="H166" s="509">
        <f>D166+F166</f>
        <v>0</v>
      </c>
      <c r="I166" s="510">
        <f t="shared" si="57"/>
        <v>0</v>
      </c>
      <c r="J166" s="511">
        <f t="shared" si="58"/>
        <v>0</v>
      </c>
    </row>
    <row r="167" spans="1:10" ht="24" customHeight="1">
      <c r="A167" s="503"/>
      <c r="B167" s="504" t="str">
        <f t="shared" si="55"/>
        <v/>
      </c>
      <c r="C167" s="505"/>
      <c r="D167" s="506"/>
      <c r="E167" s="507" t="s">
        <v>508</v>
      </c>
      <c r="F167" s="508"/>
      <c r="G167" s="507" t="s">
        <v>510</v>
      </c>
      <c r="H167" s="509">
        <f>D167+F167</f>
        <v>0</v>
      </c>
      <c r="I167" s="510">
        <f t="shared" si="57"/>
        <v>0</v>
      </c>
      <c r="J167" s="511">
        <f t="shared" si="58"/>
        <v>0</v>
      </c>
    </row>
    <row r="168" spans="1:10" s="463" customFormat="1" ht="24" customHeight="1">
      <c r="A168" s="503"/>
      <c r="B168" s="504" t="str">
        <f t="shared" si="55"/>
        <v/>
      </c>
      <c r="C168" s="505"/>
      <c r="D168" s="506"/>
      <c r="E168" s="507" t="s">
        <v>508</v>
      </c>
      <c r="F168" s="508"/>
      <c r="G168" s="507" t="s">
        <v>510</v>
      </c>
      <c r="H168" s="509">
        <f>D168+F168</f>
        <v>0</v>
      </c>
      <c r="I168" s="510">
        <f t="shared" si="57"/>
        <v>0</v>
      </c>
      <c r="J168" s="511">
        <f t="shared" si="58"/>
        <v>0</v>
      </c>
    </row>
    <row r="169" spans="1:10" s="463" customFormat="1" ht="24" customHeight="1">
      <c r="A169" s="503"/>
      <c r="B169" s="495" t="str">
        <f t="shared" si="55"/>
        <v/>
      </c>
      <c r="C169" s="505"/>
      <c r="D169" s="506"/>
      <c r="E169" s="507" t="s">
        <v>508</v>
      </c>
      <c r="F169" s="508"/>
      <c r="G169" s="507" t="s">
        <v>510</v>
      </c>
      <c r="H169" s="509">
        <f t="shared" ref="H169" si="59">D169+F169</f>
        <v>0</v>
      </c>
      <c r="I169" s="561">
        <f t="shared" si="57"/>
        <v>0</v>
      </c>
      <c r="J169" s="562">
        <f t="shared" si="58"/>
        <v>0</v>
      </c>
    </row>
    <row r="170" spans="1:10" ht="24" customHeight="1">
      <c r="A170" s="1475" t="s">
        <v>511</v>
      </c>
      <c r="B170" s="1475"/>
      <c r="C170" s="1475"/>
      <c r="D170" s="520">
        <f>SUM(D163:D169)</f>
        <v>0</v>
      </c>
      <c r="E170" s="521" t="s">
        <v>508</v>
      </c>
      <c r="F170" s="522">
        <f>SUM(F163:F169)</f>
        <v>0</v>
      </c>
      <c r="G170" s="523" t="s">
        <v>510</v>
      </c>
      <c r="H170" s="478">
        <f>SUM(H163:H169)</f>
        <v>0</v>
      </c>
      <c r="I170" s="518">
        <f>IF(ISERROR(D170/$H$161),0,D170/$H$161)</f>
        <v>0</v>
      </c>
      <c r="J170" s="519">
        <f>IF(ISERROR(H170/$H$161),0,H170/$H$161)</f>
        <v>0</v>
      </c>
    </row>
    <row r="171" spans="1:10" ht="12" customHeight="1">
      <c r="A171" s="569">
        <v>14</v>
      </c>
    </row>
    <row r="172" spans="1:10" s="471" customFormat="1" ht="18" customHeight="1">
      <c r="A172" s="1471" t="s">
        <v>495</v>
      </c>
      <c r="B172" s="1471"/>
      <c r="C172" s="1471"/>
      <c r="D172" s="473" t="s">
        <v>496</v>
      </c>
      <c r="E172" s="474"/>
      <c r="F172" s="475" t="s">
        <v>497</v>
      </c>
      <c r="G172" s="474"/>
      <c r="H172" s="476" t="s">
        <v>498</v>
      </c>
      <c r="I172" s="1471" t="s">
        <v>545</v>
      </c>
      <c r="J172" s="1471"/>
    </row>
    <row r="173" spans="1:10" s="463" customFormat="1" ht="24" customHeight="1">
      <c r="A173" s="1474" t="str">
        <f>IF(個表B!B85="","",個表B!B85)</f>
        <v/>
      </c>
      <c r="B173" s="1474"/>
      <c r="C173" s="1474"/>
      <c r="D173" s="570">
        <f>IF(別紙入場料詳細!$K167="","",別紙入場料詳細!$K167)</f>
        <v>0</v>
      </c>
      <c r="E173" s="477" t="s">
        <v>499</v>
      </c>
      <c r="F173" s="571">
        <f>個表B!$C86</f>
        <v>0</v>
      </c>
      <c r="G173" s="477" t="s">
        <v>500</v>
      </c>
      <c r="H173" s="478">
        <f>D173*F173</f>
        <v>0</v>
      </c>
      <c r="I173" s="1476">
        <f>個表B!B83</f>
        <v>0</v>
      </c>
      <c r="J173" s="1477"/>
    </row>
    <row r="174" spans="1:10" s="471" customFormat="1" ht="18" customHeight="1">
      <c r="A174" s="479" t="s">
        <v>501</v>
      </c>
      <c r="B174" s="480" t="s">
        <v>502</v>
      </c>
      <c r="C174" s="481" t="s">
        <v>503</v>
      </c>
      <c r="D174" s="482" t="s">
        <v>504</v>
      </c>
      <c r="E174" s="483"/>
      <c r="F174" s="480" t="s">
        <v>505</v>
      </c>
      <c r="G174" s="483"/>
      <c r="H174" s="484" t="s">
        <v>506</v>
      </c>
      <c r="I174" s="479" t="s">
        <v>493</v>
      </c>
      <c r="J174" s="481" t="s">
        <v>494</v>
      </c>
    </row>
    <row r="175" spans="1:10" s="463" customFormat="1" ht="24" customHeight="1">
      <c r="A175" s="494"/>
      <c r="B175" s="504" t="str">
        <f t="shared" ref="B175:B181" si="60">IF(A175="","",TEXT(A175,"aaa"))</f>
        <v/>
      </c>
      <c r="C175" s="496"/>
      <c r="D175" s="497"/>
      <c r="E175" s="498" t="s">
        <v>508</v>
      </c>
      <c r="F175" s="499"/>
      <c r="G175" s="498" t="s">
        <v>510</v>
      </c>
      <c r="H175" s="500">
        <f t="shared" ref="H175" si="61">D175+F175</f>
        <v>0</v>
      </c>
      <c r="I175" s="563">
        <f>IF(ISERROR(D175/$D$173),0,D175/$D$173)</f>
        <v>0</v>
      </c>
      <c r="J175" s="564">
        <f>IF(ISERROR(H175/$D$173),0,H175/$D$173)</f>
        <v>0</v>
      </c>
    </row>
    <row r="176" spans="1:10" s="463" customFormat="1" ht="24" customHeight="1">
      <c r="A176" s="503"/>
      <c r="B176" s="504" t="str">
        <f t="shared" si="60"/>
        <v/>
      </c>
      <c r="C176" s="505"/>
      <c r="D176" s="506"/>
      <c r="E176" s="507" t="s">
        <v>508</v>
      </c>
      <c r="F176" s="508"/>
      <c r="G176" s="507" t="s">
        <v>510</v>
      </c>
      <c r="H176" s="509">
        <f>D176+F176</f>
        <v>0</v>
      </c>
      <c r="I176" s="510">
        <f t="shared" ref="I176:I181" si="62">IF(ISERROR(D176/$D$173),0,D176/$D$173)</f>
        <v>0</v>
      </c>
      <c r="J176" s="511">
        <f t="shared" ref="J176:J181" si="63">IF(ISERROR(H176/$D$173),0,H176/$D$173)</f>
        <v>0</v>
      </c>
    </row>
    <row r="177" spans="1:10" s="463" customFormat="1" ht="24" customHeight="1">
      <c r="A177" s="503"/>
      <c r="B177" s="504" t="str">
        <f t="shared" si="60"/>
        <v/>
      </c>
      <c r="C177" s="505"/>
      <c r="D177" s="506"/>
      <c r="E177" s="507" t="s">
        <v>508</v>
      </c>
      <c r="F177" s="508"/>
      <c r="G177" s="507" t="s">
        <v>510</v>
      </c>
      <c r="H177" s="509">
        <f>D177+F177</f>
        <v>0</v>
      </c>
      <c r="I177" s="510">
        <f t="shared" si="62"/>
        <v>0</v>
      </c>
      <c r="J177" s="511">
        <f t="shared" si="63"/>
        <v>0</v>
      </c>
    </row>
    <row r="178" spans="1:10" s="463" customFormat="1" ht="24" customHeight="1">
      <c r="A178" s="503"/>
      <c r="B178" s="504" t="str">
        <f t="shared" si="60"/>
        <v/>
      </c>
      <c r="C178" s="505"/>
      <c r="D178" s="506"/>
      <c r="E178" s="507" t="s">
        <v>508</v>
      </c>
      <c r="F178" s="508"/>
      <c r="G178" s="507" t="s">
        <v>510</v>
      </c>
      <c r="H178" s="509">
        <f>D178+F178</f>
        <v>0</v>
      </c>
      <c r="I178" s="510">
        <f t="shared" si="62"/>
        <v>0</v>
      </c>
      <c r="J178" s="511">
        <f t="shared" si="63"/>
        <v>0</v>
      </c>
    </row>
    <row r="179" spans="1:10" ht="24" customHeight="1">
      <c r="A179" s="503"/>
      <c r="B179" s="504" t="str">
        <f t="shared" si="60"/>
        <v/>
      </c>
      <c r="C179" s="505"/>
      <c r="D179" s="506"/>
      <c r="E179" s="507" t="s">
        <v>508</v>
      </c>
      <c r="F179" s="508"/>
      <c r="G179" s="507" t="s">
        <v>510</v>
      </c>
      <c r="H179" s="509">
        <f>D179+F179</f>
        <v>0</v>
      </c>
      <c r="I179" s="510">
        <f t="shared" si="62"/>
        <v>0</v>
      </c>
      <c r="J179" s="511">
        <f t="shared" si="63"/>
        <v>0</v>
      </c>
    </row>
    <row r="180" spans="1:10" s="463" customFormat="1" ht="24" customHeight="1">
      <c r="A180" s="503"/>
      <c r="B180" s="504" t="str">
        <f t="shared" si="60"/>
        <v/>
      </c>
      <c r="C180" s="505"/>
      <c r="D180" s="506"/>
      <c r="E180" s="507" t="s">
        <v>508</v>
      </c>
      <c r="F180" s="508"/>
      <c r="G180" s="507" t="s">
        <v>510</v>
      </c>
      <c r="H180" s="509">
        <f>D180+F180</f>
        <v>0</v>
      </c>
      <c r="I180" s="510">
        <f t="shared" si="62"/>
        <v>0</v>
      </c>
      <c r="J180" s="511">
        <f>IF(ISERROR(H180/$D$173),0,H180/$D$173)</f>
        <v>0</v>
      </c>
    </row>
    <row r="181" spans="1:10" s="463" customFormat="1" ht="24" customHeight="1">
      <c r="A181" s="503"/>
      <c r="B181" s="495" t="str">
        <f t="shared" si="60"/>
        <v/>
      </c>
      <c r="C181" s="505"/>
      <c r="D181" s="506"/>
      <c r="E181" s="507" t="s">
        <v>508</v>
      </c>
      <c r="F181" s="508"/>
      <c r="G181" s="507" t="s">
        <v>510</v>
      </c>
      <c r="H181" s="509">
        <f t="shared" ref="H181" si="64">D181+F181</f>
        <v>0</v>
      </c>
      <c r="I181" s="561">
        <f t="shared" si="62"/>
        <v>0</v>
      </c>
      <c r="J181" s="562">
        <f t="shared" si="63"/>
        <v>0</v>
      </c>
    </row>
    <row r="182" spans="1:10" ht="24" customHeight="1">
      <c r="A182" s="1475" t="s">
        <v>511</v>
      </c>
      <c r="B182" s="1475"/>
      <c r="C182" s="1475"/>
      <c r="D182" s="520">
        <f>SUM(D175:D181)</f>
        <v>0</v>
      </c>
      <c r="E182" s="521" t="s">
        <v>508</v>
      </c>
      <c r="F182" s="522">
        <f>SUM(F175:F181)</f>
        <v>0</v>
      </c>
      <c r="G182" s="523" t="s">
        <v>510</v>
      </c>
      <c r="H182" s="478">
        <f>SUM(H175:H181)</f>
        <v>0</v>
      </c>
      <c r="I182" s="518">
        <f>IF(ISERROR(D182/$H$173),0,D182/$H$173)</f>
        <v>0</v>
      </c>
      <c r="J182" s="519">
        <f>IF(ISERROR(H182/$H$173),0,H182/$H$173)</f>
        <v>0</v>
      </c>
    </row>
  </sheetData>
  <mergeCells count="79">
    <mergeCell ref="I160:J160"/>
    <mergeCell ref="I161:J161"/>
    <mergeCell ref="I172:J172"/>
    <mergeCell ref="I173:J173"/>
    <mergeCell ref="I88:J88"/>
    <mergeCell ref="I89:J89"/>
    <mergeCell ref="I125:J125"/>
    <mergeCell ref="I136:J136"/>
    <mergeCell ref="I137:J137"/>
    <mergeCell ref="I148:J148"/>
    <mergeCell ref="I149:J149"/>
    <mergeCell ref="I100:J100"/>
    <mergeCell ref="I101:J101"/>
    <mergeCell ref="I112:J112"/>
    <mergeCell ref="I113:J113"/>
    <mergeCell ref="I124:J124"/>
    <mergeCell ref="I53:J53"/>
    <mergeCell ref="I64:J64"/>
    <mergeCell ref="I65:J65"/>
    <mergeCell ref="I76:J76"/>
    <mergeCell ref="I77:J77"/>
    <mergeCell ref="I40:J40"/>
    <mergeCell ref="I41:J41"/>
    <mergeCell ref="I52:J52"/>
    <mergeCell ref="I9:J9"/>
    <mergeCell ref="I10:J10"/>
    <mergeCell ref="I25:J25"/>
    <mergeCell ref="I26:J26"/>
    <mergeCell ref="A173:C173"/>
    <mergeCell ref="A182:C182"/>
    <mergeCell ref="A149:C149"/>
    <mergeCell ref="A158:C158"/>
    <mergeCell ref="A160:C160"/>
    <mergeCell ref="A161:C161"/>
    <mergeCell ref="A170:C170"/>
    <mergeCell ref="A172:C172"/>
    <mergeCell ref="A148:C148"/>
    <mergeCell ref="A101:C101"/>
    <mergeCell ref="A110:C110"/>
    <mergeCell ref="A112:C112"/>
    <mergeCell ref="A113:C113"/>
    <mergeCell ref="A122:C122"/>
    <mergeCell ref="A124:C124"/>
    <mergeCell ref="A125:C125"/>
    <mergeCell ref="A134:C134"/>
    <mergeCell ref="A136:C136"/>
    <mergeCell ref="A137:C137"/>
    <mergeCell ref="A146:C146"/>
    <mergeCell ref="A100:C100"/>
    <mergeCell ref="A53:C53"/>
    <mergeCell ref="A62:C62"/>
    <mergeCell ref="A64:C64"/>
    <mergeCell ref="A65:C65"/>
    <mergeCell ref="A74:C74"/>
    <mergeCell ref="A76:C76"/>
    <mergeCell ref="A77:C77"/>
    <mergeCell ref="A86:C86"/>
    <mergeCell ref="A88:C88"/>
    <mergeCell ref="A89:C89"/>
    <mergeCell ref="A98:C98"/>
    <mergeCell ref="A52:C52"/>
    <mergeCell ref="E7:F7"/>
    <mergeCell ref="G7:H7"/>
    <mergeCell ref="A9:C9"/>
    <mergeCell ref="A10:C10"/>
    <mergeCell ref="A23:C23"/>
    <mergeCell ref="A25:C25"/>
    <mergeCell ref="A26:C26"/>
    <mergeCell ref="A38:C38"/>
    <mergeCell ref="A40:C40"/>
    <mergeCell ref="A41:C41"/>
    <mergeCell ref="A50:C50"/>
    <mergeCell ref="E6:F6"/>
    <mergeCell ref="G6:H6"/>
    <mergeCell ref="A1:J1"/>
    <mergeCell ref="A3:C3"/>
    <mergeCell ref="D3:J3"/>
    <mergeCell ref="A4:C4"/>
    <mergeCell ref="D4:J4"/>
  </mergeCells>
  <phoneticPr fontId="9"/>
  <dataValidations count="2">
    <dataValidation type="list" allowBlank="1" showDropDown="1" showInputMessage="1" showErrorMessage="1" sqref="WVL983071:WVR983071 IZ7:JF7 SV7:TB7 ACR7:ACX7 AMN7:AMT7 AWJ7:AWP7 BGF7:BGL7 BQB7:BQH7 BZX7:CAD7 CJT7:CJZ7 CTP7:CTV7 DDL7:DDR7 DNH7:DNN7 DXD7:DXJ7 EGZ7:EHF7 EQV7:ERB7 FAR7:FAX7 FKN7:FKT7 FUJ7:FUP7 GEF7:GEL7 GOB7:GOH7 GXX7:GYD7 HHT7:HHZ7 HRP7:HRV7 IBL7:IBR7 ILH7:ILN7 IVD7:IVJ7 JEZ7:JFF7 JOV7:JPB7 JYR7:JYX7 KIN7:KIT7 KSJ7:KSP7 LCF7:LCL7 LMB7:LMH7 LVX7:LWD7 MFT7:MFZ7 MPP7:MPV7 MZL7:MZR7 NJH7:NJN7 NTD7:NTJ7 OCZ7:ODF7 OMV7:ONB7 OWR7:OWX7 PGN7:PGT7 PQJ7:PQP7 QAF7:QAL7 QKB7:QKH7 QTX7:QUD7 RDT7:RDZ7 RNP7:RNV7 RXL7:RXR7 SHH7:SHN7 SRD7:SRJ7 TAZ7:TBF7 TKV7:TLB7 TUR7:TUX7 UEN7:UET7 UOJ7:UOP7 UYF7:UYL7 VIB7:VIH7 VRX7:VSD7 WBT7:WBZ7 WLP7:WLV7 WVL7:WVR7 D65567:J65567 IZ65567:JF65567 SV65567:TB65567 ACR65567:ACX65567 AMN65567:AMT65567 AWJ65567:AWP65567 BGF65567:BGL65567 BQB65567:BQH65567 BZX65567:CAD65567 CJT65567:CJZ65567 CTP65567:CTV65567 DDL65567:DDR65567 DNH65567:DNN65567 DXD65567:DXJ65567 EGZ65567:EHF65567 EQV65567:ERB65567 FAR65567:FAX65567 FKN65567:FKT65567 FUJ65567:FUP65567 GEF65567:GEL65567 GOB65567:GOH65567 GXX65567:GYD65567 HHT65567:HHZ65567 HRP65567:HRV65567 IBL65567:IBR65567 ILH65567:ILN65567 IVD65567:IVJ65567 JEZ65567:JFF65567 JOV65567:JPB65567 JYR65567:JYX65567 KIN65567:KIT65567 KSJ65567:KSP65567 LCF65567:LCL65567 LMB65567:LMH65567 LVX65567:LWD65567 MFT65567:MFZ65567 MPP65567:MPV65567 MZL65567:MZR65567 NJH65567:NJN65567 NTD65567:NTJ65567 OCZ65567:ODF65567 OMV65567:ONB65567 OWR65567:OWX65567 PGN65567:PGT65567 PQJ65567:PQP65567 QAF65567:QAL65567 QKB65567:QKH65567 QTX65567:QUD65567 RDT65567:RDZ65567 RNP65567:RNV65567 RXL65567:RXR65567 SHH65567:SHN65567 SRD65567:SRJ65567 TAZ65567:TBF65567 TKV65567:TLB65567 TUR65567:TUX65567 UEN65567:UET65567 UOJ65567:UOP65567 UYF65567:UYL65567 VIB65567:VIH65567 VRX65567:VSD65567 WBT65567:WBZ65567 WLP65567:WLV65567 WVL65567:WVR65567 D131103:J131103 IZ131103:JF131103 SV131103:TB131103 ACR131103:ACX131103 AMN131103:AMT131103 AWJ131103:AWP131103 BGF131103:BGL131103 BQB131103:BQH131103 BZX131103:CAD131103 CJT131103:CJZ131103 CTP131103:CTV131103 DDL131103:DDR131103 DNH131103:DNN131103 DXD131103:DXJ131103 EGZ131103:EHF131103 EQV131103:ERB131103 FAR131103:FAX131103 FKN131103:FKT131103 FUJ131103:FUP131103 GEF131103:GEL131103 GOB131103:GOH131103 GXX131103:GYD131103 HHT131103:HHZ131103 HRP131103:HRV131103 IBL131103:IBR131103 ILH131103:ILN131103 IVD131103:IVJ131103 JEZ131103:JFF131103 JOV131103:JPB131103 JYR131103:JYX131103 KIN131103:KIT131103 KSJ131103:KSP131103 LCF131103:LCL131103 LMB131103:LMH131103 LVX131103:LWD131103 MFT131103:MFZ131103 MPP131103:MPV131103 MZL131103:MZR131103 NJH131103:NJN131103 NTD131103:NTJ131103 OCZ131103:ODF131103 OMV131103:ONB131103 OWR131103:OWX131103 PGN131103:PGT131103 PQJ131103:PQP131103 QAF131103:QAL131103 QKB131103:QKH131103 QTX131103:QUD131103 RDT131103:RDZ131103 RNP131103:RNV131103 RXL131103:RXR131103 SHH131103:SHN131103 SRD131103:SRJ131103 TAZ131103:TBF131103 TKV131103:TLB131103 TUR131103:TUX131103 UEN131103:UET131103 UOJ131103:UOP131103 UYF131103:UYL131103 VIB131103:VIH131103 VRX131103:VSD131103 WBT131103:WBZ131103 WLP131103:WLV131103 WVL131103:WVR131103 D196639:J196639 IZ196639:JF196639 SV196639:TB196639 ACR196639:ACX196639 AMN196639:AMT196639 AWJ196639:AWP196639 BGF196639:BGL196639 BQB196639:BQH196639 BZX196639:CAD196639 CJT196639:CJZ196639 CTP196639:CTV196639 DDL196639:DDR196639 DNH196639:DNN196639 DXD196639:DXJ196639 EGZ196639:EHF196639 EQV196639:ERB196639 FAR196639:FAX196639 FKN196639:FKT196639 FUJ196639:FUP196639 GEF196639:GEL196639 GOB196639:GOH196639 GXX196639:GYD196639 HHT196639:HHZ196639 HRP196639:HRV196639 IBL196639:IBR196639 ILH196639:ILN196639 IVD196639:IVJ196639 JEZ196639:JFF196639 JOV196639:JPB196639 JYR196639:JYX196639 KIN196639:KIT196639 KSJ196639:KSP196639 LCF196639:LCL196639 LMB196639:LMH196639 LVX196639:LWD196639 MFT196639:MFZ196639 MPP196639:MPV196639 MZL196639:MZR196639 NJH196639:NJN196639 NTD196639:NTJ196639 OCZ196639:ODF196639 OMV196639:ONB196639 OWR196639:OWX196639 PGN196639:PGT196639 PQJ196639:PQP196639 QAF196639:QAL196639 QKB196639:QKH196639 QTX196639:QUD196639 RDT196639:RDZ196639 RNP196639:RNV196639 RXL196639:RXR196639 SHH196639:SHN196639 SRD196639:SRJ196639 TAZ196639:TBF196639 TKV196639:TLB196639 TUR196639:TUX196639 UEN196639:UET196639 UOJ196639:UOP196639 UYF196639:UYL196639 VIB196639:VIH196639 VRX196639:VSD196639 WBT196639:WBZ196639 WLP196639:WLV196639 WVL196639:WVR196639 D262175:J262175 IZ262175:JF262175 SV262175:TB262175 ACR262175:ACX262175 AMN262175:AMT262175 AWJ262175:AWP262175 BGF262175:BGL262175 BQB262175:BQH262175 BZX262175:CAD262175 CJT262175:CJZ262175 CTP262175:CTV262175 DDL262175:DDR262175 DNH262175:DNN262175 DXD262175:DXJ262175 EGZ262175:EHF262175 EQV262175:ERB262175 FAR262175:FAX262175 FKN262175:FKT262175 FUJ262175:FUP262175 GEF262175:GEL262175 GOB262175:GOH262175 GXX262175:GYD262175 HHT262175:HHZ262175 HRP262175:HRV262175 IBL262175:IBR262175 ILH262175:ILN262175 IVD262175:IVJ262175 JEZ262175:JFF262175 JOV262175:JPB262175 JYR262175:JYX262175 KIN262175:KIT262175 KSJ262175:KSP262175 LCF262175:LCL262175 LMB262175:LMH262175 LVX262175:LWD262175 MFT262175:MFZ262175 MPP262175:MPV262175 MZL262175:MZR262175 NJH262175:NJN262175 NTD262175:NTJ262175 OCZ262175:ODF262175 OMV262175:ONB262175 OWR262175:OWX262175 PGN262175:PGT262175 PQJ262175:PQP262175 QAF262175:QAL262175 QKB262175:QKH262175 QTX262175:QUD262175 RDT262175:RDZ262175 RNP262175:RNV262175 RXL262175:RXR262175 SHH262175:SHN262175 SRD262175:SRJ262175 TAZ262175:TBF262175 TKV262175:TLB262175 TUR262175:TUX262175 UEN262175:UET262175 UOJ262175:UOP262175 UYF262175:UYL262175 VIB262175:VIH262175 VRX262175:VSD262175 WBT262175:WBZ262175 WLP262175:WLV262175 WVL262175:WVR262175 D327711:J327711 IZ327711:JF327711 SV327711:TB327711 ACR327711:ACX327711 AMN327711:AMT327711 AWJ327711:AWP327711 BGF327711:BGL327711 BQB327711:BQH327711 BZX327711:CAD327711 CJT327711:CJZ327711 CTP327711:CTV327711 DDL327711:DDR327711 DNH327711:DNN327711 DXD327711:DXJ327711 EGZ327711:EHF327711 EQV327711:ERB327711 FAR327711:FAX327711 FKN327711:FKT327711 FUJ327711:FUP327711 GEF327711:GEL327711 GOB327711:GOH327711 GXX327711:GYD327711 HHT327711:HHZ327711 HRP327711:HRV327711 IBL327711:IBR327711 ILH327711:ILN327711 IVD327711:IVJ327711 JEZ327711:JFF327711 JOV327711:JPB327711 JYR327711:JYX327711 KIN327711:KIT327711 KSJ327711:KSP327711 LCF327711:LCL327711 LMB327711:LMH327711 LVX327711:LWD327711 MFT327711:MFZ327711 MPP327711:MPV327711 MZL327711:MZR327711 NJH327711:NJN327711 NTD327711:NTJ327711 OCZ327711:ODF327711 OMV327711:ONB327711 OWR327711:OWX327711 PGN327711:PGT327711 PQJ327711:PQP327711 QAF327711:QAL327711 QKB327711:QKH327711 QTX327711:QUD327711 RDT327711:RDZ327711 RNP327711:RNV327711 RXL327711:RXR327711 SHH327711:SHN327711 SRD327711:SRJ327711 TAZ327711:TBF327711 TKV327711:TLB327711 TUR327711:TUX327711 UEN327711:UET327711 UOJ327711:UOP327711 UYF327711:UYL327711 VIB327711:VIH327711 VRX327711:VSD327711 WBT327711:WBZ327711 WLP327711:WLV327711 WVL327711:WVR327711 D393247:J393247 IZ393247:JF393247 SV393247:TB393247 ACR393247:ACX393247 AMN393247:AMT393247 AWJ393247:AWP393247 BGF393247:BGL393247 BQB393247:BQH393247 BZX393247:CAD393247 CJT393247:CJZ393247 CTP393247:CTV393247 DDL393247:DDR393247 DNH393247:DNN393247 DXD393247:DXJ393247 EGZ393247:EHF393247 EQV393247:ERB393247 FAR393247:FAX393247 FKN393247:FKT393247 FUJ393247:FUP393247 GEF393247:GEL393247 GOB393247:GOH393247 GXX393247:GYD393247 HHT393247:HHZ393247 HRP393247:HRV393247 IBL393247:IBR393247 ILH393247:ILN393247 IVD393247:IVJ393247 JEZ393247:JFF393247 JOV393247:JPB393247 JYR393247:JYX393247 KIN393247:KIT393247 KSJ393247:KSP393247 LCF393247:LCL393247 LMB393247:LMH393247 LVX393247:LWD393247 MFT393247:MFZ393247 MPP393247:MPV393247 MZL393247:MZR393247 NJH393247:NJN393247 NTD393247:NTJ393247 OCZ393247:ODF393247 OMV393247:ONB393247 OWR393247:OWX393247 PGN393247:PGT393247 PQJ393247:PQP393247 QAF393247:QAL393247 QKB393247:QKH393247 QTX393247:QUD393247 RDT393247:RDZ393247 RNP393247:RNV393247 RXL393247:RXR393247 SHH393247:SHN393247 SRD393247:SRJ393247 TAZ393247:TBF393247 TKV393247:TLB393247 TUR393247:TUX393247 UEN393247:UET393247 UOJ393247:UOP393247 UYF393247:UYL393247 VIB393247:VIH393247 VRX393247:VSD393247 WBT393247:WBZ393247 WLP393247:WLV393247 WVL393247:WVR393247 D458783:J458783 IZ458783:JF458783 SV458783:TB458783 ACR458783:ACX458783 AMN458783:AMT458783 AWJ458783:AWP458783 BGF458783:BGL458783 BQB458783:BQH458783 BZX458783:CAD458783 CJT458783:CJZ458783 CTP458783:CTV458783 DDL458783:DDR458783 DNH458783:DNN458783 DXD458783:DXJ458783 EGZ458783:EHF458783 EQV458783:ERB458783 FAR458783:FAX458783 FKN458783:FKT458783 FUJ458783:FUP458783 GEF458783:GEL458783 GOB458783:GOH458783 GXX458783:GYD458783 HHT458783:HHZ458783 HRP458783:HRV458783 IBL458783:IBR458783 ILH458783:ILN458783 IVD458783:IVJ458783 JEZ458783:JFF458783 JOV458783:JPB458783 JYR458783:JYX458783 KIN458783:KIT458783 KSJ458783:KSP458783 LCF458783:LCL458783 LMB458783:LMH458783 LVX458783:LWD458783 MFT458783:MFZ458783 MPP458783:MPV458783 MZL458783:MZR458783 NJH458783:NJN458783 NTD458783:NTJ458783 OCZ458783:ODF458783 OMV458783:ONB458783 OWR458783:OWX458783 PGN458783:PGT458783 PQJ458783:PQP458783 QAF458783:QAL458783 QKB458783:QKH458783 QTX458783:QUD458783 RDT458783:RDZ458783 RNP458783:RNV458783 RXL458783:RXR458783 SHH458783:SHN458783 SRD458783:SRJ458783 TAZ458783:TBF458783 TKV458783:TLB458783 TUR458783:TUX458783 UEN458783:UET458783 UOJ458783:UOP458783 UYF458783:UYL458783 VIB458783:VIH458783 VRX458783:VSD458783 WBT458783:WBZ458783 WLP458783:WLV458783 WVL458783:WVR458783 D524319:J524319 IZ524319:JF524319 SV524319:TB524319 ACR524319:ACX524319 AMN524319:AMT524319 AWJ524319:AWP524319 BGF524319:BGL524319 BQB524319:BQH524319 BZX524319:CAD524319 CJT524319:CJZ524319 CTP524319:CTV524319 DDL524319:DDR524319 DNH524319:DNN524319 DXD524319:DXJ524319 EGZ524319:EHF524319 EQV524319:ERB524319 FAR524319:FAX524319 FKN524319:FKT524319 FUJ524319:FUP524319 GEF524319:GEL524319 GOB524319:GOH524319 GXX524319:GYD524319 HHT524319:HHZ524319 HRP524319:HRV524319 IBL524319:IBR524319 ILH524319:ILN524319 IVD524319:IVJ524319 JEZ524319:JFF524319 JOV524319:JPB524319 JYR524319:JYX524319 KIN524319:KIT524319 KSJ524319:KSP524319 LCF524319:LCL524319 LMB524319:LMH524319 LVX524319:LWD524319 MFT524319:MFZ524319 MPP524319:MPV524319 MZL524319:MZR524319 NJH524319:NJN524319 NTD524319:NTJ524319 OCZ524319:ODF524319 OMV524319:ONB524319 OWR524319:OWX524319 PGN524319:PGT524319 PQJ524319:PQP524319 QAF524319:QAL524319 QKB524319:QKH524319 QTX524319:QUD524319 RDT524319:RDZ524319 RNP524319:RNV524319 RXL524319:RXR524319 SHH524319:SHN524319 SRD524319:SRJ524319 TAZ524319:TBF524319 TKV524319:TLB524319 TUR524319:TUX524319 UEN524319:UET524319 UOJ524319:UOP524319 UYF524319:UYL524319 VIB524319:VIH524319 VRX524319:VSD524319 WBT524319:WBZ524319 WLP524319:WLV524319 WVL524319:WVR524319 D589855:J589855 IZ589855:JF589855 SV589855:TB589855 ACR589855:ACX589855 AMN589855:AMT589855 AWJ589855:AWP589855 BGF589855:BGL589855 BQB589855:BQH589855 BZX589855:CAD589855 CJT589855:CJZ589855 CTP589855:CTV589855 DDL589855:DDR589855 DNH589855:DNN589855 DXD589855:DXJ589855 EGZ589855:EHF589855 EQV589855:ERB589855 FAR589855:FAX589855 FKN589855:FKT589855 FUJ589855:FUP589855 GEF589855:GEL589855 GOB589855:GOH589855 GXX589855:GYD589855 HHT589855:HHZ589855 HRP589855:HRV589855 IBL589855:IBR589855 ILH589855:ILN589855 IVD589855:IVJ589855 JEZ589855:JFF589855 JOV589855:JPB589855 JYR589855:JYX589855 KIN589855:KIT589855 KSJ589855:KSP589855 LCF589855:LCL589855 LMB589855:LMH589855 LVX589855:LWD589855 MFT589855:MFZ589855 MPP589855:MPV589855 MZL589855:MZR589855 NJH589855:NJN589855 NTD589855:NTJ589855 OCZ589855:ODF589855 OMV589855:ONB589855 OWR589855:OWX589855 PGN589855:PGT589855 PQJ589855:PQP589855 QAF589855:QAL589855 QKB589855:QKH589855 QTX589855:QUD589855 RDT589855:RDZ589855 RNP589855:RNV589855 RXL589855:RXR589855 SHH589855:SHN589855 SRD589855:SRJ589855 TAZ589855:TBF589855 TKV589855:TLB589855 TUR589855:TUX589855 UEN589855:UET589855 UOJ589855:UOP589855 UYF589855:UYL589855 VIB589855:VIH589855 VRX589855:VSD589855 WBT589855:WBZ589855 WLP589855:WLV589855 WVL589855:WVR589855 D655391:J655391 IZ655391:JF655391 SV655391:TB655391 ACR655391:ACX655391 AMN655391:AMT655391 AWJ655391:AWP655391 BGF655391:BGL655391 BQB655391:BQH655391 BZX655391:CAD655391 CJT655391:CJZ655391 CTP655391:CTV655391 DDL655391:DDR655391 DNH655391:DNN655391 DXD655391:DXJ655391 EGZ655391:EHF655391 EQV655391:ERB655391 FAR655391:FAX655391 FKN655391:FKT655391 FUJ655391:FUP655391 GEF655391:GEL655391 GOB655391:GOH655391 GXX655391:GYD655391 HHT655391:HHZ655391 HRP655391:HRV655391 IBL655391:IBR655391 ILH655391:ILN655391 IVD655391:IVJ655391 JEZ655391:JFF655391 JOV655391:JPB655391 JYR655391:JYX655391 KIN655391:KIT655391 KSJ655391:KSP655391 LCF655391:LCL655391 LMB655391:LMH655391 LVX655391:LWD655391 MFT655391:MFZ655391 MPP655391:MPV655391 MZL655391:MZR655391 NJH655391:NJN655391 NTD655391:NTJ655391 OCZ655391:ODF655391 OMV655391:ONB655391 OWR655391:OWX655391 PGN655391:PGT655391 PQJ655391:PQP655391 QAF655391:QAL655391 QKB655391:QKH655391 QTX655391:QUD655391 RDT655391:RDZ655391 RNP655391:RNV655391 RXL655391:RXR655391 SHH655391:SHN655391 SRD655391:SRJ655391 TAZ655391:TBF655391 TKV655391:TLB655391 TUR655391:TUX655391 UEN655391:UET655391 UOJ655391:UOP655391 UYF655391:UYL655391 VIB655391:VIH655391 VRX655391:VSD655391 WBT655391:WBZ655391 WLP655391:WLV655391 WVL655391:WVR655391 D720927:J720927 IZ720927:JF720927 SV720927:TB720927 ACR720927:ACX720927 AMN720927:AMT720927 AWJ720927:AWP720927 BGF720927:BGL720927 BQB720927:BQH720927 BZX720927:CAD720927 CJT720927:CJZ720927 CTP720927:CTV720927 DDL720927:DDR720927 DNH720927:DNN720927 DXD720927:DXJ720927 EGZ720927:EHF720927 EQV720927:ERB720927 FAR720927:FAX720927 FKN720927:FKT720927 FUJ720927:FUP720927 GEF720927:GEL720927 GOB720927:GOH720927 GXX720927:GYD720927 HHT720927:HHZ720927 HRP720927:HRV720927 IBL720927:IBR720927 ILH720927:ILN720927 IVD720927:IVJ720927 JEZ720927:JFF720927 JOV720927:JPB720927 JYR720927:JYX720927 KIN720927:KIT720927 KSJ720927:KSP720927 LCF720927:LCL720927 LMB720927:LMH720927 LVX720927:LWD720927 MFT720927:MFZ720927 MPP720927:MPV720927 MZL720927:MZR720927 NJH720927:NJN720927 NTD720927:NTJ720927 OCZ720927:ODF720927 OMV720927:ONB720927 OWR720927:OWX720927 PGN720927:PGT720927 PQJ720927:PQP720927 QAF720927:QAL720927 QKB720927:QKH720927 QTX720927:QUD720927 RDT720927:RDZ720927 RNP720927:RNV720927 RXL720927:RXR720927 SHH720927:SHN720927 SRD720927:SRJ720927 TAZ720927:TBF720927 TKV720927:TLB720927 TUR720927:TUX720927 UEN720927:UET720927 UOJ720927:UOP720927 UYF720927:UYL720927 VIB720927:VIH720927 VRX720927:VSD720927 WBT720927:WBZ720927 WLP720927:WLV720927 WVL720927:WVR720927 D786463:J786463 IZ786463:JF786463 SV786463:TB786463 ACR786463:ACX786463 AMN786463:AMT786463 AWJ786463:AWP786463 BGF786463:BGL786463 BQB786463:BQH786463 BZX786463:CAD786463 CJT786463:CJZ786463 CTP786463:CTV786463 DDL786463:DDR786463 DNH786463:DNN786463 DXD786463:DXJ786463 EGZ786463:EHF786463 EQV786463:ERB786463 FAR786463:FAX786463 FKN786463:FKT786463 FUJ786463:FUP786463 GEF786463:GEL786463 GOB786463:GOH786463 GXX786463:GYD786463 HHT786463:HHZ786463 HRP786463:HRV786463 IBL786463:IBR786463 ILH786463:ILN786463 IVD786463:IVJ786463 JEZ786463:JFF786463 JOV786463:JPB786463 JYR786463:JYX786463 KIN786463:KIT786463 KSJ786463:KSP786463 LCF786463:LCL786463 LMB786463:LMH786463 LVX786463:LWD786463 MFT786463:MFZ786463 MPP786463:MPV786463 MZL786463:MZR786463 NJH786463:NJN786463 NTD786463:NTJ786463 OCZ786463:ODF786463 OMV786463:ONB786463 OWR786463:OWX786463 PGN786463:PGT786463 PQJ786463:PQP786463 QAF786463:QAL786463 QKB786463:QKH786463 QTX786463:QUD786463 RDT786463:RDZ786463 RNP786463:RNV786463 RXL786463:RXR786463 SHH786463:SHN786463 SRD786463:SRJ786463 TAZ786463:TBF786463 TKV786463:TLB786463 TUR786463:TUX786463 UEN786463:UET786463 UOJ786463:UOP786463 UYF786463:UYL786463 VIB786463:VIH786463 VRX786463:VSD786463 WBT786463:WBZ786463 WLP786463:WLV786463 WVL786463:WVR786463 D851999:J851999 IZ851999:JF851999 SV851999:TB851999 ACR851999:ACX851999 AMN851999:AMT851999 AWJ851999:AWP851999 BGF851999:BGL851999 BQB851999:BQH851999 BZX851999:CAD851999 CJT851999:CJZ851999 CTP851999:CTV851999 DDL851999:DDR851999 DNH851999:DNN851999 DXD851999:DXJ851999 EGZ851999:EHF851999 EQV851999:ERB851999 FAR851999:FAX851999 FKN851999:FKT851999 FUJ851999:FUP851999 GEF851999:GEL851999 GOB851999:GOH851999 GXX851999:GYD851999 HHT851999:HHZ851999 HRP851999:HRV851999 IBL851999:IBR851999 ILH851999:ILN851999 IVD851999:IVJ851999 JEZ851999:JFF851999 JOV851999:JPB851999 JYR851999:JYX851999 KIN851999:KIT851999 KSJ851999:KSP851999 LCF851999:LCL851999 LMB851999:LMH851999 LVX851999:LWD851999 MFT851999:MFZ851999 MPP851999:MPV851999 MZL851999:MZR851999 NJH851999:NJN851999 NTD851999:NTJ851999 OCZ851999:ODF851999 OMV851999:ONB851999 OWR851999:OWX851999 PGN851999:PGT851999 PQJ851999:PQP851999 QAF851999:QAL851999 QKB851999:QKH851999 QTX851999:QUD851999 RDT851999:RDZ851999 RNP851999:RNV851999 RXL851999:RXR851999 SHH851999:SHN851999 SRD851999:SRJ851999 TAZ851999:TBF851999 TKV851999:TLB851999 TUR851999:TUX851999 UEN851999:UET851999 UOJ851999:UOP851999 UYF851999:UYL851999 VIB851999:VIH851999 VRX851999:VSD851999 WBT851999:WBZ851999 WLP851999:WLV851999 WVL851999:WVR851999 D917535:J917535 IZ917535:JF917535 SV917535:TB917535 ACR917535:ACX917535 AMN917535:AMT917535 AWJ917535:AWP917535 BGF917535:BGL917535 BQB917535:BQH917535 BZX917535:CAD917535 CJT917535:CJZ917535 CTP917535:CTV917535 DDL917535:DDR917535 DNH917535:DNN917535 DXD917535:DXJ917535 EGZ917535:EHF917535 EQV917535:ERB917535 FAR917535:FAX917535 FKN917535:FKT917535 FUJ917535:FUP917535 GEF917535:GEL917535 GOB917535:GOH917535 GXX917535:GYD917535 HHT917535:HHZ917535 HRP917535:HRV917535 IBL917535:IBR917535 ILH917535:ILN917535 IVD917535:IVJ917535 JEZ917535:JFF917535 JOV917535:JPB917535 JYR917535:JYX917535 KIN917535:KIT917535 KSJ917535:KSP917535 LCF917535:LCL917535 LMB917535:LMH917535 LVX917535:LWD917535 MFT917535:MFZ917535 MPP917535:MPV917535 MZL917535:MZR917535 NJH917535:NJN917535 NTD917535:NTJ917535 OCZ917535:ODF917535 OMV917535:ONB917535 OWR917535:OWX917535 PGN917535:PGT917535 PQJ917535:PQP917535 QAF917535:QAL917535 QKB917535:QKH917535 QTX917535:QUD917535 RDT917535:RDZ917535 RNP917535:RNV917535 RXL917535:RXR917535 SHH917535:SHN917535 SRD917535:SRJ917535 TAZ917535:TBF917535 TKV917535:TLB917535 TUR917535:TUX917535 UEN917535:UET917535 UOJ917535:UOP917535 UYF917535:UYL917535 VIB917535:VIH917535 VRX917535:VSD917535 WBT917535:WBZ917535 WLP917535:WLV917535 WVL917535:WVR917535 D983071:J983071 IZ983071:JF983071 SV983071:TB983071 ACR983071:ACX983071 AMN983071:AMT983071 AWJ983071:AWP983071 BGF983071:BGL983071 BQB983071:BQH983071 BZX983071:CAD983071 CJT983071:CJZ983071 CTP983071:CTV983071 DDL983071:DDR983071 DNH983071:DNN983071 DXD983071:DXJ983071 EGZ983071:EHF983071 EQV983071:ERB983071 FAR983071:FAX983071 FKN983071:FKT983071 FUJ983071:FUP983071 GEF983071:GEL983071 GOB983071:GOH983071 GXX983071:GYD983071 HHT983071:HHZ983071 HRP983071:HRV983071 IBL983071:IBR983071 ILH983071:ILN983071 IVD983071:IVJ983071 JEZ983071:JFF983071 JOV983071:JPB983071 JYR983071:JYX983071 KIN983071:KIT983071 KSJ983071:KSP983071 LCF983071:LCL983071 LMB983071:LMH983071 LVX983071:LWD983071 MFT983071:MFZ983071 MPP983071:MPV983071 MZL983071:MZR983071 NJH983071:NJN983071 NTD983071:NTJ983071 OCZ983071:ODF983071 OMV983071:ONB983071 OWR983071:OWX983071 PGN983071:PGT983071 PQJ983071:PQP983071 QAF983071:QAL983071 QKB983071:QKH983071 QTX983071:QUD983071 RDT983071:RDZ983071 RNP983071:RNV983071 RXL983071:RXR983071 SHH983071:SHN983071 SRD983071:SRJ983071 TAZ983071:TBF983071 TKV983071:TLB983071 TUR983071:TUX983071 UEN983071:UET983071 UOJ983071:UOP983071 UYF983071:UYL983071 VIB983071:VIH983071 VRX983071:VSD983071 WBT983071:WBZ983071 WLP983071:WLV983071 E7:H7" xr:uid="{8B32A925-B512-446A-8A60-0CDD615C91E4}">
      <formula1>"*"</formula1>
    </dataValidation>
    <dataValidation allowBlank="1" showDropDown="1" showInputMessage="1" showErrorMessage="1" sqref="D7" xr:uid="{C5A5F34B-0130-4FDE-BF67-C630C2F3D4FB}"/>
  </dataValidations>
  <pageMargins left="0.7" right="0.57999999999999996" top="0.45" bottom="0.65" header="0.3" footer="0.3"/>
  <pageSetup paperSize="9" scale="88" fitToHeight="0" orientation="portrait" r:id="rId1"/>
  <headerFooter scaleWithDoc="0" alignWithMargins="0">
    <oddFooter>&amp;R&amp;"ＭＳ ゴシック,標準"&amp;12整理番号：（事務局記入欄）</oddFooter>
  </headerFooter>
  <rowBreaks count="4" manualBreakCount="4">
    <brk id="38" max="9" man="1"/>
    <brk id="74" max="9" man="1"/>
    <brk id="110" max="9" man="1"/>
    <brk id="146" max="9"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E8293-1DBA-410B-854E-EB2B4FE11A66}">
  <dimension ref="B2:L318"/>
  <sheetViews>
    <sheetView view="pageBreakPreview" zoomScaleNormal="100" zoomScaleSheetLayoutView="100" workbookViewId="0">
      <selection activeCell="C17" sqref="C17"/>
    </sheetView>
  </sheetViews>
  <sheetFormatPr defaultColWidth="9" defaultRowHeight="13.5"/>
  <cols>
    <col min="1" max="1" width="3.375" style="658" customWidth="1"/>
    <col min="2" max="2" width="10.75" style="658" customWidth="1"/>
    <col min="3" max="10" width="10" style="658" customWidth="1"/>
    <col min="11" max="11" width="3.5" style="658" customWidth="1"/>
    <col min="12" max="16384" width="9" style="658"/>
  </cols>
  <sheetData>
    <row r="2" spans="2:12" ht="18.75">
      <c r="F2" s="659" t="s">
        <v>598</v>
      </c>
      <c r="J2" s="660"/>
      <c r="L2" s="661" t="s">
        <v>599</v>
      </c>
    </row>
    <row r="3" spans="2:12" ht="26.25" customHeight="1">
      <c r="F3" s="659" t="s">
        <v>600</v>
      </c>
      <c r="J3" s="660"/>
    </row>
    <row r="4" spans="2:12" ht="15" customHeight="1">
      <c r="D4" s="662"/>
      <c r="E4" s="662"/>
      <c r="F4" s="662"/>
      <c r="G4" s="662"/>
      <c r="H4" s="662"/>
    </row>
    <row r="5" spans="2:12" ht="15" customHeight="1">
      <c r="B5" s="663" t="s">
        <v>371</v>
      </c>
    </row>
    <row r="6" spans="2:12" ht="15" customHeight="1"/>
    <row r="7" spans="2:12" s="663" customFormat="1" ht="15" customHeight="1">
      <c r="F7" s="664" t="s">
        <v>601</v>
      </c>
      <c r="G7" s="1486" t="str">
        <f>IF(総表!C15="","",総表!C15)</f>
        <v/>
      </c>
      <c r="H7" s="1487"/>
      <c r="I7" s="1487"/>
      <c r="J7" s="1488"/>
      <c r="L7" s="665"/>
    </row>
    <row r="8" spans="2:12" s="663" customFormat="1" ht="15" customHeight="1">
      <c r="F8" s="664" t="s">
        <v>602</v>
      </c>
      <c r="G8" s="1486" t="str">
        <f>IF(総表!C22="","",総表!C22)</f>
        <v/>
      </c>
      <c r="H8" s="1487"/>
      <c r="I8" s="1487"/>
      <c r="J8" s="1488"/>
      <c r="L8" s="665"/>
    </row>
    <row r="9" spans="2:12" s="663" customFormat="1" ht="15" customHeight="1">
      <c r="F9" s="664" t="s">
        <v>603</v>
      </c>
      <c r="G9" s="1486" t="str">
        <f>IF(総表!C23="","",総表!C23)</f>
        <v/>
      </c>
      <c r="H9" s="1487"/>
      <c r="I9" s="1487"/>
      <c r="J9" s="1488"/>
      <c r="L9" s="665"/>
    </row>
    <row r="10" spans="2:12" s="663" customFormat="1" ht="15" customHeight="1"/>
    <row r="11" spans="2:12" s="663" customFormat="1" ht="15" customHeight="1">
      <c r="B11" s="1489" t="s">
        <v>604</v>
      </c>
      <c r="C11" s="1489"/>
      <c r="D11" s="1490" t="s">
        <v>605</v>
      </c>
      <c r="E11" s="1491"/>
      <c r="F11" s="1491"/>
      <c r="G11" s="1491"/>
      <c r="H11" s="1491"/>
      <c r="I11" s="1491"/>
      <c r="J11" s="1492"/>
    </row>
    <row r="12" spans="2:12" s="662" customFormat="1" ht="15" customHeight="1">
      <c r="B12" s="1493" t="s">
        <v>606</v>
      </c>
      <c r="C12" s="1493"/>
      <c r="D12" s="1494" t="str">
        <f>IF(総表!C13="","",総表!C13)</f>
        <v>自動入力</v>
      </c>
      <c r="E12" s="1495"/>
      <c r="F12" s="1495"/>
      <c r="G12" s="1495"/>
      <c r="H12" s="1495"/>
      <c r="I12" s="1495"/>
      <c r="J12" s="1496"/>
      <c r="L12" s="665"/>
    </row>
    <row r="13" spans="2:12" s="662" customFormat="1" ht="15" customHeight="1">
      <c r="B13" s="667"/>
      <c r="C13" s="667"/>
      <c r="D13" s="668"/>
      <c r="E13" s="669"/>
      <c r="F13" s="669"/>
      <c r="G13" s="669"/>
      <c r="H13" s="669"/>
      <c r="I13" s="669"/>
      <c r="J13" s="670"/>
      <c r="L13" s="665"/>
    </row>
    <row r="14" spans="2:12" s="663" customFormat="1" ht="30.75" customHeight="1">
      <c r="B14" s="1485" t="s">
        <v>607</v>
      </c>
      <c r="C14" s="1485"/>
      <c r="D14" s="1486" t="str">
        <f>IF(総表!C31="","",総表!C31)</f>
        <v/>
      </c>
      <c r="E14" s="1487"/>
      <c r="F14" s="1487"/>
      <c r="G14" s="1487"/>
      <c r="H14" s="1487"/>
      <c r="I14" s="1487"/>
      <c r="J14" s="1488"/>
      <c r="L14" s="665"/>
    </row>
    <row r="15" spans="2:12" s="663" customFormat="1" ht="14.25">
      <c r="B15" s="671"/>
      <c r="C15" s="671"/>
      <c r="D15" s="671"/>
      <c r="E15" s="671"/>
      <c r="F15" s="671"/>
      <c r="G15" s="671"/>
      <c r="H15" s="671"/>
      <c r="I15" s="671"/>
      <c r="J15" s="671"/>
      <c r="L15" s="665"/>
    </row>
    <row r="16" spans="2:12" s="663" customFormat="1" ht="15" customHeight="1"/>
    <row r="17" spans="2:10" s="663" customFormat="1" ht="15" customHeight="1">
      <c r="B17" s="666">
        <v>1</v>
      </c>
    </row>
    <row r="18" spans="2:10" s="663" customFormat="1" ht="16.5" customHeight="1">
      <c r="B18" s="663" t="s">
        <v>608</v>
      </c>
      <c r="C18" s="1479"/>
      <c r="D18" s="1480"/>
      <c r="E18" s="1480"/>
      <c r="F18" s="1480"/>
      <c r="G18" s="1480"/>
      <c r="H18" s="1480"/>
      <c r="I18" s="1480"/>
      <c r="J18" s="1481"/>
    </row>
    <row r="19" spans="2:10" s="663" customFormat="1" ht="16.5" customHeight="1">
      <c r="B19" s="663" t="s">
        <v>609</v>
      </c>
      <c r="C19" s="1479"/>
      <c r="D19" s="1480"/>
      <c r="E19" s="1480"/>
      <c r="F19" s="1480"/>
      <c r="G19" s="1480"/>
      <c r="H19" s="1480"/>
      <c r="I19" s="1480"/>
      <c r="J19" s="1481"/>
    </row>
    <row r="20" spans="2:10" s="663" customFormat="1" ht="16.5" customHeight="1">
      <c r="B20" s="663" t="s">
        <v>610</v>
      </c>
      <c r="C20" s="1479"/>
      <c r="D20" s="1480"/>
      <c r="E20" s="1480"/>
      <c r="F20" s="1480"/>
      <c r="G20" s="1480"/>
      <c r="H20" s="1480"/>
      <c r="I20" s="1480"/>
      <c r="J20" s="1481"/>
    </row>
    <row r="21" spans="2:10" s="663" customFormat="1" ht="32.25" customHeight="1">
      <c r="B21" s="663" t="s">
        <v>611</v>
      </c>
      <c r="C21" s="1482"/>
      <c r="D21" s="1483"/>
      <c r="E21" s="1483"/>
      <c r="F21" s="1483"/>
      <c r="G21" s="1483"/>
      <c r="H21" s="1483"/>
      <c r="I21" s="1483"/>
      <c r="J21" s="1484"/>
    </row>
    <row r="22" spans="2:10" s="663" customFormat="1" ht="14.25">
      <c r="C22" s="672"/>
      <c r="D22" s="672"/>
      <c r="E22" s="672"/>
      <c r="F22" s="672"/>
      <c r="G22" s="672"/>
      <c r="H22" s="672"/>
      <c r="I22" s="672"/>
      <c r="J22" s="672"/>
    </row>
    <row r="23" spans="2:10" s="663" customFormat="1" ht="15" customHeight="1">
      <c r="B23" s="666">
        <v>2</v>
      </c>
      <c r="C23" s="672"/>
      <c r="D23" s="672"/>
      <c r="E23" s="672"/>
      <c r="F23" s="672"/>
      <c r="G23" s="672"/>
      <c r="H23" s="672"/>
      <c r="I23" s="672"/>
      <c r="J23" s="672"/>
    </row>
    <row r="24" spans="2:10" s="663" customFormat="1" ht="16.5" customHeight="1">
      <c r="B24" s="663" t="s">
        <v>608</v>
      </c>
      <c r="C24" s="1479"/>
      <c r="D24" s="1480"/>
      <c r="E24" s="1480"/>
      <c r="F24" s="1480"/>
      <c r="G24" s="1480"/>
      <c r="H24" s="1480"/>
      <c r="I24" s="1480"/>
      <c r="J24" s="1481"/>
    </row>
    <row r="25" spans="2:10" s="663" customFormat="1" ht="16.5" customHeight="1">
      <c r="B25" s="663" t="s">
        <v>609</v>
      </c>
      <c r="C25" s="1479"/>
      <c r="D25" s="1480"/>
      <c r="E25" s="1480"/>
      <c r="F25" s="1480"/>
      <c r="G25" s="1480"/>
      <c r="H25" s="1480"/>
      <c r="I25" s="1480"/>
      <c r="J25" s="1481"/>
    </row>
    <row r="26" spans="2:10" s="663" customFormat="1" ht="16.5" customHeight="1">
      <c r="B26" s="663" t="s">
        <v>610</v>
      </c>
      <c r="C26" s="1479"/>
      <c r="D26" s="1480"/>
      <c r="E26" s="1480"/>
      <c r="F26" s="1480"/>
      <c r="G26" s="1480"/>
      <c r="H26" s="1480"/>
      <c r="I26" s="1480"/>
      <c r="J26" s="1481"/>
    </row>
    <row r="27" spans="2:10" s="663" customFormat="1" ht="32.25" customHeight="1">
      <c r="B27" s="663" t="s">
        <v>611</v>
      </c>
      <c r="C27" s="1482"/>
      <c r="D27" s="1483"/>
      <c r="E27" s="1483"/>
      <c r="F27" s="1483"/>
      <c r="G27" s="1483"/>
      <c r="H27" s="1483"/>
      <c r="I27" s="1483"/>
      <c r="J27" s="1484"/>
    </row>
    <row r="28" spans="2:10" s="663" customFormat="1" ht="14.25">
      <c r="C28" s="672"/>
      <c r="D28" s="672"/>
      <c r="E28" s="672"/>
      <c r="F28" s="672"/>
      <c r="G28" s="672"/>
      <c r="H28" s="672"/>
      <c r="I28" s="672"/>
      <c r="J28" s="672"/>
    </row>
    <row r="29" spans="2:10" s="663" customFormat="1" ht="15" customHeight="1">
      <c r="B29" s="666">
        <v>3</v>
      </c>
      <c r="C29" s="672"/>
      <c r="D29" s="672"/>
      <c r="E29" s="672"/>
      <c r="F29" s="672"/>
      <c r="G29" s="672"/>
      <c r="H29" s="672"/>
      <c r="I29" s="672"/>
      <c r="J29" s="672"/>
    </row>
    <row r="30" spans="2:10" s="663" customFormat="1" ht="16.5" customHeight="1">
      <c r="B30" s="663" t="s">
        <v>608</v>
      </c>
      <c r="C30" s="1479"/>
      <c r="D30" s="1480"/>
      <c r="E30" s="1480"/>
      <c r="F30" s="1480"/>
      <c r="G30" s="1480"/>
      <c r="H30" s="1480"/>
      <c r="I30" s="1480"/>
      <c r="J30" s="1481"/>
    </row>
    <row r="31" spans="2:10" s="663" customFormat="1" ht="16.5" customHeight="1">
      <c r="B31" s="663" t="s">
        <v>609</v>
      </c>
      <c r="C31" s="1479"/>
      <c r="D31" s="1480"/>
      <c r="E31" s="1480"/>
      <c r="F31" s="1480"/>
      <c r="G31" s="1480"/>
      <c r="H31" s="1480"/>
      <c r="I31" s="1480"/>
      <c r="J31" s="1481"/>
    </row>
    <row r="32" spans="2:10" s="663" customFormat="1" ht="16.5" customHeight="1">
      <c r="B32" s="663" t="s">
        <v>610</v>
      </c>
      <c r="C32" s="1479"/>
      <c r="D32" s="1480"/>
      <c r="E32" s="1480"/>
      <c r="F32" s="1480"/>
      <c r="G32" s="1480"/>
      <c r="H32" s="1480"/>
      <c r="I32" s="1480"/>
      <c r="J32" s="1481"/>
    </row>
    <row r="33" spans="2:10" s="663" customFormat="1" ht="32.25" customHeight="1">
      <c r="B33" s="663" t="s">
        <v>611</v>
      </c>
      <c r="C33" s="1482"/>
      <c r="D33" s="1483"/>
      <c r="E33" s="1483"/>
      <c r="F33" s="1483"/>
      <c r="G33" s="1483"/>
      <c r="H33" s="1483"/>
      <c r="I33" s="1483"/>
      <c r="J33" s="1484"/>
    </row>
    <row r="34" spans="2:10" s="663" customFormat="1" ht="14.25">
      <c r="C34" s="672"/>
      <c r="D34" s="672"/>
      <c r="E34" s="672"/>
      <c r="F34" s="672"/>
      <c r="G34" s="672"/>
      <c r="H34" s="672"/>
      <c r="I34" s="672"/>
      <c r="J34" s="672"/>
    </row>
    <row r="35" spans="2:10" s="663" customFormat="1" ht="15" customHeight="1">
      <c r="B35" s="666">
        <v>4</v>
      </c>
      <c r="C35" s="672"/>
      <c r="D35" s="672"/>
      <c r="E35" s="672"/>
      <c r="F35" s="672"/>
      <c r="G35" s="672"/>
      <c r="H35" s="672"/>
      <c r="I35" s="672"/>
      <c r="J35" s="672"/>
    </row>
    <row r="36" spans="2:10" s="663" customFormat="1" ht="16.5" customHeight="1">
      <c r="B36" s="663" t="s">
        <v>608</v>
      </c>
      <c r="C36" s="1479"/>
      <c r="D36" s="1480"/>
      <c r="E36" s="1480"/>
      <c r="F36" s="1480"/>
      <c r="G36" s="1480"/>
      <c r="H36" s="1480"/>
      <c r="I36" s="1480"/>
      <c r="J36" s="1481"/>
    </row>
    <row r="37" spans="2:10" s="663" customFormat="1" ht="16.5" customHeight="1">
      <c r="B37" s="663" t="s">
        <v>609</v>
      </c>
      <c r="C37" s="1479"/>
      <c r="D37" s="1480"/>
      <c r="E37" s="1480"/>
      <c r="F37" s="1480"/>
      <c r="G37" s="1480"/>
      <c r="H37" s="1480"/>
      <c r="I37" s="1480"/>
      <c r="J37" s="1481"/>
    </row>
    <row r="38" spans="2:10" s="663" customFormat="1" ht="16.5" customHeight="1">
      <c r="B38" s="663" t="s">
        <v>610</v>
      </c>
      <c r="C38" s="1479"/>
      <c r="D38" s="1480"/>
      <c r="E38" s="1480"/>
      <c r="F38" s="1480"/>
      <c r="G38" s="1480"/>
      <c r="H38" s="1480"/>
      <c r="I38" s="1480"/>
      <c r="J38" s="1481"/>
    </row>
    <row r="39" spans="2:10" s="663" customFormat="1" ht="32.25" customHeight="1">
      <c r="B39" s="663" t="s">
        <v>611</v>
      </c>
      <c r="C39" s="1482"/>
      <c r="D39" s="1483"/>
      <c r="E39" s="1483"/>
      <c r="F39" s="1483"/>
      <c r="G39" s="1483"/>
      <c r="H39" s="1483"/>
      <c r="I39" s="1483"/>
      <c r="J39" s="1484"/>
    </row>
    <row r="40" spans="2:10" s="663" customFormat="1" ht="14.25">
      <c r="C40" s="672"/>
      <c r="D40" s="672"/>
      <c r="E40" s="672"/>
      <c r="F40" s="672"/>
      <c r="G40" s="672"/>
      <c r="H40" s="672"/>
      <c r="I40" s="672"/>
      <c r="J40" s="672"/>
    </row>
    <row r="41" spans="2:10" s="663" customFormat="1" ht="15" customHeight="1">
      <c r="B41" s="666">
        <v>5</v>
      </c>
      <c r="C41" s="672"/>
      <c r="D41" s="672"/>
      <c r="E41" s="672"/>
      <c r="F41" s="672"/>
      <c r="G41" s="672"/>
      <c r="H41" s="672"/>
      <c r="I41" s="672"/>
      <c r="J41" s="672"/>
    </row>
    <row r="42" spans="2:10" s="663" customFormat="1" ht="16.5" customHeight="1">
      <c r="B42" s="663" t="s">
        <v>608</v>
      </c>
      <c r="C42" s="1479"/>
      <c r="D42" s="1480"/>
      <c r="E42" s="1480"/>
      <c r="F42" s="1480"/>
      <c r="G42" s="1480"/>
      <c r="H42" s="1480"/>
      <c r="I42" s="1480"/>
      <c r="J42" s="1481"/>
    </row>
    <row r="43" spans="2:10" s="663" customFormat="1" ht="16.5" customHeight="1">
      <c r="B43" s="663" t="s">
        <v>609</v>
      </c>
      <c r="C43" s="1479"/>
      <c r="D43" s="1480"/>
      <c r="E43" s="1480"/>
      <c r="F43" s="1480"/>
      <c r="G43" s="1480"/>
      <c r="H43" s="1480"/>
      <c r="I43" s="1480"/>
      <c r="J43" s="1481"/>
    </row>
    <row r="44" spans="2:10" s="663" customFormat="1" ht="16.5" customHeight="1">
      <c r="B44" s="663" t="s">
        <v>610</v>
      </c>
      <c r="C44" s="1479"/>
      <c r="D44" s="1480"/>
      <c r="E44" s="1480"/>
      <c r="F44" s="1480"/>
      <c r="G44" s="1480"/>
      <c r="H44" s="1480"/>
      <c r="I44" s="1480"/>
      <c r="J44" s="1481"/>
    </row>
    <row r="45" spans="2:10" s="663" customFormat="1" ht="32.25" customHeight="1">
      <c r="B45" s="663" t="s">
        <v>611</v>
      </c>
      <c r="C45" s="1482"/>
      <c r="D45" s="1483"/>
      <c r="E45" s="1483"/>
      <c r="F45" s="1483"/>
      <c r="G45" s="1483"/>
      <c r="H45" s="1483"/>
      <c r="I45" s="1483"/>
      <c r="J45" s="1484"/>
    </row>
    <row r="46" spans="2:10" s="663" customFormat="1" ht="14.25">
      <c r="C46" s="672"/>
      <c r="D46" s="672"/>
      <c r="E46" s="672"/>
      <c r="F46" s="672"/>
      <c r="G46" s="672"/>
      <c r="H46" s="672"/>
      <c r="I46" s="672"/>
      <c r="J46" s="672"/>
    </row>
    <row r="47" spans="2:10" s="663" customFormat="1" ht="15" customHeight="1">
      <c r="B47" s="666">
        <v>6</v>
      </c>
      <c r="C47" s="672"/>
      <c r="D47" s="672"/>
      <c r="E47" s="672"/>
      <c r="F47" s="672"/>
      <c r="G47" s="672"/>
      <c r="H47" s="672"/>
      <c r="I47" s="672"/>
      <c r="J47" s="672"/>
    </row>
    <row r="48" spans="2:10" s="663" customFormat="1" ht="16.5" customHeight="1">
      <c r="B48" s="663" t="s">
        <v>608</v>
      </c>
      <c r="C48" s="1479"/>
      <c r="D48" s="1480"/>
      <c r="E48" s="1480"/>
      <c r="F48" s="1480"/>
      <c r="G48" s="1480"/>
      <c r="H48" s="1480"/>
      <c r="I48" s="1480"/>
      <c r="J48" s="1481"/>
    </row>
    <row r="49" spans="2:10" s="663" customFormat="1" ht="16.5" customHeight="1">
      <c r="B49" s="663" t="s">
        <v>609</v>
      </c>
      <c r="C49" s="1479"/>
      <c r="D49" s="1480"/>
      <c r="E49" s="1480"/>
      <c r="F49" s="1480"/>
      <c r="G49" s="1480"/>
      <c r="H49" s="1480"/>
      <c r="I49" s="1480"/>
      <c r="J49" s="1481"/>
    </row>
    <row r="50" spans="2:10" s="663" customFormat="1" ht="16.5" customHeight="1">
      <c r="B50" s="663" t="s">
        <v>610</v>
      </c>
      <c r="C50" s="1479"/>
      <c r="D50" s="1480"/>
      <c r="E50" s="1480"/>
      <c r="F50" s="1480"/>
      <c r="G50" s="1480"/>
      <c r="H50" s="1480"/>
      <c r="I50" s="1480"/>
      <c r="J50" s="1481"/>
    </row>
    <row r="51" spans="2:10" s="663" customFormat="1" ht="32.25" customHeight="1">
      <c r="B51" s="663" t="s">
        <v>611</v>
      </c>
      <c r="C51" s="1482"/>
      <c r="D51" s="1483"/>
      <c r="E51" s="1483"/>
      <c r="F51" s="1483"/>
      <c r="G51" s="1483"/>
      <c r="H51" s="1483"/>
      <c r="I51" s="1483"/>
      <c r="J51" s="1484"/>
    </row>
    <row r="52" spans="2:10" s="663" customFormat="1" ht="14.25">
      <c r="C52" s="672"/>
      <c r="D52" s="672"/>
      <c r="E52" s="672"/>
      <c r="F52" s="672"/>
      <c r="G52" s="672"/>
      <c r="H52" s="672"/>
      <c r="I52" s="672"/>
      <c r="J52" s="672"/>
    </row>
    <row r="53" spans="2:10" s="663" customFormat="1" ht="15" customHeight="1">
      <c r="B53" s="666">
        <v>7</v>
      </c>
      <c r="C53" s="672"/>
      <c r="D53" s="672"/>
      <c r="E53" s="672"/>
      <c r="F53" s="672"/>
      <c r="G53" s="672"/>
      <c r="H53" s="672"/>
      <c r="I53" s="672"/>
      <c r="J53" s="672"/>
    </row>
    <row r="54" spans="2:10" s="663" customFormat="1" ht="16.5" customHeight="1">
      <c r="B54" s="663" t="s">
        <v>608</v>
      </c>
      <c r="C54" s="1479"/>
      <c r="D54" s="1480"/>
      <c r="E54" s="1480"/>
      <c r="F54" s="1480"/>
      <c r="G54" s="1480"/>
      <c r="H54" s="1480"/>
      <c r="I54" s="1480"/>
      <c r="J54" s="1481"/>
    </row>
    <row r="55" spans="2:10" s="663" customFormat="1" ht="16.5" customHeight="1">
      <c r="B55" s="663" t="s">
        <v>609</v>
      </c>
      <c r="C55" s="1479"/>
      <c r="D55" s="1480"/>
      <c r="E55" s="1480"/>
      <c r="F55" s="1480"/>
      <c r="G55" s="1480"/>
      <c r="H55" s="1480"/>
      <c r="I55" s="1480"/>
      <c r="J55" s="1481"/>
    </row>
    <row r="56" spans="2:10" s="663" customFormat="1" ht="16.5" customHeight="1">
      <c r="B56" s="663" t="s">
        <v>610</v>
      </c>
      <c r="C56" s="1479"/>
      <c r="D56" s="1480"/>
      <c r="E56" s="1480"/>
      <c r="F56" s="1480"/>
      <c r="G56" s="1480"/>
      <c r="H56" s="1480"/>
      <c r="I56" s="1480"/>
      <c r="J56" s="1481"/>
    </row>
    <row r="57" spans="2:10" s="663" customFormat="1" ht="32.25" customHeight="1">
      <c r="B57" s="663" t="s">
        <v>611</v>
      </c>
      <c r="C57" s="1482"/>
      <c r="D57" s="1483"/>
      <c r="E57" s="1483"/>
      <c r="F57" s="1483"/>
      <c r="G57" s="1483"/>
      <c r="H57" s="1483"/>
      <c r="I57" s="1483"/>
      <c r="J57" s="1484"/>
    </row>
    <row r="58" spans="2:10" s="663" customFormat="1" ht="14.25">
      <c r="C58" s="672"/>
      <c r="D58" s="672"/>
      <c r="E58" s="672"/>
      <c r="F58" s="672"/>
      <c r="G58" s="672"/>
      <c r="H58" s="672"/>
      <c r="I58" s="672"/>
      <c r="J58" s="672"/>
    </row>
    <row r="59" spans="2:10" s="663" customFormat="1" ht="15" customHeight="1">
      <c r="B59" s="666">
        <v>8</v>
      </c>
      <c r="C59" s="672"/>
      <c r="D59" s="672"/>
      <c r="E59" s="672"/>
      <c r="F59" s="672"/>
      <c r="G59" s="672"/>
      <c r="H59" s="672"/>
      <c r="I59" s="672"/>
      <c r="J59" s="672"/>
    </row>
    <row r="60" spans="2:10" s="663" customFormat="1" ht="16.5" customHeight="1">
      <c r="B60" s="663" t="s">
        <v>608</v>
      </c>
      <c r="C60" s="1479"/>
      <c r="D60" s="1480"/>
      <c r="E60" s="1480"/>
      <c r="F60" s="1480"/>
      <c r="G60" s="1480"/>
      <c r="H60" s="1480"/>
      <c r="I60" s="1480"/>
      <c r="J60" s="1481"/>
    </row>
    <row r="61" spans="2:10" s="663" customFormat="1" ht="16.5" customHeight="1">
      <c r="B61" s="663" t="s">
        <v>609</v>
      </c>
      <c r="C61" s="1479"/>
      <c r="D61" s="1480"/>
      <c r="E61" s="1480"/>
      <c r="F61" s="1480"/>
      <c r="G61" s="1480"/>
      <c r="H61" s="1480"/>
      <c r="I61" s="1480"/>
      <c r="J61" s="1481"/>
    </row>
    <row r="62" spans="2:10" s="663" customFormat="1" ht="16.5" customHeight="1">
      <c r="B62" s="663" t="s">
        <v>610</v>
      </c>
      <c r="C62" s="1479"/>
      <c r="D62" s="1480"/>
      <c r="E62" s="1480"/>
      <c r="F62" s="1480"/>
      <c r="G62" s="1480"/>
      <c r="H62" s="1480"/>
      <c r="I62" s="1480"/>
      <c r="J62" s="1481"/>
    </row>
    <row r="63" spans="2:10" s="663" customFormat="1" ht="32.25" customHeight="1">
      <c r="B63" s="663" t="s">
        <v>611</v>
      </c>
      <c r="C63" s="1482"/>
      <c r="D63" s="1483"/>
      <c r="E63" s="1483"/>
      <c r="F63" s="1483"/>
      <c r="G63" s="1483"/>
      <c r="H63" s="1483"/>
      <c r="I63" s="1483"/>
      <c r="J63" s="1484"/>
    </row>
    <row r="64" spans="2:10" s="663" customFormat="1" ht="14.25">
      <c r="C64" s="672"/>
      <c r="D64" s="672"/>
      <c r="E64" s="672"/>
      <c r="F64" s="672"/>
      <c r="G64" s="672"/>
      <c r="H64" s="672"/>
      <c r="I64" s="672"/>
      <c r="J64" s="672"/>
    </row>
    <row r="65" spans="2:10" s="663" customFormat="1" ht="15" customHeight="1">
      <c r="B65" s="666">
        <v>9</v>
      </c>
      <c r="C65" s="672"/>
      <c r="D65" s="672"/>
      <c r="E65" s="672"/>
      <c r="F65" s="672"/>
      <c r="G65" s="672"/>
      <c r="H65" s="672"/>
      <c r="I65" s="672"/>
      <c r="J65" s="672"/>
    </row>
    <row r="66" spans="2:10" s="663" customFormat="1" ht="16.5" customHeight="1">
      <c r="B66" s="663" t="s">
        <v>608</v>
      </c>
      <c r="C66" s="1479"/>
      <c r="D66" s="1480"/>
      <c r="E66" s="1480"/>
      <c r="F66" s="1480"/>
      <c r="G66" s="1480"/>
      <c r="H66" s="1480"/>
      <c r="I66" s="1480"/>
      <c r="J66" s="1481"/>
    </row>
    <row r="67" spans="2:10" s="663" customFormat="1" ht="16.5" customHeight="1">
      <c r="B67" s="663" t="s">
        <v>609</v>
      </c>
      <c r="C67" s="1479"/>
      <c r="D67" s="1480"/>
      <c r="E67" s="1480"/>
      <c r="F67" s="1480"/>
      <c r="G67" s="1480"/>
      <c r="H67" s="1480"/>
      <c r="I67" s="1480"/>
      <c r="J67" s="1481"/>
    </row>
    <row r="68" spans="2:10" s="663" customFormat="1" ht="16.5" customHeight="1">
      <c r="B68" s="663" t="s">
        <v>610</v>
      </c>
      <c r="C68" s="1479"/>
      <c r="D68" s="1480"/>
      <c r="E68" s="1480"/>
      <c r="F68" s="1480"/>
      <c r="G68" s="1480"/>
      <c r="H68" s="1480"/>
      <c r="I68" s="1480"/>
      <c r="J68" s="1481"/>
    </row>
    <row r="69" spans="2:10" s="663" customFormat="1" ht="32.25" customHeight="1">
      <c r="B69" s="663" t="s">
        <v>611</v>
      </c>
      <c r="C69" s="1482"/>
      <c r="D69" s="1483"/>
      <c r="E69" s="1483"/>
      <c r="F69" s="1483"/>
      <c r="G69" s="1483"/>
      <c r="H69" s="1483"/>
      <c r="I69" s="1483"/>
      <c r="J69" s="1484"/>
    </row>
    <row r="70" spans="2:10" s="663" customFormat="1" ht="14.25">
      <c r="C70" s="672"/>
      <c r="D70" s="672"/>
      <c r="E70" s="672"/>
      <c r="F70" s="672"/>
      <c r="G70" s="672"/>
      <c r="H70" s="672"/>
      <c r="I70" s="672"/>
      <c r="J70" s="672"/>
    </row>
    <row r="71" spans="2:10" s="663" customFormat="1" ht="15" customHeight="1">
      <c r="B71" s="666">
        <v>10</v>
      </c>
      <c r="C71" s="672"/>
      <c r="D71" s="672"/>
      <c r="E71" s="672"/>
      <c r="F71" s="672"/>
      <c r="G71" s="672"/>
      <c r="H71" s="672"/>
      <c r="I71" s="672"/>
      <c r="J71" s="672"/>
    </row>
    <row r="72" spans="2:10" s="663" customFormat="1" ht="16.5" customHeight="1">
      <c r="B72" s="663" t="s">
        <v>608</v>
      </c>
      <c r="C72" s="1479"/>
      <c r="D72" s="1480"/>
      <c r="E72" s="1480"/>
      <c r="F72" s="1480"/>
      <c r="G72" s="1480"/>
      <c r="H72" s="1480"/>
      <c r="I72" s="1480"/>
      <c r="J72" s="1481"/>
    </row>
    <row r="73" spans="2:10" s="663" customFormat="1" ht="16.5" customHeight="1">
      <c r="B73" s="663" t="s">
        <v>609</v>
      </c>
      <c r="C73" s="1479"/>
      <c r="D73" s="1480"/>
      <c r="E73" s="1480"/>
      <c r="F73" s="1480"/>
      <c r="G73" s="1480"/>
      <c r="H73" s="1480"/>
      <c r="I73" s="1480"/>
      <c r="J73" s="1481"/>
    </row>
    <row r="74" spans="2:10" s="663" customFormat="1" ht="16.5" customHeight="1">
      <c r="B74" s="663" t="s">
        <v>610</v>
      </c>
      <c r="C74" s="1479"/>
      <c r="D74" s="1480"/>
      <c r="E74" s="1480"/>
      <c r="F74" s="1480"/>
      <c r="G74" s="1480"/>
      <c r="H74" s="1480"/>
      <c r="I74" s="1480"/>
      <c r="J74" s="1481"/>
    </row>
    <row r="75" spans="2:10" s="663" customFormat="1" ht="32.25" customHeight="1">
      <c r="B75" s="663" t="s">
        <v>611</v>
      </c>
      <c r="C75" s="1482"/>
      <c r="D75" s="1483"/>
      <c r="E75" s="1483"/>
      <c r="F75" s="1483"/>
      <c r="G75" s="1483"/>
      <c r="H75" s="1483"/>
      <c r="I75" s="1483"/>
      <c r="J75" s="1484"/>
    </row>
    <row r="76" spans="2:10" s="663" customFormat="1" ht="14.25"/>
    <row r="77" spans="2:10" s="663" customFormat="1" ht="14.25">
      <c r="B77" s="663" t="s">
        <v>612</v>
      </c>
    </row>
    <row r="78" spans="2:10" s="663" customFormat="1" ht="14.25"/>
    <row r="79" spans="2:10" s="663" customFormat="1" ht="14.25"/>
    <row r="80" spans="2:10" s="663" customFormat="1" ht="14.25"/>
    <row r="81" s="663" customFormat="1" ht="14.25"/>
    <row r="82" s="663" customFormat="1" ht="14.25"/>
    <row r="83" s="663" customFormat="1" ht="14.25"/>
    <row r="84" s="663" customFormat="1" ht="14.25"/>
    <row r="85" s="663" customFormat="1" ht="14.25"/>
    <row r="86" s="663" customFormat="1" ht="14.25"/>
    <row r="87" s="663" customFormat="1" ht="14.25"/>
    <row r="88" s="663" customFormat="1" ht="14.25"/>
    <row r="89" s="663" customFormat="1" ht="14.25"/>
    <row r="90" s="663" customFormat="1" ht="14.25"/>
    <row r="91" s="663" customFormat="1" ht="14.25"/>
    <row r="92" s="663" customFormat="1" ht="14.25"/>
    <row r="93" s="663" customFormat="1" ht="14.25"/>
    <row r="94" s="663" customFormat="1" ht="14.25"/>
    <row r="95" s="663" customFormat="1" ht="14.25"/>
    <row r="96" s="663" customFormat="1" ht="14.25"/>
    <row r="97" s="663" customFormat="1" ht="14.25"/>
    <row r="98" s="663" customFormat="1" ht="14.25"/>
    <row r="99" s="663" customFormat="1" ht="14.25"/>
    <row r="100" s="663" customFormat="1" ht="14.25"/>
    <row r="101" s="663" customFormat="1" ht="14.25"/>
    <row r="102" s="663" customFormat="1" ht="14.25"/>
    <row r="103" s="663" customFormat="1" ht="14.25"/>
    <row r="104" s="663" customFormat="1" ht="14.25"/>
    <row r="105" s="663" customFormat="1" ht="14.25"/>
    <row r="106" s="663" customFormat="1" ht="14.25"/>
    <row r="107" s="663" customFormat="1" ht="14.25"/>
    <row r="108" s="663" customFormat="1" ht="14.25"/>
    <row r="109" s="663" customFormat="1" ht="14.25"/>
    <row r="110" s="663" customFormat="1" ht="14.25"/>
    <row r="111" s="663" customFormat="1" ht="14.25"/>
    <row r="112" s="663" customFormat="1" ht="14.25"/>
    <row r="113" s="663" customFormat="1" ht="14.25"/>
    <row r="114" s="663" customFormat="1" ht="14.25"/>
    <row r="115" s="663" customFormat="1" ht="14.25"/>
    <row r="116" s="663" customFormat="1" ht="14.25"/>
    <row r="117" s="663" customFormat="1" ht="14.25"/>
    <row r="118" s="663" customFormat="1" ht="14.25"/>
    <row r="119" s="663" customFormat="1" ht="14.25"/>
    <row r="120" s="663" customFormat="1" ht="14.25"/>
    <row r="121" s="663" customFormat="1" ht="14.25"/>
    <row r="122" s="663" customFormat="1" ht="14.25"/>
    <row r="123" s="663" customFormat="1" ht="14.25"/>
    <row r="124" s="663" customFormat="1" ht="14.25"/>
    <row r="125" s="663" customFormat="1" ht="14.25"/>
    <row r="126" s="663" customFormat="1" ht="14.25"/>
    <row r="127" s="663" customFormat="1" ht="14.25"/>
    <row r="128" s="663" customFormat="1" ht="14.25"/>
    <row r="129" s="663" customFormat="1" ht="14.25"/>
    <row r="130" s="663" customFormat="1" ht="14.25"/>
    <row r="131" s="663" customFormat="1" ht="14.25"/>
    <row r="132" s="663" customFormat="1" ht="14.25"/>
    <row r="133" s="663" customFormat="1" ht="14.25"/>
    <row r="134" s="663" customFormat="1" ht="14.25"/>
    <row r="135" s="663" customFormat="1" ht="14.25"/>
    <row r="136" s="663" customFormat="1" ht="14.25"/>
    <row r="137" s="663" customFormat="1" ht="14.25"/>
    <row r="138" s="663" customFormat="1" ht="14.25"/>
    <row r="139" s="663" customFormat="1" ht="14.25"/>
    <row r="140" s="663" customFormat="1" ht="14.25"/>
    <row r="141" s="663" customFormat="1" ht="14.25"/>
    <row r="142" s="663" customFormat="1" ht="14.25"/>
    <row r="143" s="663" customFormat="1" ht="14.25"/>
    <row r="144" s="663" customFormat="1" ht="14.25"/>
    <row r="145" s="663" customFormat="1" ht="14.25"/>
    <row r="146" s="663" customFormat="1" ht="14.25"/>
    <row r="147" s="663" customFormat="1" ht="14.25"/>
    <row r="148" s="663" customFormat="1" ht="14.25"/>
    <row r="149" s="663" customFormat="1" ht="14.25"/>
    <row r="150" s="663" customFormat="1" ht="14.25"/>
    <row r="151" s="663" customFormat="1" ht="14.25"/>
    <row r="152" s="663" customFormat="1" ht="14.25"/>
    <row r="153" s="663" customFormat="1" ht="14.25"/>
    <row r="154" s="663" customFormat="1" ht="14.25"/>
    <row r="155" s="663" customFormat="1" ht="14.25"/>
    <row r="156" s="663" customFormat="1" ht="14.25"/>
    <row r="157" s="663" customFormat="1" ht="14.25"/>
    <row r="158" s="663" customFormat="1" ht="14.25"/>
    <row r="159" s="663" customFormat="1" ht="14.25"/>
    <row r="160" s="663" customFormat="1" ht="14.25"/>
    <row r="161" s="663" customFormat="1" ht="14.25"/>
    <row r="162" s="663" customFormat="1" ht="14.25"/>
    <row r="163" s="663" customFormat="1" ht="14.25"/>
    <row r="164" s="663" customFormat="1" ht="14.25"/>
    <row r="165" s="663" customFormat="1" ht="14.25"/>
    <row r="166" s="663" customFormat="1" ht="14.25"/>
    <row r="167" s="663" customFormat="1" ht="14.25"/>
    <row r="168" s="663" customFormat="1" ht="14.25"/>
    <row r="169" s="663" customFormat="1" ht="14.25"/>
    <row r="170" s="663" customFormat="1" ht="14.25"/>
    <row r="171" s="663" customFormat="1" ht="14.25"/>
    <row r="172" s="663" customFormat="1" ht="14.25"/>
    <row r="173" s="663" customFormat="1" ht="14.25"/>
    <row r="174" s="663" customFormat="1" ht="14.25"/>
    <row r="175" s="663" customFormat="1" ht="14.25"/>
    <row r="176" s="663" customFormat="1" ht="14.25"/>
    <row r="177" s="663" customFormat="1" ht="14.25"/>
    <row r="178" s="663" customFormat="1" ht="14.25"/>
    <row r="179" s="663" customFormat="1" ht="14.25"/>
    <row r="180" s="663" customFormat="1" ht="14.25"/>
    <row r="181" s="663" customFormat="1" ht="14.25"/>
    <row r="182" s="663" customFormat="1" ht="14.25"/>
    <row r="183" s="663" customFormat="1" ht="14.25"/>
    <row r="184" s="663" customFormat="1" ht="14.25"/>
    <row r="185" s="663" customFormat="1" ht="14.25"/>
    <row r="186" s="663" customFormat="1" ht="14.25"/>
    <row r="187" s="663" customFormat="1" ht="14.25"/>
    <row r="188" s="663" customFormat="1" ht="14.25"/>
    <row r="189" s="663" customFormat="1" ht="14.25"/>
    <row r="190" s="663" customFormat="1" ht="14.25"/>
    <row r="191" s="663" customFormat="1" ht="14.25"/>
    <row r="192" s="663" customFormat="1" ht="14.25"/>
    <row r="193" s="663" customFormat="1" ht="14.25"/>
    <row r="194" s="663" customFormat="1" ht="14.25"/>
    <row r="195" s="663" customFormat="1" ht="14.25"/>
    <row r="196" s="663" customFormat="1" ht="14.25"/>
    <row r="197" s="663" customFormat="1" ht="14.25"/>
    <row r="198" s="663" customFormat="1" ht="14.25"/>
    <row r="199" s="663" customFormat="1" ht="14.25"/>
    <row r="200" s="663" customFormat="1" ht="14.25"/>
    <row r="201" s="663" customFormat="1" ht="14.25"/>
    <row r="202" s="663" customFormat="1" ht="14.25"/>
    <row r="203" s="663" customFormat="1" ht="14.25"/>
    <row r="204" s="663" customFormat="1" ht="14.25"/>
    <row r="205" s="663" customFormat="1" ht="14.25"/>
    <row r="206" s="663" customFormat="1" ht="14.25"/>
    <row r="207" s="663" customFormat="1" ht="14.25"/>
    <row r="208" s="663" customFormat="1" ht="14.25"/>
    <row r="209" s="663" customFormat="1" ht="14.25"/>
    <row r="210" s="663" customFormat="1" ht="14.25"/>
    <row r="211" s="663" customFormat="1" ht="14.25"/>
    <row r="212" s="663" customFormat="1" ht="14.25"/>
    <row r="213" s="663" customFormat="1" ht="14.25"/>
    <row r="214" s="663" customFormat="1" ht="14.25"/>
    <row r="215" s="663" customFormat="1" ht="14.25"/>
    <row r="216" s="663" customFormat="1" ht="14.25"/>
    <row r="217" s="663" customFormat="1" ht="14.25"/>
    <row r="218" s="663" customFormat="1" ht="14.25"/>
    <row r="219" s="663" customFormat="1" ht="14.25"/>
    <row r="220" s="663" customFormat="1" ht="14.25"/>
    <row r="221" s="663" customFormat="1" ht="14.25"/>
    <row r="222" s="663" customFormat="1" ht="14.25"/>
    <row r="223" s="663" customFormat="1" ht="14.25"/>
    <row r="224" s="663" customFormat="1" ht="14.25"/>
    <row r="225" s="663" customFormat="1" ht="14.25"/>
    <row r="226" s="663" customFormat="1" ht="14.25"/>
    <row r="227" s="663" customFormat="1" ht="14.25"/>
    <row r="228" s="663" customFormat="1" ht="14.25"/>
    <row r="229" s="663" customFormat="1" ht="14.25"/>
    <row r="230" s="663" customFormat="1" ht="14.25"/>
    <row r="231" s="663" customFormat="1" ht="14.25"/>
    <row r="232" s="663" customFormat="1" ht="14.25"/>
    <row r="233" s="663" customFormat="1" ht="14.25"/>
    <row r="234" s="663" customFormat="1" ht="14.25"/>
    <row r="235" s="663" customFormat="1" ht="14.25"/>
    <row r="236" s="663" customFormat="1" ht="14.25"/>
    <row r="237" s="663" customFormat="1" ht="14.25"/>
    <row r="238" s="663" customFormat="1" ht="14.25"/>
    <row r="239" s="663" customFormat="1" ht="14.25"/>
    <row r="240" s="663" customFormat="1" ht="14.25"/>
    <row r="241" s="663" customFormat="1" ht="14.25"/>
    <row r="242" s="663" customFormat="1" ht="14.25"/>
    <row r="243" s="663" customFormat="1" ht="14.25"/>
    <row r="244" s="663" customFormat="1" ht="14.25"/>
    <row r="245" s="663" customFormat="1" ht="14.25"/>
    <row r="246" s="663" customFormat="1" ht="14.25"/>
    <row r="247" s="663" customFormat="1" ht="14.25"/>
    <row r="248" s="663" customFormat="1" ht="14.25"/>
    <row r="249" s="663" customFormat="1" ht="14.25"/>
    <row r="250" s="663" customFormat="1" ht="14.25"/>
    <row r="251" s="663" customFormat="1" ht="14.25"/>
    <row r="252" s="663" customFormat="1" ht="14.25"/>
    <row r="253" s="663" customFormat="1" ht="14.25"/>
    <row r="254" s="663" customFormat="1" ht="14.25"/>
    <row r="255" s="663" customFormat="1" ht="14.25"/>
    <row r="256" s="663" customFormat="1" ht="14.25"/>
    <row r="257" s="663" customFormat="1" ht="14.25"/>
    <row r="258" s="663" customFormat="1" ht="14.25"/>
    <row r="259" s="663" customFormat="1" ht="14.25"/>
    <row r="260" s="663" customFormat="1" ht="14.25"/>
    <row r="261" s="663" customFormat="1" ht="14.25"/>
    <row r="262" s="663" customFormat="1" ht="14.25"/>
    <row r="263" s="663" customFormat="1" ht="14.25"/>
    <row r="264" s="663" customFormat="1" ht="14.25"/>
    <row r="265" s="663" customFormat="1" ht="14.25"/>
    <row r="266" s="663" customFormat="1" ht="14.25"/>
    <row r="267" s="663" customFormat="1" ht="14.25"/>
    <row r="268" s="663" customFormat="1" ht="14.25"/>
    <row r="269" s="663" customFormat="1" ht="14.25"/>
    <row r="270" s="663" customFormat="1" ht="14.25"/>
    <row r="271" s="663" customFormat="1" ht="14.25"/>
    <row r="272" s="663" customFormat="1" ht="14.25"/>
    <row r="273" s="663" customFormat="1" ht="14.25"/>
    <row r="274" s="663" customFormat="1" ht="14.25"/>
    <row r="275" s="663" customFormat="1" ht="14.25"/>
    <row r="276" s="663" customFormat="1" ht="14.25"/>
    <row r="277" s="663" customFormat="1" ht="14.25"/>
    <row r="278" s="663" customFormat="1" ht="14.25"/>
    <row r="279" s="663" customFormat="1" ht="14.25"/>
    <row r="280" s="663" customFormat="1" ht="14.25"/>
    <row r="281" s="663" customFormat="1" ht="14.25"/>
    <row r="282" s="663" customFormat="1" ht="14.25"/>
    <row r="283" s="663" customFormat="1" ht="14.25"/>
    <row r="284" s="663" customFormat="1" ht="14.25"/>
    <row r="285" s="663" customFormat="1" ht="14.25"/>
    <row r="286" s="663" customFormat="1" ht="14.25"/>
    <row r="287" s="663" customFormat="1" ht="14.25"/>
    <row r="288" s="663" customFormat="1" ht="14.25"/>
    <row r="289" s="663" customFormat="1" ht="14.25"/>
    <row r="290" s="663" customFormat="1" ht="14.25"/>
    <row r="291" s="663" customFormat="1" ht="14.25"/>
    <row r="292" s="663" customFormat="1" ht="14.25"/>
    <row r="293" s="663" customFormat="1" ht="14.25"/>
    <row r="294" s="663" customFormat="1" ht="14.25"/>
    <row r="295" s="663" customFormat="1" ht="14.25"/>
    <row r="296" s="663" customFormat="1" ht="14.25"/>
    <row r="297" s="663" customFormat="1" ht="14.25"/>
    <row r="298" s="663" customFormat="1" ht="14.25"/>
    <row r="299" s="663" customFormat="1" ht="14.25"/>
    <row r="300" s="663" customFormat="1" ht="14.25"/>
    <row r="301" s="663" customFormat="1" ht="14.25"/>
    <row r="302" s="663" customFormat="1" ht="14.25"/>
    <row r="303" s="663" customFormat="1" ht="14.25"/>
    <row r="304" s="663" customFormat="1" ht="14.25"/>
    <row r="305" s="663" customFormat="1" ht="14.25"/>
    <row r="306" s="663" customFormat="1" ht="14.25"/>
    <row r="307" s="663" customFormat="1" ht="14.25"/>
    <row r="308" s="663" customFormat="1" ht="14.25"/>
    <row r="309" s="663" customFormat="1" ht="14.25"/>
    <row r="310" s="663" customFormat="1" ht="14.25"/>
    <row r="311" s="663" customFormat="1" ht="14.25"/>
    <row r="312" s="663" customFormat="1" ht="14.25"/>
    <row r="313" s="663" customFormat="1" ht="14.25"/>
    <row r="314" s="663" customFormat="1" ht="14.25"/>
    <row r="315" s="663" customFormat="1" ht="14.25"/>
    <row r="316" s="663" customFormat="1" ht="14.25"/>
    <row r="317" s="663" customFormat="1" ht="14.25"/>
    <row r="318" s="663" customFormat="1" ht="14.25"/>
  </sheetData>
  <mergeCells count="49">
    <mergeCell ref="C21:J21"/>
    <mergeCell ref="G7:J7"/>
    <mergeCell ref="G8:J8"/>
    <mergeCell ref="G9:J9"/>
    <mergeCell ref="B11:C11"/>
    <mergeCell ref="D11:J11"/>
    <mergeCell ref="B12:C12"/>
    <mergeCell ref="D12:J12"/>
    <mergeCell ref="B14:C14"/>
    <mergeCell ref="D14:J14"/>
    <mergeCell ref="C18:J18"/>
    <mergeCell ref="C19:J19"/>
    <mergeCell ref="C20:J20"/>
    <mergeCell ref="C39:J39"/>
    <mergeCell ref="C24:J24"/>
    <mergeCell ref="C25:J25"/>
    <mergeCell ref="C26:J26"/>
    <mergeCell ref="C27:J27"/>
    <mergeCell ref="C30:J30"/>
    <mergeCell ref="C31:J31"/>
    <mergeCell ref="C32:J32"/>
    <mergeCell ref="C33:J33"/>
    <mergeCell ref="C36:J36"/>
    <mergeCell ref="C37:J37"/>
    <mergeCell ref="C38:J38"/>
    <mergeCell ref="C57:J57"/>
    <mergeCell ref="C42:J42"/>
    <mergeCell ref="C43:J43"/>
    <mergeCell ref="C44:J44"/>
    <mergeCell ref="C45:J45"/>
    <mergeCell ref="C48:J48"/>
    <mergeCell ref="C49:J49"/>
    <mergeCell ref="C50:J50"/>
    <mergeCell ref="C51:J51"/>
    <mergeCell ref="C54:J54"/>
    <mergeCell ref="C55:J55"/>
    <mergeCell ref="C56:J56"/>
    <mergeCell ref="C75:J75"/>
    <mergeCell ref="C60:J60"/>
    <mergeCell ref="C61:J61"/>
    <mergeCell ref="C62:J62"/>
    <mergeCell ref="C63:J63"/>
    <mergeCell ref="C66:J66"/>
    <mergeCell ref="C67:J67"/>
    <mergeCell ref="C68:J68"/>
    <mergeCell ref="C69:J69"/>
    <mergeCell ref="C72:J72"/>
    <mergeCell ref="C73:J73"/>
    <mergeCell ref="C74:J74"/>
  </mergeCells>
  <phoneticPr fontId="9"/>
  <conditionalFormatting sqref="D13:J13">
    <cfRule type="containsText" dxfId="10" priority="1" operator="containsText" text="要入力">
      <formula>NOT(ISERROR(SEARCH("要入力",D13)))</formula>
    </cfRule>
  </conditionalFormatting>
  <pageMargins left="0.70866141732283472" right="0.70866141732283472" top="0.74803149606299213" bottom="0.74803149606299213" header="0.31496062992125984" footer="0.31496062992125984"/>
  <pageSetup paperSize="9" scale="78" orientation="portrait" r:id="rId1"/>
  <headerFooter>
    <oddFooter>&amp;C&amp;P / &amp;N ページ&amp;R整理番号：</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7CEBC-844E-4773-9FF1-7D282A027476}">
  <sheetPr>
    <tabColor theme="4" tint="0.79998168889431442"/>
  </sheetPr>
  <dimension ref="B2:L215"/>
  <sheetViews>
    <sheetView view="pageBreakPreview" zoomScaleNormal="100" zoomScaleSheetLayoutView="100" workbookViewId="0">
      <selection activeCell="M26" sqref="M26"/>
    </sheetView>
  </sheetViews>
  <sheetFormatPr defaultColWidth="9" defaultRowHeight="13.5"/>
  <cols>
    <col min="1" max="1" width="3.375" style="673" customWidth="1"/>
    <col min="2" max="2" width="10.75" style="673" customWidth="1"/>
    <col min="3" max="10" width="10" style="673" customWidth="1"/>
    <col min="11" max="11" width="3.5" style="673" customWidth="1"/>
    <col min="12" max="16384" width="9" style="673"/>
  </cols>
  <sheetData>
    <row r="2" spans="2:12" ht="18.75">
      <c r="F2" s="674" t="s">
        <v>598</v>
      </c>
      <c r="J2" s="675"/>
    </row>
    <row r="3" spans="2:12" ht="26.25" customHeight="1">
      <c r="F3" s="674" t="s">
        <v>600</v>
      </c>
      <c r="J3" s="675"/>
    </row>
    <row r="4" spans="2:12" ht="15" customHeight="1">
      <c r="D4" s="1493"/>
      <c r="E4" s="1493"/>
      <c r="F4" s="1493"/>
      <c r="G4" s="1493"/>
      <c r="H4" s="1493"/>
    </row>
    <row r="5" spans="2:12" ht="15" customHeight="1">
      <c r="B5" s="662" t="s">
        <v>371</v>
      </c>
    </row>
    <row r="6" spans="2:12" ht="15" customHeight="1"/>
    <row r="7" spans="2:12" s="662" customFormat="1" ht="15" customHeight="1">
      <c r="F7" s="676" t="s">
        <v>601</v>
      </c>
      <c r="G7" s="1506" t="s">
        <v>613</v>
      </c>
      <c r="H7" s="1507"/>
      <c r="I7" s="1507"/>
      <c r="J7" s="1508"/>
    </row>
    <row r="8" spans="2:12" s="662" customFormat="1" ht="15" customHeight="1">
      <c r="F8" s="676" t="s">
        <v>614</v>
      </c>
      <c r="G8" s="1506" t="s">
        <v>615</v>
      </c>
      <c r="H8" s="1507"/>
      <c r="I8" s="1507"/>
      <c r="J8" s="1508"/>
    </row>
    <row r="9" spans="2:12" s="662" customFormat="1" ht="15" customHeight="1">
      <c r="F9" s="676" t="s">
        <v>603</v>
      </c>
      <c r="G9" s="1506" t="s">
        <v>616</v>
      </c>
      <c r="H9" s="1507"/>
      <c r="I9" s="1507"/>
      <c r="J9" s="1508"/>
    </row>
    <row r="10" spans="2:12" s="662" customFormat="1" ht="15" customHeight="1"/>
    <row r="11" spans="2:12" s="662" customFormat="1" ht="15" customHeight="1">
      <c r="B11" s="1493" t="s">
        <v>617</v>
      </c>
      <c r="C11" s="1493"/>
      <c r="D11" s="1506" t="s">
        <v>618</v>
      </c>
      <c r="E11" s="1507"/>
      <c r="F11" s="1507"/>
      <c r="G11" s="1507"/>
      <c r="H11" s="1507"/>
      <c r="I11" s="1507"/>
      <c r="J11" s="1508"/>
    </row>
    <row r="12" spans="2:12" s="662" customFormat="1" ht="15" customHeight="1">
      <c r="B12" s="1493" t="s">
        <v>606</v>
      </c>
      <c r="C12" s="1493"/>
      <c r="D12" s="1506" t="s">
        <v>619</v>
      </c>
      <c r="E12" s="1507"/>
      <c r="F12" s="1507"/>
      <c r="G12" s="1507"/>
      <c r="H12" s="1507"/>
      <c r="I12" s="1507"/>
      <c r="J12" s="1508"/>
      <c r="L12" s="665"/>
    </row>
    <row r="13" spans="2:12" s="662" customFormat="1" ht="15" customHeight="1">
      <c r="B13" s="667"/>
      <c r="C13" s="667"/>
      <c r="D13" s="668"/>
      <c r="E13" s="669"/>
      <c r="F13" s="669"/>
      <c r="G13" s="669"/>
      <c r="H13" s="669"/>
      <c r="I13" s="669"/>
      <c r="J13" s="670"/>
      <c r="L13" s="665"/>
    </row>
    <row r="14" spans="2:12" s="662" customFormat="1" ht="30.6" customHeight="1">
      <c r="B14" s="1509" t="s">
        <v>607</v>
      </c>
      <c r="C14" s="1509"/>
      <c r="D14" s="1506" t="s">
        <v>620</v>
      </c>
      <c r="E14" s="1507"/>
      <c r="F14" s="1507"/>
      <c r="G14" s="1507"/>
      <c r="H14" s="1507"/>
      <c r="I14" s="1507"/>
      <c r="J14" s="1508"/>
    </row>
    <row r="15" spans="2:12" s="662" customFormat="1" ht="15" customHeight="1"/>
    <row r="16" spans="2:12" s="662" customFormat="1" ht="15" customHeight="1"/>
    <row r="17" spans="2:10" s="662" customFormat="1" ht="15" customHeight="1">
      <c r="B17" s="667">
        <v>1</v>
      </c>
    </row>
    <row r="18" spans="2:10" s="662" customFormat="1" ht="16.5" customHeight="1">
      <c r="B18" s="662" t="s">
        <v>608</v>
      </c>
      <c r="C18" s="1497" t="s">
        <v>621</v>
      </c>
      <c r="D18" s="1498"/>
      <c r="E18" s="1498"/>
      <c r="F18" s="1498"/>
      <c r="G18" s="1498"/>
      <c r="H18" s="1498"/>
      <c r="I18" s="1498"/>
      <c r="J18" s="1499"/>
    </row>
    <row r="19" spans="2:10" s="662" customFormat="1" ht="16.5" customHeight="1">
      <c r="B19" s="662" t="s">
        <v>622</v>
      </c>
      <c r="C19" s="1497" t="s">
        <v>623</v>
      </c>
      <c r="D19" s="1498"/>
      <c r="E19" s="1498"/>
      <c r="F19" s="1498"/>
      <c r="G19" s="1498"/>
      <c r="H19" s="1498"/>
      <c r="I19" s="1498"/>
      <c r="J19" s="1499"/>
    </row>
    <row r="20" spans="2:10" s="662" customFormat="1" ht="16.5" customHeight="1">
      <c r="B20" s="662" t="s">
        <v>624</v>
      </c>
      <c r="C20" s="1497" t="s">
        <v>625</v>
      </c>
      <c r="D20" s="1498"/>
      <c r="E20" s="1498"/>
      <c r="F20" s="1498"/>
      <c r="G20" s="1498"/>
      <c r="H20" s="1498"/>
      <c r="I20" s="1498"/>
      <c r="J20" s="1499"/>
    </row>
    <row r="21" spans="2:10" s="662" customFormat="1" ht="32.25" customHeight="1">
      <c r="B21" s="662" t="s">
        <v>626</v>
      </c>
      <c r="C21" s="1500" t="s">
        <v>627</v>
      </c>
      <c r="D21" s="1501"/>
      <c r="E21" s="1501"/>
      <c r="F21" s="1501"/>
      <c r="G21" s="1501"/>
      <c r="H21" s="1501"/>
      <c r="I21" s="1501"/>
      <c r="J21" s="1502"/>
    </row>
    <row r="22" spans="2:10" s="662" customFormat="1" ht="14.25">
      <c r="C22" s="677"/>
      <c r="D22" s="677"/>
      <c r="E22" s="677"/>
      <c r="F22" s="677"/>
      <c r="G22" s="677"/>
      <c r="H22" s="677"/>
      <c r="I22" s="677"/>
      <c r="J22" s="677"/>
    </row>
    <row r="23" spans="2:10" s="662" customFormat="1" ht="15" customHeight="1">
      <c r="B23" s="667">
        <v>2</v>
      </c>
      <c r="C23" s="677"/>
      <c r="D23" s="677"/>
      <c r="E23" s="677"/>
      <c r="F23" s="677"/>
      <c r="G23" s="677"/>
      <c r="H23" s="677"/>
      <c r="I23" s="677"/>
      <c r="J23" s="677"/>
    </row>
    <row r="24" spans="2:10" s="662" customFormat="1" ht="16.5" customHeight="1">
      <c r="B24" s="662" t="s">
        <v>608</v>
      </c>
      <c r="C24" s="1497" t="s">
        <v>628</v>
      </c>
      <c r="D24" s="1498"/>
      <c r="E24" s="1498"/>
      <c r="F24" s="1498"/>
      <c r="G24" s="1498"/>
      <c r="H24" s="1498"/>
      <c r="I24" s="1498"/>
      <c r="J24" s="1499"/>
    </row>
    <row r="25" spans="2:10" s="662" customFormat="1" ht="16.5" customHeight="1">
      <c r="B25" s="662" t="s">
        <v>622</v>
      </c>
      <c r="C25" s="1497" t="s">
        <v>629</v>
      </c>
      <c r="D25" s="1498"/>
      <c r="E25" s="1498"/>
      <c r="F25" s="1498"/>
      <c r="G25" s="1498"/>
      <c r="H25" s="1498"/>
      <c r="I25" s="1498"/>
      <c r="J25" s="1499"/>
    </row>
    <row r="26" spans="2:10" s="662" customFormat="1" ht="16.5" customHeight="1">
      <c r="B26" s="662" t="s">
        <v>624</v>
      </c>
      <c r="C26" s="1497" t="s">
        <v>630</v>
      </c>
      <c r="D26" s="1498"/>
      <c r="E26" s="1498"/>
      <c r="F26" s="1498"/>
      <c r="G26" s="1498"/>
      <c r="H26" s="1498"/>
      <c r="I26" s="1498"/>
      <c r="J26" s="1499"/>
    </row>
    <row r="27" spans="2:10" s="662" customFormat="1" ht="32.25" customHeight="1">
      <c r="B27" s="662" t="s">
        <v>626</v>
      </c>
      <c r="C27" s="1500" t="s">
        <v>627</v>
      </c>
      <c r="D27" s="1501"/>
      <c r="E27" s="1501"/>
      <c r="F27" s="1501"/>
      <c r="G27" s="1501"/>
      <c r="H27" s="1501"/>
      <c r="I27" s="1501"/>
      <c r="J27" s="1502"/>
    </row>
    <row r="28" spans="2:10" s="662" customFormat="1" ht="14.25">
      <c r="C28" s="677"/>
      <c r="D28" s="677"/>
      <c r="E28" s="677"/>
      <c r="F28" s="677"/>
      <c r="G28" s="677"/>
      <c r="H28" s="677"/>
      <c r="I28" s="677"/>
      <c r="J28" s="677"/>
    </row>
    <row r="29" spans="2:10" s="662" customFormat="1" ht="15" customHeight="1">
      <c r="B29" s="667">
        <v>3</v>
      </c>
      <c r="C29" s="677"/>
      <c r="D29" s="677"/>
      <c r="E29" s="677"/>
      <c r="F29" s="677"/>
      <c r="G29" s="677"/>
      <c r="H29" s="677"/>
      <c r="I29" s="677"/>
      <c r="J29" s="677"/>
    </row>
    <row r="30" spans="2:10" s="662" customFormat="1" ht="16.5" customHeight="1">
      <c r="B30" s="662" t="s">
        <v>608</v>
      </c>
      <c r="C30" s="1497" t="s">
        <v>631</v>
      </c>
      <c r="D30" s="1498"/>
      <c r="E30" s="1498"/>
      <c r="F30" s="1498"/>
      <c r="G30" s="1498"/>
      <c r="H30" s="1498"/>
      <c r="I30" s="1498"/>
      <c r="J30" s="1499"/>
    </row>
    <row r="31" spans="2:10" s="662" customFormat="1" ht="16.5" customHeight="1">
      <c r="B31" s="662" t="s">
        <v>622</v>
      </c>
      <c r="C31" s="1497" t="s">
        <v>632</v>
      </c>
      <c r="D31" s="1498"/>
      <c r="E31" s="1498"/>
      <c r="F31" s="1498"/>
      <c r="G31" s="1498"/>
      <c r="H31" s="1498"/>
      <c r="I31" s="1498"/>
      <c r="J31" s="1499"/>
    </row>
    <row r="32" spans="2:10" s="662" customFormat="1" ht="16.5" customHeight="1">
      <c r="B32" s="662" t="s">
        <v>624</v>
      </c>
      <c r="C32" s="1497" t="s">
        <v>633</v>
      </c>
      <c r="D32" s="1498"/>
      <c r="E32" s="1498"/>
      <c r="F32" s="1498"/>
      <c r="G32" s="1498"/>
      <c r="H32" s="1498"/>
      <c r="I32" s="1498"/>
      <c r="J32" s="1499"/>
    </row>
    <row r="33" spans="2:10" s="662" customFormat="1" ht="32.25" customHeight="1">
      <c r="B33" s="662" t="s">
        <v>626</v>
      </c>
      <c r="C33" s="1500" t="s">
        <v>627</v>
      </c>
      <c r="D33" s="1501"/>
      <c r="E33" s="1501"/>
      <c r="F33" s="1501"/>
      <c r="G33" s="1501"/>
      <c r="H33" s="1501"/>
      <c r="I33" s="1501"/>
      <c r="J33" s="1502"/>
    </row>
    <row r="34" spans="2:10" s="662" customFormat="1" ht="14.25">
      <c r="C34" s="677"/>
      <c r="D34" s="677"/>
      <c r="E34" s="677"/>
      <c r="F34" s="677"/>
      <c r="G34" s="677"/>
      <c r="H34" s="677"/>
      <c r="I34" s="677"/>
      <c r="J34" s="677"/>
    </row>
    <row r="35" spans="2:10" s="662" customFormat="1" ht="15" customHeight="1">
      <c r="B35" s="667">
        <v>4</v>
      </c>
      <c r="C35" s="677"/>
      <c r="D35" s="677"/>
      <c r="E35" s="677"/>
      <c r="F35" s="677"/>
      <c r="G35" s="677"/>
      <c r="H35" s="677"/>
      <c r="I35" s="677"/>
      <c r="J35" s="677"/>
    </row>
    <row r="36" spans="2:10" s="662" customFormat="1" ht="16.5" customHeight="1">
      <c r="B36" s="662" t="s">
        <v>608</v>
      </c>
      <c r="C36" s="1497" t="s">
        <v>634</v>
      </c>
      <c r="D36" s="1498"/>
      <c r="E36" s="1498"/>
      <c r="F36" s="1498"/>
      <c r="G36" s="1498"/>
      <c r="H36" s="1498"/>
      <c r="I36" s="1498"/>
      <c r="J36" s="1499"/>
    </row>
    <row r="37" spans="2:10" s="662" customFormat="1" ht="16.5" customHeight="1">
      <c r="B37" s="662" t="s">
        <v>622</v>
      </c>
      <c r="C37" s="1497" t="s">
        <v>635</v>
      </c>
      <c r="D37" s="1498"/>
      <c r="E37" s="1498"/>
      <c r="F37" s="1498"/>
      <c r="G37" s="1498"/>
      <c r="H37" s="1498"/>
      <c r="I37" s="1498"/>
      <c r="J37" s="1499"/>
    </row>
    <row r="38" spans="2:10" s="662" customFormat="1" ht="16.5" customHeight="1">
      <c r="B38" s="662" t="s">
        <v>624</v>
      </c>
      <c r="C38" s="1497" t="s">
        <v>635</v>
      </c>
      <c r="D38" s="1498"/>
      <c r="E38" s="1498"/>
      <c r="F38" s="1498"/>
      <c r="G38" s="1498"/>
      <c r="H38" s="1498"/>
      <c r="I38" s="1498"/>
      <c r="J38" s="1499"/>
    </row>
    <row r="39" spans="2:10" s="662" customFormat="1" ht="32.25" customHeight="1">
      <c r="B39" s="662" t="s">
        <v>626</v>
      </c>
      <c r="C39" s="1500" t="s">
        <v>627</v>
      </c>
      <c r="D39" s="1501"/>
      <c r="E39" s="1501"/>
      <c r="F39" s="1501"/>
      <c r="G39" s="1501"/>
      <c r="H39" s="1501"/>
      <c r="I39" s="1501"/>
      <c r="J39" s="1502"/>
    </row>
    <row r="40" spans="2:10" s="662" customFormat="1" ht="14.25">
      <c r="C40" s="677"/>
      <c r="D40" s="677"/>
      <c r="E40" s="677"/>
      <c r="F40" s="677"/>
      <c r="G40" s="677"/>
      <c r="H40" s="677"/>
      <c r="I40" s="677"/>
      <c r="J40" s="677"/>
    </row>
    <row r="41" spans="2:10" s="662" customFormat="1" ht="15" customHeight="1">
      <c r="B41" s="667">
        <v>5</v>
      </c>
      <c r="C41" s="677"/>
      <c r="D41" s="677"/>
      <c r="E41" s="677"/>
      <c r="F41" s="677"/>
      <c r="G41" s="677"/>
      <c r="H41" s="677"/>
      <c r="I41" s="677"/>
      <c r="J41" s="677"/>
    </row>
    <row r="42" spans="2:10" s="662" customFormat="1" ht="16.5" customHeight="1">
      <c r="B42" s="662" t="s">
        <v>608</v>
      </c>
      <c r="C42" s="1497"/>
      <c r="D42" s="1498"/>
      <c r="E42" s="1498"/>
      <c r="F42" s="1498"/>
      <c r="G42" s="1498"/>
      <c r="H42" s="1498"/>
      <c r="I42" s="1498"/>
      <c r="J42" s="1499"/>
    </row>
    <row r="43" spans="2:10" s="662" customFormat="1" ht="16.5" customHeight="1">
      <c r="B43" s="662" t="s">
        <v>636</v>
      </c>
      <c r="C43" s="1503"/>
      <c r="D43" s="1504"/>
      <c r="E43" s="1504"/>
      <c r="F43" s="1504"/>
      <c r="G43" s="1504"/>
      <c r="H43" s="1504"/>
      <c r="I43" s="1504"/>
      <c r="J43" s="1505"/>
    </row>
    <row r="44" spans="2:10" s="662" customFormat="1" ht="16.5" customHeight="1">
      <c r="B44" s="662" t="s">
        <v>622</v>
      </c>
      <c r="C44" s="1497"/>
      <c r="D44" s="1498"/>
      <c r="E44" s="1498"/>
      <c r="F44" s="1498"/>
      <c r="G44" s="1498"/>
      <c r="H44" s="1498"/>
      <c r="I44" s="1498"/>
      <c r="J44" s="1499"/>
    </row>
    <row r="45" spans="2:10" s="662" customFormat="1" ht="16.5" customHeight="1">
      <c r="B45" s="662" t="s">
        <v>624</v>
      </c>
      <c r="C45" s="1497"/>
      <c r="D45" s="1498"/>
      <c r="E45" s="1498"/>
      <c r="F45" s="1498"/>
      <c r="G45" s="1498"/>
      <c r="H45" s="1498"/>
      <c r="I45" s="1498"/>
      <c r="J45" s="1499"/>
    </row>
    <row r="46" spans="2:10" s="662" customFormat="1" ht="32.25" customHeight="1">
      <c r="B46" s="662" t="s">
        <v>626</v>
      </c>
      <c r="C46" s="1500"/>
      <c r="D46" s="1501"/>
      <c r="E46" s="1501"/>
      <c r="F46" s="1501"/>
      <c r="G46" s="1501"/>
      <c r="H46" s="1501"/>
      <c r="I46" s="1501"/>
      <c r="J46" s="1502"/>
    </row>
    <row r="47" spans="2:10" s="662" customFormat="1" ht="14.25">
      <c r="C47" s="677"/>
      <c r="D47" s="677"/>
      <c r="E47" s="677"/>
      <c r="F47" s="677"/>
      <c r="G47" s="677"/>
      <c r="H47" s="677"/>
      <c r="I47" s="677"/>
      <c r="J47" s="677"/>
    </row>
    <row r="48" spans="2:10" s="662" customFormat="1" ht="15" customHeight="1">
      <c r="B48" s="667">
        <v>6</v>
      </c>
      <c r="C48" s="677"/>
      <c r="D48" s="677"/>
      <c r="E48" s="677"/>
      <c r="F48" s="677"/>
      <c r="G48" s="677"/>
      <c r="H48" s="677"/>
      <c r="I48" s="677"/>
      <c r="J48" s="677"/>
    </row>
    <row r="49" spans="2:10" s="662" customFormat="1" ht="16.5" customHeight="1">
      <c r="B49" s="662" t="s">
        <v>608</v>
      </c>
      <c r="C49" s="1497"/>
      <c r="D49" s="1498"/>
      <c r="E49" s="1498"/>
      <c r="F49" s="1498"/>
      <c r="G49" s="1498"/>
      <c r="H49" s="1498"/>
      <c r="I49" s="1498"/>
      <c r="J49" s="1499"/>
    </row>
    <row r="50" spans="2:10" s="662" customFormat="1" ht="16.5" customHeight="1">
      <c r="B50" s="662" t="s">
        <v>636</v>
      </c>
      <c r="C50" s="1503"/>
      <c r="D50" s="1504"/>
      <c r="E50" s="1504"/>
      <c r="F50" s="1504"/>
      <c r="G50" s="1504"/>
      <c r="H50" s="1504"/>
      <c r="I50" s="1504"/>
      <c r="J50" s="1505"/>
    </row>
    <row r="51" spans="2:10" s="662" customFormat="1" ht="16.5" customHeight="1">
      <c r="B51" s="662" t="s">
        <v>622</v>
      </c>
      <c r="C51" s="1497"/>
      <c r="D51" s="1498"/>
      <c r="E51" s="1498"/>
      <c r="F51" s="1498"/>
      <c r="G51" s="1498"/>
      <c r="H51" s="1498"/>
      <c r="I51" s="1498"/>
      <c r="J51" s="1499"/>
    </row>
    <row r="52" spans="2:10" s="662" customFormat="1" ht="16.5" customHeight="1">
      <c r="B52" s="662" t="s">
        <v>624</v>
      </c>
      <c r="C52" s="1497"/>
      <c r="D52" s="1498"/>
      <c r="E52" s="1498"/>
      <c r="F52" s="1498"/>
      <c r="G52" s="1498"/>
      <c r="H52" s="1498"/>
      <c r="I52" s="1498"/>
      <c r="J52" s="1499"/>
    </row>
    <row r="53" spans="2:10" s="662" customFormat="1" ht="32.25" customHeight="1">
      <c r="B53" s="662" t="s">
        <v>626</v>
      </c>
      <c r="C53" s="1500"/>
      <c r="D53" s="1501"/>
      <c r="E53" s="1501"/>
      <c r="F53" s="1501"/>
      <c r="G53" s="1501"/>
      <c r="H53" s="1501"/>
      <c r="I53" s="1501"/>
      <c r="J53" s="1502"/>
    </row>
    <row r="54" spans="2:10" s="662" customFormat="1" ht="14.25">
      <c r="C54" s="677"/>
      <c r="D54" s="677"/>
      <c r="E54" s="677"/>
      <c r="F54" s="677"/>
      <c r="G54" s="677"/>
      <c r="H54" s="677"/>
      <c r="I54" s="677"/>
      <c r="J54" s="677"/>
    </row>
    <row r="55" spans="2:10" s="662" customFormat="1" ht="15" customHeight="1">
      <c r="B55" s="667">
        <v>7</v>
      </c>
      <c r="C55" s="677"/>
      <c r="D55" s="677"/>
      <c r="E55" s="677"/>
      <c r="F55" s="677"/>
      <c r="G55" s="677"/>
      <c r="H55" s="677"/>
      <c r="I55" s="677"/>
      <c r="J55" s="677"/>
    </row>
    <row r="56" spans="2:10" s="662" customFormat="1" ht="16.5" customHeight="1">
      <c r="B56" s="662" t="s">
        <v>608</v>
      </c>
      <c r="C56" s="1497"/>
      <c r="D56" s="1498"/>
      <c r="E56" s="1498"/>
      <c r="F56" s="1498"/>
      <c r="G56" s="1498"/>
      <c r="H56" s="1498"/>
      <c r="I56" s="1498"/>
      <c r="J56" s="1499"/>
    </row>
    <row r="57" spans="2:10" s="662" customFormat="1" ht="16.5" customHeight="1">
      <c r="B57" s="662" t="s">
        <v>636</v>
      </c>
      <c r="C57" s="1503"/>
      <c r="D57" s="1504"/>
      <c r="E57" s="1504"/>
      <c r="F57" s="1504"/>
      <c r="G57" s="1504"/>
      <c r="H57" s="1504"/>
      <c r="I57" s="1504"/>
      <c r="J57" s="1505"/>
    </row>
    <row r="58" spans="2:10" s="662" customFormat="1" ht="16.5" customHeight="1">
      <c r="B58" s="662" t="s">
        <v>622</v>
      </c>
      <c r="C58" s="1497"/>
      <c r="D58" s="1498"/>
      <c r="E58" s="1498"/>
      <c r="F58" s="1498"/>
      <c r="G58" s="1498"/>
      <c r="H58" s="1498"/>
      <c r="I58" s="1498"/>
      <c r="J58" s="1499"/>
    </row>
    <row r="59" spans="2:10" s="662" customFormat="1" ht="16.5" customHeight="1">
      <c r="B59" s="662" t="s">
        <v>624</v>
      </c>
      <c r="C59" s="1497"/>
      <c r="D59" s="1498"/>
      <c r="E59" s="1498"/>
      <c r="F59" s="1498"/>
      <c r="G59" s="1498"/>
      <c r="H59" s="1498"/>
      <c r="I59" s="1498"/>
      <c r="J59" s="1499"/>
    </row>
    <row r="60" spans="2:10" s="662" customFormat="1" ht="32.25" customHeight="1">
      <c r="B60" s="662" t="s">
        <v>626</v>
      </c>
      <c r="C60" s="1500"/>
      <c r="D60" s="1501"/>
      <c r="E60" s="1501"/>
      <c r="F60" s="1501"/>
      <c r="G60" s="1501"/>
      <c r="H60" s="1501"/>
      <c r="I60" s="1501"/>
      <c r="J60" s="1502"/>
    </row>
    <row r="61" spans="2:10" s="662" customFormat="1" ht="14.25">
      <c r="C61" s="677"/>
      <c r="D61" s="677"/>
      <c r="E61" s="677"/>
      <c r="F61" s="677"/>
      <c r="G61" s="677"/>
      <c r="H61" s="677"/>
      <c r="I61" s="677"/>
      <c r="J61" s="677"/>
    </row>
    <row r="62" spans="2:10" s="662" customFormat="1" ht="15" customHeight="1">
      <c r="B62" s="667">
        <v>8</v>
      </c>
      <c r="C62" s="677"/>
      <c r="D62" s="677"/>
      <c r="E62" s="677"/>
      <c r="F62" s="677"/>
      <c r="G62" s="677"/>
      <c r="H62" s="677"/>
      <c r="I62" s="677"/>
      <c r="J62" s="677"/>
    </row>
    <row r="63" spans="2:10" s="662" customFormat="1" ht="16.5" customHeight="1">
      <c r="B63" s="662" t="s">
        <v>608</v>
      </c>
      <c r="C63" s="1497"/>
      <c r="D63" s="1498"/>
      <c r="E63" s="1498"/>
      <c r="F63" s="1498"/>
      <c r="G63" s="1498"/>
      <c r="H63" s="1498"/>
      <c r="I63" s="1498"/>
      <c r="J63" s="1499"/>
    </row>
    <row r="64" spans="2:10" s="662" customFormat="1" ht="16.5" customHeight="1">
      <c r="B64" s="662" t="s">
        <v>636</v>
      </c>
      <c r="C64" s="1503"/>
      <c r="D64" s="1504"/>
      <c r="E64" s="1504"/>
      <c r="F64" s="1504"/>
      <c r="G64" s="1504"/>
      <c r="H64" s="1504"/>
      <c r="I64" s="1504"/>
      <c r="J64" s="1505"/>
    </row>
    <row r="65" spans="2:10" s="662" customFormat="1" ht="16.5" customHeight="1">
      <c r="B65" s="662" t="s">
        <v>622</v>
      </c>
      <c r="C65" s="1497"/>
      <c r="D65" s="1498"/>
      <c r="E65" s="1498"/>
      <c r="F65" s="1498"/>
      <c r="G65" s="1498"/>
      <c r="H65" s="1498"/>
      <c r="I65" s="1498"/>
      <c r="J65" s="1499"/>
    </row>
    <row r="66" spans="2:10" s="662" customFormat="1" ht="16.5" customHeight="1">
      <c r="B66" s="662" t="s">
        <v>624</v>
      </c>
      <c r="C66" s="1497"/>
      <c r="D66" s="1498"/>
      <c r="E66" s="1498"/>
      <c r="F66" s="1498"/>
      <c r="G66" s="1498"/>
      <c r="H66" s="1498"/>
      <c r="I66" s="1498"/>
      <c r="J66" s="1499"/>
    </row>
    <row r="67" spans="2:10" s="662" customFormat="1" ht="32.25" customHeight="1">
      <c r="B67" s="662" t="s">
        <v>626</v>
      </c>
      <c r="C67" s="1500"/>
      <c r="D67" s="1501"/>
      <c r="E67" s="1501"/>
      <c r="F67" s="1501"/>
      <c r="G67" s="1501"/>
      <c r="H67" s="1501"/>
      <c r="I67" s="1501"/>
      <c r="J67" s="1502"/>
    </row>
    <row r="68" spans="2:10" s="662" customFormat="1" ht="14.25">
      <c r="C68" s="677"/>
      <c r="D68" s="677"/>
      <c r="E68" s="677"/>
      <c r="F68" s="677"/>
      <c r="G68" s="677"/>
      <c r="H68" s="677"/>
      <c r="I68" s="677"/>
      <c r="J68" s="677"/>
    </row>
    <row r="69" spans="2:10" s="662" customFormat="1" ht="15" customHeight="1">
      <c r="B69" s="667">
        <v>9</v>
      </c>
      <c r="C69" s="677"/>
      <c r="D69" s="677"/>
      <c r="E69" s="677"/>
      <c r="F69" s="677"/>
      <c r="G69" s="677"/>
      <c r="H69" s="677"/>
      <c r="I69" s="677"/>
      <c r="J69" s="677"/>
    </row>
    <row r="70" spans="2:10" s="662" customFormat="1" ht="16.5" customHeight="1">
      <c r="B70" s="662" t="s">
        <v>608</v>
      </c>
      <c r="C70" s="1497"/>
      <c r="D70" s="1498"/>
      <c r="E70" s="1498"/>
      <c r="F70" s="1498"/>
      <c r="G70" s="1498"/>
      <c r="H70" s="1498"/>
      <c r="I70" s="1498"/>
      <c r="J70" s="1499"/>
    </row>
    <row r="71" spans="2:10" s="662" customFormat="1" ht="16.5" customHeight="1">
      <c r="B71" s="662" t="s">
        <v>636</v>
      </c>
      <c r="C71" s="1503"/>
      <c r="D71" s="1504"/>
      <c r="E71" s="1504"/>
      <c r="F71" s="1504"/>
      <c r="G71" s="1504"/>
      <c r="H71" s="1504"/>
      <c r="I71" s="1504"/>
      <c r="J71" s="1505"/>
    </row>
    <row r="72" spans="2:10" s="662" customFormat="1" ht="16.5" customHeight="1">
      <c r="B72" s="662" t="s">
        <v>622</v>
      </c>
      <c r="C72" s="1497"/>
      <c r="D72" s="1498"/>
      <c r="E72" s="1498"/>
      <c r="F72" s="1498"/>
      <c r="G72" s="1498"/>
      <c r="H72" s="1498"/>
      <c r="I72" s="1498"/>
      <c r="J72" s="1499"/>
    </row>
    <row r="73" spans="2:10" s="662" customFormat="1" ht="16.5" customHeight="1">
      <c r="B73" s="662" t="s">
        <v>624</v>
      </c>
      <c r="C73" s="1497"/>
      <c r="D73" s="1498"/>
      <c r="E73" s="1498"/>
      <c r="F73" s="1498"/>
      <c r="G73" s="1498"/>
      <c r="H73" s="1498"/>
      <c r="I73" s="1498"/>
      <c r="J73" s="1499"/>
    </row>
    <row r="74" spans="2:10" s="662" customFormat="1" ht="32.25" customHeight="1">
      <c r="B74" s="662" t="s">
        <v>626</v>
      </c>
      <c r="C74" s="1500"/>
      <c r="D74" s="1501"/>
      <c r="E74" s="1501"/>
      <c r="F74" s="1501"/>
      <c r="G74" s="1501"/>
      <c r="H74" s="1501"/>
      <c r="I74" s="1501"/>
      <c r="J74" s="1502"/>
    </row>
    <row r="75" spans="2:10" s="662" customFormat="1" ht="14.25">
      <c r="C75" s="677"/>
      <c r="D75" s="677"/>
      <c r="E75" s="677"/>
      <c r="F75" s="677"/>
      <c r="G75" s="677"/>
      <c r="H75" s="677"/>
      <c r="I75" s="677"/>
      <c r="J75" s="677"/>
    </row>
    <row r="76" spans="2:10" s="662" customFormat="1" ht="15" customHeight="1">
      <c r="B76" s="667">
        <v>10</v>
      </c>
      <c r="C76" s="677"/>
      <c r="D76" s="677"/>
      <c r="E76" s="677"/>
      <c r="F76" s="677"/>
      <c r="G76" s="677"/>
      <c r="H76" s="677"/>
      <c r="I76" s="677"/>
      <c r="J76" s="677"/>
    </row>
    <row r="77" spans="2:10" s="662" customFormat="1" ht="16.5" customHeight="1">
      <c r="B77" s="662" t="s">
        <v>608</v>
      </c>
      <c r="C77" s="1497"/>
      <c r="D77" s="1498"/>
      <c r="E77" s="1498"/>
      <c r="F77" s="1498"/>
      <c r="G77" s="1498"/>
      <c r="H77" s="1498"/>
      <c r="I77" s="1498"/>
      <c r="J77" s="1499"/>
    </row>
    <row r="78" spans="2:10" s="662" customFormat="1" ht="16.5" customHeight="1">
      <c r="B78" s="662" t="s">
        <v>636</v>
      </c>
      <c r="C78" s="1503"/>
      <c r="D78" s="1504"/>
      <c r="E78" s="1504"/>
      <c r="F78" s="1504"/>
      <c r="G78" s="1504"/>
      <c r="H78" s="1504"/>
      <c r="I78" s="1504"/>
      <c r="J78" s="1505"/>
    </row>
    <row r="79" spans="2:10" s="662" customFormat="1" ht="16.5" customHeight="1">
      <c r="B79" s="662" t="s">
        <v>622</v>
      </c>
      <c r="C79" s="1497"/>
      <c r="D79" s="1498"/>
      <c r="E79" s="1498"/>
      <c r="F79" s="1498"/>
      <c r="G79" s="1498"/>
      <c r="H79" s="1498"/>
      <c r="I79" s="1498"/>
      <c r="J79" s="1499"/>
    </row>
    <row r="80" spans="2:10" s="662" customFormat="1" ht="16.5" customHeight="1">
      <c r="B80" s="662" t="s">
        <v>624</v>
      </c>
      <c r="C80" s="1497"/>
      <c r="D80" s="1498"/>
      <c r="E80" s="1498"/>
      <c r="F80" s="1498"/>
      <c r="G80" s="1498"/>
      <c r="H80" s="1498"/>
      <c r="I80" s="1498"/>
      <c r="J80" s="1499"/>
    </row>
    <row r="81" spans="2:10" s="662" customFormat="1" ht="32.25" customHeight="1">
      <c r="B81" s="662" t="s">
        <v>626</v>
      </c>
      <c r="C81" s="1500"/>
      <c r="D81" s="1501"/>
      <c r="E81" s="1501"/>
      <c r="F81" s="1501"/>
      <c r="G81" s="1501"/>
      <c r="H81" s="1501"/>
      <c r="I81" s="1501"/>
      <c r="J81" s="1502"/>
    </row>
    <row r="82" spans="2:10" s="662" customFormat="1" ht="14.25"/>
    <row r="83" spans="2:10" s="662" customFormat="1" ht="14.25">
      <c r="B83" s="662" t="s">
        <v>612</v>
      </c>
    </row>
    <row r="84" spans="2:10" s="662" customFormat="1" ht="14.25"/>
    <row r="85" spans="2:10" s="662" customFormat="1" ht="14.25"/>
    <row r="86" spans="2:10" s="662" customFormat="1" ht="14.25"/>
    <row r="87" spans="2:10" s="662" customFormat="1" ht="14.25"/>
    <row r="88" spans="2:10" s="662" customFormat="1" ht="14.25"/>
    <row r="89" spans="2:10" s="662" customFormat="1" ht="14.25"/>
    <row r="90" spans="2:10" s="662" customFormat="1" ht="14.25"/>
    <row r="91" spans="2:10" s="662" customFormat="1" ht="14.25"/>
    <row r="92" spans="2:10" s="662" customFormat="1" ht="14.25"/>
    <row r="93" spans="2:10" s="662" customFormat="1" ht="14.25"/>
    <row r="94" spans="2:10" s="662" customFormat="1" ht="14.25"/>
    <row r="95" spans="2:10" s="662" customFormat="1" ht="14.25"/>
    <row r="96" spans="2:10" s="662" customFormat="1" ht="14.25"/>
    <row r="97" s="662" customFormat="1" ht="14.25"/>
    <row r="98" s="662" customFormat="1" ht="14.25"/>
    <row r="99" s="662" customFormat="1" ht="14.25"/>
    <row r="100" s="662" customFormat="1" ht="14.25"/>
    <row r="101" s="662" customFormat="1" ht="14.25"/>
    <row r="102" s="662" customFormat="1" ht="14.25"/>
    <row r="103" s="662" customFormat="1" ht="14.25"/>
    <row r="104" s="662" customFormat="1" ht="14.25"/>
    <row r="105" s="662" customFormat="1" ht="14.25"/>
    <row r="106" s="662" customFormat="1" ht="14.25"/>
    <row r="107" s="662" customFormat="1" ht="14.25"/>
    <row r="108" s="662" customFormat="1" ht="14.25"/>
    <row r="109" s="662" customFormat="1" ht="14.25"/>
    <row r="110" s="662" customFormat="1" ht="14.25"/>
    <row r="111" s="662" customFormat="1" ht="14.25"/>
    <row r="112" s="662" customFormat="1" ht="14.25"/>
    <row r="113" s="662" customFormat="1" ht="14.25"/>
    <row r="114" s="662" customFormat="1" ht="14.25"/>
    <row r="115" s="662" customFormat="1" ht="14.25"/>
    <row r="116" s="662" customFormat="1" ht="14.25"/>
    <row r="117" s="662" customFormat="1" ht="14.25"/>
    <row r="118" s="662" customFormat="1" ht="14.25"/>
    <row r="119" s="662" customFormat="1" ht="14.25"/>
    <row r="120" s="662" customFormat="1" ht="14.25"/>
    <row r="121" s="662" customFormat="1" ht="14.25"/>
    <row r="122" s="662" customFormat="1" ht="14.25"/>
    <row r="123" s="662" customFormat="1" ht="14.25"/>
    <row r="124" s="662" customFormat="1" ht="14.25"/>
    <row r="125" s="662" customFormat="1" ht="14.25"/>
    <row r="126" s="662" customFormat="1" ht="14.25"/>
    <row r="127" s="662" customFormat="1" ht="14.25"/>
    <row r="128" s="662" customFormat="1" ht="14.25"/>
    <row r="129" s="662" customFormat="1" ht="14.25"/>
    <row r="130" s="662" customFormat="1" ht="14.25"/>
    <row r="131" s="662" customFormat="1" ht="14.25"/>
    <row r="132" s="662" customFormat="1" ht="14.25"/>
    <row r="133" s="662" customFormat="1" ht="14.25"/>
    <row r="134" s="662" customFormat="1" ht="14.25"/>
    <row r="135" s="662" customFormat="1" ht="14.25"/>
    <row r="136" s="662" customFormat="1" ht="14.25"/>
    <row r="137" s="662" customFormat="1" ht="14.25"/>
    <row r="138" s="662" customFormat="1" ht="14.25"/>
    <row r="139" s="662" customFormat="1" ht="14.25"/>
    <row r="140" s="662" customFormat="1" ht="14.25"/>
    <row r="141" s="662" customFormat="1" ht="14.25"/>
    <row r="142" s="662" customFormat="1" ht="14.25"/>
    <row r="143" s="662" customFormat="1" ht="14.25"/>
    <row r="144" s="662" customFormat="1" ht="14.25"/>
    <row r="145" s="662" customFormat="1" ht="14.25"/>
    <row r="146" s="662" customFormat="1" ht="14.25"/>
    <row r="147" s="662" customFormat="1" ht="14.25"/>
    <row r="148" s="662" customFormat="1" ht="14.25"/>
    <row r="149" s="662" customFormat="1" ht="14.25"/>
    <row r="150" s="662" customFormat="1" ht="14.25"/>
    <row r="151" s="662" customFormat="1" ht="14.25"/>
    <row r="152" s="662" customFormat="1" ht="14.25"/>
    <row r="153" s="662" customFormat="1" ht="14.25"/>
    <row r="154" s="662" customFormat="1" ht="14.25"/>
    <row r="155" s="662" customFormat="1" ht="14.25"/>
    <row r="156" s="662" customFormat="1" ht="14.25"/>
    <row r="157" s="662" customFormat="1" ht="14.25"/>
    <row r="158" s="662" customFormat="1" ht="14.25"/>
    <row r="159" s="662" customFormat="1" ht="14.25"/>
    <row r="160" s="662" customFormat="1" ht="14.25"/>
    <row r="161" s="662" customFormat="1" ht="14.25"/>
    <row r="162" s="662" customFormat="1" ht="14.25"/>
    <row r="163" s="662" customFormat="1" ht="14.25"/>
    <row r="164" s="662" customFormat="1" ht="14.25"/>
    <row r="165" s="662" customFormat="1" ht="14.25"/>
    <row r="166" s="662" customFormat="1" ht="14.25"/>
    <row r="167" s="662" customFormat="1" ht="14.25"/>
    <row r="168" s="662" customFormat="1" ht="14.25"/>
    <row r="169" s="662" customFormat="1" ht="14.25"/>
    <row r="170" s="662" customFormat="1" ht="14.25"/>
    <row r="171" s="662" customFormat="1" ht="14.25"/>
    <row r="172" s="662" customFormat="1" ht="14.25"/>
    <row r="173" s="662" customFormat="1" ht="14.25"/>
    <row r="174" s="662" customFormat="1" ht="14.25"/>
    <row r="175" s="662" customFormat="1" ht="14.25"/>
    <row r="176" s="662" customFormat="1" ht="14.25"/>
    <row r="177" s="662" customFormat="1" ht="14.25"/>
    <row r="178" s="662" customFormat="1" ht="14.25"/>
    <row r="179" s="662" customFormat="1" ht="14.25"/>
    <row r="180" s="662" customFormat="1" ht="14.25"/>
    <row r="181" s="662" customFormat="1" ht="14.25"/>
    <row r="182" s="662" customFormat="1" ht="14.25"/>
    <row r="183" s="662" customFormat="1" ht="14.25"/>
    <row r="184" s="662" customFormat="1" ht="14.25"/>
    <row r="185" s="662" customFormat="1" ht="14.25"/>
    <row r="186" s="662" customFormat="1" ht="14.25"/>
    <row r="187" s="662" customFormat="1" ht="14.25"/>
    <row r="188" s="662" customFormat="1" ht="14.25"/>
    <row r="189" s="662" customFormat="1" ht="14.25"/>
    <row r="190" s="662" customFormat="1" ht="14.25"/>
    <row r="191" s="662" customFormat="1" ht="14.25"/>
    <row r="192" s="662" customFormat="1" ht="14.25"/>
    <row r="193" s="662" customFormat="1" ht="14.25"/>
    <row r="194" s="662" customFormat="1" ht="14.25"/>
    <row r="195" s="662" customFormat="1" ht="14.25"/>
    <row r="196" s="662" customFormat="1" ht="14.25"/>
    <row r="197" s="662" customFormat="1" ht="14.25"/>
    <row r="198" s="662" customFormat="1" ht="14.25"/>
    <row r="199" s="662" customFormat="1" ht="14.25"/>
    <row r="200" s="662" customFormat="1" ht="14.25"/>
    <row r="201" s="662" customFormat="1" ht="14.25"/>
    <row r="202" s="662" customFormat="1" ht="14.25"/>
    <row r="203" s="662" customFormat="1" ht="14.25"/>
    <row r="204" s="662" customFormat="1" ht="14.25"/>
    <row r="205" s="662" customFormat="1" ht="14.25"/>
    <row r="206" s="662" customFormat="1" ht="14.25"/>
    <row r="207" s="662" customFormat="1" ht="14.25"/>
    <row r="208" s="662" customFormat="1" ht="14.25"/>
    <row r="209" s="662" customFormat="1" ht="14.25"/>
    <row r="210" s="662" customFormat="1" ht="14.25"/>
    <row r="211" s="662" customFormat="1" ht="14.25"/>
    <row r="212" s="662" customFormat="1" ht="14.25"/>
    <row r="213" s="662" customFormat="1" ht="14.25"/>
    <row r="214" s="662" customFormat="1" ht="14.25"/>
    <row r="215" s="662" customFormat="1" ht="14.25"/>
  </sheetData>
  <mergeCells count="56">
    <mergeCell ref="C19:J19"/>
    <mergeCell ref="D4:H4"/>
    <mergeCell ref="G7:J7"/>
    <mergeCell ref="G8:J8"/>
    <mergeCell ref="G9:J9"/>
    <mergeCell ref="B11:C11"/>
    <mergeCell ref="D11:J11"/>
    <mergeCell ref="B12:C12"/>
    <mergeCell ref="D12:J12"/>
    <mergeCell ref="B14:C14"/>
    <mergeCell ref="D14:J14"/>
    <mergeCell ref="C18:J18"/>
    <mergeCell ref="C37:J37"/>
    <mergeCell ref="C20:J20"/>
    <mergeCell ref="C21:J21"/>
    <mergeCell ref="C24:J24"/>
    <mergeCell ref="C25:J25"/>
    <mergeCell ref="C26:J26"/>
    <mergeCell ref="C27:J27"/>
    <mergeCell ref="C30:J30"/>
    <mergeCell ref="C31:J31"/>
    <mergeCell ref="C32:J32"/>
    <mergeCell ref="C33:J33"/>
    <mergeCell ref="C36:J36"/>
    <mergeCell ref="C53:J53"/>
    <mergeCell ref="C38:J38"/>
    <mergeCell ref="C39:J39"/>
    <mergeCell ref="C42:J42"/>
    <mergeCell ref="C43:J43"/>
    <mergeCell ref="C44:J44"/>
    <mergeCell ref="C45:J45"/>
    <mergeCell ref="C46:J46"/>
    <mergeCell ref="C49:J49"/>
    <mergeCell ref="C50:J50"/>
    <mergeCell ref="C51:J51"/>
    <mergeCell ref="C52:J52"/>
    <mergeCell ref="C71:J71"/>
    <mergeCell ref="C56:J56"/>
    <mergeCell ref="C57:J57"/>
    <mergeCell ref="C58:J58"/>
    <mergeCell ref="C59:J59"/>
    <mergeCell ref="C60:J60"/>
    <mergeCell ref="C63:J63"/>
    <mergeCell ref="C64:J64"/>
    <mergeCell ref="C65:J65"/>
    <mergeCell ref="C66:J66"/>
    <mergeCell ref="C67:J67"/>
    <mergeCell ref="C70:J70"/>
    <mergeCell ref="C80:J80"/>
    <mergeCell ref="C81:J81"/>
    <mergeCell ref="C72:J72"/>
    <mergeCell ref="C73:J73"/>
    <mergeCell ref="C74:J74"/>
    <mergeCell ref="C77:J77"/>
    <mergeCell ref="C78:J78"/>
    <mergeCell ref="C79:J79"/>
  </mergeCells>
  <phoneticPr fontId="9"/>
  <conditionalFormatting sqref="D11:J13">
    <cfRule type="containsText" dxfId="9" priority="1" operator="containsText" text="要入力">
      <formula>NOT(ISERROR(SEARCH("要入力",D11)))</formula>
    </cfRule>
  </conditionalFormatting>
  <pageMargins left="0.7" right="0.7" top="0.75" bottom="0.75" header="0.3" footer="0.3"/>
  <pageSetup paperSize="9" scale="8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6F3CD-5237-4DA9-B311-7E770240A9D9}">
  <sheetPr>
    <pageSetUpPr fitToPage="1"/>
  </sheetPr>
  <dimension ref="A1:N34"/>
  <sheetViews>
    <sheetView view="pageBreakPreview" zoomScale="70" zoomScaleNormal="100" zoomScaleSheetLayoutView="70" workbookViewId="0">
      <selection activeCell="K1" sqref="K1"/>
    </sheetView>
  </sheetViews>
  <sheetFormatPr defaultColWidth="9" defaultRowHeight="17.25"/>
  <cols>
    <col min="1" max="1" width="4.625" style="19" customWidth="1"/>
    <col min="2" max="2" width="17" style="19" customWidth="1"/>
    <col min="3" max="3" width="14.375" style="19" customWidth="1"/>
    <col min="4" max="4" width="5.5" style="19" customWidth="1"/>
    <col min="5" max="5" width="20.75" style="19" customWidth="1"/>
    <col min="6" max="6" width="2.625" style="19" customWidth="1"/>
    <col min="7" max="7" width="23.125" style="19" customWidth="1"/>
    <col min="8" max="8" width="5.5" style="19" customWidth="1"/>
    <col min="9" max="9" width="18.125" style="19" customWidth="1"/>
    <col min="10" max="10" width="5" style="19" customWidth="1"/>
    <col min="11" max="11" width="21.625" style="19" customWidth="1"/>
    <col min="12" max="12" width="5" style="19" customWidth="1"/>
    <col min="13" max="13" width="9" style="22"/>
    <col min="14" max="16384" width="9" style="19"/>
  </cols>
  <sheetData>
    <row r="1" spans="1:14" ht="30" customHeight="1">
      <c r="A1" s="1104" t="s">
        <v>542</v>
      </c>
      <c r="B1" s="1104"/>
      <c r="C1" s="1104"/>
      <c r="D1" s="420"/>
      <c r="E1" s="22"/>
      <c r="F1" s="22"/>
      <c r="G1" s="22"/>
      <c r="H1" s="22"/>
      <c r="I1" s="22"/>
      <c r="J1" s="22"/>
      <c r="K1" s="22"/>
      <c r="L1" s="22"/>
      <c r="N1" s="531"/>
    </row>
    <row r="2" spans="1:14" ht="9.75" customHeight="1">
      <c r="A2" s="420"/>
      <c r="B2" s="420"/>
      <c r="C2" s="420"/>
      <c r="D2" s="420"/>
      <c r="E2" s="22"/>
      <c r="F2" s="22"/>
      <c r="G2" s="22"/>
      <c r="H2" s="22"/>
      <c r="I2" s="22"/>
      <c r="J2" s="22"/>
      <c r="K2" s="22"/>
      <c r="L2" s="22"/>
      <c r="N2" s="531"/>
    </row>
    <row r="3" spans="1:14" ht="28.5" customHeight="1">
      <c r="A3" s="532"/>
      <c r="B3" s="532"/>
      <c r="C3" s="1511" t="s">
        <v>637</v>
      </c>
      <c r="D3" s="1511"/>
      <c r="E3" s="1511"/>
      <c r="F3" s="1511"/>
      <c r="G3" s="1511"/>
      <c r="H3" s="1511"/>
      <c r="I3" s="1511"/>
      <c r="J3" s="1511"/>
      <c r="K3" s="532"/>
      <c r="L3" s="532"/>
      <c r="N3" s="531"/>
    </row>
    <row r="4" spans="1:14" ht="28.5" customHeight="1">
      <c r="A4" s="533"/>
      <c r="B4" s="533"/>
      <c r="C4" s="1512" t="s">
        <v>513</v>
      </c>
      <c r="D4" s="1512"/>
      <c r="E4" s="1512"/>
      <c r="F4" s="1512"/>
      <c r="G4" s="1512"/>
      <c r="H4" s="1512"/>
      <c r="I4" s="1512"/>
      <c r="J4" s="1512"/>
      <c r="K4" s="533"/>
      <c r="L4" s="533"/>
      <c r="N4" s="531"/>
    </row>
    <row r="5" spans="1:14" ht="28.5" customHeight="1">
      <c r="A5" s="533"/>
      <c r="B5" s="533"/>
      <c r="C5" s="1513" t="s">
        <v>541</v>
      </c>
      <c r="D5" s="1513"/>
      <c r="E5" s="1513"/>
      <c r="F5" s="1513"/>
      <c r="G5" s="1513"/>
      <c r="H5" s="1513"/>
      <c r="I5" s="1513"/>
      <c r="J5" s="1513"/>
      <c r="K5" s="533"/>
      <c r="L5" s="533"/>
      <c r="M5" s="277" t="s">
        <v>514</v>
      </c>
      <c r="N5" s="412"/>
    </row>
    <row r="6" spans="1:14" ht="11.25" customHeight="1">
      <c r="A6" s="533"/>
      <c r="B6" s="533"/>
      <c r="C6" s="533"/>
      <c r="D6" s="533"/>
      <c r="E6" s="533"/>
      <c r="F6" s="533"/>
      <c r="G6" s="533"/>
      <c r="H6" s="533"/>
      <c r="I6" s="1514" t="s">
        <v>515</v>
      </c>
      <c r="J6" s="1514"/>
      <c r="K6" s="1514"/>
      <c r="L6" s="533"/>
      <c r="M6" s="277"/>
      <c r="N6" s="412"/>
    </row>
    <row r="7" spans="1:14" ht="30.75" customHeight="1">
      <c r="A7" s="22"/>
      <c r="B7" s="403"/>
      <c r="C7" s="403"/>
      <c r="D7" s="403"/>
      <c r="E7" s="403"/>
      <c r="F7" s="403"/>
      <c r="G7" s="403"/>
      <c r="H7" s="403"/>
      <c r="I7" s="1510" t="str">
        <f>総表!I5</f>
        <v>令和　年　月　日</v>
      </c>
      <c r="J7" s="1510"/>
      <c r="K7" s="1510"/>
      <c r="L7" s="403"/>
      <c r="M7" s="277" t="s">
        <v>514</v>
      </c>
      <c r="N7" s="412"/>
    </row>
    <row r="8" spans="1:14" ht="21" customHeight="1">
      <c r="A8" s="22"/>
      <c r="B8" s="403"/>
      <c r="C8" s="403"/>
      <c r="D8" s="403"/>
      <c r="E8" s="403"/>
      <c r="F8" s="403"/>
      <c r="G8" s="403"/>
      <c r="H8" s="403"/>
      <c r="I8" s="535"/>
      <c r="J8" s="535"/>
      <c r="K8" s="535"/>
      <c r="L8" s="403"/>
      <c r="M8" s="277"/>
      <c r="N8" s="412"/>
    </row>
    <row r="9" spans="1:14" ht="35.25" customHeight="1">
      <c r="A9" s="22"/>
      <c r="B9" s="882" t="s">
        <v>516</v>
      </c>
      <c r="C9" s="882"/>
      <c r="D9" s="882"/>
      <c r="E9" s="882"/>
      <c r="F9" s="882"/>
      <c r="G9" s="882"/>
      <c r="H9" s="882"/>
      <c r="I9" s="882"/>
      <c r="J9" s="882"/>
      <c r="K9" s="882"/>
      <c r="L9" s="403"/>
      <c r="M9" s="277"/>
      <c r="N9" s="412"/>
    </row>
    <row r="10" spans="1:14" ht="17.25" customHeight="1">
      <c r="A10" s="22"/>
      <c r="B10" s="22"/>
      <c r="C10" s="22"/>
      <c r="D10" s="22"/>
      <c r="E10" s="22"/>
      <c r="F10" s="22"/>
      <c r="G10" s="22"/>
      <c r="H10" s="22"/>
      <c r="I10" s="22"/>
      <c r="J10" s="403"/>
      <c r="K10" s="403"/>
      <c r="L10" s="403"/>
      <c r="M10" s="277"/>
      <c r="N10" s="412"/>
    </row>
    <row r="11" spans="1:14" ht="36.75" customHeight="1">
      <c r="A11" s="22"/>
      <c r="B11" s="22"/>
      <c r="C11" s="22"/>
      <c r="D11" s="22"/>
      <c r="E11" s="534" t="s">
        <v>382</v>
      </c>
      <c r="F11" s="60"/>
      <c r="G11" s="537">
        <f>総表!D16</f>
        <v>0</v>
      </c>
      <c r="H11" s="538" t="s">
        <v>517</v>
      </c>
      <c r="I11" s="539">
        <f>総表!F16</f>
        <v>0</v>
      </c>
      <c r="J11" s="538"/>
      <c r="K11" s="60"/>
      <c r="L11" s="538"/>
      <c r="M11" s="277" t="s">
        <v>514</v>
      </c>
      <c r="N11" s="412"/>
    </row>
    <row r="12" spans="1:14" ht="54" customHeight="1">
      <c r="A12" s="22"/>
      <c r="B12" s="22"/>
      <c r="C12" s="22"/>
      <c r="D12" s="22"/>
      <c r="E12" s="540" t="s">
        <v>381</v>
      </c>
      <c r="F12" s="60"/>
      <c r="G12" s="1515" t="str">
        <f>総表!C18&amp;総表!E18</f>
        <v/>
      </c>
      <c r="H12" s="1515"/>
      <c r="I12" s="1515"/>
      <c r="J12" s="1515"/>
      <c r="K12" s="1515"/>
      <c r="L12" s="1515"/>
      <c r="M12" s="277" t="s">
        <v>514</v>
      </c>
      <c r="N12" s="412"/>
    </row>
    <row r="13" spans="1:14" ht="54" customHeight="1">
      <c r="A13" s="22"/>
      <c r="B13" s="22"/>
      <c r="C13" s="22"/>
      <c r="D13" s="22"/>
      <c r="E13" s="540" t="s">
        <v>518</v>
      </c>
      <c r="F13" s="60"/>
      <c r="G13" s="1515">
        <f>総表!C15</f>
        <v>0</v>
      </c>
      <c r="H13" s="1515"/>
      <c r="I13" s="1515"/>
      <c r="J13" s="1515"/>
      <c r="K13" s="1515"/>
      <c r="L13" s="1515"/>
      <c r="M13" s="277" t="s">
        <v>514</v>
      </c>
      <c r="N13" s="412"/>
    </row>
    <row r="14" spans="1:14" ht="54" customHeight="1">
      <c r="A14" s="22"/>
      <c r="B14" s="22"/>
      <c r="C14" s="22"/>
      <c r="D14" s="22"/>
      <c r="E14" s="541" t="s">
        <v>386</v>
      </c>
      <c r="F14" s="60"/>
      <c r="G14" s="1515">
        <f>総表!C22</f>
        <v>0</v>
      </c>
      <c r="H14" s="1515"/>
      <c r="I14" s="1515"/>
      <c r="J14" s="1515"/>
      <c r="K14" s="1515"/>
      <c r="L14" s="1515"/>
      <c r="M14" s="277" t="s">
        <v>514</v>
      </c>
      <c r="N14" s="412"/>
    </row>
    <row r="15" spans="1:14" ht="54" customHeight="1">
      <c r="A15" s="22"/>
      <c r="B15" s="22"/>
      <c r="C15" s="22"/>
      <c r="D15" s="22"/>
      <c r="E15" s="541" t="s">
        <v>388</v>
      </c>
      <c r="F15" s="60"/>
      <c r="G15" s="1515">
        <f>総表!C23</f>
        <v>0</v>
      </c>
      <c r="H15" s="1515"/>
      <c r="I15" s="1515"/>
      <c r="J15" s="542"/>
      <c r="K15" s="542"/>
      <c r="L15" s="542"/>
      <c r="M15" s="277" t="s">
        <v>514</v>
      </c>
      <c r="N15" s="412"/>
    </row>
    <row r="16" spans="1:14" ht="9.75" customHeight="1">
      <c r="A16" s="22"/>
      <c r="B16" s="22"/>
      <c r="C16" s="22"/>
      <c r="D16" s="22"/>
      <c r="E16" s="22"/>
      <c r="F16" s="22"/>
      <c r="G16" s="22"/>
      <c r="H16" s="22"/>
      <c r="I16" s="22"/>
      <c r="J16" s="403"/>
      <c r="K16" s="403"/>
      <c r="L16" s="403"/>
    </row>
    <row r="17" spans="1:13" ht="69.75" customHeight="1">
      <c r="A17" s="22"/>
      <c r="B17" s="1516" t="s">
        <v>543</v>
      </c>
      <c r="C17" s="1516"/>
      <c r="D17" s="1516"/>
      <c r="E17" s="1516"/>
      <c r="F17" s="1516"/>
      <c r="G17" s="1516"/>
      <c r="H17" s="1516"/>
      <c r="I17" s="1516"/>
      <c r="J17" s="1516"/>
      <c r="K17" s="1516"/>
      <c r="L17" s="403"/>
    </row>
    <row r="18" spans="1:13" ht="4.5" customHeight="1">
      <c r="A18" s="22"/>
      <c r="B18" s="543"/>
      <c r="C18" s="543"/>
      <c r="D18" s="543"/>
      <c r="E18" s="543"/>
      <c r="F18" s="543"/>
      <c r="G18" s="543"/>
      <c r="H18" s="543"/>
      <c r="I18" s="543"/>
      <c r="J18" s="543"/>
      <c r="K18" s="543"/>
      <c r="L18" s="403"/>
    </row>
    <row r="19" spans="1:13" ht="21">
      <c r="A19" s="22"/>
      <c r="B19" s="1517" t="s">
        <v>519</v>
      </c>
      <c r="C19" s="1517"/>
      <c r="D19" s="1517"/>
      <c r="E19" s="1517"/>
      <c r="F19" s="1517"/>
      <c r="G19" s="1517"/>
      <c r="H19" s="1517"/>
      <c r="I19" s="1517"/>
      <c r="J19" s="1517"/>
      <c r="K19" s="1517"/>
      <c r="L19" s="403"/>
    </row>
    <row r="20" spans="1:13" ht="3.75" customHeight="1">
      <c r="A20" s="22"/>
      <c r="B20" s="544"/>
      <c r="C20" s="544"/>
      <c r="D20" s="544"/>
      <c r="E20" s="544"/>
      <c r="F20" s="544"/>
      <c r="G20" s="544"/>
      <c r="H20" s="544"/>
      <c r="I20" s="544"/>
      <c r="J20" s="544"/>
      <c r="K20" s="544"/>
      <c r="L20" s="403"/>
    </row>
    <row r="21" spans="1:13" ht="64.5" customHeight="1">
      <c r="A21" s="22"/>
      <c r="B21" s="882" t="s">
        <v>520</v>
      </c>
      <c r="C21" s="882"/>
      <c r="D21" s="536"/>
      <c r="E21" s="1518">
        <f>総表!C31</f>
        <v>0</v>
      </c>
      <c r="F21" s="1518"/>
      <c r="G21" s="1518"/>
      <c r="H21" s="1518"/>
      <c r="I21" s="1518"/>
      <c r="J21" s="1518"/>
      <c r="K21" s="1518"/>
      <c r="L21" s="22"/>
      <c r="M21" s="392" t="s">
        <v>514</v>
      </c>
    </row>
    <row r="22" spans="1:13" ht="64.5" customHeight="1">
      <c r="A22" s="60"/>
      <c r="B22" s="1516" t="s">
        <v>549</v>
      </c>
      <c r="C22" s="882"/>
      <c r="D22" s="536"/>
      <c r="E22" s="1519">
        <f>IFERROR(IF(G23="有",F24-F25,総表!H50),"")</f>
        <v>0</v>
      </c>
      <c r="F22" s="1519"/>
      <c r="G22" s="1519"/>
      <c r="H22" s="1519"/>
      <c r="I22" s="1519"/>
      <c r="J22" s="1519"/>
      <c r="K22" s="1519"/>
      <c r="L22" s="22"/>
      <c r="M22" s="392" t="s">
        <v>514</v>
      </c>
    </row>
    <row r="23" spans="1:13" ht="27.95" customHeight="1">
      <c r="A23" s="60"/>
      <c r="B23" s="536"/>
      <c r="C23" s="536"/>
      <c r="D23" s="536"/>
      <c r="E23" s="545" t="s">
        <v>547</v>
      </c>
      <c r="F23" s="546"/>
      <c r="G23" s="546" t="s">
        <v>548</v>
      </c>
      <c r="H23" s="547"/>
      <c r="I23" s="547"/>
      <c r="J23" s="547"/>
      <c r="K23" s="547"/>
      <c r="L23" s="22"/>
      <c r="M23" s="393"/>
    </row>
    <row r="24" spans="1:13" ht="27.95" customHeight="1">
      <c r="A24" s="60"/>
      <c r="B24" s="536"/>
      <c r="C24" s="536"/>
      <c r="D24" s="536"/>
      <c r="E24" s="577" t="str">
        <f>IF(G23="有","確定額：","")</f>
        <v/>
      </c>
      <c r="F24" s="1520" t="str">
        <f>IF(E25="","",総表!M59)</f>
        <v/>
      </c>
      <c r="G24" s="1520"/>
      <c r="H24" s="548"/>
      <c r="I24" s="547"/>
      <c r="J24" s="547"/>
      <c r="K24" s="547"/>
      <c r="L24" s="22"/>
      <c r="M24" s="393"/>
    </row>
    <row r="25" spans="1:13" ht="27.95" customHeight="1">
      <c r="A25" s="60"/>
      <c r="B25" s="536"/>
      <c r="C25" s="536"/>
      <c r="D25" s="536"/>
      <c r="E25" s="578" t="str">
        <f>IF(G23="有","うち概算払済：","")</f>
        <v/>
      </c>
      <c r="F25" s="1521"/>
      <c r="G25" s="1521"/>
      <c r="H25" s="549"/>
      <c r="I25" s="549"/>
      <c r="J25" s="549"/>
      <c r="K25" s="549"/>
      <c r="L25" s="22"/>
      <c r="M25" s="393"/>
    </row>
    <row r="26" spans="1:13" ht="64.5" customHeight="1">
      <c r="A26" s="60"/>
      <c r="B26" s="882" t="s">
        <v>521</v>
      </c>
      <c r="C26" s="882"/>
      <c r="D26" s="536"/>
      <c r="E26" s="542"/>
      <c r="F26" s="542"/>
      <c r="G26" s="542"/>
      <c r="H26" s="542"/>
      <c r="I26" s="542"/>
      <c r="J26" s="542"/>
      <c r="K26" s="542"/>
      <c r="L26" s="22"/>
    </row>
    <row r="27" spans="1:13" ht="54.95" customHeight="1">
      <c r="B27" s="1522" t="s">
        <v>522</v>
      </c>
      <c r="C27" s="1523"/>
      <c r="D27" s="1524" t="s">
        <v>523</v>
      </c>
      <c r="E27" s="1525"/>
      <c r="F27" s="1525"/>
      <c r="G27" s="1525"/>
      <c r="H27" s="1525"/>
      <c r="I27" s="1525"/>
      <c r="J27" s="1525"/>
      <c r="K27" s="1526"/>
      <c r="L27" s="60"/>
    </row>
    <row r="28" spans="1:13" ht="54.95" customHeight="1">
      <c r="B28" s="1522" t="s">
        <v>524</v>
      </c>
      <c r="C28" s="1523"/>
      <c r="D28" s="1524" t="s">
        <v>525</v>
      </c>
      <c r="E28" s="1525"/>
      <c r="F28" s="1525"/>
      <c r="G28" s="1526"/>
      <c r="H28" s="1527" t="s">
        <v>526</v>
      </c>
      <c r="I28" s="1528"/>
      <c r="J28" s="1529"/>
      <c r="K28" s="1530"/>
      <c r="L28" s="60"/>
    </row>
    <row r="29" spans="1:13" ht="54.95" customHeight="1">
      <c r="B29" s="1522" t="s">
        <v>527</v>
      </c>
      <c r="C29" s="1534"/>
      <c r="D29" s="1524" t="s">
        <v>528</v>
      </c>
      <c r="E29" s="1525"/>
      <c r="F29" s="1525"/>
      <c r="G29" s="1535"/>
      <c r="H29" s="1536"/>
      <c r="I29" s="1525"/>
      <c r="J29" s="1525"/>
      <c r="K29" s="1526"/>
      <c r="L29" s="60"/>
      <c r="M29" s="22" t="s">
        <v>529</v>
      </c>
    </row>
    <row r="30" spans="1:13" ht="54.95" customHeight="1">
      <c r="B30" s="1522" t="s">
        <v>530</v>
      </c>
      <c r="C30" s="1523"/>
      <c r="D30" s="1537"/>
      <c r="E30" s="1538"/>
      <c r="F30" s="1538"/>
      <c r="G30" s="1538"/>
      <c r="H30" s="1538"/>
      <c r="I30" s="1538"/>
      <c r="J30" s="1538"/>
      <c r="K30" s="1539"/>
      <c r="L30" s="60"/>
    </row>
    <row r="31" spans="1:13" ht="54.95" customHeight="1">
      <c r="B31" s="1540" t="s">
        <v>531</v>
      </c>
      <c r="C31" s="1541"/>
      <c r="D31" s="1531"/>
      <c r="E31" s="1532"/>
      <c r="F31" s="1532"/>
      <c r="G31" s="1532"/>
      <c r="H31" s="1532"/>
      <c r="I31" s="1532"/>
      <c r="J31" s="1532"/>
      <c r="K31" s="1533"/>
      <c r="L31" s="60"/>
      <c r="M31" s="22" t="s">
        <v>532</v>
      </c>
    </row>
    <row r="32" spans="1:13" ht="54.95" customHeight="1">
      <c r="B32" s="1522" t="s">
        <v>533</v>
      </c>
      <c r="C32" s="1523"/>
      <c r="D32" s="1531"/>
      <c r="E32" s="1532"/>
      <c r="F32" s="1532"/>
      <c r="G32" s="1532"/>
      <c r="H32" s="1532"/>
      <c r="I32" s="1532"/>
      <c r="J32" s="1532"/>
      <c r="K32" s="1533"/>
      <c r="L32" s="60"/>
    </row>
    <row r="33" spans="2:2" ht="25.5" customHeight="1">
      <c r="B33" s="550" t="s">
        <v>534</v>
      </c>
    </row>
    <row r="34" spans="2:2" ht="25.5" customHeight="1"/>
  </sheetData>
  <sheetProtection selectLockedCells="1"/>
  <mergeCells count="35">
    <mergeCell ref="B32:C32"/>
    <mergeCell ref="D32:K32"/>
    <mergeCell ref="B29:C29"/>
    <mergeCell ref="D29:G29"/>
    <mergeCell ref="H29:K29"/>
    <mergeCell ref="B30:C30"/>
    <mergeCell ref="D30:K30"/>
    <mergeCell ref="B31:C31"/>
    <mergeCell ref="D31:K31"/>
    <mergeCell ref="B27:C27"/>
    <mergeCell ref="D27:K27"/>
    <mergeCell ref="B28:C28"/>
    <mergeCell ref="D28:G28"/>
    <mergeCell ref="H28:I28"/>
    <mergeCell ref="J28:K28"/>
    <mergeCell ref="B26:C26"/>
    <mergeCell ref="B9:K9"/>
    <mergeCell ref="G12:L12"/>
    <mergeCell ref="G13:L13"/>
    <mergeCell ref="G14:L14"/>
    <mergeCell ref="G15:I15"/>
    <mergeCell ref="B17:K17"/>
    <mergeCell ref="B19:K19"/>
    <mergeCell ref="B21:C21"/>
    <mergeCell ref="E21:K21"/>
    <mergeCell ref="B22:C22"/>
    <mergeCell ref="E22:K22"/>
    <mergeCell ref="F24:G24"/>
    <mergeCell ref="F25:G25"/>
    <mergeCell ref="I7:K7"/>
    <mergeCell ref="A1:C1"/>
    <mergeCell ref="C3:J3"/>
    <mergeCell ref="C4:J4"/>
    <mergeCell ref="C5:J5"/>
    <mergeCell ref="I6:K6"/>
  </mergeCells>
  <phoneticPr fontId="9"/>
  <conditionalFormatting sqref="F23:G23">
    <cfRule type="containsText" dxfId="8" priority="1" operator="containsText" text="要入力">
      <formula>NOT(ISERROR(SEARCH("要入力",F23)))</formula>
    </cfRule>
  </conditionalFormatting>
  <conditionalFormatting sqref="H29:K29">
    <cfRule type="expression" dxfId="7" priority="2">
      <formula>NOT($D$29="その他")</formula>
    </cfRule>
  </conditionalFormatting>
  <dataValidations count="4">
    <dataValidation imeMode="halfKatakana" allowBlank="1" showInputMessage="1" showErrorMessage="1" sqref="D31:K31" xr:uid="{F7439015-DBE2-4B8D-AB04-D7FC0A60FB7C}"/>
    <dataValidation imeMode="halfAlpha" allowBlank="1" showInputMessage="1" showErrorMessage="1" sqref="J28:K28 D30:K30" xr:uid="{59E348F1-BE5E-4B2A-A29E-CDC26015E0CF}"/>
    <dataValidation type="list" allowBlank="1" showInputMessage="1" showErrorMessage="1" sqref="D29:G29" xr:uid="{99EFC6B4-A9FD-4C0A-83B8-A947229A225C}">
      <formula1>"普通,当座,その他"</formula1>
    </dataValidation>
    <dataValidation type="list" allowBlank="1" showInputMessage="1" showErrorMessage="1" sqref="G23" xr:uid="{5A4FBBE7-307A-4453-A6D2-15AFDC0A20C1}">
      <formula1>"要入力,有,無"</formula1>
    </dataValidation>
  </dataValidations>
  <printOptions horizontalCentered="1"/>
  <pageMargins left="0.78740157480314965" right="0.78740157480314965" top="0.78740157480314965" bottom="0.78740157480314965" header="0.31496062992125984" footer="0.59055118110236227"/>
  <pageSetup paperSize="9" scale="54" fitToHeight="0" orientation="portrait" r:id="rId1"/>
  <headerFooter scaleWithDoc="0">
    <oddFooter>&amp;R&amp;"ＭＳ ゴシック,標準"&amp;12整理番号：（事務局記入欄）</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F5FC0-82B7-41A2-9456-106F034A9114}">
  <sheetPr>
    <tabColor theme="7" tint="0.79998168889431442"/>
    <pageSetUpPr fitToPage="1"/>
  </sheetPr>
  <dimension ref="A1:T77"/>
  <sheetViews>
    <sheetView view="pageBreakPreview" topLeftCell="A17" zoomScale="60" zoomScaleNormal="60" workbookViewId="0">
      <selection activeCell="K25" sqref="K25"/>
    </sheetView>
  </sheetViews>
  <sheetFormatPr defaultColWidth="9" defaultRowHeight="30" customHeight="1"/>
  <cols>
    <col min="1" max="1" width="6.625" style="22" customWidth="1"/>
    <col min="2" max="2" width="18.625" style="22" customWidth="1"/>
    <col min="3" max="3" width="7.75" style="22" customWidth="1"/>
    <col min="4" max="4" width="16.625" style="22" customWidth="1"/>
    <col min="5" max="5" width="6.625" style="22" customWidth="1"/>
    <col min="6" max="7" width="22.625" style="22" customWidth="1"/>
    <col min="8" max="8" width="6.625" style="22" customWidth="1"/>
    <col min="9" max="9" width="11.625" style="22" customWidth="1"/>
    <col min="10" max="10" width="12.625" style="22" customWidth="1"/>
    <col min="11" max="11" width="84.25" style="23" customWidth="1"/>
    <col min="12" max="16384" width="9" style="22"/>
  </cols>
  <sheetData>
    <row r="1" spans="1:19" s="19" customFormat="1" ht="36.6" customHeight="1">
      <c r="A1" s="856" t="s">
        <v>370</v>
      </c>
      <c r="B1" s="856"/>
      <c r="C1" s="856"/>
      <c r="D1" s="308"/>
      <c r="I1" s="296"/>
      <c r="J1" s="344"/>
      <c r="K1" s="61"/>
    </row>
    <row r="2" spans="1:19" s="19" customFormat="1" ht="6" customHeight="1">
      <c r="B2" s="60"/>
      <c r="K2" s="61"/>
    </row>
    <row r="3" spans="1:19" s="63" customFormat="1" ht="80.099999999999994" customHeight="1">
      <c r="A3" s="858" t="s">
        <v>566</v>
      </c>
      <c r="B3" s="858"/>
      <c r="C3" s="858"/>
      <c r="D3" s="858"/>
      <c r="E3" s="858"/>
      <c r="F3" s="858"/>
      <c r="G3" s="858"/>
      <c r="H3" s="858"/>
      <c r="I3" s="858"/>
      <c r="J3" s="858"/>
      <c r="K3" s="62"/>
      <c r="O3" s="19"/>
      <c r="P3" s="19"/>
      <c r="Q3" s="19"/>
      <c r="R3" s="19"/>
      <c r="S3" s="19"/>
    </row>
    <row r="4" spans="1:19" s="63" customFormat="1" ht="21.75" customHeight="1">
      <c r="A4" s="64"/>
      <c r="B4" s="64"/>
      <c r="C4" s="64"/>
      <c r="D4" s="64"/>
      <c r="E4" s="64"/>
      <c r="F4" s="64"/>
      <c r="G4" s="64"/>
      <c r="H4" s="65"/>
      <c r="I4" s="857"/>
      <c r="J4" s="857"/>
      <c r="K4" s="365"/>
      <c r="O4" s="19"/>
      <c r="P4" s="19"/>
      <c r="Q4" s="19"/>
      <c r="R4" s="19"/>
      <c r="S4" s="19"/>
    </row>
    <row r="5" spans="1:19" s="63" customFormat="1" ht="21.75" customHeight="1">
      <c r="C5" s="22"/>
      <c r="D5" s="22"/>
      <c r="E5" s="22"/>
      <c r="F5" s="22"/>
      <c r="G5" s="22"/>
      <c r="H5" s="859" t="s">
        <v>564</v>
      </c>
      <c r="I5" s="859"/>
      <c r="J5" s="859"/>
      <c r="K5" s="602" t="s">
        <v>567</v>
      </c>
      <c r="L5" s="22"/>
      <c r="R5" s="66"/>
    </row>
    <row r="6" spans="1:19" s="294" customFormat="1" ht="21" customHeight="1">
      <c r="B6" s="882" t="s">
        <v>371</v>
      </c>
      <c r="C6" s="882"/>
      <c r="D6" s="882"/>
      <c r="E6" s="882"/>
      <c r="F6" s="882"/>
      <c r="G6" s="882"/>
      <c r="H6" s="882"/>
      <c r="I6" s="882"/>
      <c r="J6" s="882"/>
      <c r="K6" s="430" t="s">
        <v>568</v>
      </c>
      <c r="L6" s="430"/>
      <c r="R6" s="295"/>
    </row>
    <row r="7" spans="1:19" s="294" customFormat="1" ht="11.25" customHeight="1">
      <c r="A7" s="603"/>
      <c r="L7" s="604"/>
      <c r="R7" s="295"/>
    </row>
    <row r="8" spans="1:19" s="294" customFormat="1" ht="44.25" customHeight="1">
      <c r="A8" s="603"/>
      <c r="B8" s="860" t="s">
        <v>569</v>
      </c>
      <c r="C8" s="860"/>
      <c r="D8" s="860"/>
      <c r="E8" s="860"/>
      <c r="F8" s="860"/>
      <c r="G8" s="860"/>
      <c r="H8" s="860"/>
      <c r="I8" s="860"/>
      <c r="J8" s="860"/>
      <c r="L8" s="604"/>
      <c r="R8" s="295"/>
    </row>
    <row r="9" spans="1:19" s="63" customFormat="1" ht="12.75" customHeight="1" thickBot="1">
      <c r="A9" s="855"/>
      <c r="B9" s="855"/>
      <c r="C9" s="855"/>
      <c r="D9" s="855"/>
      <c r="E9" s="855"/>
      <c r="F9" s="855"/>
      <c r="G9" s="855"/>
      <c r="H9" s="855"/>
      <c r="I9" s="855"/>
      <c r="J9" s="855"/>
      <c r="K9" s="62"/>
      <c r="R9" s="66"/>
    </row>
    <row r="10" spans="1:19" ht="41.45" customHeight="1">
      <c r="A10" s="837" t="s">
        <v>372</v>
      </c>
      <c r="B10" s="838"/>
      <c r="C10" s="889" t="s">
        <v>373</v>
      </c>
      <c r="D10" s="890"/>
      <c r="E10" s="891"/>
      <c r="F10" s="271" t="s">
        <v>374</v>
      </c>
      <c r="G10" s="822" t="s">
        <v>375</v>
      </c>
      <c r="H10" s="823"/>
      <c r="I10" s="823"/>
      <c r="J10" s="824"/>
      <c r="K10" s="24"/>
    </row>
    <row r="11" spans="1:19" ht="41.45" customHeight="1" thickBot="1">
      <c r="A11" s="839" t="s">
        <v>376</v>
      </c>
      <c r="B11" s="840"/>
      <c r="C11" s="825"/>
      <c r="D11" s="826"/>
      <c r="E11" s="827"/>
      <c r="F11" s="316" t="s">
        <v>377</v>
      </c>
      <c r="G11" s="828"/>
      <c r="H11" s="829"/>
      <c r="I11" s="829"/>
      <c r="J11" s="830"/>
      <c r="K11" s="23" t="s">
        <v>360</v>
      </c>
    </row>
    <row r="12" spans="1:19" ht="21.75" hidden="1" customHeight="1" thickTop="1">
      <c r="A12" s="887" t="s">
        <v>378</v>
      </c>
      <c r="B12" s="317" t="s">
        <v>379</v>
      </c>
      <c r="C12" s="831" t="s">
        <v>570</v>
      </c>
      <c r="D12" s="832"/>
      <c r="E12" s="833"/>
      <c r="F12" s="833"/>
      <c r="G12" s="833"/>
      <c r="H12" s="833"/>
      <c r="I12" s="833"/>
      <c r="J12" s="834"/>
      <c r="K12" s="24"/>
    </row>
    <row r="13" spans="1:19" ht="36.6" customHeight="1" thickTop="1">
      <c r="A13" s="766"/>
      <c r="B13" s="25" t="s">
        <v>380</v>
      </c>
      <c r="C13" s="835"/>
      <c r="D13" s="835"/>
      <c r="E13" s="835"/>
      <c r="F13" s="835"/>
      <c r="G13" s="835"/>
      <c r="H13" s="835"/>
      <c r="I13" s="835"/>
      <c r="J13" s="836"/>
      <c r="K13" s="24"/>
    </row>
    <row r="14" spans="1:19" ht="26.25" customHeight="1">
      <c r="A14" s="766"/>
      <c r="B14" s="876" t="s">
        <v>381</v>
      </c>
      <c r="C14" s="375" t="s">
        <v>382</v>
      </c>
      <c r="D14" s="30"/>
      <c r="E14" s="302" t="s">
        <v>348</v>
      </c>
      <c r="F14" s="303"/>
      <c r="G14" s="844"/>
      <c r="H14" s="844"/>
      <c r="I14" s="844"/>
      <c r="J14" s="845"/>
      <c r="K14" s="802" t="s">
        <v>361</v>
      </c>
    </row>
    <row r="15" spans="1:19" ht="15" customHeight="1">
      <c r="A15" s="766"/>
      <c r="B15" s="877"/>
      <c r="C15" s="883" t="s">
        <v>383</v>
      </c>
      <c r="D15" s="884"/>
      <c r="E15" s="773" t="s">
        <v>384</v>
      </c>
      <c r="F15" s="774"/>
      <c r="G15" s="774"/>
      <c r="H15" s="774"/>
      <c r="I15" s="774"/>
      <c r="J15" s="803"/>
      <c r="K15" s="802"/>
    </row>
    <row r="16" spans="1:19" ht="36.6" customHeight="1">
      <c r="A16" s="766"/>
      <c r="B16" s="878"/>
      <c r="C16" s="885"/>
      <c r="D16" s="886"/>
      <c r="E16" s="804"/>
      <c r="F16" s="805"/>
      <c r="G16" s="805"/>
      <c r="H16" s="805"/>
      <c r="I16" s="805"/>
      <c r="J16" s="806"/>
      <c r="K16" s="802"/>
    </row>
    <row r="17" spans="1:12" s="19" customFormat="1" ht="26.25" customHeight="1">
      <c r="A17" s="766"/>
      <c r="B17" s="876" t="s">
        <v>571</v>
      </c>
      <c r="C17" s="375" t="s">
        <v>382</v>
      </c>
      <c r="D17" s="30"/>
      <c r="E17" s="302" t="s">
        <v>348</v>
      </c>
      <c r="F17" s="303"/>
      <c r="G17" s="844"/>
      <c r="H17" s="844"/>
      <c r="I17" s="844"/>
      <c r="J17" s="845"/>
      <c r="K17" s="807" t="s">
        <v>572</v>
      </c>
      <c r="L17" s="22"/>
    </row>
    <row r="18" spans="1:12" s="19" customFormat="1" ht="15" customHeight="1">
      <c r="A18" s="766"/>
      <c r="B18" s="877"/>
      <c r="C18" s="883" t="s">
        <v>383</v>
      </c>
      <c r="D18" s="884"/>
      <c r="E18" s="773" t="s">
        <v>384</v>
      </c>
      <c r="F18" s="774"/>
      <c r="G18" s="774"/>
      <c r="H18" s="774"/>
      <c r="I18" s="773" t="s">
        <v>385</v>
      </c>
      <c r="J18" s="803"/>
      <c r="K18" s="807"/>
      <c r="L18" s="22"/>
    </row>
    <row r="19" spans="1:12" s="19" customFormat="1" ht="33.75" customHeight="1">
      <c r="A19" s="766"/>
      <c r="B19" s="878"/>
      <c r="C19" s="885"/>
      <c r="D19" s="886"/>
      <c r="E19" s="804"/>
      <c r="F19" s="805"/>
      <c r="G19" s="805"/>
      <c r="H19" s="805"/>
      <c r="I19" s="804"/>
      <c r="J19" s="806"/>
      <c r="K19" s="807"/>
      <c r="L19" s="22"/>
    </row>
    <row r="20" spans="1:12" ht="36.6" customHeight="1">
      <c r="A20" s="766"/>
      <c r="B20" s="59" t="s">
        <v>386</v>
      </c>
      <c r="C20" s="804"/>
      <c r="D20" s="805"/>
      <c r="E20" s="866"/>
      <c r="F20" s="605" t="s">
        <v>387</v>
      </c>
      <c r="G20" s="867"/>
      <c r="H20" s="868"/>
      <c r="I20" s="868"/>
      <c r="J20" s="869"/>
      <c r="K20" s="24"/>
    </row>
    <row r="21" spans="1:12" ht="36.6" customHeight="1" thickBot="1">
      <c r="A21" s="888"/>
      <c r="B21" s="316" t="s">
        <v>388</v>
      </c>
      <c r="C21" s="870"/>
      <c r="D21" s="871"/>
      <c r="E21" s="872"/>
      <c r="F21" s="606" t="s">
        <v>389</v>
      </c>
      <c r="G21" s="873"/>
      <c r="H21" s="874"/>
      <c r="I21" s="874"/>
      <c r="J21" s="875"/>
      <c r="K21" s="24"/>
    </row>
    <row r="22" spans="1:12" s="19" customFormat="1" ht="35.25" customHeight="1" thickTop="1">
      <c r="A22" s="861" t="s">
        <v>390</v>
      </c>
      <c r="B22" s="318" t="s">
        <v>391</v>
      </c>
      <c r="C22" s="808"/>
      <c r="D22" s="809"/>
      <c r="E22" s="814"/>
      <c r="F22" s="319" t="s">
        <v>392</v>
      </c>
      <c r="G22" s="808"/>
      <c r="H22" s="809"/>
      <c r="I22" s="809"/>
      <c r="J22" s="815"/>
      <c r="K22" s="607"/>
      <c r="L22" s="305"/>
    </row>
    <row r="23" spans="1:12" s="19" customFormat="1" ht="35.25" customHeight="1">
      <c r="A23" s="864"/>
      <c r="B23" s="20" t="s">
        <v>379</v>
      </c>
      <c r="C23" s="816"/>
      <c r="D23" s="817"/>
      <c r="E23" s="818"/>
      <c r="F23" s="304" t="s">
        <v>393</v>
      </c>
      <c r="G23" s="819"/>
      <c r="H23" s="820"/>
      <c r="I23" s="820"/>
      <c r="J23" s="821"/>
      <c r="K23" s="607"/>
      <c r="L23" s="305"/>
    </row>
    <row r="24" spans="1:12" s="19" customFormat="1" ht="35.25" customHeight="1" thickBot="1">
      <c r="A24" s="865"/>
      <c r="B24" s="320" t="s">
        <v>394</v>
      </c>
      <c r="C24" s="879"/>
      <c r="D24" s="880"/>
      <c r="E24" s="881"/>
      <c r="F24" s="321" t="s">
        <v>395</v>
      </c>
      <c r="G24" s="852"/>
      <c r="H24" s="853"/>
      <c r="I24" s="853"/>
      <c r="J24" s="854"/>
      <c r="K24" s="365"/>
      <c r="L24" s="307"/>
    </row>
    <row r="25" spans="1:12" s="19" customFormat="1" ht="35.25" customHeight="1" thickTop="1">
      <c r="A25" s="861" t="s">
        <v>396</v>
      </c>
      <c r="B25" s="318" t="s">
        <v>391</v>
      </c>
      <c r="C25" s="808"/>
      <c r="D25" s="809"/>
      <c r="E25" s="810"/>
      <c r="F25" s="322" t="s">
        <v>397</v>
      </c>
      <c r="G25" s="811"/>
      <c r="H25" s="812"/>
      <c r="I25" s="812"/>
      <c r="J25" s="813"/>
      <c r="K25" s="21"/>
    </row>
    <row r="26" spans="1:12" s="19" customFormat="1" ht="35.25" customHeight="1">
      <c r="A26" s="862"/>
      <c r="B26" s="20" t="s">
        <v>379</v>
      </c>
      <c r="C26" s="816"/>
      <c r="D26" s="817"/>
      <c r="E26" s="818"/>
      <c r="F26" s="18" t="s">
        <v>393</v>
      </c>
      <c r="G26" s="846"/>
      <c r="H26" s="847"/>
      <c r="I26" s="847"/>
      <c r="J26" s="848"/>
      <c r="K26" s="21"/>
    </row>
    <row r="27" spans="1:12" s="19" customFormat="1" ht="35.25" customHeight="1" thickBot="1">
      <c r="A27" s="863"/>
      <c r="B27" s="320" t="s">
        <v>394</v>
      </c>
      <c r="C27" s="849"/>
      <c r="D27" s="850"/>
      <c r="E27" s="851"/>
      <c r="F27" s="321" t="s">
        <v>398</v>
      </c>
      <c r="G27" s="852"/>
      <c r="H27" s="853"/>
      <c r="I27" s="853"/>
      <c r="J27" s="854"/>
      <c r="K27" s="21"/>
    </row>
    <row r="28" spans="1:12" ht="21.75" customHeight="1" thickTop="1">
      <c r="A28" s="766" t="s">
        <v>399</v>
      </c>
      <c r="B28" s="324" t="s">
        <v>379</v>
      </c>
      <c r="C28" s="768"/>
      <c r="D28" s="769"/>
      <c r="E28" s="769"/>
      <c r="F28" s="769"/>
      <c r="G28" s="769"/>
      <c r="H28" s="769"/>
      <c r="I28" s="769"/>
      <c r="J28" s="770"/>
    </row>
    <row r="29" spans="1:12" ht="60" customHeight="1">
      <c r="A29" s="766"/>
      <c r="B29" s="323" t="s">
        <v>400</v>
      </c>
      <c r="C29" s="771"/>
      <c r="D29" s="771"/>
      <c r="E29" s="771"/>
      <c r="F29" s="771"/>
      <c r="G29" s="771"/>
      <c r="H29" s="771"/>
      <c r="I29" s="771"/>
      <c r="J29" s="772"/>
      <c r="K29" s="366" t="s">
        <v>401</v>
      </c>
    </row>
    <row r="30" spans="1:12" ht="15" hidden="1" customHeight="1">
      <c r="A30" s="766"/>
      <c r="B30" s="786" t="s">
        <v>402</v>
      </c>
      <c r="C30" s="26" t="s">
        <v>403</v>
      </c>
      <c r="D30" s="57"/>
      <c r="E30" s="773" t="s">
        <v>400</v>
      </c>
      <c r="F30" s="774"/>
      <c r="G30" s="774"/>
      <c r="H30" s="774"/>
      <c r="I30" s="775"/>
      <c r="J30" s="272" t="s">
        <v>404</v>
      </c>
      <c r="K30" s="32" t="s">
        <v>362</v>
      </c>
    </row>
    <row r="31" spans="1:12" ht="60" hidden="1" customHeight="1">
      <c r="A31" s="766"/>
      <c r="B31" s="786"/>
      <c r="C31" s="56" t="s">
        <v>405</v>
      </c>
      <c r="D31" s="309"/>
      <c r="E31" s="776"/>
      <c r="F31" s="777"/>
      <c r="G31" s="777"/>
      <c r="H31" s="777"/>
      <c r="I31" s="778"/>
      <c r="J31" s="273"/>
      <c r="K31" s="32" t="s">
        <v>363</v>
      </c>
    </row>
    <row r="32" spans="1:12" ht="60" hidden="1" customHeight="1">
      <c r="A32" s="766"/>
      <c r="B32" s="786"/>
      <c r="C32" s="56" t="s">
        <v>406</v>
      </c>
      <c r="D32" s="309"/>
      <c r="E32" s="776"/>
      <c r="F32" s="777"/>
      <c r="G32" s="777"/>
      <c r="H32" s="777"/>
      <c r="I32" s="778"/>
      <c r="J32" s="273"/>
      <c r="K32" s="32" t="s">
        <v>362</v>
      </c>
    </row>
    <row r="33" spans="1:20" ht="60" hidden="1" customHeight="1">
      <c r="A33" s="766"/>
      <c r="B33" s="786"/>
      <c r="C33" s="56" t="s">
        <v>407</v>
      </c>
      <c r="D33" s="309"/>
      <c r="E33" s="776"/>
      <c r="F33" s="777"/>
      <c r="G33" s="777"/>
      <c r="H33" s="777"/>
      <c r="I33" s="778"/>
      <c r="J33" s="273"/>
      <c r="K33" s="32" t="s">
        <v>362</v>
      </c>
    </row>
    <row r="34" spans="1:20" ht="21" customHeight="1">
      <c r="A34" s="766"/>
      <c r="B34" s="779" t="s">
        <v>408</v>
      </c>
      <c r="C34" s="773" t="s">
        <v>409</v>
      </c>
      <c r="D34" s="843"/>
      <c r="E34" s="313"/>
      <c r="F34" s="58" t="s">
        <v>410</v>
      </c>
      <c r="G34" s="773" t="s">
        <v>411</v>
      </c>
      <c r="H34" s="781"/>
      <c r="I34" s="781"/>
      <c r="J34" s="782"/>
      <c r="K34" s="23" t="s">
        <v>413</v>
      </c>
    </row>
    <row r="35" spans="1:20" ht="36" customHeight="1" thickBot="1">
      <c r="A35" s="766"/>
      <c r="B35" s="780"/>
      <c r="C35" s="841"/>
      <c r="D35" s="842"/>
      <c r="E35" s="314" t="s">
        <v>412</v>
      </c>
      <c r="F35" s="312"/>
      <c r="G35" s="783"/>
      <c r="H35" s="784"/>
      <c r="I35" s="784"/>
      <c r="J35" s="785"/>
    </row>
    <row r="36" spans="1:20" ht="15" hidden="1" customHeight="1">
      <c r="A36" s="766"/>
      <c r="B36" s="780"/>
      <c r="C36" s="33"/>
      <c r="D36" s="310"/>
      <c r="E36" s="31" t="s">
        <v>412</v>
      </c>
      <c r="F36" s="34"/>
      <c r="G36" s="260"/>
      <c r="H36" s="35"/>
      <c r="I36" s="764"/>
      <c r="J36" s="765"/>
      <c r="K36" s="763" t="s">
        <v>414</v>
      </c>
      <c r="L36" s="23"/>
    </row>
    <row r="37" spans="1:20" ht="15" hidden="1" customHeight="1">
      <c r="A37" s="766"/>
      <c r="B37" s="780"/>
      <c r="C37" s="33"/>
      <c r="D37" s="310"/>
      <c r="E37" s="31" t="s">
        <v>412</v>
      </c>
      <c r="F37" s="34"/>
      <c r="G37" s="260"/>
      <c r="H37" s="35"/>
      <c r="I37" s="764"/>
      <c r="J37" s="765"/>
      <c r="K37" s="763"/>
      <c r="L37" s="23"/>
    </row>
    <row r="38" spans="1:20" ht="30" hidden="1" customHeight="1">
      <c r="A38" s="766"/>
      <c r="B38" s="780"/>
      <c r="C38" s="33"/>
      <c r="D38" s="310"/>
      <c r="E38" s="31" t="s">
        <v>412</v>
      </c>
      <c r="F38" s="34"/>
      <c r="G38" s="260"/>
      <c r="H38" s="35"/>
      <c r="I38" s="764"/>
      <c r="J38" s="765"/>
      <c r="K38" s="763"/>
      <c r="L38" s="23"/>
    </row>
    <row r="39" spans="1:20" ht="30" hidden="1" customHeight="1">
      <c r="A39" s="766"/>
      <c r="B39" s="780"/>
      <c r="C39" s="33"/>
      <c r="D39" s="310"/>
      <c r="E39" s="31" t="s">
        <v>412</v>
      </c>
      <c r="F39" s="34"/>
      <c r="G39" s="260"/>
      <c r="H39" s="35"/>
      <c r="I39" s="764"/>
      <c r="J39" s="765"/>
      <c r="K39" s="763"/>
      <c r="L39" s="23"/>
    </row>
    <row r="40" spans="1:20" ht="30" hidden="1" customHeight="1">
      <c r="A40" s="766"/>
      <c r="B40" s="780"/>
      <c r="C40" s="33"/>
      <c r="D40" s="310"/>
      <c r="E40" s="31" t="s">
        <v>412</v>
      </c>
      <c r="F40" s="34"/>
      <c r="G40" s="260"/>
      <c r="H40" s="35"/>
      <c r="I40" s="764"/>
      <c r="J40" s="765"/>
      <c r="K40" s="763"/>
      <c r="L40" s="23"/>
    </row>
    <row r="41" spans="1:20" ht="30" hidden="1" customHeight="1">
      <c r="A41" s="766"/>
      <c r="B41" s="780"/>
      <c r="C41" s="33"/>
      <c r="D41" s="310"/>
      <c r="E41" s="31" t="s">
        <v>412</v>
      </c>
      <c r="F41" s="34"/>
      <c r="G41" s="260"/>
      <c r="H41" s="35"/>
      <c r="I41" s="764"/>
      <c r="J41" s="765"/>
      <c r="K41" s="763"/>
      <c r="L41" s="23"/>
    </row>
    <row r="42" spans="1:20" ht="30" hidden="1" customHeight="1">
      <c r="A42" s="766"/>
      <c r="B42" s="780"/>
      <c r="C42" s="33"/>
      <c r="D42" s="310"/>
      <c r="E42" s="31" t="s">
        <v>412</v>
      </c>
      <c r="F42" s="34"/>
      <c r="G42" s="260"/>
      <c r="H42" s="35"/>
      <c r="I42" s="764"/>
      <c r="J42" s="765"/>
      <c r="K42" s="24"/>
      <c r="L42" s="23"/>
    </row>
    <row r="43" spans="1:20" ht="30" hidden="1" customHeight="1">
      <c r="A43" s="766"/>
      <c r="B43" s="780"/>
      <c r="C43" s="33"/>
      <c r="D43" s="310"/>
      <c r="E43" s="31" t="s">
        <v>412</v>
      </c>
      <c r="F43" s="34"/>
      <c r="G43" s="260"/>
      <c r="H43" s="35"/>
      <c r="I43" s="764"/>
      <c r="J43" s="765"/>
      <c r="K43" s="24"/>
      <c r="L43" s="23"/>
    </row>
    <row r="44" spans="1:20" ht="30" hidden="1" customHeight="1">
      <c r="A44" s="766"/>
      <c r="B44" s="780"/>
      <c r="C44" s="33"/>
      <c r="D44" s="310"/>
      <c r="E44" s="31" t="s">
        <v>412</v>
      </c>
      <c r="F44" s="34"/>
      <c r="G44" s="260"/>
      <c r="H44" s="35"/>
      <c r="I44" s="764"/>
      <c r="J44" s="765"/>
      <c r="K44" s="24"/>
      <c r="L44" s="23"/>
    </row>
    <row r="45" spans="1:20" ht="30" hidden="1" customHeight="1">
      <c r="A45" s="766"/>
      <c r="B45" s="780"/>
      <c r="C45" s="33"/>
      <c r="D45" s="310"/>
      <c r="E45" s="31" t="s">
        <v>412</v>
      </c>
      <c r="F45" s="34"/>
      <c r="G45" s="260"/>
      <c r="H45" s="35"/>
      <c r="I45" s="764"/>
      <c r="J45" s="765"/>
      <c r="K45" s="24"/>
      <c r="L45" s="23"/>
    </row>
    <row r="46" spans="1:20" ht="15" hidden="1" customHeight="1">
      <c r="A46" s="766"/>
      <c r="B46" s="780"/>
      <c r="C46" s="33"/>
      <c r="D46" s="310"/>
      <c r="E46" s="31" t="s">
        <v>412</v>
      </c>
      <c r="F46" s="34"/>
      <c r="G46" s="260"/>
      <c r="H46" s="35"/>
      <c r="I46" s="764"/>
      <c r="J46" s="765"/>
      <c r="K46" s="24"/>
      <c r="L46" s="23"/>
    </row>
    <row r="47" spans="1:20" ht="30" hidden="1" customHeight="1" thickBot="1">
      <c r="A47" s="766"/>
      <c r="B47" s="780"/>
      <c r="C47" s="52"/>
      <c r="D47" s="311"/>
      <c r="E47" s="53" t="s">
        <v>412</v>
      </c>
      <c r="F47" s="54"/>
      <c r="G47" s="261"/>
      <c r="H47" s="55"/>
      <c r="I47" s="787"/>
      <c r="J47" s="788"/>
      <c r="K47" s="24"/>
      <c r="L47" s="23"/>
      <c r="M47" s="23"/>
      <c r="N47" s="23"/>
      <c r="O47" s="23"/>
      <c r="P47" s="23"/>
      <c r="Q47" s="23"/>
      <c r="R47" s="23"/>
      <c r="S47" s="23"/>
      <c r="T47" s="23"/>
    </row>
    <row r="48" spans="1:20" ht="30" customHeight="1" thickTop="1" thickBot="1">
      <c r="A48" s="766"/>
      <c r="B48" s="789" t="s">
        <v>415</v>
      </c>
      <c r="C48" s="793" t="s">
        <v>416</v>
      </c>
      <c r="D48" s="794"/>
      <c r="E48" s="794"/>
      <c r="F48" s="795"/>
      <c r="G48" s="796"/>
      <c r="H48" s="797"/>
      <c r="I48" s="797"/>
      <c r="J48" s="798"/>
      <c r="K48" s="608" t="s">
        <v>573</v>
      </c>
      <c r="M48" s="23"/>
      <c r="N48" s="23"/>
      <c r="O48" s="23"/>
      <c r="P48" s="23"/>
      <c r="Q48" s="23"/>
      <c r="R48" s="23"/>
      <c r="S48" s="23"/>
      <c r="T48" s="23"/>
    </row>
    <row r="49" spans="1:20" ht="30" hidden="1" customHeight="1" thickTop="1">
      <c r="A49" s="766"/>
      <c r="B49" s="790"/>
      <c r="C49" s="761" t="s">
        <v>417</v>
      </c>
      <c r="D49" s="609"/>
      <c r="E49" s="748"/>
      <c r="F49" s="749"/>
      <c r="G49" s="263" t="s">
        <v>418</v>
      </c>
      <c r="H49" s="748"/>
      <c r="I49" s="750"/>
      <c r="J49" s="751"/>
      <c r="M49" s="23"/>
      <c r="N49" s="23"/>
      <c r="O49" s="23"/>
      <c r="P49" s="23"/>
      <c r="Q49" s="23"/>
      <c r="R49" s="23"/>
      <c r="S49" s="23"/>
      <c r="T49" s="23"/>
    </row>
    <row r="50" spans="1:20" ht="30" hidden="1" customHeight="1">
      <c r="A50" s="766"/>
      <c r="B50" s="790"/>
      <c r="C50" s="762"/>
      <c r="D50" s="610"/>
      <c r="E50" s="737"/>
      <c r="F50" s="752"/>
      <c r="G50" s="262" t="s">
        <v>419</v>
      </c>
      <c r="H50" s="737"/>
      <c r="I50" s="738"/>
      <c r="J50" s="739"/>
      <c r="M50" s="23"/>
      <c r="N50" s="23"/>
      <c r="O50" s="23"/>
      <c r="P50" s="23"/>
      <c r="Q50" s="23"/>
      <c r="R50" s="23"/>
      <c r="S50" s="23"/>
      <c r="T50" s="23"/>
    </row>
    <row r="51" spans="1:20" ht="30" hidden="1" customHeight="1">
      <c r="A51" s="766"/>
      <c r="B51" s="790"/>
      <c r="C51" s="611" t="s">
        <v>420</v>
      </c>
      <c r="D51" s="611"/>
      <c r="E51" s="740"/>
      <c r="F51" s="740"/>
      <c r="G51" s="264"/>
      <c r="H51" s="741"/>
      <c r="I51" s="742"/>
      <c r="J51" s="743"/>
      <c r="M51" s="23"/>
      <c r="N51" s="23"/>
      <c r="O51" s="23"/>
      <c r="P51" s="23"/>
      <c r="Q51" s="23"/>
      <c r="R51" s="23"/>
      <c r="S51" s="23"/>
      <c r="T51" s="23"/>
    </row>
    <row r="52" spans="1:20" ht="30" hidden="1" customHeight="1">
      <c r="A52" s="766"/>
      <c r="B52" s="790"/>
      <c r="C52" s="612" t="s">
        <v>421</v>
      </c>
      <c r="D52" s="612"/>
      <c r="E52" s="744"/>
      <c r="F52" s="744"/>
      <c r="G52" s="265"/>
      <c r="H52" s="745"/>
      <c r="I52" s="746"/>
      <c r="J52" s="747"/>
      <c r="M52" s="23"/>
      <c r="N52" s="23"/>
      <c r="O52" s="23"/>
      <c r="P52" s="23"/>
      <c r="Q52" s="23"/>
      <c r="R52" s="23"/>
      <c r="S52" s="23"/>
      <c r="T52" s="23"/>
    </row>
    <row r="53" spans="1:20" ht="30" hidden="1" customHeight="1">
      <c r="A53" s="766"/>
      <c r="B53" s="790"/>
      <c r="C53" s="612" t="s">
        <v>422</v>
      </c>
      <c r="D53" s="613"/>
      <c r="E53" s="753"/>
      <c r="F53" s="753"/>
      <c r="G53" s="265"/>
      <c r="H53" s="754"/>
      <c r="I53" s="755"/>
      <c r="J53" s="756"/>
      <c r="K53" s="36"/>
    </row>
    <row r="54" spans="1:20" ht="30" customHeight="1" thickTop="1">
      <c r="A54" s="766"/>
      <c r="B54" s="790"/>
      <c r="C54" s="757" t="s">
        <v>423</v>
      </c>
      <c r="D54" s="758"/>
      <c r="E54" s="758"/>
      <c r="F54" s="759"/>
      <c r="G54" s="757" t="s">
        <v>424</v>
      </c>
      <c r="H54" s="758"/>
      <c r="I54" s="758"/>
      <c r="J54" s="760"/>
      <c r="K54" s="614" t="s">
        <v>364</v>
      </c>
      <c r="L54" s="19"/>
    </row>
    <row r="55" spans="1:20" ht="30" customHeight="1">
      <c r="A55" s="766"/>
      <c r="B55" s="790"/>
      <c r="C55" s="799" t="s">
        <v>425</v>
      </c>
      <c r="D55" s="800"/>
      <c r="E55" s="801"/>
      <c r="F55" s="267"/>
      <c r="G55" s="733" t="s">
        <v>426</v>
      </c>
      <c r="H55" s="734"/>
      <c r="I55" s="735"/>
      <c r="J55" s="736"/>
      <c r="K55" s="19"/>
      <c r="L55" s="19"/>
    </row>
    <row r="56" spans="1:20" ht="30" customHeight="1">
      <c r="A56" s="766"/>
      <c r="B56" s="790"/>
      <c r="C56" s="713" t="s">
        <v>427</v>
      </c>
      <c r="D56" s="714"/>
      <c r="E56" s="715"/>
      <c r="F56" s="268"/>
      <c r="G56" s="711" t="s">
        <v>428</v>
      </c>
      <c r="H56" s="712"/>
      <c r="I56" s="727"/>
      <c r="J56" s="728"/>
      <c r="K56" s="61"/>
      <c r="L56" s="19"/>
    </row>
    <row r="57" spans="1:20" ht="30" customHeight="1">
      <c r="A57" s="766"/>
      <c r="B57" s="790"/>
      <c r="C57" s="713" t="s">
        <v>429</v>
      </c>
      <c r="D57" s="714"/>
      <c r="E57" s="715"/>
      <c r="F57" s="268"/>
      <c r="G57" s="729" t="s">
        <v>430</v>
      </c>
      <c r="H57" s="730"/>
      <c r="I57" s="731"/>
      <c r="J57" s="732"/>
      <c r="K57" s="61"/>
      <c r="L57" s="19"/>
    </row>
    <row r="58" spans="1:20" ht="30" customHeight="1">
      <c r="A58" s="766"/>
      <c r="B58" s="790"/>
      <c r="C58" s="713" t="s">
        <v>431</v>
      </c>
      <c r="D58" s="714"/>
      <c r="E58" s="715"/>
      <c r="F58" s="268"/>
      <c r="G58" s="716" t="s">
        <v>432</v>
      </c>
      <c r="H58" s="717"/>
      <c r="I58" s="718"/>
      <c r="J58" s="719"/>
      <c r="K58" s="61"/>
      <c r="L58" s="19"/>
    </row>
    <row r="59" spans="1:20" ht="30" customHeight="1" thickBot="1">
      <c r="A59" s="766"/>
      <c r="B59" s="790"/>
      <c r="C59" s="720" t="s">
        <v>433</v>
      </c>
      <c r="D59" s="721"/>
      <c r="E59" s="722"/>
      <c r="F59" s="270"/>
      <c r="G59" s="723" t="s">
        <v>434</v>
      </c>
      <c r="H59" s="724"/>
      <c r="I59" s="725"/>
      <c r="J59" s="726"/>
      <c r="K59" s="61"/>
      <c r="L59" s="19"/>
    </row>
    <row r="60" spans="1:20" ht="30" customHeight="1" thickBot="1">
      <c r="A60" s="766"/>
      <c r="B60" s="791"/>
      <c r="C60" s="701" t="s">
        <v>339</v>
      </c>
      <c r="D60" s="702"/>
      <c r="E60" s="703"/>
      <c r="F60" s="269"/>
      <c r="G60" s="704" t="s">
        <v>574</v>
      </c>
      <c r="H60" s="705"/>
      <c r="I60" s="706"/>
      <c r="J60" s="707"/>
      <c r="K60" s="61"/>
      <c r="L60" s="19"/>
    </row>
    <row r="61" spans="1:20" ht="30" customHeight="1" thickBot="1">
      <c r="A61" s="766"/>
      <c r="B61" s="790"/>
      <c r="C61" s="708" t="s">
        <v>340</v>
      </c>
      <c r="D61" s="709"/>
      <c r="E61" s="710"/>
      <c r="F61" s="343"/>
      <c r="G61" s="711" t="s">
        <v>435</v>
      </c>
      <c r="H61" s="712"/>
      <c r="I61" s="691"/>
      <c r="J61" s="692"/>
      <c r="K61" s="61"/>
      <c r="L61" s="19"/>
    </row>
    <row r="62" spans="1:20" ht="30" customHeight="1" thickTop="1" thickBot="1">
      <c r="A62" s="766"/>
      <c r="B62" s="791"/>
      <c r="C62" s="680" t="s">
        <v>341</v>
      </c>
      <c r="D62" s="681"/>
      <c r="E62" s="682"/>
      <c r="F62" s="346"/>
      <c r="G62" s="683" t="s">
        <v>575</v>
      </c>
      <c r="H62" s="684"/>
      <c r="I62" s="689"/>
      <c r="J62" s="690"/>
      <c r="K62" s="61"/>
      <c r="L62" s="19"/>
    </row>
    <row r="63" spans="1:20" ht="30" customHeight="1" thickTop="1">
      <c r="A63" s="766"/>
      <c r="B63" s="791"/>
      <c r="C63" s="695" t="s">
        <v>576</v>
      </c>
      <c r="D63" s="696"/>
      <c r="E63" s="697"/>
      <c r="F63" s="615"/>
      <c r="G63" s="685"/>
      <c r="H63" s="686"/>
      <c r="I63" s="691"/>
      <c r="J63" s="692"/>
      <c r="K63" s="61"/>
      <c r="L63" s="19"/>
    </row>
    <row r="64" spans="1:20" ht="30" customHeight="1" thickBot="1">
      <c r="A64" s="767"/>
      <c r="B64" s="792"/>
      <c r="C64" s="698" t="s">
        <v>577</v>
      </c>
      <c r="D64" s="699"/>
      <c r="E64" s="700"/>
      <c r="F64" s="616"/>
      <c r="G64" s="687"/>
      <c r="H64" s="688"/>
      <c r="I64" s="693"/>
      <c r="J64" s="694"/>
      <c r="K64" s="61"/>
      <c r="L64" s="19"/>
    </row>
    <row r="65" spans="1:12" ht="30" customHeight="1">
      <c r="A65" s="146"/>
      <c r="E65" s="27"/>
      <c r="F65" s="27"/>
      <c r="H65" s="27"/>
      <c r="I65" s="27"/>
      <c r="J65" s="27"/>
    </row>
    <row r="66" spans="1:12" ht="30" customHeight="1">
      <c r="K66" s="24"/>
      <c r="L66" s="23"/>
    </row>
    <row r="67" spans="1:12" ht="30" customHeight="1">
      <c r="I67" s="28"/>
      <c r="J67" s="29"/>
      <c r="K67" s="24"/>
      <c r="L67" s="23"/>
    </row>
    <row r="68" spans="1:12" ht="30" customHeight="1">
      <c r="K68" s="24"/>
      <c r="L68" s="23"/>
    </row>
    <row r="69" spans="1:12" ht="30" customHeight="1">
      <c r="K69" s="24"/>
      <c r="L69" s="23"/>
    </row>
    <row r="70" spans="1:12" ht="30" customHeight="1">
      <c r="K70" s="24"/>
      <c r="L70" s="23"/>
    </row>
    <row r="71" spans="1:12" ht="30" customHeight="1">
      <c r="K71" s="24"/>
      <c r="L71" s="23"/>
    </row>
    <row r="72" spans="1:12" ht="30" customHeight="1">
      <c r="K72" s="24"/>
      <c r="L72" s="23"/>
    </row>
    <row r="77" spans="1:12" ht="30" customHeight="1">
      <c r="B77" s="23"/>
    </row>
  </sheetData>
  <mergeCells count="118">
    <mergeCell ref="A9:J9"/>
    <mergeCell ref="A1:C1"/>
    <mergeCell ref="I4:J4"/>
    <mergeCell ref="A3:J3"/>
    <mergeCell ref="H5:J5"/>
    <mergeCell ref="B8:J8"/>
    <mergeCell ref="A25:A27"/>
    <mergeCell ref="A22:A24"/>
    <mergeCell ref="C20:E20"/>
    <mergeCell ref="G20:J20"/>
    <mergeCell ref="C21:E21"/>
    <mergeCell ref="G21:J21"/>
    <mergeCell ref="B17:B19"/>
    <mergeCell ref="C24:E24"/>
    <mergeCell ref="G24:J24"/>
    <mergeCell ref="B6:J6"/>
    <mergeCell ref="G17:J17"/>
    <mergeCell ref="C18:D18"/>
    <mergeCell ref="C19:D19"/>
    <mergeCell ref="A12:A21"/>
    <mergeCell ref="B14:B16"/>
    <mergeCell ref="C15:D15"/>
    <mergeCell ref="C16:D16"/>
    <mergeCell ref="C10:E10"/>
    <mergeCell ref="G10:J10"/>
    <mergeCell ref="C11:E11"/>
    <mergeCell ref="G11:J11"/>
    <mergeCell ref="C12:J12"/>
    <mergeCell ref="C13:J13"/>
    <mergeCell ref="A10:B10"/>
    <mergeCell ref="A11:B11"/>
    <mergeCell ref="I43:J43"/>
    <mergeCell ref="I44:J44"/>
    <mergeCell ref="I42:J42"/>
    <mergeCell ref="C35:D35"/>
    <mergeCell ref="C34:D34"/>
    <mergeCell ref="G14:J14"/>
    <mergeCell ref="C26:E26"/>
    <mergeCell ref="G26:J26"/>
    <mergeCell ref="C27:E27"/>
    <mergeCell ref="G27:J27"/>
    <mergeCell ref="I36:J36"/>
    <mergeCell ref="K14:K16"/>
    <mergeCell ref="E15:J15"/>
    <mergeCell ref="E16:J16"/>
    <mergeCell ref="K17:K19"/>
    <mergeCell ref="E18:H18"/>
    <mergeCell ref="I18:J18"/>
    <mergeCell ref="E19:H19"/>
    <mergeCell ref="I19:J19"/>
    <mergeCell ref="C25:E25"/>
    <mergeCell ref="G25:J25"/>
    <mergeCell ref="C22:E22"/>
    <mergeCell ref="G22:J22"/>
    <mergeCell ref="C23:E23"/>
    <mergeCell ref="G23:J23"/>
    <mergeCell ref="K36:K41"/>
    <mergeCell ref="I37:J37"/>
    <mergeCell ref="I38:J38"/>
    <mergeCell ref="I39:J39"/>
    <mergeCell ref="I40:J40"/>
    <mergeCell ref="I41:J41"/>
    <mergeCell ref="A28:A64"/>
    <mergeCell ref="C28:J28"/>
    <mergeCell ref="C29:J29"/>
    <mergeCell ref="E30:I30"/>
    <mergeCell ref="E31:I31"/>
    <mergeCell ref="E32:I32"/>
    <mergeCell ref="E33:I33"/>
    <mergeCell ref="B34:B47"/>
    <mergeCell ref="G34:J34"/>
    <mergeCell ref="G35:J35"/>
    <mergeCell ref="B30:B33"/>
    <mergeCell ref="I45:J45"/>
    <mergeCell ref="I46:J46"/>
    <mergeCell ref="I47:J47"/>
    <mergeCell ref="B48:B64"/>
    <mergeCell ref="C48:F48"/>
    <mergeCell ref="G48:J48"/>
    <mergeCell ref="C55:E55"/>
    <mergeCell ref="G55:H55"/>
    <mergeCell ref="I55:J55"/>
    <mergeCell ref="H50:J50"/>
    <mergeCell ref="E51:F51"/>
    <mergeCell ref="H51:J51"/>
    <mergeCell ref="E52:F52"/>
    <mergeCell ref="H52:J52"/>
    <mergeCell ref="E49:F49"/>
    <mergeCell ref="H49:J49"/>
    <mergeCell ref="E50:F50"/>
    <mergeCell ref="E53:F53"/>
    <mergeCell ref="H53:J53"/>
    <mergeCell ref="C54:F54"/>
    <mergeCell ref="G54:J54"/>
    <mergeCell ref="C49:C50"/>
    <mergeCell ref="C58:E58"/>
    <mergeCell ref="G58:H58"/>
    <mergeCell ref="I58:J58"/>
    <mergeCell ref="C59:E59"/>
    <mergeCell ref="G59:H59"/>
    <mergeCell ref="I59:J59"/>
    <mergeCell ref="C56:E56"/>
    <mergeCell ref="G56:H56"/>
    <mergeCell ref="I56:J56"/>
    <mergeCell ref="C57:E57"/>
    <mergeCell ref="G57:H57"/>
    <mergeCell ref="I57:J57"/>
    <mergeCell ref="C62:E62"/>
    <mergeCell ref="G62:H64"/>
    <mergeCell ref="I62:J64"/>
    <mergeCell ref="C63:E63"/>
    <mergeCell ref="C64:E64"/>
    <mergeCell ref="C60:E60"/>
    <mergeCell ref="G60:H60"/>
    <mergeCell ref="I60:J60"/>
    <mergeCell ref="C61:E61"/>
    <mergeCell ref="G61:H61"/>
    <mergeCell ref="I61:J61"/>
  </mergeCells>
  <phoneticPr fontId="9"/>
  <conditionalFormatting sqref="G48:J48">
    <cfRule type="cellIs" dxfId="77" priority="1" operator="greaterThan">
      <formula>$I$60</formula>
    </cfRule>
  </conditionalFormatting>
  <dataValidations count="20">
    <dataValidation allowBlank="1" showInputMessage="1" showErrorMessage="1" prompt="法人格の後に全角スペースを入れてください。_x000a_ex.)一般社団法人　○○、株式会社　△△" sqref="C13:J13" xr:uid="{4A028006-9D57-4CA1-801E-2292B9B6E2E9}"/>
    <dataValidation type="textLength" operator="lessThanOrEqual" allowBlank="1" showInputMessage="1" showErrorMessage="1" error="60字を超えています。" prompt="建物名含め、正確にご記入ください。_x000a_60字以内で入力してください。" sqref="E16:J16 E19" xr:uid="{8DB3835D-6BD2-4F07-99BF-951CF83D9E1F}">
      <formula1>60</formula1>
    </dataValidation>
    <dataValidation imeMode="halfAlpha" allowBlank="1" showInputMessage="1" showErrorMessage="1" sqref="G24:J24 G27:J27" xr:uid="{B245BE89-AD1E-4DF6-81FE-18D092420371}"/>
    <dataValidation type="list" allowBlank="1" showInputMessage="1" showErrorMessage="1" sqref="G11" xr:uid="{884002B4-A439-4E57-9B9F-39B32A4D646A}">
      <formula1>INDIRECT($C$11)</formula1>
    </dataValidation>
    <dataValidation allowBlank="1" showInputMessage="1" showErrorMessage="1" prompt="姓と名の間は全角1字スペースを空けてください。" sqref="C21:F21 C24:E24" xr:uid="{6E059F6A-ED8B-46BA-9E2B-A13837042F63}"/>
    <dataValidation imeMode="fullKatakana" allowBlank="1" showInputMessage="1" showErrorMessage="1" sqref="C28:J28 C26:E26 C23:D23" xr:uid="{CE22E784-B1B2-45F3-B514-0B23B086E407}"/>
    <dataValidation type="list" allowBlank="1" showInputMessage="1" sqref="C16 C19" xr:uid="{2222E6B8-81DF-4AC7-8484-7A80416FCD52}">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halfAlpha" operator="greaterThanOrEqual" allowBlank="1" showInputMessage="1" showErrorMessage="1" sqref="C15 C18" xr:uid="{E9E5E14A-6405-4F29-8E49-34173B7CC43E}"/>
    <dataValidation type="list" allowBlank="1" showInputMessage="1" showErrorMessage="1" sqref="C11" xr:uid="{8088B4B4-98EE-4C74-A825-DEFAAF75225A}">
      <formula1>応募分野</formula1>
    </dataValidation>
    <dataValidation imeMode="halfAlpha" operator="greaterThanOrEqual" allowBlank="1" showInputMessage="1" showErrorMessage="1" prompt="半角英数字でご入力ください。" sqref="C14 C17" xr:uid="{32D42974-AF27-4F9E-9A4D-C27748A2C272}"/>
    <dataValidation imeMode="fullKatakana" allowBlank="1" showInputMessage="1" showErrorMessage="1" prompt="法人格（一般社団法人等）部分のフリガナは不要（入力しないでください）です。_x000a_数字もフリガナとしてください。_x000a_" sqref="C12:J12" xr:uid="{5A984160-192C-40AB-AA11-E1F328A3B200}"/>
    <dataValidation type="date" allowBlank="1" showInputMessage="1" showErrorMessage="1" errorTitle="公演日を記載してください。" error="2021/4/1～2022/3/31で記載してください。" prompt="開始日の早い順に入力してください。" sqref="C36:D36" xr:uid="{6F433513-9EC1-4043-BDD1-E092106411BC}">
      <formula1>44287</formula1>
      <formula2>44651</formula2>
    </dataValidation>
    <dataValidation type="date" allowBlank="1" showInputMessage="1" showErrorMessage="1" errorTitle="公演日を記載してください。" error="2021/4/1～2022/3/31で記載してください。" sqref="F36:F47 C37:D47" xr:uid="{906E6327-EE4A-459F-88EA-EEA1AA15FF0C}">
      <formula1>44287</formula1>
      <formula2>44651</formula2>
    </dataValidation>
    <dataValidation operator="lessThanOrEqual" allowBlank="1" showInputMessage="1" showErrorMessage="1" sqref="G48:J48" xr:uid="{7BFA09AF-8DA3-4DAE-8C28-D8F2EBA86044}"/>
    <dataValidation type="textLength" operator="lessThanOrEqual" allowBlank="1" showInputMessage="1" showErrorMessage="1" error="60字を超えています。" prompt="姓と名の間は全角1字スペースを空けてください。" sqref="I19:J19" xr:uid="{B17F791B-BE59-4C8B-B7A5-80167651ED82}">
      <formula1>60</formula1>
    </dataValidation>
    <dataValidation imeMode="halfAlpha" allowBlank="1" showInputMessage="1" showErrorMessage="1" prompt="ハイフンを入れた形式で入力してください。_x000a_ex.) 03-3265-7411" sqref="G20:J23 G25:J26" xr:uid="{60B1E984-72DC-4914-877F-B0ED8E1470C8}"/>
    <dataValidation type="custom" imeMode="halfAlpha" operator="greaterThanOrEqual" allowBlank="1" showInputMessage="1" showErrorMessage="1" error="半角数字で入力してください。スペースが入らないようにしてください。" prompt="半角数字でご入力ください。" sqref="F17 F14" xr:uid="{0869590D-96F6-47CB-A428-347B8C7424D0}">
      <formula1>AND(ISNUMBER(VALUE(F14)), LEN(F14)=4, NOT(ISNUMBER(FIND(" ",F14))))</formula1>
    </dataValidation>
    <dataValidation type="custom" imeMode="halfAlpha" operator="greaterThanOrEqual" allowBlank="1" showInputMessage="1" showErrorMessage="1" error="半角数字で入力してください。スペースが入らないようにしてください。" prompt="半角数字でご入力ください。" sqref="D17 D14" xr:uid="{6956EE6E-ABFF-4EFD-98C5-6AE2B51E8E79}">
      <formula1>AND(ISNUMBER(VALUE(D14)), LEN(D14)=3, NOT(ISNUMBER(FIND(" ",D14))))</formula1>
    </dataValidation>
    <dataValidation type="date" allowBlank="1" showInputMessage="1" showErrorMessage="1" errorTitle="フェスティバルの開始日を記載してください。" error="2025/4/1～2026/3/31で記載してください。" prompt="フェスティバルの開始日を記載してください。" sqref="C35:D35" xr:uid="{7008C405-49C3-4195-996D-84B1FECB7B46}">
      <formula1>45748</formula1>
      <formula2>46112</formula2>
    </dataValidation>
    <dataValidation type="date" allowBlank="1" showInputMessage="1" showErrorMessage="1" errorTitle="フェスティバルの終了日を記載してください。" error="2025/4/1～2026/3/31で記載してください。" prompt="フェスティバルの終了日を記載してください。" sqref="F35" xr:uid="{284B748A-682D-4010-9D6F-97F09403934E}">
      <formula1>45748</formula1>
      <formula2>46112</formula2>
    </dataValidation>
  </dataValidations>
  <pageMargins left="0.70866141732283472" right="0.70866141732283472" top="0.39370078740157483" bottom="0.39370078740157483" header="0" footer="0"/>
  <pageSetup paperSize="9" scale="60" orientation="portrait" cellComments="asDisplayed" r:id="rId1"/>
  <headerFooter scaleWithDoc="0">
    <oddFooter>&amp;R&amp;"ＭＳ ゴシック,標準"&amp;12整理番号：（事務局記入欄）</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T73"/>
  <sheetViews>
    <sheetView tabSelected="1" view="pageBreakPreview" zoomScale="70" zoomScaleNormal="60" zoomScaleSheetLayoutView="70" workbookViewId="0">
      <selection activeCell="K1" sqref="K1"/>
    </sheetView>
  </sheetViews>
  <sheetFormatPr defaultColWidth="9" defaultRowHeight="30" customHeight="1"/>
  <cols>
    <col min="1" max="1" width="6.625" style="22" customWidth="1"/>
    <col min="2" max="2" width="18.625" style="22" customWidth="1"/>
    <col min="3" max="3" width="7.75" style="22" customWidth="1"/>
    <col min="4" max="4" width="16.625" style="22" customWidth="1"/>
    <col min="5" max="5" width="5.625" style="22" customWidth="1"/>
    <col min="6" max="6" width="16.625" style="22" customWidth="1"/>
    <col min="7" max="7" width="14.625" style="22" customWidth="1"/>
    <col min="8" max="8" width="11.625" style="22" customWidth="1"/>
    <col min="9" max="9" width="15.625" style="22" customWidth="1"/>
    <col min="10" max="10" width="16.625" style="22" customWidth="1"/>
    <col min="11" max="11" width="14.625" style="22" customWidth="1"/>
    <col min="12" max="12" width="18.625" style="22" customWidth="1"/>
    <col min="13" max="13" width="14.875" style="22" customWidth="1"/>
    <col min="14" max="16384" width="9" style="22"/>
  </cols>
  <sheetData>
    <row r="1" spans="1:19" s="19" customFormat="1" ht="36.6" customHeight="1">
      <c r="A1" s="856" t="s">
        <v>365</v>
      </c>
      <c r="B1" s="856"/>
      <c r="C1" s="856"/>
      <c r="D1" s="308"/>
      <c r="J1" s="296"/>
      <c r="K1" s="344"/>
      <c r="L1" s="22"/>
    </row>
    <row r="2" spans="1:19" s="19" customFormat="1" ht="6" customHeight="1">
      <c r="B2" s="60"/>
      <c r="L2" s="22"/>
    </row>
    <row r="3" spans="1:19" s="63" customFormat="1" ht="79.900000000000006" customHeight="1">
      <c r="A3" s="858" t="s">
        <v>565</v>
      </c>
      <c r="B3" s="858"/>
      <c r="C3" s="858"/>
      <c r="D3" s="858"/>
      <c r="E3" s="858"/>
      <c r="F3" s="858"/>
      <c r="G3" s="858"/>
      <c r="H3" s="858"/>
      <c r="I3" s="858"/>
      <c r="J3" s="858"/>
      <c r="K3" s="858"/>
      <c r="L3" s="22"/>
      <c r="O3" s="19"/>
      <c r="P3" s="19"/>
      <c r="Q3" s="19"/>
      <c r="R3" s="19"/>
      <c r="S3" s="19"/>
    </row>
    <row r="4" spans="1:19" s="63" customFormat="1" ht="12.6" customHeight="1">
      <c r="A4" s="64"/>
      <c r="B4" s="64"/>
      <c r="C4" s="64"/>
      <c r="D4" s="64"/>
      <c r="E4" s="64"/>
      <c r="F4" s="64"/>
      <c r="G4" s="64"/>
      <c r="H4" s="64"/>
      <c r="I4" s="65"/>
      <c r="J4" s="949"/>
      <c r="K4" s="949"/>
      <c r="L4" s="393"/>
      <c r="O4" s="19"/>
      <c r="P4" s="19"/>
      <c r="Q4" s="19"/>
      <c r="R4" s="19"/>
      <c r="S4" s="19"/>
    </row>
    <row r="5" spans="1:19" s="63" customFormat="1" ht="21.75" customHeight="1">
      <c r="A5" s="345"/>
      <c r="I5" s="963" t="s">
        <v>544</v>
      </c>
      <c r="J5" s="963"/>
      <c r="K5" s="963"/>
      <c r="L5" s="22" t="s">
        <v>581</v>
      </c>
      <c r="O5" s="19"/>
      <c r="P5" s="19"/>
      <c r="Q5" s="19"/>
      <c r="R5" s="19"/>
      <c r="S5" s="19"/>
    </row>
    <row r="6" spans="1:19" s="63" customFormat="1" ht="21" customHeight="1">
      <c r="A6" s="345"/>
      <c r="B6" s="60" t="s">
        <v>225</v>
      </c>
      <c r="L6" s="617" t="s">
        <v>568</v>
      </c>
      <c r="S6" s="66"/>
    </row>
    <row r="7" spans="1:19" s="63" customFormat="1" ht="11.25" customHeight="1">
      <c r="A7" s="345"/>
      <c r="L7" s="396"/>
      <c r="S7" s="66"/>
    </row>
    <row r="8" spans="1:19" s="63" customFormat="1" ht="21" customHeight="1">
      <c r="A8" s="24"/>
      <c r="B8" s="984" t="s">
        <v>366</v>
      </c>
      <c r="C8" s="984"/>
      <c r="D8" s="984"/>
      <c r="E8" s="984"/>
      <c r="F8" s="984"/>
      <c r="G8" s="984"/>
      <c r="H8" s="984" t="s">
        <v>367</v>
      </c>
      <c r="I8" s="984"/>
      <c r="J8" s="984"/>
      <c r="K8" s="984"/>
      <c r="L8" s="396" t="s">
        <v>582</v>
      </c>
      <c r="S8" s="66"/>
    </row>
    <row r="9" spans="1:19" s="63" customFormat="1" ht="21" customHeight="1">
      <c r="A9" s="24"/>
      <c r="B9" s="984" t="s">
        <v>368</v>
      </c>
      <c r="C9" s="984"/>
      <c r="D9" s="984"/>
      <c r="E9" s="984"/>
      <c r="F9" s="984"/>
      <c r="G9" s="984"/>
      <c r="H9" s="984"/>
      <c r="I9" s="984"/>
      <c r="J9" s="984"/>
      <c r="K9" s="984"/>
      <c r="L9" s="22"/>
      <c r="S9" s="66"/>
    </row>
    <row r="10" spans="1:19" s="63" customFormat="1" ht="21" customHeight="1">
      <c r="A10" s="24"/>
      <c r="B10" s="984"/>
      <c r="C10" s="984"/>
      <c r="D10" s="984"/>
      <c r="E10" s="984"/>
      <c r="F10" s="984"/>
      <c r="G10" s="984"/>
      <c r="H10" s="984"/>
      <c r="I10" s="984"/>
      <c r="J10" s="984"/>
      <c r="K10" s="984"/>
      <c r="L10" s="22"/>
      <c r="S10" s="66"/>
    </row>
    <row r="11" spans="1:19" s="63" customFormat="1" ht="9" customHeight="1" thickBot="1">
      <c r="A11" s="950"/>
      <c r="B11" s="950"/>
      <c r="C11" s="950"/>
      <c r="D11" s="950"/>
      <c r="E11" s="950"/>
      <c r="F11" s="950"/>
      <c r="G11" s="950"/>
      <c r="H11" s="950"/>
      <c r="I11" s="950"/>
      <c r="J11" s="950"/>
      <c r="K11" s="950"/>
      <c r="L11" s="22"/>
      <c r="S11" s="66"/>
    </row>
    <row r="12" spans="1:19" ht="45" customHeight="1">
      <c r="A12" s="951" t="s">
        <v>282</v>
      </c>
      <c r="B12" s="952"/>
      <c r="C12" s="985" t="str">
        <f>IF(交付申請書総表貼り付け欄!C10="","自動入力",交付申請書総表貼り付け欄!C10)</f>
        <v>国際芸術交流</v>
      </c>
      <c r="D12" s="986"/>
      <c r="E12" s="986"/>
      <c r="F12" s="987"/>
      <c r="G12" s="991" t="s">
        <v>123</v>
      </c>
      <c r="H12" s="952"/>
      <c r="I12" s="994" t="str">
        <f>IF(交付申請書総表貼り付け欄!G10="","自動入力",交付申請書総表貼り付け欄!G10)</f>
        <v>国際フェスティバル</v>
      </c>
      <c r="J12" s="994"/>
      <c r="K12" s="995"/>
      <c r="L12" s="397" t="s">
        <v>369</v>
      </c>
    </row>
    <row r="13" spans="1:19" ht="45" customHeight="1" thickBot="1">
      <c r="A13" s="839" t="s">
        <v>283</v>
      </c>
      <c r="B13" s="840"/>
      <c r="C13" s="988" t="str">
        <f>IF(交付申請書総表貼り付け欄!C11="","自動入力",交付申請書総表貼り付け欄!C11)</f>
        <v>自動入力</v>
      </c>
      <c r="D13" s="989"/>
      <c r="E13" s="989"/>
      <c r="F13" s="990"/>
      <c r="G13" s="992" t="s">
        <v>9</v>
      </c>
      <c r="H13" s="993"/>
      <c r="I13" s="996" t="str">
        <f>IF(交付申請書総表貼り付け欄!G11="","自動入力",交付申請書総表貼り付け欄!G11)</f>
        <v>自動入力</v>
      </c>
      <c r="J13" s="996"/>
      <c r="K13" s="997"/>
    </row>
    <row r="14" spans="1:19" ht="22.5" hidden="1" customHeight="1" thickTop="1">
      <c r="A14" s="887" t="s">
        <v>8</v>
      </c>
      <c r="B14" s="317" t="s">
        <v>288</v>
      </c>
      <c r="C14" s="831"/>
      <c r="D14" s="832"/>
      <c r="E14" s="833"/>
      <c r="F14" s="833"/>
      <c r="G14" s="833"/>
      <c r="H14" s="833"/>
      <c r="I14" s="833"/>
      <c r="J14" s="833"/>
      <c r="K14" s="834"/>
      <c r="L14" s="345"/>
    </row>
    <row r="15" spans="1:19" ht="45" customHeight="1" thickTop="1">
      <c r="A15" s="766"/>
      <c r="B15" s="25" t="s">
        <v>129</v>
      </c>
      <c r="C15" s="835"/>
      <c r="D15" s="835"/>
      <c r="E15" s="835"/>
      <c r="F15" s="835"/>
      <c r="G15" s="835"/>
      <c r="H15" s="835"/>
      <c r="I15" s="835"/>
      <c r="J15" s="835"/>
      <c r="K15" s="836"/>
      <c r="L15" s="345"/>
    </row>
    <row r="16" spans="1:19" ht="30" customHeight="1">
      <c r="A16" s="766"/>
      <c r="B16" s="876" t="s">
        <v>291</v>
      </c>
      <c r="C16" s="315" t="s">
        <v>289</v>
      </c>
      <c r="D16" s="30"/>
      <c r="E16" s="302" t="s">
        <v>5</v>
      </c>
      <c r="F16" s="303"/>
      <c r="G16" s="374"/>
      <c r="H16" s="844"/>
      <c r="I16" s="844"/>
      <c r="J16" s="844"/>
      <c r="K16" s="845"/>
      <c r="L16" s="1542" t="s">
        <v>638</v>
      </c>
      <c r="M16" s="1543"/>
      <c r="N16" s="579"/>
      <c r="O16" s="579"/>
      <c r="P16" s="579"/>
      <c r="Q16" s="579"/>
      <c r="R16" s="579"/>
      <c r="S16" s="579"/>
    </row>
    <row r="17" spans="1:19" ht="15" customHeight="1">
      <c r="A17" s="766"/>
      <c r="B17" s="877"/>
      <c r="C17" s="883" t="s">
        <v>36</v>
      </c>
      <c r="D17" s="884"/>
      <c r="E17" s="773" t="s">
        <v>247</v>
      </c>
      <c r="F17" s="774"/>
      <c r="G17" s="774"/>
      <c r="H17" s="774"/>
      <c r="I17" s="774"/>
      <c r="J17" s="774"/>
      <c r="K17" s="803"/>
      <c r="L17" s="1542"/>
      <c r="M17" s="1543"/>
      <c r="N17" s="579"/>
      <c r="O17" s="579"/>
      <c r="P17" s="579"/>
      <c r="Q17" s="579"/>
      <c r="R17" s="579"/>
      <c r="S17" s="579"/>
    </row>
    <row r="18" spans="1:19" ht="45" customHeight="1">
      <c r="A18" s="766"/>
      <c r="B18" s="878"/>
      <c r="C18" s="885"/>
      <c r="D18" s="886"/>
      <c r="E18" s="804"/>
      <c r="F18" s="805"/>
      <c r="G18" s="805"/>
      <c r="H18" s="805"/>
      <c r="I18" s="805"/>
      <c r="J18" s="805"/>
      <c r="K18" s="806"/>
      <c r="L18" s="1542"/>
      <c r="M18" s="1543"/>
      <c r="N18" s="579"/>
      <c r="O18" s="579"/>
      <c r="P18" s="579"/>
      <c r="Q18" s="579"/>
      <c r="R18" s="579"/>
      <c r="S18" s="579"/>
    </row>
    <row r="19" spans="1:19" ht="30" customHeight="1">
      <c r="A19" s="766"/>
      <c r="B19" s="978" t="s">
        <v>583</v>
      </c>
      <c r="C19" s="315" t="s">
        <v>289</v>
      </c>
      <c r="D19" s="303"/>
      <c r="E19" s="302" t="s">
        <v>348</v>
      </c>
      <c r="F19" s="356"/>
      <c r="G19" s="375"/>
      <c r="H19" s="357"/>
      <c r="I19" s="357"/>
      <c r="J19" s="357"/>
      <c r="K19" s="358"/>
      <c r="L19" s="1542"/>
      <c r="M19" s="1543"/>
    </row>
    <row r="20" spans="1:19" ht="15" customHeight="1">
      <c r="A20" s="766"/>
      <c r="B20" s="979"/>
      <c r="C20" s="953" t="s">
        <v>36</v>
      </c>
      <c r="D20" s="954"/>
      <c r="E20" s="958" t="s">
        <v>347</v>
      </c>
      <c r="F20" s="959"/>
      <c r="G20" s="959"/>
      <c r="H20" s="959"/>
      <c r="I20" s="960"/>
      <c r="J20" s="959" t="s">
        <v>349</v>
      </c>
      <c r="K20" s="962"/>
      <c r="L20" s="1542"/>
      <c r="M20" s="1543"/>
    </row>
    <row r="21" spans="1:19" ht="45" customHeight="1">
      <c r="A21" s="766"/>
      <c r="B21" s="980"/>
      <c r="C21" s="885"/>
      <c r="D21" s="886"/>
      <c r="E21" s="955"/>
      <c r="F21" s="956"/>
      <c r="G21" s="956"/>
      <c r="H21" s="956"/>
      <c r="I21" s="957"/>
      <c r="J21" s="956"/>
      <c r="K21" s="961"/>
      <c r="L21" s="1542"/>
      <c r="M21" s="1543"/>
      <c r="N21" s="599"/>
      <c r="O21" s="599"/>
      <c r="P21" s="599"/>
      <c r="Q21" s="599"/>
      <c r="R21" s="599"/>
      <c r="S21" s="599"/>
    </row>
    <row r="22" spans="1:19" ht="36" customHeight="1">
      <c r="A22" s="766"/>
      <c r="B22" s="59" t="s">
        <v>275</v>
      </c>
      <c r="C22" s="955"/>
      <c r="D22" s="956"/>
      <c r="E22" s="956"/>
      <c r="F22" s="957"/>
      <c r="G22" s="910" t="s">
        <v>255</v>
      </c>
      <c r="H22" s="911"/>
      <c r="I22" s="777"/>
      <c r="J22" s="777"/>
      <c r="K22" s="928"/>
      <c r="L22" s="367"/>
    </row>
    <row r="23" spans="1:19" ht="36" customHeight="1" thickBot="1">
      <c r="A23" s="888"/>
      <c r="B23" s="316" t="s">
        <v>256</v>
      </c>
      <c r="C23" s="907"/>
      <c r="D23" s="908"/>
      <c r="E23" s="908"/>
      <c r="F23" s="909"/>
      <c r="G23" s="912" t="s">
        <v>257</v>
      </c>
      <c r="H23" s="913"/>
      <c r="I23" s="929"/>
      <c r="J23" s="929"/>
      <c r="K23" s="930"/>
      <c r="L23" s="398"/>
    </row>
    <row r="24" spans="1:19" s="19" customFormat="1" ht="36" customHeight="1" thickTop="1">
      <c r="A24" s="861" t="s">
        <v>285</v>
      </c>
      <c r="B24" s="318" t="s">
        <v>227</v>
      </c>
      <c r="C24" s="943"/>
      <c r="D24" s="944"/>
      <c r="E24" s="944"/>
      <c r="F24" s="945"/>
      <c r="G24" s="914" t="s">
        <v>286</v>
      </c>
      <c r="H24" s="915"/>
      <c r="I24" s="931"/>
      <c r="J24" s="931"/>
      <c r="K24" s="932"/>
      <c r="L24" s="398"/>
      <c r="M24" s="305"/>
      <c r="N24" s="306"/>
    </row>
    <row r="25" spans="1:19" s="19" customFormat="1" ht="36" customHeight="1">
      <c r="A25" s="864"/>
      <c r="B25" s="20" t="s">
        <v>229</v>
      </c>
      <c r="C25" s="946"/>
      <c r="D25" s="947"/>
      <c r="E25" s="947"/>
      <c r="F25" s="948"/>
      <c r="G25" s="916" t="s">
        <v>230</v>
      </c>
      <c r="H25" s="917"/>
      <c r="I25" s="933"/>
      <c r="J25" s="933"/>
      <c r="K25" s="934"/>
      <c r="L25" s="399"/>
      <c r="M25" s="305"/>
      <c r="N25" s="21"/>
    </row>
    <row r="26" spans="1:19" s="19" customFormat="1" ht="36" customHeight="1" thickBot="1">
      <c r="A26" s="865"/>
      <c r="B26" s="320" t="s">
        <v>231</v>
      </c>
      <c r="C26" s="907"/>
      <c r="D26" s="908"/>
      <c r="E26" s="908"/>
      <c r="F26" s="909"/>
      <c r="G26" s="926" t="s">
        <v>287</v>
      </c>
      <c r="H26" s="927"/>
      <c r="I26" s="935"/>
      <c r="J26" s="935"/>
      <c r="K26" s="936"/>
      <c r="L26" s="400"/>
      <c r="M26" s="307"/>
      <c r="N26" s="21"/>
    </row>
    <row r="27" spans="1:19" s="19" customFormat="1" ht="36" customHeight="1" thickTop="1">
      <c r="A27" s="861" t="s">
        <v>226</v>
      </c>
      <c r="B27" s="318" t="s">
        <v>227</v>
      </c>
      <c r="C27" s="943"/>
      <c r="D27" s="944"/>
      <c r="E27" s="944"/>
      <c r="F27" s="945"/>
      <c r="G27" s="914" t="s">
        <v>228</v>
      </c>
      <c r="H27" s="915"/>
      <c r="I27" s="939"/>
      <c r="J27" s="939"/>
      <c r="K27" s="940"/>
      <c r="L27" s="345"/>
    </row>
    <row r="28" spans="1:19" s="19" customFormat="1" ht="36" customHeight="1">
      <c r="A28" s="862"/>
      <c r="B28" s="20" t="s">
        <v>229</v>
      </c>
      <c r="C28" s="946"/>
      <c r="D28" s="947"/>
      <c r="E28" s="947"/>
      <c r="F28" s="948"/>
      <c r="G28" s="916" t="s">
        <v>230</v>
      </c>
      <c r="H28" s="917"/>
      <c r="I28" s="941"/>
      <c r="J28" s="941"/>
      <c r="K28" s="942"/>
      <c r="L28" s="345"/>
    </row>
    <row r="29" spans="1:19" s="19" customFormat="1" ht="36" customHeight="1" thickBot="1">
      <c r="A29" s="863"/>
      <c r="B29" s="320" t="s">
        <v>231</v>
      </c>
      <c r="C29" s="907"/>
      <c r="D29" s="908"/>
      <c r="E29" s="908"/>
      <c r="F29" s="909"/>
      <c r="G29" s="926" t="s">
        <v>258</v>
      </c>
      <c r="H29" s="927"/>
      <c r="I29" s="920"/>
      <c r="J29" s="920"/>
      <c r="K29" s="921"/>
      <c r="L29" s="345"/>
    </row>
    <row r="30" spans="1:19" ht="21.75" customHeight="1" thickTop="1">
      <c r="A30" s="766" t="s">
        <v>236</v>
      </c>
      <c r="B30" s="324" t="s">
        <v>229</v>
      </c>
      <c r="C30" s="768"/>
      <c r="D30" s="769"/>
      <c r="E30" s="769"/>
      <c r="F30" s="769"/>
      <c r="G30" s="769"/>
      <c r="H30" s="769"/>
      <c r="I30" s="769"/>
      <c r="J30" s="769"/>
      <c r="K30" s="770"/>
    </row>
    <row r="31" spans="1:19" ht="60" customHeight="1">
      <c r="A31" s="766"/>
      <c r="B31" s="323" t="s">
        <v>7</v>
      </c>
      <c r="C31" s="771"/>
      <c r="D31" s="771"/>
      <c r="E31" s="771"/>
      <c r="F31" s="771"/>
      <c r="G31" s="771"/>
      <c r="H31" s="771"/>
      <c r="I31" s="771"/>
      <c r="J31" s="771"/>
      <c r="K31" s="772"/>
      <c r="L31" s="22" t="s">
        <v>330</v>
      </c>
    </row>
    <row r="32" spans="1:19" ht="15" hidden="1" customHeight="1">
      <c r="A32" s="766"/>
      <c r="B32" s="786" t="s">
        <v>37</v>
      </c>
      <c r="C32" s="26" t="s">
        <v>10</v>
      </c>
      <c r="D32" s="57"/>
      <c r="E32" s="773" t="s">
        <v>7</v>
      </c>
      <c r="F32" s="774"/>
      <c r="G32" s="774"/>
      <c r="H32" s="774"/>
      <c r="I32" s="774"/>
      <c r="J32" s="775"/>
      <c r="K32" s="272" t="s">
        <v>38</v>
      </c>
      <c r="L32" s="395" t="s">
        <v>46</v>
      </c>
    </row>
    <row r="33" spans="1:20" ht="60" hidden="1" customHeight="1">
      <c r="A33" s="766"/>
      <c r="B33" s="786"/>
      <c r="C33" s="56" t="s">
        <v>39</v>
      </c>
      <c r="D33" s="309"/>
      <c r="E33" s="776"/>
      <c r="F33" s="777"/>
      <c r="G33" s="777"/>
      <c r="H33" s="777"/>
      <c r="I33" s="777"/>
      <c r="J33" s="778"/>
      <c r="K33" s="273"/>
      <c r="L33" s="395" t="s">
        <v>47</v>
      </c>
    </row>
    <row r="34" spans="1:20" ht="60" hidden="1" customHeight="1">
      <c r="A34" s="766"/>
      <c r="B34" s="786"/>
      <c r="C34" s="56" t="s">
        <v>40</v>
      </c>
      <c r="D34" s="309"/>
      <c r="E34" s="776"/>
      <c r="F34" s="777"/>
      <c r="G34" s="777"/>
      <c r="H34" s="777"/>
      <c r="I34" s="777"/>
      <c r="J34" s="778"/>
      <c r="K34" s="273"/>
      <c r="L34" s="395" t="s">
        <v>46</v>
      </c>
    </row>
    <row r="35" spans="1:20" ht="60" hidden="1" customHeight="1">
      <c r="A35" s="766"/>
      <c r="B35" s="786"/>
      <c r="C35" s="56" t="s">
        <v>41</v>
      </c>
      <c r="D35" s="309"/>
      <c r="E35" s="776"/>
      <c r="F35" s="777"/>
      <c r="G35" s="777"/>
      <c r="H35" s="777"/>
      <c r="I35" s="777"/>
      <c r="J35" s="778"/>
      <c r="K35" s="273"/>
      <c r="L35" s="395" t="s">
        <v>46</v>
      </c>
    </row>
    <row r="36" spans="1:20" ht="17.25" customHeight="1">
      <c r="A36" s="766"/>
      <c r="B36" s="779" t="s">
        <v>284</v>
      </c>
      <c r="C36" s="773" t="s">
        <v>42</v>
      </c>
      <c r="D36" s="843"/>
      <c r="E36" s="313"/>
      <c r="F36" s="899" t="s">
        <v>43</v>
      </c>
      <c r="G36" s="775"/>
      <c r="H36" s="773" t="s">
        <v>218</v>
      </c>
      <c r="I36" s="781"/>
      <c r="J36" s="781"/>
      <c r="K36" s="782"/>
    </row>
    <row r="37" spans="1:20" ht="36" customHeight="1" thickBot="1">
      <c r="A37" s="766"/>
      <c r="B37" s="780"/>
      <c r="C37" s="841"/>
      <c r="D37" s="842"/>
      <c r="E37" s="314" t="s">
        <v>6</v>
      </c>
      <c r="F37" s="900"/>
      <c r="G37" s="901"/>
      <c r="H37" s="783"/>
      <c r="I37" s="784"/>
      <c r="J37" s="784"/>
      <c r="K37" s="785"/>
      <c r="L37" s="22" t="s">
        <v>310</v>
      </c>
    </row>
    <row r="38" spans="1:20" ht="20.100000000000001" hidden="1" customHeight="1">
      <c r="A38" s="766"/>
      <c r="B38" s="780"/>
      <c r="C38" s="33"/>
      <c r="D38" s="310"/>
      <c r="E38" s="31" t="s">
        <v>6</v>
      </c>
      <c r="F38" s="34"/>
      <c r="G38" s="310"/>
      <c r="H38" s="260"/>
      <c r="I38" s="35"/>
      <c r="J38" s="764"/>
      <c r="K38" s="765"/>
      <c r="L38" s="938" t="s">
        <v>44</v>
      </c>
      <c r="M38" s="23"/>
      <c r="N38" s="23"/>
      <c r="O38" s="23"/>
      <c r="P38" s="23"/>
      <c r="Q38" s="23"/>
      <c r="R38" s="23"/>
      <c r="S38" s="23"/>
      <c r="T38" s="23"/>
    </row>
    <row r="39" spans="1:20" ht="20.100000000000001" hidden="1" customHeight="1">
      <c r="A39" s="766"/>
      <c r="B39" s="780"/>
      <c r="C39" s="33"/>
      <c r="D39" s="310"/>
      <c r="E39" s="31" t="s">
        <v>6</v>
      </c>
      <c r="F39" s="34"/>
      <c r="G39" s="310"/>
      <c r="H39" s="260"/>
      <c r="I39" s="35"/>
      <c r="J39" s="764"/>
      <c r="K39" s="765"/>
      <c r="L39" s="938"/>
      <c r="M39" s="23"/>
      <c r="N39" s="23"/>
      <c r="O39" s="23"/>
      <c r="P39" s="23"/>
      <c r="Q39" s="23"/>
      <c r="R39" s="23"/>
      <c r="S39" s="23"/>
      <c r="T39" s="23"/>
    </row>
    <row r="40" spans="1:20" ht="20.100000000000001" hidden="1" customHeight="1">
      <c r="A40" s="766"/>
      <c r="B40" s="780"/>
      <c r="C40" s="33"/>
      <c r="D40" s="310"/>
      <c r="E40" s="31" t="s">
        <v>6</v>
      </c>
      <c r="F40" s="34"/>
      <c r="G40" s="310"/>
      <c r="H40" s="260"/>
      <c r="I40" s="35"/>
      <c r="J40" s="764"/>
      <c r="K40" s="765"/>
      <c r="L40" s="938"/>
      <c r="M40" s="23"/>
      <c r="N40" s="23"/>
      <c r="O40" s="23"/>
      <c r="P40" s="23"/>
      <c r="Q40" s="23"/>
      <c r="R40" s="23"/>
      <c r="S40" s="23"/>
      <c r="T40" s="23"/>
    </row>
    <row r="41" spans="1:20" ht="20.100000000000001" hidden="1" customHeight="1">
      <c r="A41" s="766"/>
      <c r="B41" s="780"/>
      <c r="C41" s="33"/>
      <c r="D41" s="310"/>
      <c r="E41" s="31" t="s">
        <v>6</v>
      </c>
      <c r="F41" s="34"/>
      <c r="G41" s="310"/>
      <c r="H41" s="260"/>
      <c r="I41" s="35"/>
      <c r="J41" s="764"/>
      <c r="K41" s="765"/>
      <c r="L41" s="938"/>
      <c r="M41" s="23"/>
      <c r="N41" s="23"/>
      <c r="O41" s="23"/>
      <c r="P41" s="23"/>
      <c r="Q41" s="23"/>
      <c r="R41" s="23"/>
      <c r="S41" s="23"/>
      <c r="T41" s="23"/>
    </row>
    <row r="42" spans="1:20" ht="20.100000000000001" hidden="1" customHeight="1">
      <c r="A42" s="766"/>
      <c r="B42" s="780"/>
      <c r="C42" s="33"/>
      <c r="D42" s="310"/>
      <c r="E42" s="31" t="s">
        <v>6</v>
      </c>
      <c r="F42" s="34"/>
      <c r="G42" s="310"/>
      <c r="H42" s="260"/>
      <c r="I42" s="35"/>
      <c r="J42" s="764"/>
      <c r="K42" s="765"/>
      <c r="L42" s="938"/>
      <c r="M42" s="23"/>
      <c r="N42" s="23"/>
      <c r="O42" s="23"/>
      <c r="P42" s="23"/>
      <c r="Q42" s="23"/>
      <c r="R42" s="23"/>
      <c r="S42" s="23"/>
      <c r="T42" s="23"/>
    </row>
    <row r="43" spans="1:20" ht="20.100000000000001" hidden="1" customHeight="1">
      <c r="A43" s="766"/>
      <c r="B43" s="780"/>
      <c r="C43" s="33"/>
      <c r="D43" s="310"/>
      <c r="E43" s="31" t="s">
        <v>6</v>
      </c>
      <c r="F43" s="34"/>
      <c r="G43" s="310"/>
      <c r="H43" s="260"/>
      <c r="I43" s="35"/>
      <c r="J43" s="764"/>
      <c r="K43" s="765"/>
      <c r="L43" s="938"/>
      <c r="M43" s="23"/>
      <c r="N43" s="23"/>
      <c r="O43" s="23"/>
      <c r="P43" s="23"/>
      <c r="Q43" s="23"/>
      <c r="R43" s="23"/>
      <c r="S43" s="23"/>
      <c r="T43" s="23"/>
    </row>
    <row r="44" spans="1:20" ht="20.100000000000001" hidden="1" customHeight="1">
      <c r="A44" s="766"/>
      <c r="B44" s="780"/>
      <c r="C44" s="33"/>
      <c r="D44" s="310"/>
      <c r="E44" s="31" t="s">
        <v>6</v>
      </c>
      <c r="F44" s="34"/>
      <c r="G44" s="310"/>
      <c r="H44" s="260"/>
      <c r="I44" s="35"/>
      <c r="J44" s="764"/>
      <c r="K44" s="765"/>
      <c r="L44" s="345"/>
      <c r="M44" s="23"/>
      <c r="N44" s="23"/>
      <c r="O44" s="23"/>
      <c r="P44" s="23"/>
      <c r="Q44" s="23"/>
      <c r="R44" s="23"/>
      <c r="S44" s="23"/>
      <c r="T44" s="23"/>
    </row>
    <row r="45" spans="1:20" ht="20.100000000000001" hidden="1" customHeight="1">
      <c r="A45" s="766"/>
      <c r="B45" s="780"/>
      <c r="C45" s="33"/>
      <c r="D45" s="310"/>
      <c r="E45" s="31" t="s">
        <v>6</v>
      </c>
      <c r="F45" s="34"/>
      <c r="G45" s="310"/>
      <c r="H45" s="260"/>
      <c r="I45" s="35"/>
      <c r="J45" s="764"/>
      <c r="K45" s="765"/>
      <c r="L45" s="345"/>
      <c r="M45" s="23"/>
      <c r="N45" s="23"/>
      <c r="O45" s="23"/>
      <c r="P45" s="23"/>
      <c r="Q45" s="23"/>
      <c r="R45" s="23"/>
      <c r="S45" s="23"/>
      <c r="T45" s="23"/>
    </row>
    <row r="46" spans="1:20" ht="20.100000000000001" hidden="1" customHeight="1">
      <c r="A46" s="766"/>
      <c r="B46" s="780"/>
      <c r="C46" s="33"/>
      <c r="D46" s="310"/>
      <c r="E46" s="31" t="s">
        <v>6</v>
      </c>
      <c r="F46" s="34"/>
      <c r="G46" s="310"/>
      <c r="H46" s="260"/>
      <c r="I46" s="35"/>
      <c r="J46" s="764"/>
      <c r="K46" s="765"/>
      <c r="L46" s="345"/>
      <c r="M46" s="23"/>
      <c r="N46" s="23"/>
      <c r="O46" s="23"/>
      <c r="P46" s="23"/>
      <c r="Q46" s="23"/>
      <c r="R46" s="23"/>
      <c r="S46" s="23"/>
      <c r="T46" s="23"/>
    </row>
    <row r="47" spans="1:20" ht="20.100000000000001" hidden="1" customHeight="1">
      <c r="A47" s="766"/>
      <c r="B47" s="780"/>
      <c r="C47" s="33"/>
      <c r="D47" s="310"/>
      <c r="E47" s="31" t="s">
        <v>6</v>
      </c>
      <c r="F47" s="34"/>
      <c r="G47" s="310"/>
      <c r="H47" s="260"/>
      <c r="I47" s="35"/>
      <c r="J47" s="764"/>
      <c r="K47" s="765"/>
      <c r="L47" s="345"/>
      <c r="M47" s="23"/>
      <c r="N47" s="23"/>
      <c r="O47" s="23"/>
      <c r="P47" s="23"/>
      <c r="Q47" s="23"/>
      <c r="R47" s="23"/>
      <c r="S47" s="23"/>
      <c r="T47" s="23"/>
    </row>
    <row r="48" spans="1:20" ht="20.100000000000001" hidden="1" customHeight="1">
      <c r="A48" s="766"/>
      <c r="B48" s="780"/>
      <c r="C48" s="33"/>
      <c r="D48" s="310"/>
      <c r="E48" s="31" t="s">
        <v>6</v>
      </c>
      <c r="F48" s="34"/>
      <c r="G48" s="310"/>
      <c r="H48" s="260"/>
      <c r="I48" s="35"/>
      <c r="J48" s="764"/>
      <c r="K48" s="765"/>
      <c r="L48" s="345"/>
      <c r="M48" s="23"/>
      <c r="N48" s="23"/>
      <c r="O48" s="23"/>
      <c r="P48" s="23"/>
      <c r="Q48" s="23"/>
      <c r="R48" s="23"/>
      <c r="S48" s="23"/>
      <c r="T48" s="23"/>
    </row>
    <row r="49" spans="1:20" ht="20.100000000000001" hidden="1" customHeight="1" thickBot="1">
      <c r="A49" s="766"/>
      <c r="B49" s="780"/>
      <c r="C49" s="52"/>
      <c r="D49" s="311"/>
      <c r="E49" s="53" t="s">
        <v>6</v>
      </c>
      <c r="F49" s="54"/>
      <c r="G49" s="311"/>
      <c r="H49" s="261"/>
      <c r="I49" s="55"/>
      <c r="J49" s="787"/>
      <c r="K49" s="788"/>
      <c r="L49" s="345"/>
      <c r="M49" s="23"/>
      <c r="N49" s="23"/>
      <c r="O49" s="23"/>
      <c r="P49" s="23"/>
      <c r="Q49" s="23"/>
      <c r="R49" s="23"/>
      <c r="S49" s="23"/>
      <c r="T49" s="23"/>
    </row>
    <row r="50" spans="1:20" ht="30" customHeight="1" thickTop="1" thickBot="1">
      <c r="A50" s="766"/>
      <c r="B50" s="789" t="s">
        <v>254</v>
      </c>
      <c r="C50" s="793" t="s">
        <v>338</v>
      </c>
      <c r="D50" s="794"/>
      <c r="E50" s="794"/>
      <c r="F50" s="794"/>
      <c r="G50" s="937"/>
      <c r="H50" s="922">
        <f>M59</f>
        <v>0</v>
      </c>
      <c r="I50" s="923"/>
      <c r="J50" s="924">
        <f>交付申請書総表貼り付け欄!F62*1000</f>
        <v>0</v>
      </c>
      <c r="K50" s="925"/>
      <c r="L50" s="1544" t="s">
        <v>639</v>
      </c>
    </row>
    <row r="51" spans="1:20" ht="15" hidden="1" customHeight="1" thickTop="1">
      <c r="A51" s="766"/>
      <c r="B51" s="790"/>
      <c r="C51" s="964" t="s">
        <v>3</v>
      </c>
      <c r="D51" s="965"/>
      <c r="E51" s="748"/>
      <c r="F51" s="749"/>
      <c r="G51" s="361"/>
      <c r="H51" s="263" t="s">
        <v>248</v>
      </c>
      <c r="I51" s="748"/>
      <c r="J51" s="750"/>
      <c r="K51" s="751"/>
    </row>
    <row r="52" spans="1:20" ht="15" hidden="1" customHeight="1">
      <c r="A52" s="766"/>
      <c r="B52" s="790"/>
      <c r="C52" s="966"/>
      <c r="D52" s="762"/>
      <c r="E52" s="737"/>
      <c r="F52" s="752"/>
      <c r="G52" s="360"/>
      <c r="H52" s="262" t="s">
        <v>237</v>
      </c>
      <c r="I52" s="737"/>
      <c r="J52" s="738"/>
      <c r="K52" s="739"/>
    </row>
    <row r="53" spans="1:20" ht="30" hidden="1" customHeight="1">
      <c r="A53" s="766"/>
      <c r="B53" s="790"/>
      <c r="C53" s="967" t="s">
        <v>238</v>
      </c>
      <c r="D53" s="968"/>
      <c r="E53" s="974"/>
      <c r="F53" s="740"/>
      <c r="G53" s="368"/>
      <c r="H53" s="264"/>
      <c r="I53" s="741"/>
      <c r="J53" s="742"/>
      <c r="K53" s="743"/>
    </row>
    <row r="54" spans="1:20" ht="30" hidden="1" customHeight="1">
      <c r="A54" s="766"/>
      <c r="B54" s="790"/>
      <c r="C54" s="969" t="s">
        <v>239</v>
      </c>
      <c r="D54" s="970"/>
      <c r="E54" s="975"/>
      <c r="F54" s="744"/>
      <c r="G54" s="369"/>
      <c r="H54" s="265"/>
      <c r="I54" s="745"/>
      <c r="J54" s="746"/>
      <c r="K54" s="747"/>
    </row>
    <row r="55" spans="1:20" ht="30" hidden="1" customHeight="1">
      <c r="A55" s="766"/>
      <c r="B55" s="790"/>
      <c r="C55" s="971" t="s">
        <v>240</v>
      </c>
      <c r="D55" s="972"/>
      <c r="E55" s="918"/>
      <c r="F55" s="919"/>
      <c r="G55" s="359"/>
      <c r="H55" s="265"/>
      <c r="I55" s="745"/>
      <c r="J55" s="746"/>
      <c r="K55" s="747"/>
      <c r="L55" s="396"/>
    </row>
    <row r="56" spans="1:20" s="19" customFormat="1" ht="26.25" customHeight="1" thickTop="1">
      <c r="A56" s="766"/>
      <c r="B56" s="790"/>
      <c r="C56" s="757" t="s">
        <v>539</v>
      </c>
      <c r="D56" s="758"/>
      <c r="E56" s="758"/>
      <c r="F56" s="758"/>
      <c r="G56" s="759"/>
      <c r="H56" s="757" t="s">
        <v>540</v>
      </c>
      <c r="I56" s="758"/>
      <c r="J56" s="758"/>
      <c r="K56" s="760"/>
      <c r="L56" s="22"/>
    </row>
    <row r="57" spans="1:20" s="19" customFormat="1" ht="27" customHeight="1">
      <c r="A57" s="766"/>
      <c r="B57" s="790"/>
      <c r="C57" s="799" t="s">
        <v>299</v>
      </c>
      <c r="D57" s="800"/>
      <c r="E57" s="801"/>
      <c r="F57" s="267">
        <f>収入!E4</f>
        <v>0</v>
      </c>
      <c r="G57" s="376">
        <f>交付申請書総表貼り付け欄!F55*1000</f>
        <v>0</v>
      </c>
      <c r="H57" s="976" t="s">
        <v>251</v>
      </c>
      <c r="I57" s="734"/>
      <c r="J57" s="371">
        <f>支出決算書!G8</f>
        <v>0</v>
      </c>
      <c r="K57" s="380">
        <f>交付申請書総表貼り付け欄!I55*1000</f>
        <v>0</v>
      </c>
      <c r="L57" s="401"/>
      <c r="M57" s="392"/>
    </row>
    <row r="58" spans="1:20" s="19" customFormat="1" ht="27" customHeight="1">
      <c r="A58" s="766"/>
      <c r="B58" s="790"/>
      <c r="C58" s="713" t="s">
        <v>300</v>
      </c>
      <c r="D58" s="714"/>
      <c r="E58" s="715"/>
      <c r="F58" s="268">
        <f>収入!E6</f>
        <v>0</v>
      </c>
      <c r="G58" s="381">
        <f>交付申請書総表貼り付け欄!F56*1000</f>
        <v>0</v>
      </c>
      <c r="H58" s="905" t="s">
        <v>252</v>
      </c>
      <c r="I58" s="906"/>
      <c r="J58" s="372">
        <f>支出決算書!G9</f>
        <v>0</v>
      </c>
      <c r="K58" s="382">
        <f>交付申請書総表貼り付け欄!I56*1000</f>
        <v>0</v>
      </c>
      <c r="L58" s="393" t="s">
        <v>438</v>
      </c>
      <c r="M58" s="394">
        <f>IF(G64&gt;J62,ROUNDDOWN(J62,-3),G64)</f>
        <v>0</v>
      </c>
      <c r="N58" s="22" t="s">
        <v>584</v>
      </c>
    </row>
    <row r="59" spans="1:20" s="19" customFormat="1" ht="27" customHeight="1">
      <c r="A59" s="766"/>
      <c r="B59" s="790"/>
      <c r="C59" s="713" t="s">
        <v>301</v>
      </c>
      <c r="D59" s="714"/>
      <c r="E59" s="715"/>
      <c r="F59" s="268">
        <f>収入!E7</f>
        <v>0</v>
      </c>
      <c r="G59" s="381">
        <f>交付申請書総表貼り付け欄!F57*1000</f>
        <v>0</v>
      </c>
      <c r="H59" s="905" t="s">
        <v>253</v>
      </c>
      <c r="I59" s="906"/>
      <c r="J59" s="372">
        <f>支出決算書!G10</f>
        <v>0</v>
      </c>
      <c r="K59" s="382">
        <f>交付申請書総表貼り付け欄!I57*1000</f>
        <v>0</v>
      </c>
      <c r="L59" s="393" t="s">
        <v>439</v>
      </c>
      <c r="M59" s="394">
        <f>IF(F65-F62-M58&gt;0,M58,ROUNDDOWN(F65-F62,-3))</f>
        <v>0</v>
      </c>
      <c r="N59" s="22" t="s">
        <v>440</v>
      </c>
    </row>
    <row r="60" spans="1:20" s="19" customFormat="1" ht="27" customHeight="1">
      <c r="A60" s="766"/>
      <c r="B60" s="790"/>
      <c r="C60" s="713" t="s">
        <v>302</v>
      </c>
      <c r="D60" s="714"/>
      <c r="E60" s="715"/>
      <c r="F60" s="268">
        <f>収入!E9</f>
        <v>0</v>
      </c>
      <c r="G60" s="381">
        <f>交付申請書総表貼り付け欄!F58*1000</f>
        <v>0</v>
      </c>
      <c r="H60" s="905" t="s">
        <v>249</v>
      </c>
      <c r="I60" s="906"/>
      <c r="J60" s="372">
        <f>支出決算書!G11</f>
        <v>0</v>
      </c>
      <c r="K60" s="382">
        <f>交付申請書総表貼り付け欄!I58*1000</f>
        <v>0</v>
      </c>
      <c r="L60" s="22"/>
    </row>
    <row r="61" spans="1:20" s="19" customFormat="1" ht="27" customHeight="1" thickBot="1">
      <c r="A61" s="766"/>
      <c r="B61" s="790"/>
      <c r="C61" s="720" t="s">
        <v>303</v>
      </c>
      <c r="D61" s="721"/>
      <c r="E61" s="722"/>
      <c r="F61" s="572">
        <f>収入!E8+収入!E10</f>
        <v>0</v>
      </c>
      <c r="G61" s="378">
        <f>交付申請書総表貼り付け欄!F59*1000</f>
        <v>0</v>
      </c>
      <c r="H61" s="897" t="s">
        <v>250</v>
      </c>
      <c r="I61" s="898"/>
      <c r="J61" s="383">
        <f>支出決算書!G14</f>
        <v>0</v>
      </c>
      <c r="K61" s="384">
        <f>交付申請書総表貼り付け欄!I59*1000</f>
        <v>0</v>
      </c>
      <c r="L61" s="22"/>
    </row>
    <row r="62" spans="1:20" s="19" customFormat="1" ht="27" customHeight="1" thickBot="1">
      <c r="A62" s="766"/>
      <c r="B62" s="791"/>
      <c r="C62" s="701" t="s">
        <v>339</v>
      </c>
      <c r="D62" s="702"/>
      <c r="E62" s="703"/>
      <c r="F62" s="573">
        <f>SUM(F57:F61)</f>
        <v>0</v>
      </c>
      <c r="G62" s="379">
        <f>交付申請書総表貼り付け欄!F60*1000</f>
        <v>0</v>
      </c>
      <c r="H62" s="977" t="s">
        <v>344</v>
      </c>
      <c r="I62" s="705"/>
      <c r="J62" s="370">
        <f>支出決算書!G15</f>
        <v>0</v>
      </c>
      <c r="K62" s="386">
        <f>交付申請書総表貼り付け欄!I60*1000</f>
        <v>0</v>
      </c>
      <c r="L62" s="22"/>
    </row>
    <row r="63" spans="1:20" s="19" customFormat="1" ht="27" customHeight="1" thickBot="1">
      <c r="A63" s="766"/>
      <c r="B63" s="790"/>
      <c r="C63" s="720" t="s">
        <v>340</v>
      </c>
      <c r="D63" s="721"/>
      <c r="E63" s="722"/>
      <c r="F63" s="390">
        <f>IFERROR(F65-F62-F64,0)</f>
        <v>0</v>
      </c>
      <c r="G63" s="377">
        <f>交付申請書総表貼り付け欄!F61*1000</f>
        <v>0</v>
      </c>
      <c r="H63" s="973" t="s">
        <v>327</v>
      </c>
      <c r="I63" s="712"/>
      <c r="J63" s="362">
        <f>支出決算書!G16</f>
        <v>0</v>
      </c>
      <c r="K63" s="385">
        <f>交付申請書総表貼り付け欄!I61*1000</f>
        <v>0</v>
      </c>
      <c r="L63" s="22"/>
    </row>
    <row r="64" spans="1:20" s="19" customFormat="1" ht="27" customHeight="1" thickTop="1" thickBot="1">
      <c r="A64" s="766"/>
      <c r="B64" s="791"/>
      <c r="C64" s="680" t="s">
        <v>341</v>
      </c>
      <c r="D64" s="681"/>
      <c r="E64" s="682"/>
      <c r="F64" s="387">
        <f>H50</f>
        <v>0</v>
      </c>
      <c r="G64" s="388">
        <f>交付申請書総表貼り付け欄!F62*1000</f>
        <v>0</v>
      </c>
      <c r="H64" s="683" t="s">
        <v>342</v>
      </c>
      <c r="I64" s="684"/>
      <c r="J64" s="981">
        <f>J60+J63</f>
        <v>0</v>
      </c>
      <c r="K64" s="902">
        <f>交付申請書総表貼り付け欄!I62*1000</f>
        <v>0</v>
      </c>
    </row>
    <row r="65" spans="1:20" s="19" customFormat="1" ht="27" customHeight="1" thickTop="1">
      <c r="A65" s="766"/>
      <c r="B65" s="791"/>
      <c r="C65" s="892" t="s">
        <v>343</v>
      </c>
      <c r="D65" s="893"/>
      <c r="E65" s="894"/>
      <c r="F65" s="574">
        <f>J64</f>
        <v>0</v>
      </c>
      <c r="G65" s="389">
        <f>交付申請書総表貼り付け欄!F63*1000</f>
        <v>0</v>
      </c>
      <c r="H65" s="895"/>
      <c r="I65" s="686"/>
      <c r="J65" s="982"/>
      <c r="K65" s="903"/>
      <c r="L65" s="22"/>
    </row>
    <row r="66" spans="1:20" s="19" customFormat="1" ht="27" customHeight="1" thickBot="1">
      <c r="A66" s="767"/>
      <c r="B66" s="792"/>
      <c r="C66" s="698" t="s">
        <v>546</v>
      </c>
      <c r="D66" s="699"/>
      <c r="E66" s="700"/>
      <c r="F66" s="575" t="e">
        <f>F64/J64</f>
        <v>#DIV/0!</v>
      </c>
      <c r="G66" s="568">
        <f>交付申請書総表貼り付け欄!F64</f>
        <v>0</v>
      </c>
      <c r="H66" s="896"/>
      <c r="I66" s="688"/>
      <c r="J66" s="983"/>
      <c r="K66" s="904"/>
      <c r="L66" s="22"/>
      <c r="O66" s="61"/>
      <c r="P66" s="61"/>
      <c r="Q66" s="61"/>
      <c r="R66" s="61"/>
      <c r="S66" s="61"/>
    </row>
    <row r="67" spans="1:20" ht="15" customHeight="1">
      <c r="A67" s="146"/>
      <c r="E67" s="27"/>
      <c r="F67" s="27"/>
      <c r="G67" s="27"/>
      <c r="I67" s="27"/>
      <c r="J67" s="27"/>
      <c r="K67" s="27"/>
    </row>
    <row r="68" spans="1:20" ht="30" customHeight="1">
      <c r="L68" s="345"/>
      <c r="M68" s="23"/>
      <c r="N68" s="23"/>
      <c r="O68" s="23"/>
      <c r="P68" s="23"/>
      <c r="Q68" s="23"/>
      <c r="R68" s="23"/>
      <c r="S68" s="23"/>
      <c r="T68" s="23"/>
    </row>
    <row r="69" spans="1:20" ht="30" customHeight="1">
      <c r="G69" s="391" t="s">
        <v>436</v>
      </c>
      <c r="H69" s="391"/>
      <c r="I69" s="391" t="e">
        <f>J62/K62</f>
        <v>#DIV/0!</v>
      </c>
      <c r="J69" s="28"/>
      <c r="K69" s="29"/>
      <c r="L69" s="345"/>
      <c r="M69" s="23"/>
      <c r="N69" s="23"/>
      <c r="O69" s="23"/>
      <c r="P69" s="23"/>
      <c r="Q69" s="23"/>
      <c r="R69" s="23"/>
      <c r="S69" s="23"/>
      <c r="T69" s="23"/>
    </row>
    <row r="70" spans="1:20" ht="30" customHeight="1">
      <c r="G70" s="391" t="s">
        <v>437</v>
      </c>
      <c r="H70" s="391"/>
      <c r="I70" s="391" t="e">
        <f>IF(AND(0.8&lt;=I69),"","要変更理由書")</f>
        <v>#DIV/0!</v>
      </c>
      <c r="L70" s="345"/>
      <c r="M70" s="23"/>
      <c r="N70" s="23"/>
      <c r="O70" s="23"/>
      <c r="P70" s="23"/>
      <c r="Q70" s="23"/>
      <c r="R70" s="23"/>
      <c r="S70" s="23"/>
      <c r="T70" s="23"/>
    </row>
    <row r="71" spans="1:20" ht="30" customHeight="1">
      <c r="L71" s="345"/>
      <c r="M71" s="23"/>
      <c r="N71" s="23"/>
      <c r="O71" s="23"/>
      <c r="P71" s="23"/>
      <c r="Q71" s="23"/>
      <c r="R71" s="23"/>
      <c r="S71" s="23"/>
      <c r="T71" s="23"/>
    </row>
    <row r="72" spans="1:20" ht="30" customHeight="1">
      <c r="L72" s="345"/>
      <c r="M72" s="23"/>
      <c r="N72" s="23"/>
      <c r="O72" s="23"/>
      <c r="P72" s="23"/>
      <c r="Q72" s="23"/>
      <c r="R72" s="23"/>
      <c r="S72" s="23"/>
      <c r="T72" s="23"/>
    </row>
    <row r="73" spans="1:20" ht="30" customHeight="1">
      <c r="L73" s="345"/>
      <c r="M73" s="23"/>
      <c r="N73" s="23"/>
      <c r="O73" s="23"/>
      <c r="P73" s="23"/>
      <c r="Q73" s="23"/>
      <c r="R73" s="23"/>
      <c r="S73" s="23"/>
      <c r="T73" s="23"/>
    </row>
  </sheetData>
  <mergeCells count="127">
    <mergeCell ref="L16:M21"/>
    <mergeCell ref="B8:G8"/>
    <mergeCell ref="H8:K8"/>
    <mergeCell ref="B9:K10"/>
    <mergeCell ref="C12:F12"/>
    <mergeCell ref="C13:F13"/>
    <mergeCell ref="G12:H12"/>
    <mergeCell ref="G13:H13"/>
    <mergeCell ref="I12:K12"/>
    <mergeCell ref="I13:K13"/>
    <mergeCell ref="I5:K5"/>
    <mergeCell ref="C51:D52"/>
    <mergeCell ref="C53:D53"/>
    <mergeCell ref="C54:D54"/>
    <mergeCell ref="C55:D55"/>
    <mergeCell ref="B50:B66"/>
    <mergeCell ref="E52:F52"/>
    <mergeCell ref="H63:I63"/>
    <mergeCell ref="E51:F51"/>
    <mergeCell ref="E53:F53"/>
    <mergeCell ref="E54:F54"/>
    <mergeCell ref="I51:K51"/>
    <mergeCell ref="H57:I57"/>
    <mergeCell ref="H59:I59"/>
    <mergeCell ref="H62:I62"/>
    <mergeCell ref="H58:I58"/>
    <mergeCell ref="B16:B18"/>
    <mergeCell ref="B19:B21"/>
    <mergeCell ref="C14:K14"/>
    <mergeCell ref="C59:E59"/>
    <mergeCell ref="C60:E60"/>
    <mergeCell ref="C25:F25"/>
    <mergeCell ref="C26:F26"/>
    <mergeCell ref="J64:J66"/>
    <mergeCell ref="A1:C1"/>
    <mergeCell ref="E17:K17"/>
    <mergeCell ref="E18:K18"/>
    <mergeCell ref="A27:A29"/>
    <mergeCell ref="A3:K3"/>
    <mergeCell ref="J4:K4"/>
    <mergeCell ref="A11:K11"/>
    <mergeCell ref="H16:K16"/>
    <mergeCell ref="A12:B12"/>
    <mergeCell ref="A13:B13"/>
    <mergeCell ref="A24:A26"/>
    <mergeCell ref="C15:K15"/>
    <mergeCell ref="A14:A23"/>
    <mergeCell ref="C17:D17"/>
    <mergeCell ref="C18:D18"/>
    <mergeCell ref="C21:D21"/>
    <mergeCell ref="C20:D20"/>
    <mergeCell ref="E21:I21"/>
    <mergeCell ref="E20:I20"/>
    <mergeCell ref="J21:K21"/>
    <mergeCell ref="J20:K20"/>
    <mergeCell ref="C22:F22"/>
    <mergeCell ref="C23:F23"/>
    <mergeCell ref="C24:F24"/>
    <mergeCell ref="I26:K26"/>
    <mergeCell ref="C50:G50"/>
    <mergeCell ref="L38:L43"/>
    <mergeCell ref="C30:K30"/>
    <mergeCell ref="C31:K31"/>
    <mergeCell ref="J41:K41"/>
    <mergeCell ref="J42:K42"/>
    <mergeCell ref="J43:K43"/>
    <mergeCell ref="E33:J33"/>
    <mergeCell ref="J39:K39"/>
    <mergeCell ref="J40:K40"/>
    <mergeCell ref="H37:K37"/>
    <mergeCell ref="H36:K36"/>
    <mergeCell ref="E32:J32"/>
    <mergeCell ref="J38:K38"/>
    <mergeCell ref="E34:J34"/>
    <mergeCell ref="C37:D37"/>
    <mergeCell ref="E35:J35"/>
    <mergeCell ref="I27:K27"/>
    <mergeCell ref="I28:K28"/>
    <mergeCell ref="C27:F27"/>
    <mergeCell ref="C28:F28"/>
    <mergeCell ref="C58:E58"/>
    <mergeCell ref="I52:K52"/>
    <mergeCell ref="C36:D36"/>
    <mergeCell ref="C29:F29"/>
    <mergeCell ref="G22:H22"/>
    <mergeCell ref="G23:H23"/>
    <mergeCell ref="G24:H24"/>
    <mergeCell ref="G25:H25"/>
    <mergeCell ref="E55:F55"/>
    <mergeCell ref="I55:K55"/>
    <mergeCell ref="I54:K54"/>
    <mergeCell ref="J49:K49"/>
    <mergeCell ref="I53:K53"/>
    <mergeCell ref="I29:K29"/>
    <mergeCell ref="H50:I50"/>
    <mergeCell ref="J50:K50"/>
    <mergeCell ref="G26:H26"/>
    <mergeCell ref="G27:H27"/>
    <mergeCell ref="G28:H28"/>
    <mergeCell ref="G29:H29"/>
    <mergeCell ref="I22:K22"/>
    <mergeCell ref="I23:K23"/>
    <mergeCell ref="I24:K24"/>
    <mergeCell ref="I25:K25"/>
    <mergeCell ref="C56:G56"/>
    <mergeCell ref="C65:E65"/>
    <mergeCell ref="C66:E66"/>
    <mergeCell ref="A30:A66"/>
    <mergeCell ref="J44:K44"/>
    <mergeCell ref="J46:K46"/>
    <mergeCell ref="B32:B35"/>
    <mergeCell ref="J47:K47"/>
    <mergeCell ref="J48:K48"/>
    <mergeCell ref="J45:K45"/>
    <mergeCell ref="C64:E64"/>
    <mergeCell ref="H64:I66"/>
    <mergeCell ref="B36:B49"/>
    <mergeCell ref="C61:E61"/>
    <mergeCell ref="C62:E62"/>
    <mergeCell ref="C63:E63"/>
    <mergeCell ref="H61:I61"/>
    <mergeCell ref="F36:G36"/>
    <mergeCell ref="F37:G37"/>
    <mergeCell ref="K64:K66"/>
    <mergeCell ref="H60:I60"/>
    <mergeCell ref="H56:K56"/>
    <mergeCell ref="C57:E57"/>
  </mergeCells>
  <phoneticPr fontId="9"/>
  <conditionalFormatting sqref="B8:B9 H8">
    <cfRule type="expression" dxfId="6" priority="4">
      <formula>_xlfn.ISFORMULA($A$1)</formula>
    </cfRule>
  </conditionalFormatting>
  <conditionalFormatting sqref="B8:G8">
    <cfRule type="beginsWith" dxfId="5" priority="2" operator="beginsWith" text="　令和　年">
      <formula>LEFT(B8,LEN("　令和　年"))="　令和　年"</formula>
    </cfRule>
  </conditionalFormatting>
  <conditionalFormatting sqref="I5:K5">
    <cfRule type="beginsWith" dxfId="4" priority="3" operator="beginsWith" text="令和　年">
      <formula>LEFT(I5,LEN("令和　年"))="令和　年"</formula>
    </cfRule>
  </conditionalFormatting>
  <conditionalFormatting sqref="H50:I50">
    <cfRule type="cellIs" dxfId="3" priority="1" operator="lessThan">
      <formula>$J$50</formula>
    </cfRule>
  </conditionalFormatting>
  <dataValidations xWindow="248" yWindow="719" count="17">
    <dataValidation imeMode="halfAlpha" operator="greaterThanOrEqual" allowBlank="1" showInputMessage="1" showErrorMessage="1" sqref="C17 C20" xr:uid="{00000000-0002-0000-0200-000003000000}"/>
    <dataValidation type="date" allowBlank="1" showInputMessage="1" showErrorMessage="1" errorTitle="公演日を記載してください。" error="2021/4/1～2022/3/31で記載してください。" sqref="F38:G49 C39:D49" xr:uid="{00000000-0002-0000-0200-000004000000}">
      <formula1>44287</formula1>
      <formula2>44651</formula2>
    </dataValidation>
    <dataValidation type="list" allowBlank="1" showInputMessage="1" sqref="C18" xr:uid="{00000000-0002-0000-0200-000005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date" allowBlank="1" showInputMessage="1" showErrorMessage="1" errorTitle="公演日を記載してください。" error="2021/4/1～2022/3/31で記載してください。" prompt="開始日の早い順に入力してください。" sqref="C38:D38" xr:uid="{00000000-0002-0000-0200-000009000000}">
      <formula1>44287</formula1>
      <formula2>44651</formula2>
    </dataValidation>
    <dataValidation imeMode="fullKatakana" allowBlank="1" showInputMessage="1" showErrorMessage="1" sqref="C30:K30 C25 C28" xr:uid="{00000000-0002-0000-0200-00000B000000}"/>
    <dataValidation type="date" allowBlank="1" showInputMessage="1" showErrorMessage="1" errorTitle="フェスティバルの終了日を記載してください。" error="2024/4/1～2025/3/31で記載してください。" prompt="フェスティバルの終了日を記載してください。" sqref="F37" xr:uid="{00000000-0002-0000-0200-00000E000000}">
      <formula1>45748</formula1>
      <formula2>46112</formula2>
    </dataValidation>
    <dataValidation imeMode="halfAlpha" allowBlank="1" showInputMessage="1" showErrorMessage="1" sqref="H19:K19 C19 I22:I29" xr:uid="{EC2360F2-DCC2-49CB-A7D7-FBE188AC133C}"/>
    <dataValidation imeMode="fullKatakana" allowBlank="1" showInputMessage="1" showErrorMessage="1" prompt="法人格（一般社団法人等）部分のフリガナは不要（入力しないでください）です。_x000a_数字もフリガナとしてください。_x000a_" sqref="C14:K14" xr:uid="{00000000-0002-0000-0200-000010000000}"/>
    <dataValidation type="textLength" operator="lessThanOrEqual" allowBlank="1" showInputMessage="1" showErrorMessage="1" error="60字を超えています。" prompt="建物名含め、正確にご記入ください。_x000a_60字以内で入力してください。" sqref="E18:K18" xr:uid="{58F71CA9-9866-4EB2-A774-D4C425A083A1}">
      <formula1>60</formula1>
    </dataValidation>
    <dataValidation allowBlank="1" showInputMessage="1" showErrorMessage="1" prompt="法人格の後に全角スペースを入れてください。_x000a_ex.)一般社団法人　○○、株式会社　△△" sqref="C15:K15" xr:uid="{BF3029AC-B6EC-4749-AEEA-E3662D85C73B}"/>
    <dataValidation allowBlank="1" showInputMessage="1" showErrorMessage="1" prompt="姓と名の間は全角1字スペースを空けてください。" sqref="C29 G23 C26 C23" xr:uid="{4110C6D4-636D-4D65-91E2-BB7D2342DFA9}"/>
    <dataValidation imeMode="halfAlpha" operator="greaterThanOrEqual" allowBlank="1" showInputMessage="1" showErrorMessage="1" prompt="半角英数字でご入力ください。" sqref="F16:G16 C16:D16" xr:uid="{31B65DC2-1554-4A72-BD96-94EA8A0561DC}"/>
    <dataValidation type="date" allowBlank="1" showInputMessage="1" showErrorMessage="1" errorTitle="フェスティバルの開始日を記載してください。" error="2024/4/1～2025/3/31で記載してください。" prompt="フェスティバルの開始日を記載してください。" sqref="C37:D37" xr:uid="{5C3E7F1C-FD58-48C0-BCA2-1568C9091A39}">
      <formula1>45748</formula1>
      <formula2>46112</formula2>
    </dataValidation>
    <dataValidation type="textLength" operator="lessThanOrEqual" allowBlank="1" showInputMessage="1" showErrorMessage="1" prompt="建物名を含め_x000a_正確にご記入ください。_x000a_同上不可。" sqref="E21" xr:uid="{F4A1E24D-08E5-4487-9AE0-ABA43FE0C47C}">
      <formula1>60</formula1>
    </dataValidation>
    <dataValidation imeMode="halfAlpha" allowBlank="1" showInputMessage="1" showErrorMessage="1" prompt="半角英数字でご入力ください。" sqref="F19:G19 D19" xr:uid="{BED80430-5C11-41BD-B0CD-7B7EF61B58E6}"/>
    <dataValidation type="list" allowBlank="1" showInputMessage="1" showErrorMessage="1" sqref="C21" xr:uid="{EE039EE8-3628-4BA8-9E07-B4AF85D0B4E6}">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allowBlank="1" showErrorMessage="1" sqref="C22:F22" xr:uid="{8A5449A5-CFE8-4A93-8C53-82198F25F98D}"/>
  </dataValidations>
  <pageMargins left="0.7" right="0.54" top="0.75" bottom="0.75" header="0.3" footer="0.3"/>
  <pageSetup paperSize="9" scale="56" orientation="portrait" r:id="rId1"/>
  <headerFooter scaleWithDoc="0" alignWithMargins="0">
    <oddFooter>&amp;R&amp;"ＭＳ ゴシック,標準"&amp;12整理番号：（事務局記入欄）</oddFooter>
  </headerFooter>
  <rowBreaks count="1" manualBreakCount="1">
    <brk id="49" max="10" man="1"/>
  </rowBreaks>
  <colBreaks count="1" manualBreakCount="1">
    <brk id="7" max="6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74"/>
  <sheetViews>
    <sheetView view="pageBreakPreview" zoomScale="70" zoomScaleNormal="60" zoomScaleSheetLayoutView="70" workbookViewId="0">
      <selection activeCell="D22" sqref="D22:M43"/>
    </sheetView>
  </sheetViews>
  <sheetFormatPr defaultColWidth="9" defaultRowHeight="18.75" customHeight="1"/>
  <cols>
    <col min="1" max="3" width="3.625" style="51" customWidth="1"/>
    <col min="4" max="4" width="15.625" style="51" customWidth="1"/>
    <col min="5" max="6" width="12.625" style="51" customWidth="1"/>
    <col min="7" max="7" width="11.875" style="51" customWidth="1"/>
    <col min="8" max="9" width="12.625" style="51" customWidth="1"/>
    <col min="10" max="10" width="11.625" style="51" customWidth="1"/>
    <col min="11" max="11" width="45.625" style="51" customWidth="1"/>
    <col min="12" max="12" width="11.625" style="51" customWidth="1"/>
    <col min="13" max="13" width="10.625" style="51" customWidth="1"/>
    <col min="14" max="14" width="64" style="51" customWidth="1"/>
    <col min="15" max="16384" width="9" style="51"/>
  </cols>
  <sheetData>
    <row r="1" spans="1:19" s="19" customFormat="1" ht="26.1" customHeight="1">
      <c r="B1" s="275" t="s">
        <v>537</v>
      </c>
      <c r="L1" s="1016"/>
      <c r="M1" s="1016"/>
      <c r="N1" s="22"/>
    </row>
    <row r="2" spans="1:19" s="63" customFormat="1" ht="8.4499999999999993" customHeight="1" thickBot="1">
      <c r="L2" s="62"/>
      <c r="N2" s="22"/>
      <c r="S2" s="66"/>
    </row>
    <row r="3" spans="1:19" s="19" customFormat="1" ht="33.950000000000003" customHeight="1" thickBot="1">
      <c r="B3" s="1017" t="s">
        <v>276</v>
      </c>
      <c r="C3" s="1018"/>
      <c r="D3" s="1018"/>
      <c r="E3" s="1019" t="str">
        <f>IF(ISBLANK(総表!C15),"",総表!C15)</f>
        <v/>
      </c>
      <c r="F3" s="1019"/>
      <c r="G3" s="1019"/>
      <c r="H3" s="1019"/>
      <c r="I3" s="276" t="s">
        <v>277</v>
      </c>
      <c r="J3" s="1020" t="str">
        <f>IF(ISBLANK(総表!C31),"",総表!C31)</f>
        <v/>
      </c>
      <c r="K3" s="1020"/>
      <c r="L3" s="1020"/>
      <c r="M3" s="1021"/>
      <c r="N3" s="354" t="s">
        <v>292</v>
      </c>
    </row>
    <row r="4" spans="1:19" ht="18.75" hidden="1" customHeight="1">
      <c r="B4" s="1025" t="s">
        <v>0</v>
      </c>
      <c r="C4" s="1022" t="s">
        <v>35</v>
      </c>
      <c r="D4" s="1022"/>
      <c r="E4" s="1022"/>
      <c r="F4" s="1022"/>
      <c r="G4" s="1022"/>
      <c r="H4" s="1022"/>
      <c r="I4" s="1022"/>
      <c r="J4" s="1022"/>
      <c r="K4" s="1022"/>
      <c r="L4" s="1023"/>
      <c r="M4" s="1024"/>
      <c r="N4" s="185"/>
    </row>
    <row r="5" spans="1:19" ht="39.950000000000003" hidden="1" customHeight="1">
      <c r="A5" s="51">
        <v>1</v>
      </c>
      <c r="B5" s="1026"/>
      <c r="C5" s="1044" t="s">
        <v>294</v>
      </c>
      <c r="D5" s="1037"/>
      <c r="E5" s="1038"/>
      <c r="F5" s="1038"/>
      <c r="G5" s="1038"/>
      <c r="H5" s="1038"/>
      <c r="I5" s="1038"/>
      <c r="J5" s="1038"/>
      <c r="K5" s="1038"/>
      <c r="L5" s="1038"/>
      <c r="M5" s="1039"/>
      <c r="N5" s="1055" t="s">
        <v>337</v>
      </c>
    </row>
    <row r="6" spans="1:19" ht="39.950000000000003" hidden="1" customHeight="1">
      <c r="A6" s="51">
        <v>2</v>
      </c>
      <c r="B6" s="1026"/>
      <c r="C6" s="1045"/>
      <c r="D6" s="1040"/>
      <c r="E6" s="1027"/>
      <c r="F6" s="1027"/>
      <c r="G6" s="1027"/>
      <c r="H6" s="1027"/>
      <c r="I6" s="1027"/>
      <c r="J6" s="1027"/>
      <c r="K6" s="1027"/>
      <c r="L6" s="1027"/>
      <c r="M6" s="1028"/>
      <c r="N6" s="1055"/>
    </row>
    <row r="7" spans="1:19" ht="39.950000000000003" hidden="1" customHeight="1">
      <c r="A7" s="51">
        <v>3</v>
      </c>
      <c r="B7" s="1026"/>
      <c r="C7" s="1045"/>
      <c r="D7" s="1040"/>
      <c r="E7" s="1027"/>
      <c r="F7" s="1027"/>
      <c r="G7" s="1027"/>
      <c r="H7" s="1027"/>
      <c r="I7" s="1027"/>
      <c r="J7" s="1027"/>
      <c r="K7" s="1027"/>
      <c r="L7" s="1027"/>
      <c r="M7" s="1028"/>
      <c r="N7" s="1056" t="s">
        <v>335</v>
      </c>
    </row>
    <row r="8" spans="1:19" ht="39.950000000000003" hidden="1" customHeight="1">
      <c r="A8" s="51">
        <v>4</v>
      </c>
      <c r="B8" s="1026"/>
      <c r="C8" s="1045"/>
      <c r="D8" s="1040"/>
      <c r="E8" s="1027"/>
      <c r="F8" s="1027"/>
      <c r="G8" s="1027"/>
      <c r="H8" s="1027"/>
      <c r="I8" s="1027"/>
      <c r="J8" s="1027"/>
      <c r="K8" s="1027"/>
      <c r="L8" s="1027"/>
      <c r="M8" s="1028"/>
      <c r="N8" s="1056"/>
    </row>
    <row r="9" spans="1:19" ht="39.950000000000003" hidden="1" customHeight="1">
      <c r="A9" s="51">
        <v>5</v>
      </c>
      <c r="B9" s="1026"/>
      <c r="C9" s="1046"/>
      <c r="D9" s="1041"/>
      <c r="E9" s="1042"/>
      <c r="F9" s="1042"/>
      <c r="G9" s="1042"/>
      <c r="H9" s="1042"/>
      <c r="I9" s="1042"/>
      <c r="J9" s="1042"/>
      <c r="K9" s="1042"/>
      <c r="L9" s="1042"/>
      <c r="M9" s="1043"/>
      <c r="N9" s="1057" t="s">
        <v>336</v>
      </c>
    </row>
    <row r="10" spans="1:19" ht="50.1" hidden="1" customHeight="1">
      <c r="A10" s="51">
        <v>1</v>
      </c>
      <c r="B10" s="1026"/>
      <c r="C10" s="1045" t="s">
        <v>295</v>
      </c>
      <c r="D10" s="1027"/>
      <c r="E10" s="1027"/>
      <c r="F10" s="1027"/>
      <c r="G10" s="1027"/>
      <c r="H10" s="1027"/>
      <c r="I10" s="1027"/>
      <c r="J10" s="1027"/>
      <c r="K10" s="1027"/>
      <c r="L10" s="1027"/>
      <c r="M10" s="1028"/>
      <c r="N10" s="1057"/>
    </row>
    <row r="11" spans="1:19" ht="50.1" hidden="1" customHeight="1">
      <c r="A11" s="51">
        <v>2</v>
      </c>
      <c r="B11" s="1026"/>
      <c r="C11" s="1045"/>
      <c r="D11" s="1027"/>
      <c r="E11" s="1027"/>
      <c r="F11" s="1027"/>
      <c r="G11" s="1027"/>
      <c r="H11" s="1027"/>
      <c r="I11" s="1027"/>
      <c r="J11" s="1027"/>
      <c r="K11" s="1027"/>
      <c r="L11" s="1027"/>
      <c r="M11" s="1028"/>
      <c r="N11" s="351" t="s">
        <v>337</v>
      </c>
    </row>
    <row r="12" spans="1:19" ht="50.1" hidden="1" customHeight="1">
      <c r="A12" s="51">
        <v>3</v>
      </c>
      <c r="B12" s="1026"/>
      <c r="C12" s="1045"/>
      <c r="D12" s="1027"/>
      <c r="E12" s="1027"/>
      <c r="F12" s="1027"/>
      <c r="G12" s="1027"/>
      <c r="H12" s="1027"/>
      <c r="I12" s="1027"/>
      <c r="J12" s="1027"/>
      <c r="K12" s="1027"/>
      <c r="L12" s="1027"/>
      <c r="M12" s="1028"/>
      <c r="N12" s="352"/>
    </row>
    <row r="13" spans="1:19" ht="50.1" hidden="1" customHeight="1">
      <c r="A13" s="51">
        <v>4</v>
      </c>
      <c r="B13" s="1026"/>
      <c r="C13" s="1067"/>
      <c r="D13" s="1029"/>
      <c r="E13" s="1029"/>
      <c r="F13" s="1029"/>
      <c r="G13" s="1029"/>
      <c r="H13" s="1029"/>
      <c r="I13" s="1029"/>
      <c r="J13" s="1029"/>
      <c r="K13" s="1029"/>
      <c r="L13" s="1029"/>
      <c r="M13" s="1030"/>
      <c r="N13" s="352"/>
    </row>
    <row r="14" spans="1:19" ht="18.75" hidden="1" customHeight="1">
      <c r="B14" s="1026"/>
      <c r="C14" s="1068" t="s">
        <v>135</v>
      </c>
      <c r="D14" s="1068"/>
      <c r="E14" s="1068"/>
      <c r="F14" s="1068"/>
      <c r="G14" s="1068"/>
      <c r="H14" s="1068"/>
      <c r="I14" s="1068"/>
      <c r="J14" s="1068"/>
      <c r="K14" s="1068"/>
      <c r="L14" s="1069"/>
      <c r="M14" s="1070"/>
      <c r="N14" s="185"/>
    </row>
    <row r="15" spans="1:19" ht="39.950000000000003" hidden="1" customHeight="1">
      <c r="A15" s="51">
        <v>1</v>
      </c>
      <c r="B15" s="1026"/>
      <c r="C15" s="1059"/>
      <c r="D15" s="1038"/>
      <c r="E15" s="1038"/>
      <c r="F15" s="1038"/>
      <c r="G15" s="1038"/>
      <c r="H15" s="1038"/>
      <c r="I15" s="1038"/>
      <c r="J15" s="1038"/>
      <c r="K15" s="1038"/>
      <c r="L15" s="1038"/>
      <c r="M15" s="1039"/>
      <c r="N15" s="1055" t="s">
        <v>337</v>
      </c>
    </row>
    <row r="16" spans="1:19" ht="39.950000000000003" hidden="1" customHeight="1">
      <c r="A16" s="51">
        <v>2</v>
      </c>
      <c r="B16" s="1026"/>
      <c r="C16" s="1060"/>
      <c r="D16" s="1027"/>
      <c r="E16" s="1027"/>
      <c r="F16" s="1027"/>
      <c r="G16" s="1027"/>
      <c r="H16" s="1027"/>
      <c r="I16" s="1027"/>
      <c r="J16" s="1027"/>
      <c r="K16" s="1027"/>
      <c r="L16" s="1027"/>
      <c r="M16" s="1028"/>
      <c r="N16" s="1055"/>
    </row>
    <row r="17" spans="1:14" ht="39.950000000000003" hidden="1" customHeight="1">
      <c r="A17" s="51">
        <v>3</v>
      </c>
      <c r="B17" s="1026"/>
      <c r="C17" s="1060"/>
      <c r="D17" s="1027"/>
      <c r="E17" s="1027"/>
      <c r="F17" s="1027"/>
      <c r="G17" s="1027"/>
      <c r="H17" s="1027"/>
      <c r="I17" s="1027"/>
      <c r="J17" s="1027"/>
      <c r="K17" s="1027"/>
      <c r="L17" s="1027"/>
      <c r="M17" s="1028"/>
      <c r="N17" s="353"/>
    </row>
    <row r="18" spans="1:14" ht="39.950000000000003" hidden="1" customHeight="1">
      <c r="A18" s="51">
        <v>4</v>
      </c>
      <c r="B18" s="1026"/>
      <c r="C18" s="1060"/>
      <c r="D18" s="1027"/>
      <c r="E18" s="1027"/>
      <c r="F18" s="1027"/>
      <c r="G18" s="1027"/>
      <c r="H18" s="1027"/>
      <c r="I18" s="1027"/>
      <c r="J18" s="1027"/>
      <c r="K18" s="1027"/>
      <c r="L18" s="1027"/>
      <c r="M18" s="1028"/>
      <c r="N18" s="353"/>
    </row>
    <row r="19" spans="1:14" ht="27.75" customHeight="1">
      <c r="B19" s="1026"/>
      <c r="C19" s="1071" t="s">
        <v>136</v>
      </c>
      <c r="D19" s="1072"/>
      <c r="E19" s="1034" t="str">
        <f>IF(ISBLANK(総表!C37),"",総表!C37)</f>
        <v/>
      </c>
      <c r="F19" s="1035"/>
      <c r="G19" s="340" t="s">
        <v>137</v>
      </c>
      <c r="H19" s="1034" t="str">
        <f>IF(ISBLANK(総表!F37),"",総表!F37)</f>
        <v/>
      </c>
      <c r="I19" s="1036"/>
      <c r="J19" s="567" t="s">
        <v>223</v>
      </c>
      <c r="K19" s="266" t="str">
        <f>IF(ISBLANK(総表!H37),"",総表!H37)</f>
        <v/>
      </c>
      <c r="L19" s="567" t="s">
        <v>220</v>
      </c>
      <c r="M19" s="576"/>
      <c r="N19" s="355"/>
    </row>
    <row r="20" spans="1:14" ht="38.1" customHeight="1">
      <c r="B20" s="1026"/>
      <c r="C20" s="1047" t="s">
        <v>550</v>
      </c>
      <c r="D20" s="1048"/>
      <c r="E20" s="583"/>
      <c r="F20" s="1049" t="s">
        <v>551</v>
      </c>
      <c r="G20" s="1050"/>
      <c r="H20" s="1076"/>
      <c r="I20" s="1077"/>
      <c r="J20" s="1077"/>
      <c r="K20" s="1077"/>
      <c r="L20" s="1077"/>
      <c r="M20" s="1078"/>
      <c r="N20" s="582" t="s">
        <v>552</v>
      </c>
    </row>
    <row r="21" spans="1:14" ht="18.75" customHeight="1">
      <c r="B21" s="1026"/>
      <c r="C21" s="1031" t="s">
        <v>219</v>
      </c>
      <c r="D21" s="1032"/>
      <c r="E21" s="1032"/>
      <c r="F21" s="1032"/>
      <c r="G21" s="1032"/>
      <c r="H21" s="1032"/>
      <c r="I21" s="1032"/>
      <c r="J21" s="1032"/>
      <c r="K21" s="1032"/>
      <c r="L21" s="1032"/>
      <c r="M21" s="1033"/>
      <c r="N21" s="185"/>
    </row>
    <row r="22" spans="1:14" ht="35.1" customHeight="1">
      <c r="A22" s="51">
        <v>1</v>
      </c>
      <c r="B22" s="1026"/>
      <c r="C22" s="1051"/>
      <c r="D22" s="998"/>
      <c r="E22" s="998"/>
      <c r="F22" s="998"/>
      <c r="G22" s="998"/>
      <c r="H22" s="998"/>
      <c r="I22" s="998"/>
      <c r="J22" s="998"/>
      <c r="K22" s="998"/>
      <c r="L22" s="998"/>
      <c r="M22" s="999"/>
      <c r="N22" s="353" t="s">
        <v>293</v>
      </c>
    </row>
    <row r="23" spans="1:14" ht="35.1" customHeight="1">
      <c r="A23" s="51">
        <v>2</v>
      </c>
      <c r="B23" s="1026"/>
      <c r="C23" s="1051"/>
      <c r="D23" s="1000"/>
      <c r="E23" s="1000"/>
      <c r="F23" s="1000"/>
      <c r="G23" s="1000"/>
      <c r="H23" s="1000"/>
      <c r="I23" s="1000"/>
      <c r="J23" s="1000"/>
      <c r="K23" s="1000"/>
      <c r="L23" s="1000"/>
      <c r="M23" s="1001"/>
      <c r="N23" s="347" t="s">
        <v>331</v>
      </c>
    </row>
    <row r="24" spans="1:14" ht="35.1" customHeight="1">
      <c r="A24" s="51">
        <v>3</v>
      </c>
      <c r="B24" s="1026"/>
      <c r="C24" s="1051"/>
      <c r="D24" s="1000"/>
      <c r="E24" s="1000"/>
      <c r="F24" s="1000"/>
      <c r="G24" s="1000"/>
      <c r="H24" s="1000"/>
      <c r="I24" s="1000"/>
      <c r="J24" s="1000"/>
      <c r="K24" s="1000"/>
      <c r="L24" s="1000"/>
      <c r="M24" s="1001"/>
      <c r="N24" s="347" t="s">
        <v>332</v>
      </c>
    </row>
    <row r="25" spans="1:14" ht="35.1" customHeight="1">
      <c r="A25" s="51">
        <v>4</v>
      </c>
      <c r="B25" s="1026"/>
      <c r="C25" s="1051"/>
      <c r="D25" s="1000"/>
      <c r="E25" s="1000"/>
      <c r="F25" s="1000"/>
      <c r="G25" s="1000"/>
      <c r="H25" s="1000"/>
      <c r="I25" s="1000"/>
      <c r="J25" s="1000"/>
      <c r="K25" s="1000"/>
      <c r="L25" s="1000"/>
      <c r="M25" s="1001"/>
      <c r="N25" s="347" t="s">
        <v>333</v>
      </c>
    </row>
    <row r="26" spans="1:14" ht="35.1" customHeight="1">
      <c r="A26" s="51">
        <v>5</v>
      </c>
      <c r="B26" s="1026"/>
      <c r="C26" s="1051"/>
      <c r="D26" s="1000"/>
      <c r="E26" s="1000"/>
      <c r="F26" s="1000"/>
      <c r="G26" s="1000"/>
      <c r="H26" s="1000"/>
      <c r="I26" s="1000"/>
      <c r="J26" s="1000"/>
      <c r="K26" s="1000"/>
      <c r="L26" s="1000"/>
      <c r="M26" s="1001"/>
      <c r="N26" s="347" t="s">
        <v>334</v>
      </c>
    </row>
    <row r="27" spans="1:14" ht="35.1" customHeight="1">
      <c r="A27" s="51">
        <v>6</v>
      </c>
      <c r="B27" s="1026"/>
      <c r="C27" s="1051"/>
      <c r="D27" s="1000"/>
      <c r="E27" s="1000"/>
      <c r="F27" s="1000"/>
      <c r="G27" s="1000"/>
      <c r="H27" s="1000"/>
      <c r="I27" s="1000"/>
      <c r="J27" s="1000"/>
      <c r="K27" s="1000"/>
      <c r="L27" s="1000"/>
      <c r="M27" s="1001"/>
      <c r="N27" s="353"/>
    </row>
    <row r="28" spans="1:14" ht="35.1" customHeight="1">
      <c r="A28" s="51">
        <v>7</v>
      </c>
      <c r="B28" s="1026"/>
      <c r="C28" s="1051"/>
      <c r="D28" s="1000"/>
      <c r="E28" s="1000"/>
      <c r="F28" s="1000"/>
      <c r="G28" s="1000"/>
      <c r="H28" s="1000"/>
      <c r="I28" s="1000"/>
      <c r="J28" s="1000"/>
      <c r="K28" s="1000"/>
      <c r="L28" s="1000"/>
      <c r="M28" s="1001"/>
      <c r="N28" s="353"/>
    </row>
    <row r="29" spans="1:14" ht="35.1" customHeight="1">
      <c r="A29" s="51">
        <v>8</v>
      </c>
      <c r="B29" s="1026"/>
      <c r="C29" s="1051"/>
      <c r="D29" s="1000"/>
      <c r="E29" s="1000"/>
      <c r="F29" s="1000"/>
      <c r="G29" s="1000"/>
      <c r="H29" s="1000"/>
      <c r="I29" s="1000"/>
      <c r="J29" s="1000"/>
      <c r="K29" s="1000"/>
      <c r="L29" s="1000"/>
      <c r="M29" s="1001"/>
      <c r="N29" s="353"/>
    </row>
    <row r="30" spans="1:14" ht="35.1" customHeight="1">
      <c r="A30" s="51">
        <v>9</v>
      </c>
      <c r="B30" s="1026"/>
      <c r="C30" s="1051"/>
      <c r="D30" s="1000"/>
      <c r="E30" s="1000"/>
      <c r="F30" s="1000"/>
      <c r="G30" s="1000"/>
      <c r="H30" s="1000"/>
      <c r="I30" s="1000"/>
      <c r="J30" s="1000"/>
      <c r="K30" s="1000"/>
      <c r="L30" s="1000"/>
      <c r="M30" s="1001"/>
      <c r="N30" s="353"/>
    </row>
    <row r="31" spans="1:14" ht="35.1" customHeight="1">
      <c r="A31" s="51">
        <v>10</v>
      </c>
      <c r="B31" s="1026"/>
      <c r="C31" s="1051"/>
      <c r="D31" s="1000"/>
      <c r="E31" s="1000"/>
      <c r="F31" s="1000"/>
      <c r="G31" s="1000"/>
      <c r="H31" s="1000"/>
      <c r="I31" s="1000"/>
      <c r="J31" s="1000"/>
      <c r="K31" s="1000"/>
      <c r="L31" s="1000"/>
      <c r="M31" s="1001"/>
      <c r="N31" s="185"/>
    </row>
    <row r="32" spans="1:14" ht="35.1" customHeight="1">
      <c r="A32" s="51">
        <v>11</v>
      </c>
      <c r="B32" s="1026"/>
      <c r="C32" s="1051"/>
      <c r="D32" s="1000"/>
      <c r="E32" s="1000"/>
      <c r="F32" s="1000"/>
      <c r="G32" s="1000"/>
      <c r="H32" s="1000"/>
      <c r="I32" s="1000"/>
      <c r="J32" s="1000"/>
      <c r="K32" s="1000"/>
      <c r="L32" s="1000"/>
      <c r="M32" s="1001"/>
      <c r="N32" s="353"/>
    </row>
    <row r="33" spans="1:14" ht="35.1" customHeight="1">
      <c r="A33" s="51">
        <v>12</v>
      </c>
      <c r="B33" s="1026"/>
      <c r="C33" s="1051"/>
      <c r="D33" s="1000"/>
      <c r="E33" s="1000"/>
      <c r="F33" s="1000"/>
      <c r="G33" s="1000"/>
      <c r="H33" s="1000"/>
      <c r="I33" s="1000"/>
      <c r="J33" s="1000"/>
      <c r="K33" s="1000"/>
      <c r="L33" s="1000"/>
      <c r="M33" s="1001"/>
      <c r="N33" s="353"/>
    </row>
    <row r="34" spans="1:14" ht="35.1" customHeight="1">
      <c r="A34" s="51">
        <v>13</v>
      </c>
      <c r="B34" s="1026"/>
      <c r="C34" s="1051"/>
      <c r="D34" s="1000"/>
      <c r="E34" s="1000"/>
      <c r="F34" s="1000"/>
      <c r="G34" s="1000"/>
      <c r="H34" s="1000"/>
      <c r="I34" s="1000"/>
      <c r="J34" s="1000"/>
      <c r="K34" s="1000"/>
      <c r="L34" s="1000"/>
      <c r="M34" s="1001"/>
      <c r="N34" s="353"/>
    </row>
    <row r="35" spans="1:14" ht="35.1" customHeight="1">
      <c r="A35" s="51">
        <v>14</v>
      </c>
      <c r="B35" s="1026"/>
      <c r="C35" s="1051"/>
      <c r="D35" s="1000"/>
      <c r="E35" s="1000"/>
      <c r="F35" s="1000"/>
      <c r="G35" s="1000"/>
      <c r="H35" s="1000"/>
      <c r="I35" s="1000"/>
      <c r="J35" s="1000"/>
      <c r="K35" s="1000"/>
      <c r="L35" s="1000"/>
      <c r="M35" s="1001"/>
      <c r="N35" s="185"/>
    </row>
    <row r="36" spans="1:14" ht="35.1" customHeight="1">
      <c r="A36" s="51">
        <v>15</v>
      </c>
      <c r="B36" s="1026"/>
      <c r="C36" s="1051"/>
      <c r="D36" s="1000"/>
      <c r="E36" s="1000"/>
      <c r="F36" s="1000"/>
      <c r="G36" s="1000"/>
      <c r="H36" s="1000"/>
      <c r="I36" s="1000"/>
      <c r="J36" s="1000"/>
      <c r="K36" s="1000"/>
      <c r="L36" s="1000"/>
      <c r="M36" s="1001"/>
      <c r="N36" s="353"/>
    </row>
    <row r="37" spans="1:14" ht="35.1" customHeight="1">
      <c r="A37" s="51">
        <v>16</v>
      </c>
      <c r="B37" s="1026"/>
      <c r="C37" s="1051"/>
      <c r="D37" s="1000"/>
      <c r="E37" s="1000"/>
      <c r="F37" s="1000"/>
      <c r="G37" s="1000"/>
      <c r="H37" s="1000"/>
      <c r="I37" s="1000"/>
      <c r="J37" s="1000"/>
      <c r="K37" s="1000"/>
      <c r="L37" s="1000"/>
      <c r="M37" s="1001"/>
      <c r="N37" s="353"/>
    </row>
    <row r="38" spans="1:14" ht="35.1" customHeight="1">
      <c r="A38" s="51">
        <v>17</v>
      </c>
      <c r="B38" s="1026"/>
      <c r="C38" s="1051"/>
      <c r="D38" s="1000"/>
      <c r="E38" s="1000"/>
      <c r="F38" s="1000"/>
      <c r="G38" s="1000"/>
      <c r="H38" s="1000"/>
      <c r="I38" s="1000"/>
      <c r="J38" s="1000"/>
      <c r="K38" s="1000"/>
      <c r="L38" s="1000"/>
      <c r="M38" s="1001"/>
      <c r="N38" s="353"/>
    </row>
    <row r="39" spans="1:14" ht="35.1" customHeight="1">
      <c r="A39" s="51">
        <v>18</v>
      </c>
      <c r="B39" s="1026"/>
      <c r="C39" s="1051"/>
      <c r="D39" s="1000"/>
      <c r="E39" s="1000"/>
      <c r="F39" s="1000"/>
      <c r="G39" s="1000"/>
      <c r="H39" s="1000"/>
      <c r="I39" s="1000"/>
      <c r="J39" s="1000"/>
      <c r="K39" s="1000"/>
      <c r="L39" s="1000"/>
      <c r="M39" s="1001"/>
      <c r="N39" s="353"/>
    </row>
    <row r="40" spans="1:14" ht="35.1" customHeight="1">
      <c r="A40" s="51">
        <v>19</v>
      </c>
      <c r="B40" s="1026"/>
      <c r="C40" s="1051"/>
      <c r="D40" s="1000"/>
      <c r="E40" s="1000"/>
      <c r="F40" s="1000"/>
      <c r="G40" s="1000"/>
      <c r="H40" s="1000"/>
      <c r="I40" s="1000"/>
      <c r="J40" s="1000"/>
      <c r="K40" s="1000"/>
      <c r="L40" s="1000"/>
      <c r="M40" s="1001"/>
      <c r="N40" s="353"/>
    </row>
    <row r="41" spans="1:14" ht="35.1" customHeight="1">
      <c r="A41" s="51">
        <v>20</v>
      </c>
      <c r="B41" s="1026"/>
      <c r="C41" s="1051"/>
      <c r="D41" s="1000"/>
      <c r="E41" s="1000"/>
      <c r="F41" s="1000"/>
      <c r="G41" s="1000"/>
      <c r="H41" s="1000"/>
      <c r="I41" s="1000"/>
      <c r="J41" s="1000"/>
      <c r="K41" s="1000"/>
      <c r="L41" s="1000"/>
      <c r="M41" s="1001"/>
      <c r="N41" s="185"/>
    </row>
    <row r="42" spans="1:14" ht="35.1" customHeight="1">
      <c r="A42" s="51">
        <v>21</v>
      </c>
      <c r="B42" s="1026"/>
      <c r="C42" s="1051"/>
      <c r="D42" s="1000"/>
      <c r="E42" s="1000"/>
      <c r="F42" s="1000"/>
      <c r="G42" s="1000"/>
      <c r="H42" s="1000"/>
      <c r="I42" s="1000"/>
      <c r="J42" s="1000"/>
      <c r="K42" s="1000"/>
      <c r="L42" s="1000"/>
      <c r="M42" s="1001"/>
      <c r="N42" s="353"/>
    </row>
    <row r="43" spans="1:14" ht="35.1" customHeight="1">
      <c r="A43" s="51">
        <v>22</v>
      </c>
      <c r="B43" s="1026"/>
      <c r="C43" s="1051"/>
      <c r="D43" s="1000"/>
      <c r="E43" s="1000"/>
      <c r="F43" s="1000"/>
      <c r="G43" s="1000"/>
      <c r="H43" s="1000"/>
      <c r="I43" s="1000"/>
      <c r="J43" s="1000"/>
      <c r="K43" s="1000"/>
      <c r="L43" s="1000"/>
      <c r="M43" s="1001"/>
      <c r="N43" s="353"/>
    </row>
    <row r="44" spans="1:14" ht="17.25">
      <c r="B44" s="1026"/>
      <c r="C44" s="1051"/>
      <c r="D44" s="1053" t="s">
        <v>553</v>
      </c>
      <c r="E44" s="1053"/>
      <c r="F44" s="1053"/>
      <c r="G44" s="1053"/>
      <c r="H44" s="1053"/>
      <c r="I44" s="1053"/>
      <c r="J44" s="1053"/>
      <c r="K44" s="1053"/>
      <c r="L44" s="1053"/>
      <c r="M44" s="1054"/>
      <c r="N44" s="353"/>
    </row>
    <row r="45" spans="1:14" ht="17.25" customHeight="1">
      <c r="A45" s="51">
        <v>1</v>
      </c>
      <c r="B45" s="1026"/>
      <c r="C45" s="1051"/>
      <c r="D45" s="998"/>
      <c r="E45" s="998"/>
      <c r="F45" s="998"/>
      <c r="G45" s="998"/>
      <c r="H45" s="998"/>
      <c r="I45" s="998"/>
      <c r="J45" s="998"/>
      <c r="K45" s="998"/>
      <c r="L45" s="998"/>
      <c r="M45" s="999"/>
      <c r="N45" s="1055" t="s">
        <v>554</v>
      </c>
    </row>
    <row r="46" spans="1:14" ht="17.25" customHeight="1">
      <c r="A46" s="51">
        <v>2</v>
      </c>
      <c r="B46" s="1026"/>
      <c r="C46" s="1051"/>
      <c r="D46" s="1000"/>
      <c r="E46" s="1000"/>
      <c r="F46" s="1000"/>
      <c r="G46" s="1000"/>
      <c r="H46" s="1000"/>
      <c r="I46" s="1000"/>
      <c r="J46" s="1000"/>
      <c r="K46" s="1000"/>
      <c r="L46" s="1000"/>
      <c r="M46" s="1001"/>
      <c r="N46" s="1055"/>
    </row>
    <row r="47" spans="1:14" ht="17.25" customHeight="1">
      <c r="A47" s="51">
        <v>3</v>
      </c>
      <c r="B47" s="1026"/>
      <c r="C47" s="1051"/>
      <c r="D47" s="1000"/>
      <c r="E47" s="1000"/>
      <c r="F47" s="1000"/>
      <c r="G47" s="1000"/>
      <c r="H47" s="1000"/>
      <c r="I47" s="1000"/>
      <c r="J47" s="1000"/>
      <c r="K47" s="1000"/>
      <c r="L47" s="1000"/>
      <c r="M47" s="1001"/>
      <c r="N47" s="1055"/>
    </row>
    <row r="48" spans="1:14" ht="17.25" customHeight="1">
      <c r="A48" s="51">
        <v>4</v>
      </c>
      <c r="B48" s="1026"/>
      <c r="C48" s="1051"/>
      <c r="D48" s="1000"/>
      <c r="E48" s="1000"/>
      <c r="F48" s="1000"/>
      <c r="G48" s="1000"/>
      <c r="H48" s="1000"/>
      <c r="I48" s="1000"/>
      <c r="J48" s="1000"/>
      <c r="K48" s="1000"/>
      <c r="L48" s="1000"/>
      <c r="M48" s="1001"/>
      <c r="N48" s="185"/>
    </row>
    <row r="49" spans="1:14" ht="17.25" customHeight="1">
      <c r="A49" s="51">
        <v>5</v>
      </c>
      <c r="B49" s="1026"/>
      <c r="C49" s="1052"/>
      <c r="D49" s="1002"/>
      <c r="E49" s="1002"/>
      <c r="F49" s="1002"/>
      <c r="G49" s="1002"/>
      <c r="H49" s="1002"/>
      <c r="I49" s="1002"/>
      <c r="J49" s="1002"/>
      <c r="K49" s="1002"/>
      <c r="L49" s="1002"/>
      <c r="M49" s="1003"/>
      <c r="N49" s="353"/>
    </row>
    <row r="50" spans="1:14" ht="18.75" customHeight="1">
      <c r="B50" s="1026" t="s">
        <v>312</v>
      </c>
      <c r="C50" s="1073" t="s">
        <v>241</v>
      </c>
      <c r="D50" s="1074"/>
      <c r="E50" s="1074"/>
      <c r="F50" s="1074"/>
      <c r="G50" s="1074"/>
      <c r="H50" s="1074"/>
      <c r="I50" s="1074"/>
      <c r="J50" s="1074"/>
      <c r="K50" s="1074"/>
      <c r="L50" s="1074"/>
      <c r="M50" s="1075"/>
      <c r="N50" s="185"/>
    </row>
    <row r="51" spans="1:14" ht="35.1" customHeight="1">
      <c r="A51" s="51">
        <v>1</v>
      </c>
      <c r="B51" s="1026"/>
      <c r="C51" s="1059"/>
      <c r="D51" s="1038"/>
      <c r="E51" s="1038"/>
      <c r="F51" s="1038"/>
      <c r="G51" s="1038"/>
      <c r="H51" s="1038"/>
      <c r="I51" s="1038"/>
      <c r="J51" s="1038"/>
      <c r="K51" s="1038"/>
      <c r="L51" s="1038"/>
      <c r="M51" s="1039"/>
      <c r="N51" s="351"/>
    </row>
    <row r="52" spans="1:14" ht="35.1" customHeight="1">
      <c r="A52" s="51">
        <v>2</v>
      </c>
      <c r="B52" s="1026"/>
      <c r="C52" s="1060"/>
      <c r="D52" s="1027"/>
      <c r="E52" s="1027"/>
      <c r="F52" s="1027"/>
      <c r="G52" s="1027"/>
      <c r="H52" s="1027"/>
      <c r="I52" s="1027"/>
      <c r="J52" s="1027"/>
      <c r="K52" s="1027"/>
      <c r="L52" s="1027"/>
      <c r="M52" s="1028"/>
      <c r="N52" s="351"/>
    </row>
    <row r="53" spans="1:14" ht="35.1" customHeight="1">
      <c r="A53" s="51">
        <v>3</v>
      </c>
      <c r="B53" s="1026"/>
      <c r="C53" s="1060"/>
      <c r="D53" s="1027"/>
      <c r="E53" s="1027"/>
      <c r="F53" s="1027"/>
      <c r="G53" s="1027"/>
      <c r="H53" s="1027"/>
      <c r="I53" s="1027"/>
      <c r="J53" s="1027"/>
      <c r="K53" s="1027"/>
      <c r="L53" s="1027"/>
      <c r="M53" s="1028"/>
      <c r="N53" s="353"/>
    </row>
    <row r="54" spans="1:14" ht="35.1" customHeight="1">
      <c r="A54" s="51">
        <v>4</v>
      </c>
      <c r="B54" s="1026"/>
      <c r="C54" s="1061"/>
      <c r="D54" s="1062"/>
      <c r="E54" s="1062"/>
      <c r="F54" s="1062"/>
      <c r="G54" s="1062"/>
      <c r="H54" s="1062"/>
      <c r="I54" s="1062"/>
      <c r="J54" s="1062"/>
      <c r="K54" s="1062"/>
      <c r="L54" s="1062"/>
      <c r="M54" s="1063"/>
      <c r="N54" s="405"/>
    </row>
    <row r="55" spans="1:14" s="19" customFormat="1" ht="17.25" customHeight="1">
      <c r="B55" s="1026"/>
      <c r="C55" s="1064" t="s">
        <v>585</v>
      </c>
      <c r="D55" s="1065"/>
      <c r="E55" s="1065"/>
      <c r="F55" s="1065"/>
      <c r="G55" s="1065"/>
      <c r="H55" s="1065"/>
      <c r="I55" s="1065"/>
      <c r="J55" s="1065"/>
      <c r="K55" s="1065"/>
      <c r="L55" s="1065"/>
      <c r="M55" s="1066"/>
    </row>
    <row r="56" spans="1:14" s="19" customFormat="1" ht="17.25" customHeight="1">
      <c r="A56" s="19">
        <v>1</v>
      </c>
      <c r="B56" s="1026"/>
      <c r="C56" s="1059"/>
      <c r="D56" s="1038"/>
      <c r="E56" s="1038"/>
      <c r="F56" s="1038"/>
      <c r="G56" s="1038"/>
      <c r="H56" s="1038"/>
      <c r="I56" s="1038"/>
      <c r="J56" s="1038"/>
      <c r="K56" s="1038"/>
      <c r="L56" s="1038"/>
      <c r="M56" s="1039"/>
      <c r="N56" s="579"/>
    </row>
    <row r="57" spans="1:14" s="19" customFormat="1" ht="17.25" customHeight="1">
      <c r="A57" s="19">
        <v>2</v>
      </c>
      <c r="B57" s="1026"/>
      <c r="C57" s="1060"/>
      <c r="D57" s="1027"/>
      <c r="E57" s="1027"/>
      <c r="F57" s="1027"/>
      <c r="G57" s="1027"/>
      <c r="H57" s="1027"/>
      <c r="I57" s="1027"/>
      <c r="J57" s="1027"/>
      <c r="K57" s="1027"/>
      <c r="L57" s="1027"/>
      <c r="M57" s="1028"/>
      <c r="N57" s="579"/>
    </row>
    <row r="58" spans="1:14" s="19" customFormat="1" ht="17.25" customHeight="1">
      <c r="A58" s="19">
        <v>3</v>
      </c>
      <c r="B58" s="1026"/>
      <c r="C58" s="1060"/>
      <c r="D58" s="1027"/>
      <c r="E58" s="1027"/>
      <c r="F58" s="1027"/>
      <c r="G58" s="1027"/>
      <c r="H58" s="1027"/>
      <c r="I58" s="1027"/>
      <c r="J58" s="1027"/>
      <c r="K58" s="1027"/>
      <c r="L58" s="1027"/>
      <c r="M58" s="1028"/>
      <c r="N58" s="579"/>
    </row>
    <row r="59" spans="1:14" s="19" customFormat="1" ht="17.25" customHeight="1">
      <c r="A59" s="19">
        <v>4</v>
      </c>
      <c r="B59" s="1058"/>
      <c r="C59" s="1061"/>
      <c r="D59" s="1062"/>
      <c r="E59" s="1062"/>
      <c r="F59" s="1062"/>
      <c r="G59" s="1062"/>
      <c r="H59" s="1062"/>
      <c r="I59" s="1062"/>
      <c r="J59" s="1062"/>
      <c r="K59" s="1062"/>
      <c r="L59" s="1062"/>
      <c r="M59" s="1063"/>
      <c r="N59" s="579"/>
    </row>
    <row r="60" spans="1:14" s="19" customFormat="1" ht="17.25" customHeight="1">
      <c r="B60" s="1088" t="s">
        <v>443</v>
      </c>
      <c r="C60" s="1089"/>
      <c r="D60" s="1090"/>
      <c r="E60" s="1094" t="s">
        <v>444</v>
      </c>
      <c r="F60" s="1094"/>
      <c r="G60" s="1094" t="s">
        <v>445</v>
      </c>
      <c r="H60" s="1094"/>
      <c r="I60" s="1094" t="s">
        <v>446</v>
      </c>
      <c r="J60" s="1094"/>
      <c r="K60" s="1094"/>
      <c r="L60" s="1094"/>
      <c r="M60" s="1095"/>
      <c r="N60" s="406"/>
    </row>
    <row r="61" spans="1:14" s="19" customFormat="1" ht="35.25" customHeight="1">
      <c r="A61" s="19">
        <v>1</v>
      </c>
      <c r="B61" s="1091"/>
      <c r="C61" s="1092"/>
      <c r="D61" s="1093"/>
      <c r="E61" s="1096"/>
      <c r="F61" s="1096"/>
      <c r="G61" s="1097"/>
      <c r="H61" s="1097"/>
      <c r="I61" s="1098"/>
      <c r="J61" s="1098"/>
      <c r="K61" s="1098"/>
      <c r="L61" s="1098"/>
      <c r="M61" s="1099"/>
      <c r="N61" s="407" t="s">
        <v>447</v>
      </c>
    </row>
    <row r="62" spans="1:14" s="19" customFormat="1" ht="17.25" customHeight="1">
      <c r="A62" s="19">
        <v>1</v>
      </c>
      <c r="B62" s="1079" t="s">
        <v>448</v>
      </c>
      <c r="C62" s="1080"/>
      <c r="D62" s="1081"/>
      <c r="E62" s="1009"/>
      <c r="F62" s="1010"/>
      <c r="G62" s="1010"/>
      <c r="H62" s="1010"/>
      <c r="I62" s="1010"/>
      <c r="J62" s="1010"/>
      <c r="K62" s="1010"/>
      <c r="L62" s="1010"/>
      <c r="M62" s="1011"/>
      <c r="N62" s="406"/>
    </row>
    <row r="63" spans="1:14" s="19" customFormat="1" ht="17.25" customHeight="1">
      <c r="A63" s="19">
        <v>2</v>
      </c>
      <c r="B63" s="1082"/>
      <c r="C63" s="1083"/>
      <c r="D63" s="1084"/>
      <c r="E63" s="1012"/>
      <c r="F63" s="1000"/>
      <c r="G63" s="1000"/>
      <c r="H63" s="1000"/>
      <c r="I63" s="1000"/>
      <c r="J63" s="1000"/>
      <c r="K63" s="1000"/>
      <c r="L63" s="1000"/>
      <c r="M63" s="1001"/>
      <c r="N63" s="406"/>
    </row>
    <row r="64" spans="1:14" s="19" customFormat="1" ht="17.25" customHeight="1">
      <c r="A64" s="19">
        <v>3</v>
      </c>
      <c r="B64" s="1082"/>
      <c r="C64" s="1083"/>
      <c r="D64" s="1084"/>
      <c r="E64" s="1013"/>
      <c r="F64" s="1014"/>
      <c r="G64" s="1014"/>
      <c r="H64" s="1014"/>
      <c r="I64" s="1014"/>
      <c r="J64" s="1014"/>
      <c r="K64" s="1014"/>
      <c r="L64" s="1014"/>
      <c r="M64" s="1015"/>
      <c r="N64" s="406"/>
    </row>
    <row r="65" spans="2:14" s="19" customFormat="1" ht="17.25" customHeight="1" thickBot="1">
      <c r="B65" s="1085"/>
      <c r="C65" s="1086"/>
      <c r="D65" s="1087"/>
      <c r="E65" s="1004" t="s">
        <v>586</v>
      </c>
      <c r="F65" s="1005"/>
      <c r="G65" s="1006"/>
      <c r="H65" s="1007"/>
      <c r="I65" s="1007"/>
      <c r="J65" s="1007"/>
      <c r="K65" s="1007"/>
      <c r="L65" s="1007"/>
      <c r="M65" s="1008"/>
      <c r="N65" s="406"/>
    </row>
    <row r="66" spans="2:14" s="19" customFormat="1" ht="18.75" customHeight="1">
      <c r="B66" s="22" t="s">
        <v>128</v>
      </c>
      <c r="C66" s="22"/>
      <c r="D66" s="22"/>
      <c r="E66" s="22"/>
      <c r="F66" s="22"/>
      <c r="G66" s="22"/>
      <c r="H66" s="22"/>
      <c r="I66" s="22"/>
      <c r="J66" s="22"/>
      <c r="K66" s="22"/>
      <c r="L66" s="22"/>
      <c r="M66" s="22"/>
    </row>
    <row r="67" spans="2:14" s="19" customFormat="1" ht="18.75" customHeight="1"/>
    <row r="68" spans="2:14" s="19" customFormat="1" ht="18.75" hidden="1" customHeight="1">
      <c r="B68" s="408" t="s">
        <v>449</v>
      </c>
    </row>
    <row r="69" spans="2:14" s="19" customFormat="1" ht="18.75" hidden="1" customHeight="1">
      <c r="B69" s="409" t="s">
        <v>450</v>
      </c>
      <c r="E69" s="126"/>
      <c r="F69" s="126"/>
      <c r="G69" s="409"/>
    </row>
    <row r="70" spans="2:14" s="19" customFormat="1" ht="18.75" hidden="1" customHeight="1">
      <c r="B70" s="409" t="s">
        <v>451</v>
      </c>
      <c r="G70" s="409"/>
    </row>
    <row r="71" spans="2:14" s="19" customFormat="1" ht="18.75" hidden="1" customHeight="1">
      <c r="B71" s="409" t="s">
        <v>452</v>
      </c>
      <c r="G71" s="409"/>
    </row>
    <row r="72" spans="2:14" s="19" customFormat="1" ht="18.75" hidden="1" customHeight="1">
      <c r="B72" s="409" t="s">
        <v>453</v>
      </c>
      <c r="G72" s="409"/>
    </row>
    <row r="73" spans="2:14" s="19" customFormat="1" ht="18.75" hidden="1" customHeight="1">
      <c r="B73" s="409" t="s">
        <v>454</v>
      </c>
      <c r="G73" s="409"/>
    </row>
    <row r="74" spans="2:14" s="19" customFormat="1" ht="18.75" customHeight="1"/>
  </sheetData>
  <mergeCells count="44">
    <mergeCell ref="B62:D65"/>
    <mergeCell ref="B60:D61"/>
    <mergeCell ref="E60:F60"/>
    <mergeCell ref="G60:H60"/>
    <mergeCell ref="I60:M60"/>
    <mergeCell ref="E61:F61"/>
    <mergeCell ref="G61:H61"/>
    <mergeCell ref="I61:M61"/>
    <mergeCell ref="B50:B59"/>
    <mergeCell ref="C56:M59"/>
    <mergeCell ref="C55:M55"/>
    <mergeCell ref="C10:C13"/>
    <mergeCell ref="C14:M14"/>
    <mergeCell ref="C15:M18"/>
    <mergeCell ref="C19:D19"/>
    <mergeCell ref="C50:M50"/>
    <mergeCell ref="C51:M54"/>
    <mergeCell ref="H20:M20"/>
    <mergeCell ref="D22:M43"/>
    <mergeCell ref="C20:D20"/>
    <mergeCell ref="F20:G20"/>
    <mergeCell ref="C22:C49"/>
    <mergeCell ref="D44:M44"/>
    <mergeCell ref="N5:N6"/>
    <mergeCell ref="N7:N8"/>
    <mergeCell ref="N15:N16"/>
    <mergeCell ref="N9:N10"/>
    <mergeCell ref="N45:N47"/>
    <mergeCell ref="D45:M49"/>
    <mergeCell ref="E65:F65"/>
    <mergeCell ref="G65:M65"/>
    <mergeCell ref="E62:M64"/>
    <mergeCell ref="L1:M1"/>
    <mergeCell ref="B3:D3"/>
    <mergeCell ref="E3:H3"/>
    <mergeCell ref="J3:M3"/>
    <mergeCell ref="C4:M4"/>
    <mergeCell ref="B4:B49"/>
    <mergeCell ref="D10:M13"/>
    <mergeCell ref="C21:M21"/>
    <mergeCell ref="E19:F19"/>
    <mergeCell ref="H19:I19"/>
    <mergeCell ref="D5:M9"/>
    <mergeCell ref="C5:C9"/>
  </mergeCells>
  <phoneticPr fontId="5"/>
  <dataValidations count="6">
    <dataValidation type="textLength" operator="lessThanOrEqual" allowBlank="1" showInputMessage="1" showErrorMessage="1" errorTitle="字数超過" error="300字・6行以内でご記入ください。" sqref="C5 C10:C12" xr:uid="{00000000-0002-0000-0400-000000000000}">
      <formula1>300</formula1>
    </dataValidation>
    <dataValidation operator="lessThanOrEqual" allowBlank="1" showInputMessage="1" showErrorMessage="1" errorTitle="字数超過" error="200字・4行以下で入力してください。" sqref="C50 C51:M54 C55" xr:uid="{00000000-0002-0000-0400-000001000000}"/>
    <dataValidation type="textLength" operator="lessThanOrEqual" allowBlank="1" showInputMessage="1" showErrorMessage="1" errorTitle="字数超過" error="200字・４行以内でご記入ください。" sqref="G65 E62" xr:uid="{13E9B5F4-2D83-4E2B-9670-D092EC8A2B69}">
      <formula1>200</formula1>
    </dataValidation>
    <dataValidation type="whole" imeMode="halfAlpha" operator="greaterThanOrEqual" allowBlank="1" showInputMessage="1" showErrorMessage="1" error="半角数字で入力してください。" sqref="M19" xr:uid="{1082A292-B490-4A89-BC87-9C30667D4812}">
      <formula1>0</formula1>
    </dataValidation>
    <dataValidation type="list" allowBlank="1" showInputMessage="1" showErrorMessage="1" sqref="E61:F61" xr:uid="{AAAAB8C5-3907-467B-B6E7-A7CA9CD342AF}">
      <formula1>$B$70:$B$73</formula1>
    </dataValidation>
    <dataValidation imeMode="hiragana" operator="lessThanOrEqual" allowBlank="1" showInputMessage="1" showErrorMessage="1" errorTitle="字数超過" error="200字・4行以下で入力してください。" sqref="C56:M59" xr:uid="{4EE97442-2133-4542-A212-8EFE640E545C}"/>
  </dataValidations>
  <pageMargins left="0.7" right="0.38" top="0.51" bottom="0.75" header="0.3" footer="0.3"/>
  <pageSetup paperSize="9" scale="51" fitToHeight="0" orientation="portrait" r:id="rId1"/>
  <headerFooter scaleWithDoc="0" alignWithMargins="0">
    <oddFooter>&amp;R&amp;"ＭＳ ゴシック,標準"&amp;12整理番号：（事務局記入欄）</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03B78-995E-4D6D-B2BF-17A2C1565933}">
  <sheetPr>
    <pageSetUpPr fitToPage="1"/>
  </sheetPr>
  <dimension ref="A1:S225"/>
  <sheetViews>
    <sheetView view="pageBreakPreview" zoomScale="70" zoomScaleNormal="55" zoomScaleSheetLayoutView="70" workbookViewId="0">
      <selection activeCell="L1" sqref="L1:M1"/>
    </sheetView>
  </sheetViews>
  <sheetFormatPr defaultColWidth="9" defaultRowHeight="18.75" customHeight="1"/>
  <cols>
    <col min="1" max="2" width="3.625" style="51" customWidth="1"/>
    <col min="3" max="3" width="8.625" style="51" customWidth="1"/>
    <col min="4" max="4" width="6.625" style="51" customWidth="1"/>
    <col min="5" max="6" width="10.625" style="51" customWidth="1"/>
    <col min="7" max="7" width="15.625" style="51" customWidth="1"/>
    <col min="8" max="9" width="10.625" style="51" customWidth="1"/>
    <col min="10" max="10" width="11.625" style="51" customWidth="1"/>
    <col min="11" max="11" width="45.625" style="51" customWidth="1"/>
    <col min="12" max="12" width="11.625" style="51" customWidth="1"/>
    <col min="13" max="13" width="10.625" style="51" customWidth="1"/>
    <col min="14" max="14" width="64" style="51" customWidth="1"/>
    <col min="15" max="16384" width="9" style="51"/>
  </cols>
  <sheetData>
    <row r="1" spans="1:19" s="19" customFormat="1" ht="26.1" customHeight="1">
      <c r="B1" s="275" t="s">
        <v>538</v>
      </c>
      <c r="L1" s="1016"/>
      <c r="M1" s="1016"/>
      <c r="N1" s="22"/>
    </row>
    <row r="2" spans="1:19" s="63" customFormat="1" ht="8.4499999999999993" customHeight="1" thickBot="1">
      <c r="L2" s="62"/>
      <c r="N2" s="22"/>
      <c r="S2" s="66"/>
    </row>
    <row r="3" spans="1:19" s="19" customFormat="1" ht="33.950000000000003" customHeight="1" thickBot="1">
      <c r="B3" s="1017" t="s">
        <v>276</v>
      </c>
      <c r="C3" s="1018"/>
      <c r="D3" s="1018"/>
      <c r="E3" s="1019" t="str">
        <f>IF(ISBLANK(総表!C15),"",総表!C15)</f>
        <v/>
      </c>
      <c r="F3" s="1019"/>
      <c r="G3" s="1019"/>
      <c r="H3" s="1019"/>
      <c r="I3" s="276" t="s">
        <v>277</v>
      </c>
      <c r="J3" s="1019" t="str">
        <f>IF(ISBLANK(総表!C31),"",総表!C31)</f>
        <v/>
      </c>
      <c r="K3" s="1019"/>
      <c r="L3" s="1019"/>
      <c r="M3" s="1141"/>
      <c r="N3" s="354" t="s">
        <v>292</v>
      </c>
    </row>
    <row r="4" spans="1:19" ht="18.75" customHeight="1">
      <c r="B4" s="1154" t="s">
        <v>35</v>
      </c>
      <c r="C4" s="1155"/>
      <c r="D4" s="1155"/>
      <c r="E4" s="1155"/>
      <c r="F4" s="1155"/>
      <c r="G4" s="1155"/>
      <c r="H4" s="1155"/>
      <c r="I4" s="1155"/>
      <c r="J4" s="1155"/>
      <c r="K4" s="1155"/>
      <c r="L4" s="1155"/>
      <c r="M4" s="1156"/>
      <c r="N4" s="185"/>
    </row>
    <row r="5" spans="1:19" ht="39.950000000000003" customHeight="1">
      <c r="A5" s="51">
        <v>1</v>
      </c>
      <c r="B5" s="1157" t="s">
        <v>294</v>
      </c>
      <c r="C5" s="1163">
        <f>交付申請書総表貼り付け欄!B69</f>
        <v>0</v>
      </c>
      <c r="D5" s="1164"/>
      <c r="E5" s="1164"/>
      <c r="F5" s="1164"/>
      <c r="G5" s="1164"/>
      <c r="H5" s="1164"/>
      <c r="I5" s="1164"/>
      <c r="J5" s="1164"/>
      <c r="K5" s="1164"/>
      <c r="L5" s="1164"/>
      <c r="M5" s="1165"/>
      <c r="N5" s="1207" t="s">
        <v>470</v>
      </c>
    </row>
    <row r="6" spans="1:19" ht="39.950000000000003" customHeight="1">
      <c r="A6" s="51">
        <v>2</v>
      </c>
      <c r="B6" s="1158"/>
      <c r="C6" s="1166"/>
      <c r="D6" s="1167"/>
      <c r="E6" s="1167"/>
      <c r="F6" s="1167"/>
      <c r="G6" s="1167"/>
      <c r="H6" s="1167"/>
      <c r="I6" s="1167"/>
      <c r="J6" s="1167"/>
      <c r="K6" s="1167"/>
      <c r="L6" s="1167"/>
      <c r="M6" s="1168"/>
      <c r="N6" s="1207"/>
    </row>
    <row r="7" spans="1:19" ht="39.950000000000003" customHeight="1">
      <c r="A7" s="51">
        <v>3</v>
      </c>
      <c r="B7" s="1158"/>
      <c r="C7" s="1166"/>
      <c r="D7" s="1167"/>
      <c r="E7" s="1167"/>
      <c r="F7" s="1167"/>
      <c r="G7" s="1167"/>
      <c r="H7" s="1167"/>
      <c r="I7" s="1167"/>
      <c r="J7" s="1167"/>
      <c r="K7" s="1167"/>
      <c r="L7" s="1167"/>
      <c r="M7" s="1168"/>
      <c r="N7" s="402"/>
    </row>
    <row r="8" spans="1:19" ht="39.950000000000003" customHeight="1">
      <c r="A8" s="51">
        <v>4</v>
      </c>
      <c r="B8" s="1158"/>
      <c r="C8" s="1166"/>
      <c r="D8" s="1167"/>
      <c r="E8" s="1167"/>
      <c r="F8" s="1167"/>
      <c r="G8" s="1167"/>
      <c r="H8" s="1167"/>
      <c r="I8" s="1167"/>
      <c r="J8" s="1167"/>
      <c r="K8" s="1167"/>
      <c r="L8" s="1167"/>
      <c r="M8" s="1168"/>
      <c r="N8" s="402"/>
    </row>
    <row r="9" spans="1:19" ht="39.950000000000003" customHeight="1">
      <c r="A9" s="51">
        <v>5</v>
      </c>
      <c r="B9" s="1159"/>
      <c r="C9" s="1169"/>
      <c r="D9" s="1170"/>
      <c r="E9" s="1170"/>
      <c r="F9" s="1170"/>
      <c r="G9" s="1170"/>
      <c r="H9" s="1170"/>
      <c r="I9" s="1170"/>
      <c r="J9" s="1170"/>
      <c r="K9" s="1170"/>
      <c r="L9" s="1170"/>
      <c r="M9" s="1171"/>
      <c r="N9" s="402"/>
    </row>
    <row r="10" spans="1:19" ht="50.1" customHeight="1">
      <c r="A10" s="51">
        <v>1</v>
      </c>
      <c r="B10" s="1160" t="s">
        <v>458</v>
      </c>
      <c r="C10" s="1163">
        <f>交付申請書総表貼り付け欄!B70</f>
        <v>0</v>
      </c>
      <c r="D10" s="1164"/>
      <c r="E10" s="1164"/>
      <c r="F10" s="1164"/>
      <c r="G10" s="1164"/>
      <c r="H10" s="1164"/>
      <c r="I10" s="1164"/>
      <c r="J10" s="1164"/>
      <c r="K10" s="1164"/>
      <c r="L10" s="1164"/>
      <c r="M10" s="1165"/>
      <c r="N10" s="402" t="s">
        <v>470</v>
      </c>
    </row>
    <row r="11" spans="1:19" ht="50.1" customHeight="1">
      <c r="A11" s="51">
        <v>2</v>
      </c>
      <c r="B11" s="1161"/>
      <c r="C11" s="1166"/>
      <c r="D11" s="1167"/>
      <c r="E11" s="1167"/>
      <c r="F11" s="1167"/>
      <c r="G11" s="1167"/>
      <c r="H11" s="1167"/>
      <c r="I11" s="1167"/>
      <c r="J11" s="1167"/>
      <c r="K11" s="1167"/>
      <c r="L11" s="1167"/>
      <c r="M11" s="1168"/>
      <c r="N11" s="351"/>
    </row>
    <row r="12" spans="1:19" ht="50.1" customHeight="1">
      <c r="A12" s="51">
        <v>3</v>
      </c>
      <c r="B12" s="1161"/>
      <c r="C12" s="1166"/>
      <c r="D12" s="1167"/>
      <c r="E12" s="1167"/>
      <c r="F12" s="1167"/>
      <c r="G12" s="1167"/>
      <c r="H12" s="1167"/>
      <c r="I12" s="1167"/>
      <c r="J12" s="1167"/>
      <c r="K12" s="1167"/>
      <c r="L12" s="1167"/>
      <c r="M12" s="1168"/>
      <c r="N12" s="352"/>
    </row>
    <row r="13" spans="1:19" ht="50.1" customHeight="1">
      <c r="A13" s="51">
        <v>4</v>
      </c>
      <c r="B13" s="1162"/>
      <c r="C13" s="1172"/>
      <c r="D13" s="1173"/>
      <c r="E13" s="1173"/>
      <c r="F13" s="1173"/>
      <c r="G13" s="1173"/>
      <c r="H13" s="1173"/>
      <c r="I13" s="1173"/>
      <c r="J13" s="1173"/>
      <c r="K13" s="1173"/>
      <c r="L13" s="1173"/>
      <c r="M13" s="1174"/>
      <c r="N13" s="352"/>
    </row>
    <row r="14" spans="1:19" s="19" customFormat="1" ht="19.5" customHeight="1">
      <c r="B14" s="414"/>
      <c r="C14" s="1100" t="s">
        <v>455</v>
      </c>
      <c r="D14" s="1100"/>
      <c r="E14" s="1100"/>
      <c r="F14" s="1100"/>
      <c r="G14" s="1100"/>
      <c r="H14" s="1100"/>
      <c r="I14" s="1100"/>
      <c r="J14" s="1100"/>
      <c r="K14" s="1100"/>
      <c r="L14" s="1100"/>
      <c r="M14" s="1101"/>
      <c r="N14" s="411"/>
    </row>
    <row r="15" spans="1:19" s="19" customFormat="1" ht="19.5" customHeight="1">
      <c r="B15" s="414"/>
      <c r="C15" s="1149"/>
      <c r="D15" s="1149"/>
      <c r="E15" s="1149"/>
      <c r="F15" s="1149"/>
      <c r="G15" s="1149"/>
      <c r="H15" s="1149"/>
      <c r="I15" s="1149"/>
      <c r="J15" s="1149"/>
      <c r="K15" s="1149"/>
      <c r="L15" s="1149"/>
      <c r="M15" s="1150"/>
      <c r="N15" s="411"/>
    </row>
    <row r="16" spans="1:19" s="19" customFormat="1" ht="19.5" customHeight="1">
      <c r="B16" s="414"/>
      <c r="C16" s="763"/>
      <c r="D16" s="763"/>
      <c r="E16" s="763"/>
      <c r="F16" s="763"/>
      <c r="G16" s="763"/>
      <c r="H16" s="763"/>
      <c r="I16" s="763"/>
      <c r="J16" s="763"/>
      <c r="K16" s="763"/>
      <c r="L16" s="763"/>
      <c r="M16" s="1151"/>
      <c r="N16" s="411"/>
    </row>
    <row r="17" spans="2:14" s="19" customFormat="1" ht="19.5" customHeight="1">
      <c r="B17" s="414"/>
      <c r="C17" s="763"/>
      <c r="D17" s="763"/>
      <c r="E17" s="763"/>
      <c r="F17" s="763"/>
      <c r="G17" s="763"/>
      <c r="H17" s="763"/>
      <c r="I17" s="763"/>
      <c r="J17" s="763"/>
      <c r="K17" s="763"/>
      <c r="L17" s="763"/>
      <c r="M17" s="1151"/>
      <c r="N17" s="411"/>
    </row>
    <row r="18" spans="2:14" s="19" customFormat="1" ht="19.5" customHeight="1">
      <c r="B18" s="414"/>
      <c r="C18" s="763"/>
      <c r="D18" s="763"/>
      <c r="E18" s="763"/>
      <c r="F18" s="763"/>
      <c r="G18" s="763"/>
      <c r="H18" s="763"/>
      <c r="I18" s="763"/>
      <c r="J18" s="763"/>
      <c r="K18" s="763"/>
      <c r="L18" s="763"/>
      <c r="M18" s="1151"/>
      <c r="N18" s="411"/>
    </row>
    <row r="19" spans="2:14" s="19" customFormat="1" ht="19.5" customHeight="1">
      <c r="B19" s="414"/>
      <c r="C19" s="763"/>
      <c r="D19" s="763"/>
      <c r="E19" s="763"/>
      <c r="F19" s="763"/>
      <c r="G19" s="763"/>
      <c r="H19" s="763"/>
      <c r="I19" s="763"/>
      <c r="J19" s="763"/>
      <c r="K19" s="763"/>
      <c r="L19" s="763"/>
      <c r="M19" s="1151"/>
      <c r="N19" s="411"/>
    </row>
    <row r="20" spans="2:14" s="19" customFormat="1" ht="19.5" customHeight="1">
      <c r="B20" s="414"/>
      <c r="C20" s="763"/>
      <c r="D20" s="763"/>
      <c r="E20" s="763"/>
      <c r="F20" s="763"/>
      <c r="G20" s="763"/>
      <c r="H20" s="763"/>
      <c r="I20" s="763"/>
      <c r="J20" s="763"/>
      <c r="K20" s="763"/>
      <c r="L20" s="763"/>
      <c r="M20" s="1151"/>
      <c r="N20" s="411"/>
    </row>
    <row r="21" spans="2:14" s="19" customFormat="1" ht="19.5" customHeight="1">
      <c r="B21" s="414"/>
      <c r="C21" s="1185"/>
      <c r="D21" s="1185"/>
      <c r="E21" s="1185"/>
      <c r="F21" s="1185"/>
      <c r="G21" s="1185"/>
      <c r="H21" s="1185"/>
      <c r="I21" s="1185"/>
      <c r="J21" s="1185"/>
      <c r="K21" s="1185"/>
      <c r="L21" s="1185"/>
      <c r="M21" s="1186"/>
      <c r="N21" s="412"/>
    </row>
    <row r="22" spans="2:14" s="19" customFormat="1" ht="19.5" customHeight="1">
      <c r="B22" s="414"/>
      <c r="C22" s="1100" t="s">
        <v>456</v>
      </c>
      <c r="D22" s="1100"/>
      <c r="E22" s="1100"/>
      <c r="F22" s="1100"/>
      <c r="G22" s="1100"/>
      <c r="H22" s="1100"/>
      <c r="I22" s="1100"/>
      <c r="J22" s="1100"/>
      <c r="K22" s="1100"/>
      <c r="L22" s="1100"/>
      <c r="M22" s="1101"/>
      <c r="N22" s="411"/>
    </row>
    <row r="23" spans="2:14" s="19" customFormat="1" ht="19.5" customHeight="1">
      <c r="B23" s="414"/>
      <c r="C23" s="1149"/>
      <c r="D23" s="1149"/>
      <c r="E23" s="1149"/>
      <c r="F23" s="1149"/>
      <c r="G23" s="1149"/>
      <c r="H23" s="1149"/>
      <c r="I23" s="1149"/>
      <c r="J23" s="1149"/>
      <c r="K23" s="1149"/>
      <c r="L23" s="1149"/>
      <c r="M23" s="1150"/>
      <c r="N23" s="411"/>
    </row>
    <row r="24" spans="2:14" s="19" customFormat="1" ht="19.5" customHeight="1">
      <c r="B24" s="414"/>
      <c r="C24" s="763"/>
      <c r="D24" s="763"/>
      <c r="E24" s="763"/>
      <c r="F24" s="763"/>
      <c r="G24" s="763"/>
      <c r="H24" s="763"/>
      <c r="I24" s="763"/>
      <c r="J24" s="763"/>
      <c r="K24" s="763"/>
      <c r="L24" s="763"/>
      <c r="M24" s="1151"/>
      <c r="N24" s="411"/>
    </row>
    <row r="25" spans="2:14" s="19" customFormat="1" ht="19.5" customHeight="1">
      <c r="B25" s="414"/>
      <c r="C25" s="763"/>
      <c r="D25" s="763"/>
      <c r="E25" s="763"/>
      <c r="F25" s="763"/>
      <c r="G25" s="763"/>
      <c r="H25" s="763"/>
      <c r="I25" s="763"/>
      <c r="J25" s="763"/>
      <c r="K25" s="763"/>
      <c r="L25" s="763"/>
      <c r="M25" s="1151"/>
      <c r="N25" s="411"/>
    </row>
    <row r="26" spans="2:14" s="19" customFormat="1" ht="19.5" customHeight="1">
      <c r="B26" s="414"/>
      <c r="C26" s="763"/>
      <c r="D26" s="763"/>
      <c r="E26" s="763"/>
      <c r="F26" s="763"/>
      <c r="G26" s="763"/>
      <c r="H26" s="763"/>
      <c r="I26" s="763"/>
      <c r="J26" s="763"/>
      <c r="K26" s="763"/>
      <c r="L26" s="763"/>
      <c r="M26" s="1151"/>
      <c r="N26" s="411"/>
    </row>
    <row r="27" spans="2:14" s="19" customFormat="1" ht="19.5" customHeight="1">
      <c r="B27" s="414"/>
      <c r="C27" s="763"/>
      <c r="D27" s="763"/>
      <c r="E27" s="763"/>
      <c r="F27" s="763"/>
      <c r="G27" s="763"/>
      <c r="H27" s="763"/>
      <c r="I27" s="763"/>
      <c r="J27" s="763"/>
      <c r="K27" s="763"/>
      <c r="L27" s="763"/>
      <c r="M27" s="1151"/>
      <c r="N27" s="411"/>
    </row>
    <row r="28" spans="2:14" s="19" customFormat="1" ht="19.5" customHeight="1">
      <c r="B28" s="414"/>
      <c r="C28" s="763"/>
      <c r="D28" s="763"/>
      <c r="E28" s="763"/>
      <c r="F28" s="763"/>
      <c r="G28" s="763"/>
      <c r="H28" s="763"/>
      <c r="I28" s="763"/>
      <c r="J28" s="763"/>
      <c r="K28" s="763"/>
      <c r="L28" s="763"/>
      <c r="M28" s="1151"/>
      <c r="N28" s="411"/>
    </row>
    <row r="29" spans="2:14" s="19" customFormat="1" ht="19.5" customHeight="1">
      <c r="B29" s="414"/>
      <c r="C29" s="1185"/>
      <c r="D29" s="1185"/>
      <c r="E29" s="1185"/>
      <c r="F29" s="1185"/>
      <c r="G29" s="1185"/>
      <c r="H29" s="1185"/>
      <c r="I29" s="1185"/>
      <c r="J29" s="1185"/>
      <c r="K29" s="1185"/>
      <c r="L29" s="1185"/>
      <c r="M29" s="1186"/>
      <c r="N29" s="411"/>
    </row>
    <row r="30" spans="2:14" s="19" customFormat="1" ht="19.5" customHeight="1">
      <c r="B30" s="414"/>
      <c r="C30" s="1100" t="s">
        <v>457</v>
      </c>
      <c r="D30" s="1100"/>
      <c r="E30" s="1100"/>
      <c r="F30" s="1100"/>
      <c r="G30" s="1100"/>
      <c r="H30" s="1100"/>
      <c r="I30" s="1100"/>
      <c r="J30" s="1100"/>
      <c r="K30" s="1100"/>
      <c r="L30" s="1100"/>
      <c r="M30" s="1101"/>
      <c r="N30" s="411"/>
    </row>
    <row r="31" spans="2:14" s="19" customFormat="1" ht="19.5" customHeight="1">
      <c r="B31" s="414"/>
      <c r="C31" s="1149"/>
      <c r="D31" s="1149"/>
      <c r="E31" s="1149"/>
      <c r="F31" s="1149"/>
      <c r="G31" s="1149"/>
      <c r="H31" s="1149"/>
      <c r="I31" s="1149"/>
      <c r="J31" s="1149"/>
      <c r="K31" s="1149"/>
      <c r="L31" s="1149"/>
      <c r="M31" s="1150"/>
      <c r="N31" s="413"/>
    </row>
    <row r="32" spans="2:14" s="19" customFormat="1" ht="19.5" customHeight="1">
      <c r="B32" s="414"/>
      <c r="C32" s="763"/>
      <c r="D32" s="763"/>
      <c r="E32" s="763"/>
      <c r="F32" s="763"/>
      <c r="G32" s="763"/>
      <c r="H32" s="763"/>
      <c r="I32" s="763"/>
      <c r="J32" s="763"/>
      <c r="K32" s="763"/>
      <c r="L32" s="763"/>
      <c r="M32" s="1151"/>
      <c r="N32" s="413"/>
    </row>
    <row r="33" spans="1:14" s="19" customFormat="1" ht="19.5" customHeight="1">
      <c r="B33" s="414"/>
      <c r="C33" s="763"/>
      <c r="D33" s="763"/>
      <c r="E33" s="763"/>
      <c r="F33" s="763"/>
      <c r="G33" s="763"/>
      <c r="H33" s="763"/>
      <c r="I33" s="763"/>
      <c r="J33" s="763"/>
      <c r="K33" s="763"/>
      <c r="L33" s="763"/>
      <c r="M33" s="1151"/>
    </row>
    <row r="34" spans="1:14" s="19" customFormat="1" ht="19.5" customHeight="1">
      <c r="B34" s="414"/>
      <c r="C34" s="763"/>
      <c r="D34" s="763"/>
      <c r="E34" s="763"/>
      <c r="F34" s="763"/>
      <c r="G34" s="763"/>
      <c r="H34" s="763"/>
      <c r="I34" s="763"/>
      <c r="J34" s="763"/>
      <c r="K34" s="763"/>
      <c r="L34" s="763"/>
      <c r="M34" s="1151"/>
      <c r="N34" s="61"/>
    </row>
    <row r="35" spans="1:14" s="19" customFormat="1" ht="19.5" customHeight="1">
      <c r="B35" s="414"/>
      <c r="C35" s="763"/>
      <c r="D35" s="763"/>
      <c r="E35" s="763"/>
      <c r="F35" s="763"/>
      <c r="G35" s="763"/>
      <c r="H35" s="763"/>
      <c r="I35" s="763"/>
      <c r="J35" s="763"/>
      <c r="K35" s="763"/>
      <c r="L35" s="763"/>
      <c r="M35" s="1151"/>
      <c r="N35" s="61"/>
    </row>
    <row r="36" spans="1:14" s="19" customFormat="1" ht="19.5" customHeight="1">
      <c r="B36" s="414"/>
      <c r="C36" s="763"/>
      <c r="D36" s="763"/>
      <c r="E36" s="763"/>
      <c r="F36" s="763"/>
      <c r="G36" s="763"/>
      <c r="H36" s="763"/>
      <c r="I36" s="763"/>
      <c r="J36" s="763"/>
      <c r="K36" s="763"/>
      <c r="L36" s="763"/>
      <c r="M36" s="1151"/>
      <c r="N36" s="61"/>
    </row>
    <row r="37" spans="1:14" s="19" customFormat="1" ht="19.5" customHeight="1" thickBot="1">
      <c r="B37" s="419"/>
      <c r="C37" s="1152"/>
      <c r="D37" s="1152"/>
      <c r="E37" s="1152"/>
      <c r="F37" s="1152"/>
      <c r="G37" s="1152"/>
      <c r="H37" s="1152"/>
      <c r="I37" s="1152"/>
      <c r="J37" s="1152"/>
      <c r="K37" s="1152"/>
      <c r="L37" s="1152"/>
      <c r="M37" s="1153"/>
      <c r="N37" s="61"/>
    </row>
    <row r="38" spans="1:14" s="19" customFormat="1" ht="9.9499999999999993" customHeight="1">
      <c r="B38" s="416"/>
      <c r="C38" s="24"/>
      <c r="D38" s="24"/>
      <c r="E38" s="24"/>
      <c r="F38" s="24"/>
      <c r="G38" s="24"/>
      <c r="H38" s="24"/>
      <c r="I38" s="24"/>
      <c r="J38" s="24"/>
      <c r="K38" s="24"/>
      <c r="L38" s="24"/>
      <c r="M38" s="24"/>
      <c r="N38" s="61"/>
    </row>
    <row r="39" spans="1:14" ht="9.9499999999999993" customHeight="1" thickBot="1">
      <c r="B39" s="416"/>
      <c r="C39" s="417"/>
      <c r="D39" s="373"/>
      <c r="E39" s="373"/>
      <c r="F39" s="373"/>
      <c r="G39" s="373"/>
      <c r="H39" s="373"/>
      <c r="I39" s="373"/>
      <c r="J39" s="373"/>
      <c r="K39" s="373"/>
      <c r="L39" s="373"/>
      <c r="M39" s="373"/>
      <c r="N39" s="415"/>
    </row>
    <row r="40" spans="1:14" ht="18.75" customHeight="1">
      <c r="B40" s="1178" t="s">
        <v>135</v>
      </c>
      <c r="C40" s="1179"/>
      <c r="D40" s="1179"/>
      <c r="E40" s="1179"/>
      <c r="F40" s="1179"/>
      <c r="G40" s="1179"/>
      <c r="H40" s="1179"/>
      <c r="I40" s="1179"/>
      <c r="J40" s="1179"/>
      <c r="K40" s="1179"/>
      <c r="L40" s="1179"/>
      <c r="M40" s="1180"/>
      <c r="N40" s="185"/>
    </row>
    <row r="41" spans="1:14" ht="39.950000000000003" customHeight="1">
      <c r="A41" s="51">
        <v>1</v>
      </c>
      <c r="B41" s="414"/>
      <c r="C41" s="1142">
        <f>交付申請書総表貼り付け欄!B71</f>
        <v>0</v>
      </c>
      <c r="D41" s="1187"/>
      <c r="E41" s="1187"/>
      <c r="F41" s="1187"/>
      <c r="G41" s="1187"/>
      <c r="H41" s="1187"/>
      <c r="I41" s="1187"/>
      <c r="J41" s="1187"/>
      <c r="K41" s="1187"/>
      <c r="L41" s="1187"/>
      <c r="M41" s="1188"/>
      <c r="N41" s="1056" t="s">
        <v>471</v>
      </c>
    </row>
    <row r="42" spans="1:14" ht="39.950000000000003" customHeight="1">
      <c r="A42" s="51">
        <v>2</v>
      </c>
      <c r="B42" s="414"/>
      <c r="C42" s="1142"/>
      <c r="D42" s="1187"/>
      <c r="E42" s="1187"/>
      <c r="F42" s="1187"/>
      <c r="G42" s="1187"/>
      <c r="H42" s="1187"/>
      <c r="I42" s="1187"/>
      <c r="J42" s="1187"/>
      <c r="K42" s="1187"/>
      <c r="L42" s="1187"/>
      <c r="M42" s="1188"/>
      <c r="N42" s="1056"/>
    </row>
    <row r="43" spans="1:14" ht="39.950000000000003" customHeight="1">
      <c r="A43" s="51">
        <v>3</v>
      </c>
      <c r="B43" s="414"/>
      <c r="C43" s="1142"/>
      <c r="D43" s="1187"/>
      <c r="E43" s="1187"/>
      <c r="F43" s="1187"/>
      <c r="G43" s="1187"/>
      <c r="H43" s="1187"/>
      <c r="I43" s="1187"/>
      <c r="J43" s="1187"/>
      <c r="K43" s="1187"/>
      <c r="L43" s="1187"/>
      <c r="M43" s="1188"/>
      <c r="N43" s="363"/>
    </row>
    <row r="44" spans="1:14" ht="39.950000000000003" customHeight="1">
      <c r="A44" s="51">
        <v>4</v>
      </c>
      <c r="B44" s="414"/>
      <c r="C44" s="1142"/>
      <c r="D44" s="1187"/>
      <c r="E44" s="1187"/>
      <c r="F44" s="1187"/>
      <c r="G44" s="1187"/>
      <c r="H44" s="1187"/>
      <c r="I44" s="1187"/>
      <c r="J44" s="1187"/>
      <c r="K44" s="1187"/>
      <c r="L44" s="1187"/>
      <c r="M44" s="1188"/>
      <c r="N44" s="402"/>
    </row>
    <row r="45" spans="1:14" s="19" customFormat="1" ht="19.5" customHeight="1">
      <c r="B45" s="1199" t="s">
        <v>459</v>
      </c>
      <c r="C45" s="1100" t="s">
        <v>460</v>
      </c>
      <c r="D45" s="1100"/>
      <c r="E45" s="1100"/>
      <c r="F45" s="1100"/>
      <c r="G45" s="1100"/>
      <c r="H45" s="1100"/>
      <c r="I45" s="1100"/>
      <c r="J45" s="1100"/>
      <c r="K45" s="1100"/>
      <c r="L45" s="1100"/>
      <c r="M45" s="1101"/>
      <c r="N45" s="402"/>
    </row>
    <row r="46" spans="1:14" s="19" customFormat="1" ht="19.5" customHeight="1">
      <c r="A46" s="410"/>
      <c r="B46" s="1200"/>
      <c r="C46" s="1149"/>
      <c r="D46" s="1149"/>
      <c r="E46" s="1149"/>
      <c r="F46" s="1149"/>
      <c r="G46" s="1149"/>
      <c r="H46" s="1149"/>
      <c r="I46" s="1149"/>
      <c r="J46" s="1149"/>
      <c r="K46" s="1149"/>
      <c r="L46" s="1149"/>
      <c r="M46" s="1150"/>
      <c r="N46" s="61"/>
    </row>
    <row r="47" spans="1:14" s="19" customFormat="1" ht="19.5" customHeight="1">
      <c r="A47" s="410"/>
      <c r="B47" s="1200"/>
      <c r="C47" s="763"/>
      <c r="D47" s="763"/>
      <c r="E47" s="763"/>
      <c r="F47" s="763"/>
      <c r="G47" s="763"/>
      <c r="H47" s="763"/>
      <c r="I47" s="763"/>
      <c r="J47" s="763"/>
      <c r="K47" s="763"/>
      <c r="L47" s="763"/>
      <c r="M47" s="1151"/>
      <c r="N47" s="61"/>
    </row>
    <row r="48" spans="1:14" s="19" customFormat="1" ht="19.5" customHeight="1">
      <c r="A48" s="410"/>
      <c r="B48" s="1200"/>
      <c r="C48" s="763"/>
      <c r="D48" s="763"/>
      <c r="E48" s="763"/>
      <c r="F48" s="763"/>
      <c r="G48" s="763"/>
      <c r="H48" s="763"/>
      <c r="I48" s="763"/>
      <c r="J48" s="763"/>
      <c r="K48" s="763"/>
      <c r="L48" s="763"/>
      <c r="M48" s="1151"/>
      <c r="N48" s="61"/>
    </row>
    <row r="49" spans="1:14" s="19" customFormat="1" ht="19.5" customHeight="1">
      <c r="A49" s="410"/>
      <c r="B49" s="1200"/>
      <c r="C49" s="763"/>
      <c r="D49" s="763"/>
      <c r="E49" s="763"/>
      <c r="F49" s="763"/>
      <c r="G49" s="763"/>
      <c r="H49" s="763"/>
      <c r="I49" s="763"/>
      <c r="J49" s="763"/>
      <c r="K49" s="763"/>
      <c r="L49" s="763"/>
      <c r="M49" s="1151"/>
      <c r="N49" s="61"/>
    </row>
    <row r="50" spans="1:14" s="19" customFormat="1" ht="19.5" customHeight="1">
      <c r="A50" s="410"/>
      <c r="B50" s="1200"/>
      <c r="C50" s="763"/>
      <c r="D50" s="763"/>
      <c r="E50" s="763"/>
      <c r="F50" s="763"/>
      <c r="G50" s="763"/>
      <c r="H50" s="763"/>
      <c r="I50" s="763"/>
      <c r="J50" s="763"/>
      <c r="K50" s="763"/>
      <c r="L50" s="763"/>
      <c r="M50" s="1151"/>
      <c r="N50" s="61"/>
    </row>
    <row r="51" spans="1:14" s="19" customFormat="1" ht="19.5" customHeight="1">
      <c r="A51" s="410"/>
      <c r="B51" s="1200"/>
      <c r="C51" s="763"/>
      <c r="D51" s="763"/>
      <c r="E51" s="763"/>
      <c r="F51" s="763"/>
      <c r="G51" s="763"/>
      <c r="H51" s="763"/>
      <c r="I51" s="763"/>
      <c r="J51" s="763"/>
      <c r="K51" s="763"/>
      <c r="L51" s="763"/>
      <c r="M51" s="1151"/>
      <c r="N51" s="61"/>
    </row>
    <row r="52" spans="1:14" s="19" customFormat="1" ht="19.5" customHeight="1">
      <c r="B52" s="1200"/>
      <c r="C52" s="1185"/>
      <c r="D52" s="1185"/>
      <c r="E52" s="1185"/>
      <c r="F52" s="1185"/>
      <c r="G52" s="1185"/>
      <c r="H52" s="1185"/>
      <c r="I52" s="1185"/>
      <c r="J52" s="1185"/>
      <c r="K52" s="1185"/>
      <c r="L52" s="1185"/>
      <c r="M52" s="1186"/>
      <c r="N52" s="61"/>
    </row>
    <row r="53" spans="1:14" s="19" customFormat="1" ht="19.5" customHeight="1">
      <c r="B53" s="1200"/>
      <c r="C53" s="1100" t="s">
        <v>461</v>
      </c>
      <c r="D53" s="1100"/>
      <c r="E53" s="1100"/>
      <c r="F53" s="1100"/>
      <c r="G53" s="1100"/>
      <c r="H53" s="1100"/>
      <c r="I53" s="1100"/>
      <c r="J53" s="1100"/>
      <c r="K53" s="1100"/>
      <c r="L53" s="1100"/>
      <c r="M53" s="1101"/>
    </row>
    <row r="54" spans="1:14" s="19" customFormat="1" ht="19.5" customHeight="1">
      <c r="A54" s="410"/>
      <c r="B54" s="1200"/>
      <c r="C54" s="1182"/>
      <c r="D54" s="1149"/>
      <c r="E54" s="1149"/>
      <c r="F54" s="1149"/>
      <c r="G54" s="1149"/>
      <c r="H54" s="1149"/>
      <c r="I54" s="1149"/>
      <c r="J54" s="1149"/>
      <c r="K54" s="1149"/>
      <c r="L54" s="1149"/>
      <c r="M54" s="1150"/>
    </row>
    <row r="55" spans="1:14" s="19" customFormat="1" ht="19.5" customHeight="1">
      <c r="A55" s="410"/>
      <c r="B55" s="1200"/>
      <c r="C55" s="1183"/>
      <c r="D55" s="763"/>
      <c r="E55" s="763"/>
      <c r="F55" s="763"/>
      <c r="G55" s="763"/>
      <c r="H55" s="763"/>
      <c r="I55" s="763"/>
      <c r="J55" s="763"/>
      <c r="K55" s="763"/>
      <c r="L55" s="763"/>
      <c r="M55" s="1151"/>
    </row>
    <row r="56" spans="1:14" s="19" customFormat="1" ht="19.5" customHeight="1">
      <c r="A56" s="410"/>
      <c r="B56" s="1200"/>
      <c r="C56" s="1183"/>
      <c r="D56" s="763"/>
      <c r="E56" s="763"/>
      <c r="F56" s="763"/>
      <c r="G56" s="763"/>
      <c r="H56" s="763"/>
      <c r="I56" s="763"/>
      <c r="J56" s="763"/>
      <c r="K56" s="763"/>
      <c r="L56" s="763"/>
      <c r="M56" s="1151"/>
      <c r="N56" s="61"/>
    </row>
    <row r="57" spans="1:14" s="19" customFormat="1" ht="19.5" customHeight="1">
      <c r="A57" s="410"/>
      <c r="B57" s="1200"/>
      <c r="C57" s="1183"/>
      <c r="D57" s="763"/>
      <c r="E57" s="763"/>
      <c r="F57" s="763"/>
      <c r="G57" s="763"/>
      <c r="H57" s="763"/>
      <c r="I57" s="763"/>
      <c r="J57" s="763"/>
      <c r="K57" s="763"/>
      <c r="L57" s="763"/>
      <c r="M57" s="1151"/>
      <c r="N57" s="61"/>
    </row>
    <row r="58" spans="1:14" s="19" customFormat="1" ht="19.5" customHeight="1">
      <c r="A58" s="410"/>
      <c r="B58" s="1200"/>
      <c r="C58" s="1183"/>
      <c r="D58" s="763"/>
      <c r="E58" s="763"/>
      <c r="F58" s="763"/>
      <c r="G58" s="763"/>
      <c r="H58" s="763"/>
      <c r="I58" s="763"/>
      <c r="J58" s="763"/>
      <c r="K58" s="763"/>
      <c r="L58" s="763"/>
      <c r="M58" s="1151"/>
      <c r="N58" s="61"/>
    </row>
    <row r="59" spans="1:14" s="19" customFormat="1" ht="19.5" customHeight="1">
      <c r="A59" s="410"/>
      <c r="B59" s="1200"/>
      <c r="C59" s="1183"/>
      <c r="D59" s="763"/>
      <c r="E59" s="763"/>
      <c r="F59" s="763"/>
      <c r="G59" s="763"/>
      <c r="H59" s="763"/>
      <c r="I59" s="763"/>
      <c r="J59" s="763"/>
      <c r="K59" s="763"/>
      <c r="L59" s="763"/>
      <c r="M59" s="1151"/>
      <c r="N59" s="61"/>
    </row>
    <row r="60" spans="1:14" s="19" customFormat="1" ht="19.5" customHeight="1">
      <c r="A60" s="410"/>
      <c r="B60" s="1200"/>
      <c r="C60" s="1184"/>
      <c r="D60" s="1185"/>
      <c r="E60" s="1185"/>
      <c r="F60" s="1185"/>
      <c r="G60" s="1185"/>
      <c r="H60" s="1185"/>
      <c r="I60" s="1185"/>
      <c r="J60" s="1185"/>
      <c r="K60" s="1185"/>
      <c r="L60" s="1185"/>
      <c r="M60" s="1186"/>
      <c r="N60" s="411"/>
    </row>
    <row r="61" spans="1:14" s="19" customFormat="1" ht="19.5" customHeight="1">
      <c r="A61" s="410"/>
      <c r="B61" s="1200"/>
      <c r="C61" s="1100" t="s">
        <v>457</v>
      </c>
      <c r="D61" s="1100"/>
      <c r="E61" s="1100"/>
      <c r="F61" s="1100"/>
      <c r="G61" s="1100"/>
      <c r="H61" s="1100"/>
      <c r="I61" s="1100"/>
      <c r="J61" s="1100"/>
      <c r="K61" s="1100"/>
      <c r="L61" s="1100"/>
      <c r="M61" s="1101"/>
      <c r="N61" s="413"/>
    </row>
    <row r="62" spans="1:14" s="19" customFormat="1" ht="19.5" customHeight="1">
      <c r="A62" s="410"/>
      <c r="B62" s="1200"/>
      <c r="C62" s="1149"/>
      <c r="D62" s="1149"/>
      <c r="E62" s="1149"/>
      <c r="F62" s="1149"/>
      <c r="G62" s="1149"/>
      <c r="H62" s="1149"/>
      <c r="I62" s="1149"/>
      <c r="J62" s="1149"/>
      <c r="K62" s="1149"/>
      <c r="L62" s="1149"/>
      <c r="M62" s="1150"/>
      <c r="N62" s="413"/>
    </row>
    <row r="63" spans="1:14" s="19" customFormat="1" ht="19.5" customHeight="1">
      <c r="A63" s="410"/>
      <c r="B63" s="1200"/>
      <c r="C63" s="763"/>
      <c r="D63" s="763"/>
      <c r="E63" s="763"/>
      <c r="F63" s="763"/>
      <c r="G63" s="763"/>
      <c r="H63" s="763"/>
      <c r="I63" s="763"/>
      <c r="J63" s="763"/>
      <c r="K63" s="763"/>
      <c r="L63" s="763"/>
      <c r="M63" s="1151"/>
    </row>
    <row r="64" spans="1:14" s="19" customFormat="1" ht="19.5" customHeight="1">
      <c r="A64" s="410"/>
      <c r="B64" s="1200"/>
      <c r="C64" s="763"/>
      <c r="D64" s="763"/>
      <c r="E64" s="763"/>
      <c r="F64" s="763"/>
      <c r="G64" s="763"/>
      <c r="H64" s="763"/>
      <c r="I64" s="763"/>
      <c r="J64" s="763"/>
      <c r="K64" s="763"/>
      <c r="L64" s="763"/>
      <c r="M64" s="1151"/>
    </row>
    <row r="65" spans="1:14" s="19" customFormat="1" ht="19.5" customHeight="1">
      <c r="A65" s="410"/>
      <c r="B65" s="1200"/>
      <c r="C65" s="763"/>
      <c r="D65" s="763"/>
      <c r="E65" s="763"/>
      <c r="F65" s="763"/>
      <c r="G65" s="763"/>
      <c r="H65" s="763"/>
      <c r="I65" s="763"/>
      <c r="J65" s="763"/>
      <c r="K65" s="763"/>
      <c r="L65" s="763"/>
      <c r="M65" s="1151"/>
      <c r="N65" s="61"/>
    </row>
    <row r="66" spans="1:14" s="19" customFormat="1" ht="19.5" customHeight="1">
      <c r="A66" s="410"/>
      <c r="B66" s="1200"/>
      <c r="C66" s="763"/>
      <c r="D66" s="763"/>
      <c r="E66" s="763"/>
      <c r="F66" s="763"/>
      <c r="G66" s="763"/>
      <c r="H66" s="763"/>
      <c r="I66" s="763"/>
      <c r="J66" s="763"/>
      <c r="K66" s="763"/>
      <c r="L66" s="763"/>
      <c r="M66" s="1151"/>
      <c r="N66" s="61"/>
    </row>
    <row r="67" spans="1:14" s="19" customFormat="1" ht="19.5" customHeight="1">
      <c r="A67" s="410"/>
      <c r="B67" s="1200"/>
      <c r="C67" s="763"/>
      <c r="D67" s="763"/>
      <c r="E67" s="763"/>
      <c r="F67" s="763"/>
      <c r="G67" s="763"/>
      <c r="H67" s="763"/>
      <c r="I67" s="763"/>
      <c r="J67" s="763"/>
      <c r="K67" s="763"/>
      <c r="L67" s="763"/>
      <c r="M67" s="1151"/>
      <c r="N67" s="61"/>
    </row>
    <row r="68" spans="1:14" s="19" customFormat="1" ht="19.5" customHeight="1" thickBot="1">
      <c r="B68" s="1201"/>
      <c r="C68" s="1152"/>
      <c r="D68" s="1152"/>
      <c r="E68" s="1152"/>
      <c r="F68" s="1152"/>
      <c r="G68" s="1152"/>
      <c r="H68" s="1152"/>
      <c r="I68" s="1152"/>
      <c r="J68" s="1152"/>
      <c r="K68" s="1152"/>
      <c r="L68" s="1152"/>
      <c r="M68" s="1153"/>
      <c r="N68" s="61"/>
    </row>
    <row r="69" spans="1:14" s="19" customFormat="1" ht="19.5" customHeight="1" thickBot="1">
      <c r="B69" s="429"/>
      <c r="C69" s="24"/>
      <c r="D69" s="24"/>
      <c r="E69" s="24"/>
      <c r="F69" s="24"/>
      <c r="G69" s="24"/>
      <c r="H69" s="24"/>
      <c r="I69" s="24"/>
      <c r="J69" s="24"/>
      <c r="K69" s="24"/>
      <c r="L69" s="24"/>
      <c r="M69" s="24"/>
      <c r="N69" s="61"/>
    </row>
    <row r="70" spans="1:14" s="19" customFormat="1" ht="18.75" customHeight="1">
      <c r="B70" s="1175" t="s">
        <v>309</v>
      </c>
      <c r="C70" s="1176"/>
      <c r="D70" s="1176"/>
      <c r="E70" s="1176"/>
      <c r="F70" s="1176"/>
      <c r="G70" s="1176"/>
      <c r="H70" s="1176"/>
      <c r="I70" s="1176"/>
      <c r="J70" s="1176"/>
      <c r="K70" s="1176"/>
      <c r="L70" s="1176"/>
      <c r="M70" s="1177"/>
      <c r="N70" s="345"/>
    </row>
    <row r="71" spans="1:14" s="19" customFormat="1" ht="35.1" customHeight="1">
      <c r="A71" s="19">
        <v>1</v>
      </c>
      <c r="B71" s="414"/>
      <c r="C71" s="1142">
        <f>交付申請書総表貼り付け欄!B73</f>
        <v>0</v>
      </c>
      <c r="D71" s="1143"/>
      <c r="E71" s="1143"/>
      <c r="F71" s="1143"/>
      <c r="G71" s="1143"/>
      <c r="H71" s="1143"/>
      <c r="I71" s="1143"/>
      <c r="J71" s="1143"/>
      <c r="K71" s="1143"/>
      <c r="L71" s="1143"/>
      <c r="M71" s="1144"/>
      <c r="N71" s="1056" t="s">
        <v>471</v>
      </c>
    </row>
    <row r="72" spans="1:14" s="19" customFormat="1" ht="35.1" customHeight="1">
      <c r="A72" s="19">
        <v>2</v>
      </c>
      <c r="B72" s="414"/>
      <c r="C72" s="1142"/>
      <c r="D72" s="1143"/>
      <c r="E72" s="1143"/>
      <c r="F72" s="1143"/>
      <c r="G72" s="1143"/>
      <c r="H72" s="1143"/>
      <c r="I72" s="1143"/>
      <c r="J72" s="1143"/>
      <c r="K72" s="1143"/>
      <c r="L72" s="1143"/>
      <c r="M72" s="1144"/>
      <c r="N72" s="1056"/>
    </row>
    <row r="73" spans="1:14" s="19" customFormat="1" ht="35.1" customHeight="1">
      <c r="A73" s="19">
        <v>3</v>
      </c>
      <c r="B73" s="414"/>
      <c r="C73" s="1145"/>
      <c r="D73" s="1143"/>
      <c r="E73" s="1143"/>
      <c r="F73" s="1143"/>
      <c r="G73" s="1143"/>
      <c r="H73" s="1143"/>
      <c r="I73" s="1143"/>
      <c r="J73" s="1143"/>
      <c r="K73" s="1143"/>
      <c r="L73" s="1143"/>
      <c r="M73" s="1144"/>
      <c r="N73" s="345"/>
    </row>
    <row r="74" spans="1:14" s="19" customFormat="1" ht="35.1" customHeight="1">
      <c r="A74" s="19">
        <v>4</v>
      </c>
      <c r="B74" s="414"/>
      <c r="C74" s="1146"/>
      <c r="D74" s="1147"/>
      <c r="E74" s="1147"/>
      <c r="F74" s="1147"/>
      <c r="G74" s="1147"/>
      <c r="H74" s="1147"/>
      <c r="I74" s="1147"/>
      <c r="J74" s="1147"/>
      <c r="K74" s="1147"/>
      <c r="L74" s="1147"/>
      <c r="M74" s="1148"/>
      <c r="N74" s="345"/>
    </row>
    <row r="75" spans="1:14" s="19" customFormat="1" ht="19.5" customHeight="1">
      <c r="B75" s="1199" t="s">
        <v>459</v>
      </c>
      <c r="C75" s="1118" t="s">
        <v>462</v>
      </c>
      <c r="D75" s="1108"/>
      <c r="E75" s="1108"/>
      <c r="F75" s="1108"/>
      <c r="G75" s="1108"/>
      <c r="H75" s="1108"/>
      <c r="I75" s="1108"/>
      <c r="J75" s="1108"/>
      <c r="K75" s="1108"/>
      <c r="L75" s="1108"/>
      <c r="M75" s="1109"/>
      <c r="N75" s="61"/>
    </row>
    <row r="76" spans="1:14" s="19" customFormat="1" ht="19.5" customHeight="1">
      <c r="B76" s="1200"/>
      <c r="C76" s="1112"/>
      <c r="D76" s="1113"/>
      <c r="E76" s="1113"/>
      <c r="F76" s="1113"/>
      <c r="G76" s="1113"/>
      <c r="H76" s="1113"/>
      <c r="I76" s="1113"/>
      <c r="J76" s="1113"/>
      <c r="K76" s="1113"/>
      <c r="L76" s="1113"/>
      <c r="M76" s="1114"/>
      <c r="N76" s="61"/>
    </row>
    <row r="77" spans="1:14" s="19" customFormat="1" ht="19.5" customHeight="1">
      <c r="B77" s="1200"/>
      <c r="C77" s="1112"/>
      <c r="D77" s="1113"/>
      <c r="E77" s="1113"/>
      <c r="F77" s="1113"/>
      <c r="G77" s="1113"/>
      <c r="H77" s="1113"/>
      <c r="I77" s="1113"/>
      <c r="J77" s="1113"/>
      <c r="K77" s="1113"/>
      <c r="L77" s="1113"/>
      <c r="M77" s="1114"/>
      <c r="N77" s="61"/>
    </row>
    <row r="78" spans="1:14" s="19" customFormat="1" ht="19.5" customHeight="1">
      <c r="B78" s="1200"/>
      <c r="C78" s="1112"/>
      <c r="D78" s="1113"/>
      <c r="E78" s="1113"/>
      <c r="F78" s="1113"/>
      <c r="G78" s="1113"/>
      <c r="H78" s="1113"/>
      <c r="I78" s="1113"/>
      <c r="J78" s="1113"/>
      <c r="K78" s="1113"/>
      <c r="L78" s="1113"/>
      <c r="M78" s="1114"/>
      <c r="N78" s="61"/>
    </row>
    <row r="79" spans="1:14" s="19" customFormat="1" ht="19.5" customHeight="1">
      <c r="B79" s="1200"/>
      <c r="C79" s="1112"/>
      <c r="D79" s="1113"/>
      <c r="E79" s="1113"/>
      <c r="F79" s="1113"/>
      <c r="G79" s="1113"/>
      <c r="H79" s="1113"/>
      <c r="I79" s="1113"/>
      <c r="J79" s="1113"/>
      <c r="K79" s="1113"/>
      <c r="L79" s="1113"/>
      <c r="M79" s="1114"/>
      <c r="N79" s="61"/>
    </row>
    <row r="80" spans="1:14" s="19" customFormat="1" ht="19.5" customHeight="1">
      <c r="B80" s="1200"/>
      <c r="C80" s="1112"/>
      <c r="D80" s="1113"/>
      <c r="E80" s="1113"/>
      <c r="F80" s="1113"/>
      <c r="G80" s="1113"/>
      <c r="H80" s="1113"/>
      <c r="I80" s="1113"/>
      <c r="J80" s="1113"/>
      <c r="K80" s="1113"/>
      <c r="L80" s="1113"/>
      <c r="M80" s="1114"/>
      <c r="N80" s="61"/>
    </row>
    <row r="81" spans="1:14" s="19" customFormat="1" ht="19.5" customHeight="1">
      <c r="B81" s="1200"/>
      <c r="C81" s="1112"/>
      <c r="D81" s="1113"/>
      <c r="E81" s="1113"/>
      <c r="F81" s="1113"/>
      <c r="G81" s="1113"/>
      <c r="H81" s="1113"/>
      <c r="I81" s="1113"/>
      <c r="J81" s="1113"/>
      <c r="K81" s="1113"/>
      <c r="L81" s="1113"/>
      <c r="M81" s="1114"/>
      <c r="N81" s="61"/>
    </row>
    <row r="82" spans="1:14" s="19" customFormat="1" ht="19.5" customHeight="1">
      <c r="B82" s="1200"/>
      <c r="C82" s="1115"/>
      <c r="D82" s="1116"/>
      <c r="E82" s="1116"/>
      <c r="F82" s="1116"/>
      <c r="G82" s="1116"/>
      <c r="H82" s="1116"/>
      <c r="I82" s="1116"/>
      <c r="J82" s="1116"/>
      <c r="K82" s="1116"/>
      <c r="L82" s="1116"/>
      <c r="M82" s="1117"/>
      <c r="N82" s="61"/>
    </row>
    <row r="83" spans="1:14" s="19" customFormat="1" ht="19.5" customHeight="1">
      <c r="B83" s="1200"/>
      <c r="C83" s="1118" t="s">
        <v>463</v>
      </c>
      <c r="D83" s="1108"/>
      <c r="E83" s="1108"/>
      <c r="F83" s="1108"/>
      <c r="G83" s="1108"/>
      <c r="H83" s="1108"/>
      <c r="I83" s="1108"/>
      <c r="J83" s="1108"/>
      <c r="K83" s="1108"/>
      <c r="L83" s="1108"/>
      <c r="M83" s="1109"/>
    </row>
    <row r="84" spans="1:14" s="19" customFormat="1" ht="19.5" customHeight="1">
      <c r="B84" s="1200"/>
      <c r="C84" s="1112"/>
      <c r="D84" s="1113"/>
      <c r="E84" s="1113"/>
      <c r="F84" s="1113"/>
      <c r="G84" s="1113"/>
      <c r="H84" s="1113"/>
      <c r="I84" s="1113"/>
      <c r="J84" s="1113"/>
      <c r="K84" s="1113"/>
      <c r="L84" s="1113"/>
      <c r="M84" s="1114"/>
    </row>
    <row r="85" spans="1:14" s="19" customFormat="1" ht="19.5" customHeight="1">
      <c r="B85" s="1200"/>
      <c r="C85" s="1112"/>
      <c r="D85" s="1113"/>
      <c r="E85" s="1113"/>
      <c r="F85" s="1113"/>
      <c r="G85" s="1113"/>
      <c r="H85" s="1113"/>
      <c r="I85" s="1113"/>
      <c r="J85" s="1113"/>
      <c r="K85" s="1113"/>
      <c r="L85" s="1113"/>
      <c r="M85" s="1114"/>
    </row>
    <row r="86" spans="1:14" s="19" customFormat="1" ht="19.5" customHeight="1">
      <c r="B86" s="1200"/>
      <c r="C86" s="1112"/>
      <c r="D86" s="1113"/>
      <c r="E86" s="1113"/>
      <c r="F86" s="1113"/>
      <c r="G86" s="1113"/>
      <c r="H86" s="1113"/>
      <c r="I86" s="1113"/>
      <c r="J86" s="1113"/>
      <c r="K86" s="1113"/>
      <c r="L86" s="1113"/>
      <c r="M86" s="1114"/>
    </row>
    <row r="87" spans="1:14" s="19" customFormat="1" ht="19.5" customHeight="1">
      <c r="B87" s="1200"/>
      <c r="C87" s="1112"/>
      <c r="D87" s="1113"/>
      <c r="E87" s="1113"/>
      <c r="F87" s="1113"/>
      <c r="G87" s="1113"/>
      <c r="H87" s="1113"/>
      <c r="I87" s="1113"/>
      <c r="J87" s="1113"/>
      <c r="K87" s="1113"/>
      <c r="L87" s="1113"/>
      <c r="M87" s="1114"/>
      <c r="N87" s="61"/>
    </row>
    <row r="88" spans="1:14" s="19" customFormat="1" ht="19.5" customHeight="1">
      <c r="B88" s="1200"/>
      <c r="C88" s="1112"/>
      <c r="D88" s="1113"/>
      <c r="E88" s="1113"/>
      <c r="F88" s="1113"/>
      <c r="G88" s="1113"/>
      <c r="H88" s="1113"/>
      <c r="I88" s="1113"/>
      <c r="J88" s="1113"/>
      <c r="K88" s="1113"/>
      <c r="L88" s="1113"/>
      <c r="M88" s="1114"/>
      <c r="N88" s="61"/>
    </row>
    <row r="89" spans="1:14" s="19" customFormat="1" ht="19.5" customHeight="1">
      <c r="B89" s="1200"/>
      <c r="C89" s="1112"/>
      <c r="D89" s="1113"/>
      <c r="E89" s="1113"/>
      <c r="F89" s="1113"/>
      <c r="G89" s="1113"/>
      <c r="H89" s="1113"/>
      <c r="I89" s="1113"/>
      <c r="J89" s="1113"/>
      <c r="K89" s="1113"/>
      <c r="L89" s="1113"/>
      <c r="M89" s="1114"/>
      <c r="N89" s="61"/>
    </row>
    <row r="90" spans="1:14" s="19" customFormat="1" ht="19.5" customHeight="1" thickBot="1">
      <c r="B90" s="1201"/>
      <c r="C90" s="1119"/>
      <c r="D90" s="1120"/>
      <c r="E90" s="1120"/>
      <c r="F90" s="1120"/>
      <c r="G90" s="1120"/>
      <c r="H90" s="1120"/>
      <c r="I90" s="1120"/>
      <c r="J90" s="1120"/>
      <c r="K90" s="1120"/>
      <c r="L90" s="1120"/>
      <c r="M90" s="1121"/>
      <c r="N90" s="407"/>
    </row>
    <row r="91" spans="1:14" s="19" customFormat="1" ht="19.5" customHeight="1" thickBot="1">
      <c r="B91" s="416"/>
      <c r="C91" s="24"/>
      <c r="D91" s="24"/>
      <c r="E91" s="24"/>
      <c r="F91" s="24"/>
      <c r="G91" s="24"/>
      <c r="H91" s="24"/>
      <c r="I91" s="24"/>
      <c r="J91" s="24"/>
      <c r="K91" s="24"/>
      <c r="L91" s="24"/>
      <c r="M91" s="24"/>
      <c r="N91" s="407"/>
    </row>
    <row r="92" spans="1:14" s="19" customFormat="1" ht="18.75" customHeight="1">
      <c r="B92" s="1175" t="s">
        <v>281</v>
      </c>
      <c r="C92" s="1176"/>
      <c r="D92" s="1176"/>
      <c r="E92" s="1176"/>
      <c r="F92" s="1176"/>
      <c r="G92" s="1176"/>
      <c r="H92" s="1176"/>
      <c r="I92" s="1176"/>
      <c r="J92" s="1176"/>
      <c r="K92" s="1176"/>
      <c r="L92" s="1176"/>
      <c r="M92" s="1177"/>
      <c r="N92" s="345"/>
    </row>
    <row r="93" spans="1:14" s="19" customFormat="1" ht="35.1" customHeight="1">
      <c r="A93" s="19">
        <v>1</v>
      </c>
      <c r="B93" s="414"/>
      <c r="C93" s="1142">
        <f>交付申請書総表貼り付け欄!B74</f>
        <v>0</v>
      </c>
      <c r="D93" s="1143"/>
      <c r="E93" s="1143"/>
      <c r="F93" s="1143"/>
      <c r="G93" s="1143"/>
      <c r="H93" s="1143"/>
      <c r="I93" s="1143"/>
      <c r="J93" s="1143"/>
      <c r="K93" s="1143"/>
      <c r="L93" s="1143"/>
      <c r="M93" s="1144"/>
      <c r="N93" s="1181" t="s">
        <v>471</v>
      </c>
    </row>
    <row r="94" spans="1:14" s="19" customFormat="1" ht="35.1" customHeight="1">
      <c r="A94" s="19">
        <v>2</v>
      </c>
      <c r="B94" s="414"/>
      <c r="C94" s="1142"/>
      <c r="D94" s="1143"/>
      <c r="E94" s="1143"/>
      <c r="F94" s="1143"/>
      <c r="G94" s="1143"/>
      <c r="H94" s="1143"/>
      <c r="I94" s="1143"/>
      <c r="J94" s="1143"/>
      <c r="K94" s="1143"/>
      <c r="L94" s="1143"/>
      <c r="M94" s="1144"/>
      <c r="N94" s="1181"/>
    </row>
    <row r="95" spans="1:14" s="19" customFormat="1" ht="35.1" customHeight="1">
      <c r="A95" s="19">
        <v>3</v>
      </c>
      <c r="B95" s="414"/>
      <c r="C95" s="1145"/>
      <c r="D95" s="1143"/>
      <c r="E95" s="1143"/>
      <c r="F95" s="1143"/>
      <c r="G95" s="1143"/>
      <c r="H95" s="1143"/>
      <c r="I95" s="1143"/>
      <c r="J95" s="1143"/>
      <c r="K95" s="1143"/>
      <c r="L95" s="1143"/>
      <c r="M95" s="1144"/>
      <c r="N95" s="345"/>
    </row>
    <row r="96" spans="1:14" s="19" customFormat="1" ht="35.1" customHeight="1">
      <c r="A96" s="19">
        <v>4</v>
      </c>
      <c r="B96" s="414"/>
      <c r="C96" s="1146"/>
      <c r="D96" s="1147"/>
      <c r="E96" s="1147"/>
      <c r="F96" s="1147"/>
      <c r="G96" s="1147"/>
      <c r="H96" s="1147"/>
      <c r="I96" s="1147"/>
      <c r="J96" s="1147"/>
      <c r="K96" s="1147"/>
      <c r="L96" s="1147"/>
      <c r="M96" s="1148"/>
      <c r="N96" s="345"/>
    </row>
    <row r="97" spans="2:14" s="19" customFormat="1" ht="19.5" customHeight="1">
      <c r="B97" s="1199" t="s">
        <v>459</v>
      </c>
      <c r="C97" s="1208" t="s">
        <v>462</v>
      </c>
      <c r="D97" s="1100"/>
      <c r="E97" s="1100"/>
      <c r="F97" s="1100"/>
      <c r="G97" s="1100"/>
      <c r="H97" s="1100"/>
      <c r="I97" s="1100"/>
      <c r="J97" s="1100"/>
      <c r="K97" s="1100"/>
      <c r="L97" s="1100"/>
      <c r="M97" s="1101"/>
      <c r="N97" s="61"/>
    </row>
    <row r="98" spans="2:14" s="19" customFormat="1" ht="19.5" customHeight="1">
      <c r="B98" s="1200"/>
      <c r="C98" s="1209"/>
      <c r="D98" s="1102"/>
      <c r="E98" s="1102"/>
      <c r="F98" s="1102"/>
      <c r="G98" s="1102"/>
      <c r="H98" s="1102"/>
      <c r="I98" s="1102"/>
      <c r="J98" s="1102"/>
      <c r="K98" s="1102"/>
      <c r="L98" s="1102"/>
      <c r="M98" s="1103"/>
      <c r="N98" s="61"/>
    </row>
    <row r="99" spans="2:14" s="19" customFormat="1" ht="19.5" customHeight="1">
      <c r="B99" s="1200"/>
      <c r="C99" s="1210"/>
      <c r="D99" s="1104"/>
      <c r="E99" s="1104"/>
      <c r="F99" s="1104"/>
      <c r="G99" s="1104"/>
      <c r="H99" s="1104"/>
      <c r="I99" s="1104"/>
      <c r="J99" s="1104"/>
      <c r="K99" s="1104"/>
      <c r="L99" s="1104"/>
      <c r="M99" s="1105"/>
      <c r="N99" s="61"/>
    </row>
    <row r="100" spans="2:14" s="19" customFormat="1" ht="19.5" customHeight="1">
      <c r="B100" s="1200"/>
      <c r="C100" s="1210"/>
      <c r="D100" s="1104"/>
      <c r="E100" s="1104"/>
      <c r="F100" s="1104"/>
      <c r="G100" s="1104"/>
      <c r="H100" s="1104"/>
      <c r="I100" s="1104"/>
      <c r="J100" s="1104"/>
      <c r="K100" s="1104"/>
      <c r="L100" s="1104"/>
      <c r="M100" s="1105"/>
      <c r="N100" s="61"/>
    </row>
    <row r="101" spans="2:14" s="19" customFormat="1" ht="19.5" customHeight="1">
      <c r="B101" s="1200"/>
      <c r="C101" s="1210"/>
      <c r="D101" s="1104"/>
      <c r="E101" s="1104"/>
      <c r="F101" s="1104"/>
      <c r="G101" s="1104"/>
      <c r="H101" s="1104"/>
      <c r="I101" s="1104"/>
      <c r="J101" s="1104"/>
      <c r="K101" s="1104"/>
      <c r="L101" s="1104"/>
      <c r="M101" s="1105"/>
      <c r="N101" s="61"/>
    </row>
    <row r="102" spans="2:14" s="19" customFormat="1" ht="19.5" customHeight="1">
      <c r="B102" s="1200"/>
      <c r="C102" s="1210"/>
      <c r="D102" s="1104"/>
      <c r="E102" s="1104"/>
      <c r="F102" s="1104"/>
      <c r="G102" s="1104"/>
      <c r="H102" s="1104"/>
      <c r="I102" s="1104"/>
      <c r="J102" s="1104"/>
      <c r="K102" s="1104"/>
      <c r="L102" s="1104"/>
      <c r="M102" s="1105"/>
      <c r="N102" s="61"/>
    </row>
    <row r="103" spans="2:14" s="19" customFormat="1" ht="19.5" customHeight="1">
      <c r="B103" s="1200"/>
      <c r="C103" s="1211"/>
      <c r="D103" s="1106"/>
      <c r="E103" s="1106"/>
      <c r="F103" s="1106"/>
      <c r="G103" s="1106"/>
      <c r="H103" s="1106"/>
      <c r="I103" s="1106"/>
      <c r="J103" s="1106"/>
      <c r="K103" s="1106"/>
      <c r="L103" s="1106"/>
      <c r="M103" s="1107"/>
      <c r="N103" s="61"/>
    </row>
    <row r="104" spans="2:14" s="19" customFormat="1" ht="19.5" customHeight="1">
      <c r="B104" s="1200"/>
      <c r="C104" s="1212" t="s">
        <v>467</v>
      </c>
      <c r="D104" s="1213"/>
      <c r="E104" s="1213"/>
      <c r="F104" s="1213"/>
      <c r="G104" s="1213"/>
      <c r="H104" s="1213"/>
      <c r="I104" s="1213"/>
      <c r="J104" s="1213"/>
      <c r="K104" s="1213"/>
      <c r="L104" s="1213"/>
      <c r="M104" s="1214"/>
    </row>
    <row r="105" spans="2:14" s="19" customFormat="1" ht="19.5" customHeight="1">
      <c r="B105" s="1200"/>
      <c r="C105" s="1215"/>
      <c r="D105" s="1216"/>
      <c r="E105" s="1216"/>
      <c r="F105" s="1216"/>
      <c r="G105" s="1216"/>
      <c r="H105" s="1216"/>
      <c r="I105" s="1216"/>
      <c r="J105" s="1216"/>
      <c r="K105" s="1216"/>
      <c r="L105" s="1216"/>
      <c r="M105" s="1217"/>
    </row>
    <row r="106" spans="2:14" s="19" customFormat="1" ht="19.5" customHeight="1">
      <c r="B106" s="1200"/>
      <c r="C106" s="1215"/>
      <c r="D106" s="1216"/>
      <c r="E106" s="1216"/>
      <c r="F106" s="1216"/>
      <c r="G106" s="1216"/>
      <c r="H106" s="1216"/>
      <c r="I106" s="1216"/>
      <c r="J106" s="1216"/>
      <c r="K106" s="1216"/>
      <c r="L106" s="1216"/>
      <c r="M106" s="1217"/>
    </row>
    <row r="107" spans="2:14" s="19" customFormat="1" ht="19.5" customHeight="1">
      <c r="B107" s="1200"/>
      <c r="C107" s="1215"/>
      <c r="D107" s="1216"/>
      <c r="E107" s="1216"/>
      <c r="F107" s="1216"/>
      <c r="G107" s="1216"/>
      <c r="H107" s="1216"/>
      <c r="I107" s="1216"/>
      <c r="J107" s="1216"/>
      <c r="K107" s="1216"/>
      <c r="L107" s="1216"/>
      <c r="M107" s="1217"/>
    </row>
    <row r="108" spans="2:14" s="19" customFormat="1" ht="19.5" customHeight="1">
      <c r="B108" s="1200"/>
      <c r="C108" s="1215"/>
      <c r="D108" s="1216"/>
      <c r="E108" s="1216"/>
      <c r="F108" s="1216"/>
      <c r="G108" s="1216"/>
      <c r="H108" s="1216"/>
      <c r="I108" s="1216"/>
      <c r="J108" s="1216"/>
      <c r="K108" s="1216"/>
      <c r="L108" s="1216"/>
      <c r="M108" s="1217"/>
    </row>
    <row r="109" spans="2:14" s="19" customFormat="1" ht="19.5" customHeight="1">
      <c r="B109" s="1200"/>
      <c r="C109" s="1215"/>
      <c r="D109" s="1216"/>
      <c r="E109" s="1216"/>
      <c r="F109" s="1216"/>
      <c r="G109" s="1216"/>
      <c r="H109" s="1216"/>
      <c r="I109" s="1216"/>
      <c r="J109" s="1216"/>
      <c r="K109" s="1216"/>
      <c r="L109" s="1216"/>
      <c r="M109" s="1217"/>
    </row>
    <row r="110" spans="2:14" s="19" customFormat="1" ht="19.5" customHeight="1">
      <c r="B110" s="1200"/>
      <c r="C110" s="1218"/>
      <c r="D110" s="1219"/>
      <c r="E110" s="1219"/>
      <c r="F110" s="1219"/>
      <c r="G110" s="1219"/>
      <c r="H110" s="1219"/>
      <c r="I110" s="1219"/>
      <c r="J110" s="1219"/>
      <c r="K110" s="1219"/>
      <c r="L110" s="1219"/>
      <c r="M110" s="1220"/>
    </row>
    <row r="111" spans="2:14" s="19" customFormat="1" ht="19.5" customHeight="1">
      <c r="B111" s="1200"/>
      <c r="C111" s="1208" t="s">
        <v>464</v>
      </c>
      <c r="D111" s="1100"/>
      <c r="E111" s="1100"/>
      <c r="F111" s="1100"/>
      <c r="G111" s="1100"/>
      <c r="H111" s="1100"/>
      <c r="I111" s="1100"/>
      <c r="J111" s="1100"/>
      <c r="K111" s="1100"/>
      <c r="L111" s="1100"/>
      <c r="M111" s="1101"/>
      <c r="N111" s="61"/>
    </row>
    <row r="112" spans="2:14" s="19" customFormat="1" ht="19.149999999999999" customHeight="1">
      <c r="B112" s="1200"/>
      <c r="C112" s="1102"/>
      <c r="D112" s="1102"/>
      <c r="E112" s="1102"/>
      <c r="F112" s="1102"/>
      <c r="G112" s="1102"/>
      <c r="H112" s="1102"/>
      <c r="I112" s="1102"/>
      <c r="J112" s="1102"/>
      <c r="K112" s="1102"/>
      <c r="L112" s="1102"/>
      <c r="M112" s="1103"/>
      <c r="N112" s="61"/>
    </row>
    <row r="113" spans="1:14" s="19" customFormat="1" ht="19.149999999999999" customHeight="1">
      <c r="B113" s="1200"/>
      <c r="C113" s="1104"/>
      <c r="D113" s="1104"/>
      <c r="E113" s="1104"/>
      <c r="F113" s="1104"/>
      <c r="G113" s="1104"/>
      <c r="H113" s="1104"/>
      <c r="I113" s="1104"/>
      <c r="J113" s="1104"/>
      <c r="K113" s="1104"/>
      <c r="L113" s="1104"/>
      <c r="M113" s="1105"/>
      <c r="N113" s="61"/>
    </row>
    <row r="114" spans="1:14" s="19" customFormat="1" ht="19.149999999999999" customHeight="1">
      <c r="B114" s="1200"/>
      <c r="C114" s="1104"/>
      <c r="D114" s="1104"/>
      <c r="E114" s="1104"/>
      <c r="F114" s="1104"/>
      <c r="G114" s="1104"/>
      <c r="H114" s="1104"/>
      <c r="I114" s="1104"/>
      <c r="J114" s="1104"/>
      <c r="K114" s="1104"/>
      <c r="L114" s="1104"/>
      <c r="M114" s="1105"/>
      <c r="N114" s="61"/>
    </row>
    <row r="115" spans="1:14" s="19" customFormat="1" ht="19.5" customHeight="1">
      <c r="B115" s="1200"/>
      <c r="C115" s="1104"/>
      <c r="D115" s="1104"/>
      <c r="E115" s="1104"/>
      <c r="F115" s="1104"/>
      <c r="G115" s="1104"/>
      <c r="H115" s="1104"/>
      <c r="I115" s="1104"/>
      <c r="J115" s="1104"/>
      <c r="K115" s="1104"/>
      <c r="L115" s="1104"/>
      <c r="M115" s="1105"/>
      <c r="N115" s="61"/>
    </row>
    <row r="116" spans="1:14" s="19" customFormat="1" ht="19.5" customHeight="1">
      <c r="B116" s="1200"/>
      <c r="C116" s="1104"/>
      <c r="D116" s="1104"/>
      <c r="E116" s="1104"/>
      <c r="F116" s="1104"/>
      <c r="G116" s="1104"/>
      <c r="H116" s="1104"/>
      <c r="I116" s="1104"/>
      <c r="J116" s="1104"/>
      <c r="K116" s="1104"/>
      <c r="L116" s="1104"/>
      <c r="M116" s="1105"/>
      <c r="N116" s="61"/>
    </row>
    <row r="117" spans="1:14" s="19" customFormat="1" ht="19.5" customHeight="1" thickBot="1">
      <c r="B117" s="1201"/>
      <c r="C117" s="1110"/>
      <c r="D117" s="1110"/>
      <c r="E117" s="1110"/>
      <c r="F117" s="1110"/>
      <c r="G117" s="1110"/>
      <c r="H117" s="1110"/>
      <c r="I117" s="1110"/>
      <c r="J117" s="1110"/>
      <c r="K117" s="1110"/>
      <c r="L117" s="1110"/>
      <c r="M117" s="1111"/>
      <c r="N117" s="61"/>
    </row>
    <row r="118" spans="1:14" s="19" customFormat="1" ht="19.5" customHeight="1" thickBot="1">
      <c r="B118" s="421"/>
      <c r="C118" s="420"/>
      <c r="D118" s="420"/>
      <c r="E118" s="420"/>
      <c r="F118" s="420"/>
      <c r="G118" s="420"/>
      <c r="H118" s="420"/>
      <c r="I118" s="420"/>
      <c r="J118" s="420"/>
      <c r="K118" s="420"/>
      <c r="L118" s="420"/>
      <c r="M118" s="420"/>
      <c r="N118" s="61"/>
    </row>
    <row r="119" spans="1:14" ht="18.75" customHeight="1">
      <c r="B119" s="1175" t="s">
        <v>587</v>
      </c>
      <c r="C119" s="1176"/>
      <c r="D119" s="1176"/>
      <c r="E119" s="1176"/>
      <c r="F119" s="1176"/>
      <c r="G119" s="1176"/>
      <c r="H119" s="1176"/>
      <c r="I119" s="1176"/>
      <c r="J119" s="1176"/>
      <c r="K119" s="1176"/>
      <c r="L119" s="1176"/>
      <c r="M119" s="1177"/>
      <c r="N119" s="353"/>
    </row>
    <row r="120" spans="1:14" ht="35.1" customHeight="1">
      <c r="A120" s="51">
        <v>1</v>
      </c>
      <c r="B120" s="414"/>
      <c r="C120" s="1189">
        <f>交付申請書総表貼り付け欄!B75</f>
        <v>0</v>
      </c>
      <c r="D120" s="1190"/>
      <c r="E120" s="1190"/>
      <c r="F120" s="1190"/>
      <c r="G120" s="1190"/>
      <c r="H120" s="1190"/>
      <c r="I120" s="1190"/>
      <c r="J120" s="1190"/>
      <c r="K120" s="1190"/>
      <c r="L120" s="1190"/>
      <c r="M120" s="1191"/>
      <c r="N120" s="1056" t="s">
        <v>471</v>
      </c>
    </row>
    <row r="121" spans="1:14" ht="35.1" customHeight="1">
      <c r="A121" s="51">
        <v>2</v>
      </c>
      <c r="B121" s="414"/>
      <c r="C121" s="1192"/>
      <c r="D121" s="1190"/>
      <c r="E121" s="1190"/>
      <c r="F121" s="1190"/>
      <c r="G121" s="1190"/>
      <c r="H121" s="1190"/>
      <c r="I121" s="1190"/>
      <c r="J121" s="1190"/>
      <c r="K121" s="1190"/>
      <c r="L121" s="1190"/>
      <c r="M121" s="1191"/>
      <c r="N121" s="1056"/>
    </row>
    <row r="122" spans="1:14" ht="35.1" customHeight="1">
      <c r="A122" s="51">
        <v>3</v>
      </c>
      <c r="B122" s="414"/>
      <c r="C122" s="1192"/>
      <c r="D122" s="1190"/>
      <c r="E122" s="1190"/>
      <c r="F122" s="1190"/>
      <c r="G122" s="1190"/>
      <c r="H122" s="1190"/>
      <c r="I122" s="1190"/>
      <c r="J122" s="1190"/>
      <c r="K122" s="1190"/>
      <c r="L122" s="1190"/>
      <c r="M122" s="1191"/>
      <c r="N122" s="353"/>
    </row>
    <row r="123" spans="1:14" ht="35.1" customHeight="1">
      <c r="A123" s="51">
        <v>4</v>
      </c>
      <c r="B123" s="414"/>
      <c r="C123" s="1193"/>
      <c r="D123" s="1194"/>
      <c r="E123" s="1194"/>
      <c r="F123" s="1194"/>
      <c r="G123" s="1194"/>
      <c r="H123" s="1194"/>
      <c r="I123" s="1194"/>
      <c r="J123" s="1194"/>
      <c r="K123" s="1194"/>
      <c r="L123" s="1194"/>
      <c r="M123" s="1195"/>
      <c r="N123" s="353"/>
    </row>
    <row r="124" spans="1:14" s="19" customFormat="1" ht="19.5" customHeight="1">
      <c r="B124" s="1199" t="s">
        <v>459</v>
      </c>
      <c r="C124" s="1118" t="s">
        <v>462</v>
      </c>
      <c r="D124" s="1108"/>
      <c r="E124" s="1108"/>
      <c r="F124" s="1108"/>
      <c r="G124" s="1108"/>
      <c r="H124" s="1108"/>
      <c r="I124" s="1108"/>
      <c r="J124" s="1108"/>
      <c r="K124" s="1108"/>
      <c r="L124" s="1108"/>
      <c r="M124" s="1109"/>
      <c r="N124" s="61"/>
    </row>
    <row r="125" spans="1:14" s="19" customFormat="1" ht="19.5" customHeight="1">
      <c r="B125" s="1200"/>
      <c r="C125" s="1112"/>
      <c r="D125" s="1113"/>
      <c r="E125" s="1113"/>
      <c r="F125" s="1113"/>
      <c r="G125" s="1113"/>
      <c r="H125" s="1113"/>
      <c r="I125" s="1113"/>
      <c r="J125" s="1113"/>
      <c r="K125" s="1113"/>
      <c r="L125" s="1113"/>
      <c r="M125" s="1114"/>
      <c r="N125" s="61"/>
    </row>
    <row r="126" spans="1:14" s="19" customFormat="1" ht="19.5" customHeight="1">
      <c r="B126" s="1200"/>
      <c r="C126" s="1112"/>
      <c r="D126" s="1113"/>
      <c r="E126" s="1113"/>
      <c r="F126" s="1113"/>
      <c r="G126" s="1113"/>
      <c r="H126" s="1113"/>
      <c r="I126" s="1113"/>
      <c r="J126" s="1113"/>
      <c r="K126" s="1113"/>
      <c r="L126" s="1113"/>
      <c r="M126" s="1114"/>
      <c r="N126" s="61"/>
    </row>
    <row r="127" spans="1:14" s="19" customFormat="1" ht="19.5" customHeight="1">
      <c r="B127" s="1200"/>
      <c r="C127" s="1112"/>
      <c r="D127" s="1113"/>
      <c r="E127" s="1113"/>
      <c r="F127" s="1113"/>
      <c r="G127" s="1113"/>
      <c r="H127" s="1113"/>
      <c r="I127" s="1113"/>
      <c r="J127" s="1113"/>
      <c r="K127" s="1113"/>
      <c r="L127" s="1113"/>
      <c r="M127" s="1114"/>
      <c r="N127" s="61"/>
    </row>
    <row r="128" spans="1:14" s="19" customFormat="1" ht="19.5" customHeight="1">
      <c r="B128" s="1200"/>
      <c r="C128" s="1112"/>
      <c r="D128" s="1113"/>
      <c r="E128" s="1113"/>
      <c r="F128" s="1113"/>
      <c r="G128" s="1113"/>
      <c r="H128" s="1113"/>
      <c r="I128" s="1113"/>
      <c r="J128" s="1113"/>
      <c r="K128" s="1113"/>
      <c r="L128" s="1113"/>
      <c r="M128" s="1114"/>
      <c r="N128" s="61"/>
    </row>
    <row r="129" spans="1:14" s="19" customFormat="1" ht="19.5" customHeight="1">
      <c r="B129" s="1200"/>
      <c r="C129" s="1112"/>
      <c r="D129" s="1113"/>
      <c r="E129" s="1113"/>
      <c r="F129" s="1113"/>
      <c r="G129" s="1113"/>
      <c r="H129" s="1113"/>
      <c r="I129" s="1113"/>
      <c r="J129" s="1113"/>
      <c r="K129" s="1113"/>
      <c r="L129" s="1113"/>
      <c r="M129" s="1114"/>
      <c r="N129" s="61"/>
    </row>
    <row r="130" spans="1:14" s="19" customFormat="1" ht="19.5" customHeight="1">
      <c r="B130" s="1200"/>
      <c r="C130" s="1112"/>
      <c r="D130" s="1113"/>
      <c r="E130" s="1113"/>
      <c r="F130" s="1113"/>
      <c r="G130" s="1113"/>
      <c r="H130" s="1113"/>
      <c r="I130" s="1113"/>
      <c r="J130" s="1113"/>
      <c r="K130" s="1113"/>
      <c r="L130" s="1113"/>
      <c r="M130" s="1114"/>
    </row>
    <row r="131" spans="1:14" s="19" customFormat="1" ht="19.5" customHeight="1">
      <c r="B131" s="1200"/>
      <c r="C131" s="1115"/>
      <c r="D131" s="1116"/>
      <c r="E131" s="1116"/>
      <c r="F131" s="1116"/>
      <c r="G131" s="1116"/>
      <c r="H131" s="1116"/>
      <c r="I131" s="1116"/>
      <c r="J131" s="1116"/>
      <c r="K131" s="1116"/>
      <c r="L131" s="1116"/>
      <c r="M131" s="1117"/>
    </row>
    <row r="132" spans="1:14" s="19" customFormat="1" ht="19.5" customHeight="1">
      <c r="B132" s="1200"/>
      <c r="C132" s="1118" t="s">
        <v>463</v>
      </c>
      <c r="D132" s="1108"/>
      <c r="E132" s="1108"/>
      <c r="F132" s="1108"/>
      <c r="G132" s="1108"/>
      <c r="H132" s="1108"/>
      <c r="I132" s="1108"/>
      <c r="J132" s="1108"/>
      <c r="K132" s="1108"/>
      <c r="L132" s="1108"/>
      <c r="M132" s="1109"/>
      <c r="N132" s="61"/>
    </row>
    <row r="133" spans="1:14" s="19" customFormat="1" ht="19.5" customHeight="1">
      <c r="B133" s="1200"/>
      <c r="C133" s="1112"/>
      <c r="D133" s="1113"/>
      <c r="E133" s="1113"/>
      <c r="F133" s="1113"/>
      <c r="G133" s="1113"/>
      <c r="H133" s="1113"/>
      <c r="I133" s="1113"/>
      <c r="J133" s="1113"/>
      <c r="K133" s="1113"/>
      <c r="L133" s="1113"/>
      <c r="M133" s="1114"/>
      <c r="N133" s="61"/>
    </row>
    <row r="134" spans="1:14" s="19" customFormat="1" ht="19.5" customHeight="1">
      <c r="B134" s="1200"/>
      <c r="C134" s="1112"/>
      <c r="D134" s="1113"/>
      <c r="E134" s="1113"/>
      <c r="F134" s="1113"/>
      <c r="G134" s="1113"/>
      <c r="H134" s="1113"/>
      <c r="I134" s="1113"/>
      <c r="J134" s="1113"/>
      <c r="K134" s="1113"/>
      <c r="L134" s="1113"/>
      <c r="M134" s="1114"/>
      <c r="N134" s="61"/>
    </row>
    <row r="135" spans="1:14" s="19" customFormat="1" ht="19.5" customHeight="1">
      <c r="B135" s="1200"/>
      <c r="C135" s="1112"/>
      <c r="D135" s="1113"/>
      <c r="E135" s="1113"/>
      <c r="F135" s="1113"/>
      <c r="G135" s="1113"/>
      <c r="H135" s="1113"/>
      <c r="I135" s="1113"/>
      <c r="J135" s="1113"/>
      <c r="K135" s="1113"/>
      <c r="L135" s="1113"/>
      <c r="M135" s="1114"/>
    </row>
    <row r="136" spans="1:14" s="19" customFormat="1" ht="19.5" customHeight="1">
      <c r="B136" s="1200"/>
      <c r="C136" s="1112"/>
      <c r="D136" s="1113"/>
      <c r="E136" s="1113"/>
      <c r="F136" s="1113"/>
      <c r="G136" s="1113"/>
      <c r="H136" s="1113"/>
      <c r="I136" s="1113"/>
      <c r="J136" s="1113"/>
      <c r="K136" s="1113"/>
      <c r="L136" s="1113"/>
      <c r="M136" s="1114"/>
      <c r="N136" s="413"/>
    </row>
    <row r="137" spans="1:14" s="19" customFormat="1" ht="19.5" customHeight="1">
      <c r="B137" s="1200"/>
      <c r="C137" s="1112"/>
      <c r="D137" s="1113"/>
      <c r="E137" s="1113"/>
      <c r="F137" s="1113"/>
      <c r="G137" s="1113"/>
      <c r="H137" s="1113"/>
      <c r="I137" s="1113"/>
      <c r="J137" s="1113"/>
      <c r="K137" s="1113"/>
      <c r="L137" s="1113"/>
      <c r="M137" s="1114"/>
      <c r="N137" s="413"/>
    </row>
    <row r="138" spans="1:14" s="19" customFormat="1" ht="19.5" customHeight="1">
      <c r="B138" s="1200"/>
      <c r="C138" s="1112"/>
      <c r="D138" s="1113"/>
      <c r="E138" s="1113"/>
      <c r="F138" s="1113"/>
      <c r="G138" s="1113"/>
      <c r="H138" s="1113"/>
      <c r="I138" s="1113"/>
      <c r="J138" s="1113"/>
      <c r="K138" s="1113"/>
      <c r="L138" s="1113"/>
      <c r="M138" s="1114"/>
    </row>
    <row r="139" spans="1:14" s="19" customFormat="1" ht="19.5" customHeight="1" thickBot="1">
      <c r="B139" s="1201"/>
      <c r="C139" s="1119"/>
      <c r="D139" s="1120"/>
      <c r="E139" s="1120"/>
      <c r="F139" s="1120"/>
      <c r="G139" s="1120"/>
      <c r="H139" s="1120"/>
      <c r="I139" s="1120"/>
      <c r="J139" s="1120"/>
      <c r="K139" s="1120"/>
      <c r="L139" s="1120"/>
      <c r="M139" s="1121"/>
      <c r="N139" s="61"/>
    </row>
    <row r="140" spans="1:14" s="19" customFormat="1" ht="19.5" customHeight="1" thickBot="1">
      <c r="B140" s="422"/>
    </row>
    <row r="141" spans="1:14" s="584" customFormat="1" ht="17.25">
      <c r="B141" s="1196" t="s">
        <v>556</v>
      </c>
      <c r="C141" s="1197"/>
      <c r="D141" s="1197"/>
      <c r="E141" s="1197"/>
      <c r="F141" s="1197"/>
      <c r="G141" s="1197"/>
      <c r="H141" s="1197"/>
      <c r="I141" s="1197"/>
      <c r="J141" s="1197"/>
      <c r="K141" s="1197"/>
      <c r="L141" s="1197"/>
      <c r="M141" s="1198"/>
      <c r="N141" s="585"/>
    </row>
    <row r="142" spans="1:14" ht="35.1" customHeight="1">
      <c r="A142" s="51">
        <v>1</v>
      </c>
      <c r="B142" s="414"/>
      <c r="C142" s="1189">
        <f>交付申請書総表貼り付け欄!B76</f>
        <v>0</v>
      </c>
      <c r="D142" s="1190"/>
      <c r="E142" s="1190"/>
      <c r="F142" s="1190"/>
      <c r="G142" s="1190"/>
      <c r="H142" s="1190"/>
      <c r="I142" s="1190"/>
      <c r="J142" s="1190"/>
      <c r="K142" s="1190"/>
      <c r="L142" s="1190"/>
      <c r="M142" s="1191"/>
      <c r="N142" s="1056" t="s">
        <v>471</v>
      </c>
    </row>
    <row r="143" spans="1:14" ht="35.1" customHeight="1">
      <c r="A143" s="51">
        <v>2</v>
      </c>
      <c r="B143" s="414"/>
      <c r="C143" s="1189"/>
      <c r="D143" s="1190"/>
      <c r="E143" s="1190"/>
      <c r="F143" s="1190"/>
      <c r="G143" s="1190"/>
      <c r="H143" s="1190"/>
      <c r="I143" s="1190"/>
      <c r="J143" s="1190"/>
      <c r="K143" s="1190"/>
      <c r="L143" s="1190"/>
      <c r="M143" s="1191"/>
      <c r="N143" s="1056"/>
    </row>
    <row r="144" spans="1:14" ht="35.1" customHeight="1">
      <c r="A144" s="51">
        <v>3</v>
      </c>
      <c r="B144" s="414"/>
      <c r="C144" s="1192"/>
      <c r="D144" s="1190"/>
      <c r="E144" s="1190"/>
      <c r="F144" s="1190"/>
      <c r="G144" s="1190"/>
      <c r="H144" s="1190"/>
      <c r="I144" s="1190"/>
      <c r="J144" s="1190"/>
      <c r="K144" s="1190"/>
      <c r="L144" s="1190"/>
      <c r="M144" s="1191"/>
      <c r="N144" s="353"/>
    </row>
    <row r="145" spans="1:14" ht="35.1" customHeight="1">
      <c r="A145" s="51">
        <v>4</v>
      </c>
      <c r="B145" s="418"/>
      <c r="C145" s="1193"/>
      <c r="D145" s="1194"/>
      <c r="E145" s="1194"/>
      <c r="F145" s="1194"/>
      <c r="G145" s="1194"/>
      <c r="H145" s="1194"/>
      <c r="I145" s="1194"/>
      <c r="J145" s="1194"/>
      <c r="K145" s="1194"/>
      <c r="L145" s="1194"/>
      <c r="M145" s="1195"/>
      <c r="N145" s="353"/>
    </row>
    <row r="146" spans="1:14" s="19" customFormat="1" ht="19.5" customHeight="1">
      <c r="B146" s="1205" t="s">
        <v>459</v>
      </c>
      <c r="C146" s="1118" t="s">
        <v>462</v>
      </c>
      <c r="D146" s="1108"/>
      <c r="E146" s="1108"/>
      <c r="F146" s="1108"/>
      <c r="G146" s="1108"/>
      <c r="H146" s="1108"/>
      <c r="I146" s="1108"/>
      <c r="J146" s="1108"/>
      <c r="K146" s="1108"/>
      <c r="L146" s="1108"/>
      <c r="M146" s="1109"/>
      <c r="N146" s="61"/>
    </row>
    <row r="147" spans="1:14" s="19" customFormat="1" ht="19.5" customHeight="1">
      <c r="B147" s="1205"/>
      <c r="C147" s="1112"/>
      <c r="D147" s="1113"/>
      <c r="E147" s="1113"/>
      <c r="F147" s="1113"/>
      <c r="G147" s="1113"/>
      <c r="H147" s="1113"/>
      <c r="I147" s="1113"/>
      <c r="J147" s="1113"/>
      <c r="K147" s="1113"/>
      <c r="L147" s="1113"/>
      <c r="M147" s="1114"/>
      <c r="N147" s="61"/>
    </row>
    <row r="148" spans="1:14" s="19" customFormat="1" ht="19.5" customHeight="1">
      <c r="B148" s="1205"/>
      <c r="C148" s="1112"/>
      <c r="D148" s="1113"/>
      <c r="E148" s="1113"/>
      <c r="F148" s="1113"/>
      <c r="G148" s="1113"/>
      <c r="H148" s="1113"/>
      <c r="I148" s="1113"/>
      <c r="J148" s="1113"/>
      <c r="K148" s="1113"/>
      <c r="L148" s="1113"/>
      <c r="M148" s="1114"/>
      <c r="N148" s="61"/>
    </row>
    <row r="149" spans="1:14" s="19" customFormat="1" ht="19.5" customHeight="1">
      <c r="B149" s="1205"/>
      <c r="C149" s="1112"/>
      <c r="D149" s="1113"/>
      <c r="E149" s="1113"/>
      <c r="F149" s="1113"/>
      <c r="G149" s="1113"/>
      <c r="H149" s="1113"/>
      <c r="I149" s="1113"/>
      <c r="J149" s="1113"/>
      <c r="K149" s="1113"/>
      <c r="L149" s="1113"/>
      <c r="M149" s="1114"/>
      <c r="N149" s="61"/>
    </row>
    <row r="150" spans="1:14" s="19" customFormat="1" ht="19.5" customHeight="1">
      <c r="B150" s="1205"/>
      <c r="C150" s="1112"/>
      <c r="D150" s="1113"/>
      <c r="E150" s="1113"/>
      <c r="F150" s="1113"/>
      <c r="G150" s="1113"/>
      <c r="H150" s="1113"/>
      <c r="I150" s="1113"/>
      <c r="J150" s="1113"/>
      <c r="K150" s="1113"/>
      <c r="L150" s="1113"/>
      <c r="M150" s="1114"/>
      <c r="N150" s="61"/>
    </row>
    <row r="151" spans="1:14" s="19" customFormat="1" ht="19.5" customHeight="1">
      <c r="B151" s="1205"/>
      <c r="C151" s="1112"/>
      <c r="D151" s="1113"/>
      <c r="E151" s="1113"/>
      <c r="F151" s="1113"/>
      <c r="G151" s="1113"/>
      <c r="H151" s="1113"/>
      <c r="I151" s="1113"/>
      <c r="J151" s="1113"/>
      <c r="K151" s="1113"/>
      <c r="L151" s="1113"/>
      <c r="M151" s="1114"/>
      <c r="N151" s="61"/>
    </row>
    <row r="152" spans="1:14" s="19" customFormat="1" ht="19.5" customHeight="1">
      <c r="B152" s="1205"/>
      <c r="C152" s="1112"/>
      <c r="D152" s="1113"/>
      <c r="E152" s="1113"/>
      <c r="F152" s="1113"/>
      <c r="G152" s="1113"/>
      <c r="H152" s="1113"/>
      <c r="I152" s="1113"/>
      <c r="J152" s="1113"/>
      <c r="K152" s="1113"/>
      <c r="L152" s="1113"/>
      <c r="M152" s="1114"/>
      <c r="N152" s="61"/>
    </row>
    <row r="153" spans="1:14" s="19" customFormat="1" ht="19.5" customHeight="1">
      <c r="B153" s="1205"/>
      <c r="C153" s="1115"/>
      <c r="D153" s="1116"/>
      <c r="E153" s="1116"/>
      <c r="F153" s="1116"/>
      <c r="G153" s="1116"/>
      <c r="H153" s="1116"/>
      <c r="I153" s="1116"/>
      <c r="J153" s="1116"/>
      <c r="K153" s="1116"/>
      <c r="L153" s="1116"/>
      <c r="M153" s="1117"/>
      <c r="N153" s="61"/>
    </row>
    <row r="154" spans="1:14" s="19" customFormat="1" ht="19.5" customHeight="1">
      <c r="B154" s="1205"/>
      <c r="C154" s="1118" t="s">
        <v>463</v>
      </c>
      <c r="D154" s="1108"/>
      <c r="E154" s="1108"/>
      <c r="F154" s="1108"/>
      <c r="G154" s="1108"/>
      <c r="H154" s="1108"/>
      <c r="I154" s="1108"/>
      <c r="J154" s="1108"/>
      <c r="K154" s="1108"/>
      <c r="L154" s="1108"/>
      <c r="M154" s="1109"/>
    </row>
    <row r="155" spans="1:14" s="19" customFormat="1" ht="19.5" customHeight="1">
      <c r="B155" s="1205"/>
      <c r="C155" s="1112"/>
      <c r="D155" s="1113"/>
      <c r="E155" s="1113"/>
      <c r="F155" s="1113"/>
      <c r="G155" s="1113"/>
      <c r="H155" s="1113"/>
      <c r="I155" s="1113"/>
      <c r="J155" s="1113"/>
      <c r="K155" s="1113"/>
      <c r="L155" s="1113"/>
      <c r="M155" s="1114"/>
    </row>
    <row r="156" spans="1:14" s="19" customFormat="1" ht="19.5" customHeight="1">
      <c r="B156" s="1205"/>
      <c r="C156" s="1112"/>
      <c r="D156" s="1113"/>
      <c r="E156" s="1113"/>
      <c r="F156" s="1113"/>
      <c r="G156" s="1113"/>
      <c r="H156" s="1113"/>
      <c r="I156" s="1113"/>
      <c r="J156" s="1113"/>
      <c r="K156" s="1113"/>
      <c r="L156" s="1113"/>
      <c r="M156" s="1114"/>
    </row>
    <row r="157" spans="1:14" s="19" customFormat="1" ht="19.5" customHeight="1">
      <c r="B157" s="1205"/>
      <c r="C157" s="1112"/>
      <c r="D157" s="1113"/>
      <c r="E157" s="1113"/>
      <c r="F157" s="1113"/>
      <c r="G157" s="1113"/>
      <c r="H157" s="1113"/>
      <c r="I157" s="1113"/>
      <c r="J157" s="1113"/>
      <c r="K157" s="1113"/>
      <c r="L157" s="1113"/>
      <c r="M157" s="1114"/>
    </row>
    <row r="158" spans="1:14" s="19" customFormat="1" ht="19.5" customHeight="1">
      <c r="B158" s="1205"/>
      <c r="C158" s="1112"/>
      <c r="D158" s="1113"/>
      <c r="E158" s="1113"/>
      <c r="F158" s="1113"/>
      <c r="G158" s="1113"/>
      <c r="H158" s="1113"/>
      <c r="I158" s="1113"/>
      <c r="J158" s="1113"/>
      <c r="K158" s="1113"/>
      <c r="L158" s="1113"/>
      <c r="M158" s="1114"/>
      <c r="N158" s="61"/>
    </row>
    <row r="159" spans="1:14" s="19" customFormat="1" ht="19.5" customHeight="1">
      <c r="B159" s="1205"/>
      <c r="C159" s="1112"/>
      <c r="D159" s="1113"/>
      <c r="E159" s="1113"/>
      <c r="F159" s="1113"/>
      <c r="G159" s="1113"/>
      <c r="H159" s="1113"/>
      <c r="I159" s="1113"/>
      <c r="J159" s="1113"/>
      <c r="K159" s="1113"/>
      <c r="L159" s="1113"/>
      <c r="M159" s="1114"/>
      <c r="N159" s="61"/>
    </row>
    <row r="160" spans="1:14" s="19" customFormat="1" ht="19.5" customHeight="1">
      <c r="B160" s="1205"/>
      <c r="C160" s="1112"/>
      <c r="D160" s="1113"/>
      <c r="E160" s="1113"/>
      <c r="F160" s="1113"/>
      <c r="G160" s="1113"/>
      <c r="H160" s="1113"/>
      <c r="I160" s="1113"/>
      <c r="J160" s="1113"/>
      <c r="K160" s="1113"/>
      <c r="L160" s="1113"/>
      <c r="M160" s="1114"/>
      <c r="N160" s="61"/>
    </row>
    <row r="161" spans="1:14" s="19" customFormat="1" ht="19.5" customHeight="1" thickBot="1">
      <c r="B161" s="1206"/>
      <c r="C161" s="1119"/>
      <c r="D161" s="1120"/>
      <c r="E161" s="1120"/>
      <c r="F161" s="1120"/>
      <c r="G161" s="1120"/>
      <c r="H161" s="1120"/>
      <c r="I161" s="1120"/>
      <c r="J161" s="1120"/>
      <c r="K161" s="1120"/>
      <c r="L161" s="1120"/>
      <c r="M161" s="1121"/>
      <c r="N161" s="407"/>
    </row>
    <row r="162" spans="1:14" s="19" customFormat="1" ht="15" customHeight="1" thickBot="1">
      <c r="B162" s="421"/>
      <c r="C162" s="420"/>
      <c r="D162" s="420"/>
      <c r="E162" s="420"/>
      <c r="F162" s="420"/>
      <c r="G162" s="420"/>
      <c r="H162" s="420"/>
      <c r="I162" s="420"/>
      <c r="J162" s="420"/>
      <c r="K162" s="420"/>
      <c r="L162" s="420"/>
      <c r="M162" s="420"/>
      <c r="N162" s="407"/>
    </row>
    <row r="163" spans="1:14" ht="18.75" customHeight="1">
      <c r="B163" s="1202" t="s">
        <v>555</v>
      </c>
      <c r="C163" s="1203"/>
      <c r="D163" s="1203"/>
      <c r="E163" s="1203"/>
      <c r="F163" s="1203"/>
      <c r="G163" s="1203"/>
      <c r="H163" s="1203"/>
      <c r="I163" s="1203"/>
      <c r="J163" s="1203"/>
      <c r="K163" s="1203"/>
      <c r="L163" s="1203"/>
      <c r="M163" s="1204"/>
      <c r="N163" s="353"/>
    </row>
    <row r="164" spans="1:14" ht="35.1" customHeight="1">
      <c r="A164" s="51">
        <v>1</v>
      </c>
      <c r="B164" s="414"/>
      <c r="C164" s="1189">
        <f>交付申請書総表貼り付け欄!B77</f>
        <v>0</v>
      </c>
      <c r="D164" s="1190"/>
      <c r="E164" s="1190"/>
      <c r="F164" s="1190"/>
      <c r="G164" s="1190"/>
      <c r="H164" s="1190"/>
      <c r="I164" s="1190"/>
      <c r="J164" s="1190"/>
      <c r="K164" s="1190"/>
      <c r="L164" s="1190"/>
      <c r="M164" s="1191"/>
      <c r="N164" s="1056" t="s">
        <v>471</v>
      </c>
    </row>
    <row r="165" spans="1:14" ht="35.1" customHeight="1">
      <c r="A165" s="51">
        <v>2</v>
      </c>
      <c r="B165" s="414"/>
      <c r="C165" s="1189"/>
      <c r="D165" s="1190"/>
      <c r="E165" s="1190"/>
      <c r="F165" s="1190"/>
      <c r="G165" s="1190"/>
      <c r="H165" s="1190"/>
      <c r="I165" s="1190"/>
      <c r="J165" s="1190"/>
      <c r="K165" s="1190"/>
      <c r="L165" s="1190"/>
      <c r="M165" s="1191"/>
      <c r="N165" s="1056"/>
    </row>
    <row r="166" spans="1:14" ht="35.1" customHeight="1">
      <c r="A166" s="51">
        <v>3</v>
      </c>
      <c r="B166" s="414"/>
      <c r="C166" s="1192"/>
      <c r="D166" s="1190"/>
      <c r="E166" s="1190"/>
      <c r="F166" s="1190"/>
      <c r="G166" s="1190"/>
      <c r="H166" s="1190"/>
      <c r="I166" s="1190"/>
      <c r="J166" s="1190"/>
      <c r="K166" s="1190"/>
      <c r="L166" s="1190"/>
      <c r="M166" s="1191"/>
      <c r="N166" s="353"/>
    </row>
    <row r="167" spans="1:14" ht="35.1" customHeight="1">
      <c r="A167" s="51">
        <v>4</v>
      </c>
      <c r="B167" s="418"/>
      <c r="C167" s="1193"/>
      <c r="D167" s="1194"/>
      <c r="E167" s="1194"/>
      <c r="F167" s="1194"/>
      <c r="G167" s="1194"/>
      <c r="H167" s="1194"/>
      <c r="I167" s="1194"/>
      <c r="J167" s="1194"/>
      <c r="K167" s="1194"/>
      <c r="L167" s="1194"/>
      <c r="M167" s="1195"/>
      <c r="N167" s="353"/>
    </row>
    <row r="168" spans="1:14" s="19" customFormat="1" ht="19.5" customHeight="1">
      <c r="B168" s="1199" t="s">
        <v>459</v>
      </c>
      <c r="C168" s="1100" t="s">
        <v>460</v>
      </c>
      <c r="D168" s="1100"/>
      <c r="E168" s="1100"/>
      <c r="F168" s="1100"/>
      <c r="G168" s="1100"/>
      <c r="H168" s="1100"/>
      <c r="I168" s="1100"/>
      <c r="J168" s="1100"/>
      <c r="K168" s="1100"/>
      <c r="L168" s="1100"/>
      <c r="M168" s="1101"/>
      <c r="N168" s="61"/>
    </row>
    <row r="169" spans="1:14" s="19" customFormat="1" ht="19.5" customHeight="1">
      <c r="B169" s="1200"/>
      <c r="C169" s="1102"/>
      <c r="D169" s="1102"/>
      <c r="E169" s="1102"/>
      <c r="F169" s="1102"/>
      <c r="G169" s="1102"/>
      <c r="H169" s="1102"/>
      <c r="I169" s="1102"/>
      <c r="J169" s="1102"/>
      <c r="K169" s="1102"/>
      <c r="L169" s="1102"/>
      <c r="M169" s="1103"/>
      <c r="N169" s="61"/>
    </row>
    <row r="170" spans="1:14" s="19" customFormat="1" ht="19.5" customHeight="1">
      <c r="B170" s="1200"/>
      <c r="C170" s="1104"/>
      <c r="D170" s="1104"/>
      <c r="E170" s="1104"/>
      <c r="F170" s="1104"/>
      <c r="G170" s="1104"/>
      <c r="H170" s="1104"/>
      <c r="I170" s="1104"/>
      <c r="J170" s="1104"/>
      <c r="K170" s="1104"/>
      <c r="L170" s="1104"/>
      <c r="M170" s="1105"/>
      <c r="N170" s="61"/>
    </row>
    <row r="171" spans="1:14" s="19" customFormat="1" ht="19.5" customHeight="1">
      <c r="B171" s="1200"/>
      <c r="C171" s="1104"/>
      <c r="D171" s="1104"/>
      <c r="E171" s="1104"/>
      <c r="F171" s="1104"/>
      <c r="G171" s="1104"/>
      <c r="H171" s="1104"/>
      <c r="I171" s="1104"/>
      <c r="J171" s="1104"/>
      <c r="K171" s="1104"/>
      <c r="L171" s="1104"/>
      <c r="M171" s="1105"/>
      <c r="N171" s="61"/>
    </row>
    <row r="172" spans="1:14" s="19" customFormat="1" ht="19.5" customHeight="1">
      <c r="B172" s="1200"/>
      <c r="C172" s="1104"/>
      <c r="D172" s="1104"/>
      <c r="E172" s="1104"/>
      <c r="F172" s="1104"/>
      <c r="G172" s="1104"/>
      <c r="H172" s="1104"/>
      <c r="I172" s="1104"/>
      <c r="J172" s="1104"/>
      <c r="K172" s="1104"/>
      <c r="L172" s="1104"/>
      <c r="M172" s="1105"/>
      <c r="N172" s="61"/>
    </row>
    <row r="173" spans="1:14" s="19" customFormat="1" ht="19.5" customHeight="1">
      <c r="B173" s="1200"/>
      <c r="C173" s="1106"/>
      <c r="D173" s="1106"/>
      <c r="E173" s="1106"/>
      <c r="F173" s="1106"/>
      <c r="G173" s="1106"/>
      <c r="H173" s="1106"/>
      <c r="I173" s="1106"/>
      <c r="J173" s="1106"/>
      <c r="K173" s="1106"/>
      <c r="L173" s="1106"/>
      <c r="M173" s="1107"/>
      <c r="N173" s="61"/>
    </row>
    <row r="174" spans="1:14" s="19" customFormat="1" ht="19.5" customHeight="1">
      <c r="B174" s="1200"/>
      <c r="C174" s="1100" t="s">
        <v>456</v>
      </c>
      <c r="D174" s="1100"/>
      <c r="E174" s="1100"/>
      <c r="F174" s="1100"/>
      <c r="G174" s="1100"/>
      <c r="H174" s="1100"/>
      <c r="I174" s="1100"/>
      <c r="J174" s="1100"/>
      <c r="K174" s="1100"/>
      <c r="L174" s="1100"/>
      <c r="M174" s="1101"/>
      <c r="N174" s="61"/>
    </row>
    <row r="175" spans="1:14" s="19" customFormat="1" ht="19.5" customHeight="1">
      <c r="B175" s="1200"/>
      <c r="C175" s="1102"/>
      <c r="D175" s="1102"/>
      <c r="E175" s="1102"/>
      <c r="F175" s="1102"/>
      <c r="G175" s="1102"/>
      <c r="H175" s="1102"/>
      <c r="I175" s="1102"/>
      <c r="J175" s="1102"/>
      <c r="K175" s="1102"/>
      <c r="L175" s="1102"/>
      <c r="M175" s="1103"/>
      <c r="N175" s="61"/>
    </row>
    <row r="176" spans="1:14" s="19" customFormat="1" ht="19.5" customHeight="1">
      <c r="B176" s="1200"/>
      <c r="C176" s="1104"/>
      <c r="D176" s="1104"/>
      <c r="E176" s="1104"/>
      <c r="F176" s="1104"/>
      <c r="G176" s="1104"/>
      <c r="H176" s="1104"/>
      <c r="I176" s="1104"/>
      <c r="J176" s="1104"/>
      <c r="K176" s="1104"/>
      <c r="L176" s="1104"/>
      <c r="M176" s="1105"/>
    </row>
    <row r="177" spans="2:14" s="19" customFormat="1" ht="19.5" customHeight="1">
      <c r="B177" s="1200"/>
      <c r="C177" s="1104"/>
      <c r="D177" s="1104"/>
      <c r="E177" s="1104"/>
      <c r="F177" s="1104"/>
      <c r="G177" s="1104"/>
      <c r="H177" s="1104"/>
      <c r="I177" s="1104"/>
      <c r="J177" s="1104"/>
      <c r="K177" s="1104"/>
      <c r="L177" s="1104"/>
      <c r="M177" s="1105"/>
    </row>
    <row r="178" spans="2:14" s="19" customFormat="1" ht="19.5" customHeight="1">
      <c r="B178" s="1200"/>
      <c r="C178" s="1104"/>
      <c r="D178" s="1104"/>
      <c r="E178" s="1104"/>
      <c r="F178" s="1104"/>
      <c r="G178" s="1104"/>
      <c r="H178" s="1104"/>
      <c r="I178" s="1104"/>
      <c r="J178" s="1104"/>
      <c r="K178" s="1104"/>
      <c r="L178" s="1104"/>
      <c r="M178" s="1105"/>
    </row>
    <row r="179" spans="2:14" s="19" customFormat="1" ht="19.5" customHeight="1">
      <c r="B179" s="1200"/>
      <c r="C179" s="1106"/>
      <c r="D179" s="1106"/>
      <c r="E179" s="1106"/>
      <c r="F179" s="1106"/>
      <c r="G179" s="1106"/>
      <c r="H179" s="1106"/>
      <c r="I179" s="1106"/>
      <c r="J179" s="1106"/>
      <c r="K179" s="1106"/>
      <c r="L179" s="1106"/>
      <c r="M179" s="1107"/>
    </row>
    <row r="180" spans="2:14" s="19" customFormat="1" ht="19.5" customHeight="1">
      <c r="B180" s="1200"/>
      <c r="C180" s="1108" t="s">
        <v>457</v>
      </c>
      <c r="D180" s="1108"/>
      <c r="E180" s="1108"/>
      <c r="F180" s="1108"/>
      <c r="G180" s="1108"/>
      <c r="H180" s="1108"/>
      <c r="I180" s="1108"/>
      <c r="J180" s="1108"/>
      <c r="K180" s="1108"/>
      <c r="L180" s="1108"/>
      <c r="M180" s="1109"/>
    </row>
    <row r="181" spans="2:14" s="19" customFormat="1" ht="19.5" customHeight="1">
      <c r="B181" s="1200"/>
      <c r="C181" s="1102"/>
      <c r="D181" s="1102"/>
      <c r="E181" s="1102"/>
      <c r="F181" s="1102"/>
      <c r="G181" s="1102"/>
      <c r="H181" s="1102"/>
      <c r="I181" s="1102"/>
      <c r="J181" s="1102"/>
      <c r="K181" s="1102"/>
      <c r="L181" s="1102"/>
      <c r="M181" s="1103"/>
    </row>
    <row r="182" spans="2:14" s="19" customFormat="1" ht="19.5" customHeight="1">
      <c r="B182" s="1200"/>
      <c r="C182" s="1104"/>
      <c r="D182" s="1104"/>
      <c r="E182" s="1104"/>
      <c r="F182" s="1104"/>
      <c r="G182" s="1104"/>
      <c r="H182" s="1104"/>
      <c r="I182" s="1104"/>
      <c r="J182" s="1104"/>
      <c r="K182" s="1104"/>
      <c r="L182" s="1104"/>
      <c r="M182" s="1105"/>
    </row>
    <row r="183" spans="2:14" s="19" customFormat="1" ht="19.5" customHeight="1">
      <c r="B183" s="1200"/>
      <c r="C183" s="1104"/>
      <c r="D183" s="1104"/>
      <c r="E183" s="1104"/>
      <c r="F183" s="1104"/>
      <c r="G183" s="1104"/>
      <c r="H183" s="1104"/>
      <c r="I183" s="1104"/>
      <c r="J183" s="1104"/>
      <c r="K183" s="1104"/>
      <c r="L183" s="1104"/>
      <c r="M183" s="1105"/>
    </row>
    <row r="184" spans="2:14" s="19" customFormat="1" ht="19.5" customHeight="1">
      <c r="B184" s="1200"/>
      <c r="C184" s="1104"/>
      <c r="D184" s="1104"/>
      <c r="E184" s="1104"/>
      <c r="F184" s="1104"/>
      <c r="G184" s="1104"/>
      <c r="H184" s="1104"/>
      <c r="I184" s="1104"/>
      <c r="J184" s="1104"/>
      <c r="K184" s="1104"/>
      <c r="L184" s="1104"/>
      <c r="M184" s="1105"/>
    </row>
    <row r="185" spans="2:14" s="19" customFormat="1" ht="19.5" customHeight="1" thickBot="1">
      <c r="B185" s="1201"/>
      <c r="C185" s="1110"/>
      <c r="D185" s="1110"/>
      <c r="E185" s="1110"/>
      <c r="F185" s="1110"/>
      <c r="G185" s="1110"/>
      <c r="H185" s="1110"/>
      <c r="I185" s="1110"/>
      <c r="J185" s="1110"/>
      <c r="K185" s="1110"/>
      <c r="L185" s="1110"/>
      <c r="M185" s="1111"/>
    </row>
    <row r="186" spans="2:14" s="19" customFormat="1" ht="15" customHeight="1" thickBot="1">
      <c r="B186" s="429"/>
      <c r="C186" s="24"/>
      <c r="D186" s="24"/>
      <c r="E186" s="24"/>
      <c r="F186" s="24"/>
      <c r="G186" s="24"/>
      <c r="H186" s="24"/>
      <c r="I186" s="24"/>
      <c r="J186" s="24"/>
      <c r="K186" s="24"/>
      <c r="L186" s="24"/>
      <c r="M186" s="24"/>
      <c r="N186" s="407"/>
    </row>
    <row r="187" spans="2:14" s="19" customFormat="1" ht="19.5" customHeight="1">
      <c r="B187" s="423" t="s">
        <v>465</v>
      </c>
      <c r="C187" s="424"/>
      <c r="D187" s="424"/>
      <c r="E187" s="424"/>
      <c r="F187" s="424"/>
      <c r="G187" s="424"/>
      <c r="H187" s="424"/>
      <c r="I187" s="424"/>
      <c r="J187" s="424"/>
      <c r="K187" s="424"/>
      <c r="L187" s="424"/>
      <c r="M187" s="425"/>
      <c r="N187" s="61"/>
    </row>
    <row r="188" spans="2:14" s="19" customFormat="1" ht="19.5" customHeight="1">
      <c r="B188" s="1563" t="s">
        <v>466</v>
      </c>
      <c r="C188" s="1564"/>
      <c r="D188" s="1564"/>
      <c r="E188" s="1564"/>
      <c r="F188" s="1564"/>
      <c r="G188" s="1564"/>
      <c r="H188" s="1564"/>
      <c r="I188" s="1564"/>
      <c r="J188" s="1564"/>
      <c r="K188" s="1564"/>
      <c r="L188" s="1564"/>
      <c r="M188" s="1565"/>
      <c r="N188" s="61"/>
    </row>
    <row r="189" spans="2:14" s="19" customFormat="1" ht="15" customHeight="1">
      <c r="B189" s="1545"/>
      <c r="C189" s="1546"/>
      <c r="D189" s="1546"/>
      <c r="E189" s="1546"/>
      <c r="F189" s="1546"/>
      <c r="G189" s="1546"/>
      <c r="H189" s="1546"/>
      <c r="I189" s="1546"/>
      <c r="J189" s="1546"/>
      <c r="K189" s="1546"/>
      <c r="L189" s="1546"/>
      <c r="M189" s="1547"/>
      <c r="N189" s="61"/>
    </row>
    <row r="190" spans="2:14" s="19" customFormat="1" ht="15" customHeight="1">
      <c r="B190" s="1545"/>
      <c r="C190" s="1546"/>
      <c r="D190" s="1546"/>
      <c r="E190" s="1546"/>
      <c r="F190" s="1546"/>
      <c r="G190" s="1546"/>
      <c r="H190" s="1546"/>
      <c r="I190" s="1546"/>
      <c r="J190" s="1546"/>
      <c r="K190" s="1546"/>
      <c r="L190" s="1546"/>
      <c r="M190" s="1547"/>
      <c r="N190" s="61"/>
    </row>
    <row r="191" spans="2:14" s="19" customFormat="1" ht="15" customHeight="1">
      <c r="B191" s="1545"/>
      <c r="C191" s="1546"/>
      <c r="D191" s="1546"/>
      <c r="E191" s="1546"/>
      <c r="F191" s="1546"/>
      <c r="G191" s="1546"/>
      <c r="H191" s="1546"/>
      <c r="I191" s="1546"/>
      <c r="J191" s="1546"/>
      <c r="K191" s="1546"/>
      <c r="L191" s="1546"/>
      <c r="M191" s="1547"/>
      <c r="N191" s="61"/>
    </row>
    <row r="192" spans="2:14" s="19" customFormat="1" ht="15" customHeight="1">
      <c r="B192" s="1545"/>
      <c r="C192" s="1546"/>
      <c r="D192" s="1546"/>
      <c r="E192" s="1546"/>
      <c r="F192" s="1546"/>
      <c r="G192" s="1546"/>
      <c r="H192" s="1546"/>
      <c r="I192" s="1546"/>
      <c r="J192" s="1546"/>
      <c r="K192" s="1546"/>
      <c r="L192" s="1546"/>
      <c r="M192" s="1547"/>
      <c r="N192" s="61"/>
    </row>
    <row r="193" spans="2:14" s="19" customFormat="1" ht="15" customHeight="1">
      <c r="B193" s="1548"/>
      <c r="C193" s="1549"/>
      <c r="D193" s="1549"/>
      <c r="E193" s="1549"/>
      <c r="F193" s="1549"/>
      <c r="G193" s="1549"/>
      <c r="H193" s="1549"/>
      <c r="I193" s="1549"/>
      <c r="J193" s="1549"/>
      <c r="K193" s="1549"/>
      <c r="L193" s="1549"/>
      <c r="M193" s="1550"/>
      <c r="N193" s="61"/>
    </row>
    <row r="194" spans="2:14" s="19" customFormat="1" ht="19.5" customHeight="1">
      <c r="B194" s="1560" t="s">
        <v>467</v>
      </c>
      <c r="C194" s="1561"/>
      <c r="D194" s="1561"/>
      <c r="E194" s="1561"/>
      <c r="F194" s="1561"/>
      <c r="G194" s="1561"/>
      <c r="H194" s="1561"/>
      <c r="I194" s="1561"/>
      <c r="J194" s="1561"/>
      <c r="K194" s="1561"/>
      <c r="L194" s="1561"/>
      <c r="M194" s="1562"/>
    </row>
    <row r="195" spans="2:14" s="19" customFormat="1" ht="15" customHeight="1">
      <c r="B195" s="1566"/>
      <c r="C195" s="1567"/>
      <c r="D195" s="1567"/>
      <c r="E195" s="1567"/>
      <c r="F195" s="1567"/>
      <c r="G195" s="1567"/>
      <c r="H195" s="1567"/>
      <c r="I195" s="1567"/>
      <c r="J195" s="1567"/>
      <c r="K195" s="1567"/>
      <c r="L195" s="1567"/>
      <c r="M195" s="1568"/>
    </row>
    <row r="196" spans="2:14" s="19" customFormat="1" ht="15" customHeight="1">
      <c r="B196" s="1545"/>
      <c r="C196" s="1569"/>
      <c r="D196" s="1569"/>
      <c r="E196" s="1569"/>
      <c r="F196" s="1569"/>
      <c r="G196" s="1569"/>
      <c r="H196" s="1569"/>
      <c r="I196" s="1569"/>
      <c r="J196" s="1569"/>
      <c r="K196" s="1569"/>
      <c r="L196" s="1569"/>
      <c r="M196" s="1547"/>
      <c r="N196" s="61"/>
    </row>
    <row r="197" spans="2:14" s="19" customFormat="1" ht="15" customHeight="1">
      <c r="B197" s="1545"/>
      <c r="C197" s="1569"/>
      <c r="D197" s="1569"/>
      <c r="E197" s="1569"/>
      <c r="F197" s="1569"/>
      <c r="G197" s="1569"/>
      <c r="H197" s="1569"/>
      <c r="I197" s="1569"/>
      <c r="J197" s="1569"/>
      <c r="K197" s="1569"/>
      <c r="L197" s="1569"/>
      <c r="M197" s="1547"/>
      <c r="N197" s="61"/>
    </row>
    <row r="198" spans="2:14" s="19" customFormat="1" ht="15" customHeight="1">
      <c r="B198" s="1545"/>
      <c r="C198" s="1569"/>
      <c r="D198" s="1569"/>
      <c r="E198" s="1569"/>
      <c r="F198" s="1569"/>
      <c r="G198" s="1569"/>
      <c r="H198" s="1569"/>
      <c r="I198" s="1569"/>
      <c r="J198" s="1569"/>
      <c r="K198" s="1569"/>
      <c r="L198" s="1569"/>
      <c r="M198" s="1547"/>
      <c r="N198" s="61"/>
    </row>
    <row r="199" spans="2:14" s="19" customFormat="1" ht="15" customHeight="1" thickBot="1">
      <c r="B199" s="1557"/>
      <c r="C199" s="1558"/>
      <c r="D199" s="1558"/>
      <c r="E199" s="1558"/>
      <c r="F199" s="1558"/>
      <c r="G199" s="1558"/>
      <c r="H199" s="1558"/>
      <c r="I199" s="1558"/>
      <c r="J199" s="1558"/>
      <c r="K199" s="1558"/>
      <c r="L199" s="1558"/>
      <c r="M199" s="1559"/>
    </row>
    <row r="200" spans="2:14" s="19" customFormat="1" ht="15" customHeight="1" thickBot="1">
      <c r="B200" s="422"/>
    </row>
    <row r="201" spans="2:14" s="19" customFormat="1" ht="19.5" customHeight="1">
      <c r="B201" s="423" t="s">
        <v>468</v>
      </c>
      <c r="C201" s="426"/>
      <c r="D201" s="426"/>
      <c r="E201" s="426"/>
      <c r="F201" s="426"/>
      <c r="G201" s="426"/>
      <c r="H201" s="426"/>
      <c r="I201" s="426"/>
      <c r="J201" s="426"/>
      <c r="K201" s="426"/>
      <c r="L201" s="426"/>
      <c r="M201" s="427"/>
      <c r="N201" s="61"/>
    </row>
    <row r="202" spans="2:14" s="19" customFormat="1" ht="19.5" customHeight="1">
      <c r="B202" s="1560" t="s">
        <v>469</v>
      </c>
      <c r="C202" s="1561"/>
      <c r="D202" s="1561"/>
      <c r="E202" s="1561"/>
      <c r="F202" s="1561"/>
      <c r="G202" s="1561"/>
      <c r="H202" s="1561"/>
      <c r="I202" s="1561"/>
      <c r="J202" s="1561"/>
      <c r="K202" s="1561"/>
      <c r="L202" s="1561"/>
      <c r="M202" s="1562"/>
      <c r="N202" s="61"/>
    </row>
    <row r="203" spans="2:14" s="19" customFormat="1" ht="15" customHeight="1">
      <c r="B203" s="1566"/>
      <c r="C203" s="1567"/>
      <c r="D203" s="1567"/>
      <c r="E203" s="1567"/>
      <c r="F203" s="1567"/>
      <c r="G203" s="1567"/>
      <c r="H203" s="1567"/>
      <c r="I203" s="1567"/>
      <c r="J203" s="1567"/>
      <c r="K203" s="1567"/>
      <c r="L203" s="1567"/>
      <c r="M203" s="1568"/>
      <c r="N203" s="61"/>
    </row>
    <row r="204" spans="2:14" s="19" customFormat="1" ht="15" customHeight="1">
      <c r="B204" s="1545"/>
      <c r="C204" s="1569"/>
      <c r="D204" s="1569"/>
      <c r="E204" s="1569"/>
      <c r="F204" s="1569"/>
      <c r="G204" s="1569"/>
      <c r="H204" s="1569"/>
      <c r="I204" s="1569"/>
      <c r="J204" s="1569"/>
      <c r="K204" s="1569"/>
      <c r="L204" s="1569"/>
      <c r="M204" s="1547"/>
      <c r="N204" s="61"/>
    </row>
    <row r="205" spans="2:14" s="19" customFormat="1" ht="15" customHeight="1">
      <c r="B205" s="1545"/>
      <c r="C205" s="1569"/>
      <c r="D205" s="1569"/>
      <c r="E205" s="1569"/>
      <c r="F205" s="1569"/>
      <c r="G205" s="1569"/>
      <c r="H205" s="1569"/>
      <c r="I205" s="1569"/>
      <c r="J205" s="1569"/>
      <c r="K205" s="1569"/>
      <c r="L205" s="1569"/>
      <c r="M205" s="1547"/>
      <c r="N205" s="61"/>
    </row>
    <row r="206" spans="2:14" s="19" customFormat="1" ht="15" customHeight="1">
      <c r="B206" s="1545"/>
      <c r="C206" s="1569"/>
      <c r="D206" s="1569"/>
      <c r="E206" s="1569"/>
      <c r="F206" s="1569"/>
      <c r="G206" s="1569"/>
      <c r="H206" s="1569"/>
      <c r="I206" s="1569"/>
      <c r="J206" s="1569"/>
      <c r="K206" s="1569"/>
      <c r="L206" s="1569"/>
      <c r="M206" s="1547"/>
      <c r="N206" s="61"/>
    </row>
    <row r="207" spans="2:14" s="19" customFormat="1" ht="15" customHeight="1">
      <c r="B207" s="1548"/>
      <c r="C207" s="1549"/>
      <c r="D207" s="1549"/>
      <c r="E207" s="1549"/>
      <c r="F207" s="1549"/>
      <c r="G207" s="1549"/>
      <c r="H207" s="1549"/>
      <c r="I207" s="1549"/>
      <c r="J207" s="1549"/>
      <c r="K207" s="1549"/>
      <c r="L207" s="1549"/>
      <c r="M207" s="1550"/>
      <c r="N207" s="61"/>
    </row>
    <row r="208" spans="2:14" s="19" customFormat="1" ht="19.5" customHeight="1">
      <c r="B208" s="1563" t="s">
        <v>467</v>
      </c>
      <c r="C208" s="1564"/>
      <c r="D208" s="1564"/>
      <c r="E208" s="1564"/>
      <c r="F208" s="1564"/>
      <c r="G208" s="1564"/>
      <c r="H208" s="1564"/>
      <c r="I208" s="1564"/>
      <c r="J208" s="1564"/>
      <c r="K208" s="1564"/>
      <c r="L208" s="1564"/>
      <c r="M208" s="1565"/>
    </row>
    <row r="209" spans="2:14" s="19" customFormat="1" ht="15" customHeight="1">
      <c r="B209" s="1551"/>
      <c r="C209" s="1552"/>
      <c r="D209" s="1552"/>
      <c r="E209" s="1552"/>
      <c r="F209" s="1552"/>
      <c r="G209" s="1552"/>
      <c r="H209" s="1552"/>
      <c r="I209" s="1552"/>
      <c r="J209" s="1552"/>
      <c r="K209" s="1552"/>
      <c r="L209" s="1552"/>
      <c r="M209" s="1553"/>
    </row>
    <row r="210" spans="2:14" s="19" customFormat="1" ht="15" customHeight="1">
      <c r="B210" s="1551"/>
      <c r="C210" s="1552"/>
      <c r="D210" s="1552"/>
      <c r="E210" s="1552"/>
      <c r="F210" s="1552"/>
      <c r="G210" s="1552"/>
      <c r="H210" s="1552"/>
      <c r="I210" s="1552"/>
      <c r="J210" s="1552"/>
      <c r="K210" s="1552"/>
      <c r="L210" s="1552"/>
      <c r="M210" s="1553"/>
      <c r="N210" s="61"/>
    </row>
    <row r="211" spans="2:14" s="19" customFormat="1" ht="15" customHeight="1">
      <c r="B211" s="1551"/>
      <c r="C211" s="1552"/>
      <c r="D211" s="1552"/>
      <c r="E211" s="1552"/>
      <c r="F211" s="1552"/>
      <c r="G211" s="1552"/>
      <c r="H211" s="1552"/>
      <c r="I211" s="1552"/>
      <c r="J211" s="1552"/>
      <c r="K211" s="1552"/>
      <c r="L211" s="1552"/>
      <c r="M211" s="1553"/>
      <c r="N211" s="61"/>
    </row>
    <row r="212" spans="2:14" s="19" customFormat="1" ht="15" customHeight="1">
      <c r="B212" s="1551"/>
      <c r="C212" s="1552"/>
      <c r="D212" s="1552"/>
      <c r="E212" s="1552"/>
      <c r="F212" s="1552"/>
      <c r="G212" s="1552"/>
      <c r="H212" s="1552"/>
      <c r="I212" s="1552"/>
      <c r="J212" s="1552"/>
      <c r="K212" s="1552"/>
      <c r="L212" s="1552"/>
      <c r="M212" s="1553"/>
      <c r="N212" s="61"/>
    </row>
    <row r="213" spans="2:14" s="19" customFormat="1" ht="15" customHeight="1" thickBot="1">
      <c r="B213" s="1554"/>
      <c r="C213" s="1555"/>
      <c r="D213" s="1555"/>
      <c r="E213" s="1555"/>
      <c r="F213" s="1555"/>
      <c r="G213" s="1555"/>
      <c r="H213" s="1555"/>
      <c r="I213" s="1555"/>
      <c r="J213" s="1555"/>
      <c r="K213" s="1555"/>
      <c r="L213" s="1555"/>
      <c r="M213" s="1556"/>
    </row>
    <row r="214" spans="2:14" customFormat="1" ht="15" customHeight="1" thickBot="1">
      <c r="B214" s="428"/>
    </row>
    <row r="215" spans="2:14" customFormat="1" ht="19.5" customHeight="1">
      <c r="B215" s="1122" t="s">
        <v>561</v>
      </c>
      <c r="C215" s="1123"/>
      <c r="D215" s="1123"/>
      <c r="E215" s="1123"/>
      <c r="F215" s="1123"/>
      <c r="G215" s="1123"/>
      <c r="H215" s="1123"/>
      <c r="I215" s="1123"/>
      <c r="J215" s="1123"/>
      <c r="K215" s="1123"/>
      <c r="L215" s="1123"/>
      <c r="M215" s="1124"/>
    </row>
    <row r="216" spans="2:14" s="22" customFormat="1" ht="16.899999999999999" customHeight="1">
      <c r="B216" s="1125">
        <f>交付申請書総表貼り付け欄!B78</f>
        <v>0</v>
      </c>
      <c r="C216" s="1126"/>
      <c r="D216" s="1126"/>
      <c r="E216" s="1126"/>
      <c r="F216" s="1126"/>
      <c r="G216" s="1126"/>
      <c r="H216" s="1126"/>
      <c r="I216" s="1126"/>
      <c r="J216" s="1126"/>
      <c r="K216" s="1126"/>
      <c r="L216" s="1126"/>
      <c r="M216" s="1127"/>
      <c r="N216" s="1131" t="s">
        <v>562</v>
      </c>
    </row>
    <row r="217" spans="2:14" s="22" customFormat="1" ht="17.25" customHeight="1">
      <c r="B217" s="1125"/>
      <c r="C217" s="1126"/>
      <c r="D217" s="1126"/>
      <c r="E217" s="1126"/>
      <c r="F217" s="1126"/>
      <c r="G217" s="1126"/>
      <c r="H217" s="1126"/>
      <c r="I217" s="1126"/>
      <c r="J217" s="1126"/>
      <c r="K217" s="1126"/>
      <c r="L217" s="1126"/>
      <c r="M217" s="1127"/>
      <c r="N217" s="1131"/>
    </row>
    <row r="218" spans="2:14" s="22" customFormat="1" ht="17.25" customHeight="1">
      <c r="B218" s="1125"/>
      <c r="C218" s="1126"/>
      <c r="D218" s="1126"/>
      <c r="E218" s="1126"/>
      <c r="F218" s="1126"/>
      <c r="G218" s="1126"/>
      <c r="H218" s="1126"/>
      <c r="I218" s="1126"/>
      <c r="J218" s="1126"/>
      <c r="K218" s="1126"/>
      <c r="L218" s="1126"/>
      <c r="M218" s="1127"/>
      <c r="N218" s="1131"/>
    </row>
    <row r="219" spans="2:14" s="22" customFormat="1" ht="17.25" customHeight="1">
      <c r="B219" s="1125"/>
      <c r="C219" s="1126"/>
      <c r="D219" s="1126"/>
      <c r="E219" s="1126"/>
      <c r="F219" s="1126"/>
      <c r="G219" s="1126"/>
      <c r="H219" s="1126"/>
      <c r="I219" s="1126"/>
      <c r="J219" s="1126"/>
      <c r="K219" s="1126"/>
      <c r="L219" s="1126"/>
      <c r="M219" s="1127"/>
      <c r="N219" s="1131"/>
    </row>
    <row r="220" spans="2:14" s="22" customFormat="1" ht="17.25" customHeight="1">
      <c r="B220" s="1128"/>
      <c r="C220" s="1129"/>
      <c r="D220" s="1129"/>
      <c r="E220" s="1129"/>
      <c r="F220" s="1129"/>
      <c r="G220" s="1129"/>
      <c r="H220" s="1129"/>
      <c r="I220" s="1129"/>
      <c r="J220" s="1129"/>
      <c r="K220" s="1129"/>
      <c r="L220" s="1129"/>
      <c r="M220" s="1130"/>
      <c r="N220" s="1131"/>
    </row>
    <row r="221" spans="2:14" s="22" customFormat="1" ht="17.45" customHeight="1">
      <c r="B221" s="1132" t="s">
        <v>563</v>
      </c>
      <c r="C221" s="1133"/>
      <c r="D221" s="1133"/>
      <c r="E221" s="1133"/>
      <c r="F221" s="1133"/>
      <c r="G221" s="1133"/>
      <c r="H221" s="1133"/>
      <c r="I221" s="1133"/>
      <c r="J221" s="1133"/>
      <c r="K221" s="1133"/>
      <c r="L221" s="1133"/>
      <c r="M221" s="1134"/>
      <c r="N221" s="596"/>
    </row>
    <row r="222" spans="2:14" s="22" customFormat="1" ht="17.45" customHeight="1">
      <c r="B222" s="1135"/>
      <c r="C222" s="1136"/>
      <c r="D222" s="1136"/>
      <c r="E222" s="1136"/>
      <c r="F222" s="1136"/>
      <c r="G222" s="1136"/>
      <c r="H222" s="1136"/>
      <c r="I222" s="1136"/>
      <c r="J222" s="1136"/>
      <c r="K222" s="1136"/>
      <c r="L222" s="1136"/>
      <c r="M222" s="1137"/>
      <c r="N222" s="596"/>
    </row>
    <row r="223" spans="2:14" s="22" customFormat="1" ht="17.45" customHeight="1">
      <c r="B223" s="1135"/>
      <c r="C223" s="1136"/>
      <c r="D223" s="1136"/>
      <c r="E223" s="1136"/>
      <c r="F223" s="1136"/>
      <c r="G223" s="1136"/>
      <c r="H223" s="1136"/>
      <c r="I223" s="1136"/>
      <c r="J223" s="1136"/>
      <c r="K223" s="1136"/>
      <c r="L223" s="1136"/>
      <c r="M223" s="1137"/>
      <c r="N223" s="596"/>
    </row>
    <row r="224" spans="2:14" s="22" customFormat="1" ht="17.45" customHeight="1">
      <c r="B224" s="1135"/>
      <c r="C224" s="1136"/>
      <c r="D224" s="1136"/>
      <c r="E224" s="1136"/>
      <c r="F224" s="1136"/>
      <c r="G224" s="1136"/>
      <c r="H224" s="1136"/>
      <c r="I224" s="1136"/>
      <c r="J224" s="1136"/>
      <c r="K224" s="1136"/>
      <c r="L224" s="1136"/>
      <c r="M224" s="1137"/>
      <c r="N224" s="596"/>
    </row>
    <row r="225" spans="1:14" s="598" customFormat="1" ht="17.45" customHeight="1" thickBot="1">
      <c r="A225" s="98"/>
      <c r="B225" s="1138"/>
      <c r="C225" s="1139"/>
      <c r="D225" s="1139"/>
      <c r="E225" s="1139"/>
      <c r="F225" s="1139"/>
      <c r="G225" s="1139"/>
      <c r="H225" s="1139"/>
      <c r="I225" s="1139"/>
      <c r="J225" s="1139"/>
      <c r="K225" s="1139"/>
      <c r="L225" s="1139"/>
      <c r="M225" s="1140"/>
      <c r="N225" s="597"/>
    </row>
  </sheetData>
  <mergeCells count="83">
    <mergeCell ref="B208:M208"/>
    <mergeCell ref="N5:N6"/>
    <mergeCell ref="C76:M82"/>
    <mergeCell ref="C83:M83"/>
    <mergeCell ref="C84:M90"/>
    <mergeCell ref="B97:B117"/>
    <mergeCell ref="C97:M97"/>
    <mergeCell ref="C98:M103"/>
    <mergeCell ref="C111:M111"/>
    <mergeCell ref="C112:M117"/>
    <mergeCell ref="B75:B90"/>
    <mergeCell ref="C104:M104"/>
    <mergeCell ref="C105:M110"/>
    <mergeCell ref="B45:B68"/>
    <mergeCell ref="C45:M45"/>
    <mergeCell ref="C46:M52"/>
    <mergeCell ref="C93:M96"/>
    <mergeCell ref="B195:M199"/>
    <mergeCell ref="B203:M207"/>
    <mergeCell ref="B209:M213"/>
    <mergeCell ref="B119:M119"/>
    <mergeCell ref="C146:M146"/>
    <mergeCell ref="C147:M153"/>
    <mergeCell ref="C154:M154"/>
    <mergeCell ref="C155:M161"/>
    <mergeCell ref="B189:M193"/>
    <mergeCell ref="B168:B185"/>
    <mergeCell ref="C168:M168"/>
    <mergeCell ref="C164:M167"/>
    <mergeCell ref="C169:M173"/>
    <mergeCell ref="B188:M188"/>
    <mergeCell ref="B194:M194"/>
    <mergeCell ref="B202:M202"/>
    <mergeCell ref="C23:M29"/>
    <mergeCell ref="C41:M44"/>
    <mergeCell ref="C30:M30"/>
    <mergeCell ref="C31:M37"/>
    <mergeCell ref="N164:N165"/>
    <mergeCell ref="C120:M123"/>
    <mergeCell ref="C142:M145"/>
    <mergeCell ref="B141:M141"/>
    <mergeCell ref="N120:N121"/>
    <mergeCell ref="N142:N143"/>
    <mergeCell ref="B124:B139"/>
    <mergeCell ref="C124:M124"/>
    <mergeCell ref="B163:M163"/>
    <mergeCell ref="B146:B161"/>
    <mergeCell ref="B92:M92"/>
    <mergeCell ref="B40:M40"/>
    <mergeCell ref="N71:N72"/>
    <mergeCell ref="N93:N94"/>
    <mergeCell ref="B70:M70"/>
    <mergeCell ref="C75:M75"/>
    <mergeCell ref="C54:M60"/>
    <mergeCell ref="N41:N42"/>
    <mergeCell ref="L1:M1"/>
    <mergeCell ref="B3:D3"/>
    <mergeCell ref="E3:H3"/>
    <mergeCell ref="J3:M3"/>
    <mergeCell ref="C71:M74"/>
    <mergeCell ref="C61:M61"/>
    <mergeCell ref="C62:M68"/>
    <mergeCell ref="B4:M4"/>
    <mergeCell ref="B5:B9"/>
    <mergeCell ref="B10:B13"/>
    <mergeCell ref="C5:M9"/>
    <mergeCell ref="C10:M13"/>
    <mergeCell ref="C53:M53"/>
    <mergeCell ref="C14:M14"/>
    <mergeCell ref="C15:M21"/>
    <mergeCell ref="C22:M22"/>
    <mergeCell ref="B215:M215"/>
    <mergeCell ref="B216:M220"/>
    <mergeCell ref="N216:N220"/>
    <mergeCell ref="B221:M221"/>
    <mergeCell ref="B222:M225"/>
    <mergeCell ref="C174:M174"/>
    <mergeCell ref="C175:M179"/>
    <mergeCell ref="C180:M180"/>
    <mergeCell ref="C181:M185"/>
    <mergeCell ref="C125:M131"/>
    <mergeCell ref="C132:M132"/>
    <mergeCell ref="C133:M139"/>
  </mergeCells>
  <phoneticPr fontId="9"/>
  <dataValidations count="4">
    <dataValidation operator="lessThanOrEqual" allowBlank="1" showInputMessage="1" showErrorMessage="1" errorTitle="字数超過" error="200字・4行以下で入力してください。" sqref="C142:M145 B141 C120:M123 B163 C93:M96 B119 B92 C71:M74 B70 C164:M167 B187 B201" xr:uid="{E815DDFD-0449-4FE4-88C0-410B13B85BA3}"/>
    <dataValidation type="textLength" operator="lessThanOrEqual" allowBlank="1" showInputMessage="1" showErrorMessage="1" errorTitle="字数超過" error="300字・6行以内でご記入ください。" sqref="B208 C30:C32 B14:C16 C22:C24 B104:C104 B45 C61:C64 C45:C46 C53:C54 C83:C86 B5 C111 B97:C97 C75:C76 C174:C175 C180:C182 B124 C154:C157 B146:C147 B168:C169 B75 B194 B188:B189 B202:B203 C132:C135 C124:C125" xr:uid="{3301C85D-36E6-4EE0-852D-3004F40F8B1D}">
      <formula1>300</formula1>
    </dataValidation>
    <dataValidation operator="lessThanOrEqual" allowBlank="1" showInputMessage="1" showErrorMessage="1" errorTitle="字数超過" error="300字・6行以内でご記入ください。" sqref="C5:M13" xr:uid="{659C62B8-47D0-454F-9B75-5C182CC9F080}"/>
    <dataValidation type="textLength" operator="lessThanOrEqual" allowBlank="1" showInputMessage="1" showErrorMessage="1" sqref="B221" xr:uid="{F7575630-487D-487E-91FD-E5282940D815}">
      <formula1>350</formula1>
    </dataValidation>
  </dataValidations>
  <pageMargins left="1.1023622047244095" right="0.70866141732283472" top="0.39370078740157483" bottom="0.39370078740157483" header="0" footer="0.19685039370078741"/>
  <pageSetup paperSize="9" scale="48" fitToHeight="0" orientation="portrait" r:id="rId1"/>
  <headerFooter scaleWithDoc="0" alignWithMargins="0">
    <oddFooter>&amp;R&amp;"ＭＳ ゴシック,標準"&amp;12整理番号：（事務局記入欄）</oddFooter>
  </headerFooter>
  <rowBreaks count="2" manualBreakCount="2">
    <brk id="68" min="1" max="12" man="1"/>
    <brk id="140" min="1" max="12"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123"/>
  <sheetViews>
    <sheetView view="pageBreakPreview" zoomScale="80" zoomScaleNormal="100" zoomScaleSheetLayoutView="80" workbookViewId="0">
      <selection activeCell="J1" sqref="J1"/>
    </sheetView>
  </sheetViews>
  <sheetFormatPr defaultColWidth="9" defaultRowHeight="13.5"/>
  <cols>
    <col min="1" max="1" width="3.875" style="51" customWidth="1"/>
    <col min="2" max="2" width="17.125" style="51" customWidth="1"/>
    <col min="3" max="3" width="15.625" style="51" customWidth="1"/>
    <col min="4" max="8" width="11.625" style="51" customWidth="1"/>
    <col min="9" max="9" width="7.5" style="51" customWidth="1"/>
    <col min="10" max="10" width="15.625" style="51" customWidth="1"/>
    <col min="11" max="16384" width="9" style="51"/>
  </cols>
  <sheetData>
    <row r="1" spans="1:19" s="19" customFormat="1" ht="18.75">
      <c r="A1" s="297" t="s">
        <v>278</v>
      </c>
      <c r="B1" s="297"/>
      <c r="J1" s="348"/>
      <c r="M1" s="277"/>
    </row>
    <row r="2" spans="1:19" s="63" customFormat="1" ht="8.4499999999999993" customHeight="1">
      <c r="L2" s="62"/>
      <c r="S2" s="66"/>
    </row>
    <row r="3" spans="1:19" ht="15.75" customHeight="1">
      <c r="A3" s="67" t="s">
        <v>207</v>
      </c>
      <c r="B3" s="1240" t="s">
        <v>208</v>
      </c>
      <c r="C3" s="1241"/>
      <c r="D3" s="1222" t="s">
        <v>211</v>
      </c>
      <c r="E3" s="1223"/>
      <c r="F3" s="1223"/>
      <c r="G3" s="1223"/>
      <c r="H3" s="1223"/>
      <c r="I3" s="1223"/>
      <c r="J3" s="1224"/>
    </row>
    <row r="4" spans="1:19" ht="15.75" customHeight="1">
      <c r="B4" s="1240" t="s">
        <v>210</v>
      </c>
      <c r="C4" s="1241"/>
      <c r="D4" s="1225"/>
      <c r="E4" s="1226"/>
      <c r="F4" s="1226"/>
      <c r="G4" s="1226"/>
      <c r="H4" s="1226"/>
      <c r="I4" s="1226"/>
      <c r="J4" s="1227"/>
    </row>
    <row r="5" spans="1:19" ht="15.75" customHeight="1">
      <c r="B5" s="581" t="s">
        <v>209</v>
      </c>
      <c r="C5" s="586" t="s">
        <v>557</v>
      </c>
      <c r="D5" s="1225"/>
      <c r="E5" s="1226"/>
      <c r="F5" s="1226"/>
      <c r="G5" s="1226"/>
      <c r="H5" s="1226"/>
      <c r="I5" s="1226"/>
      <c r="J5" s="1227"/>
    </row>
    <row r="6" spans="1:19" ht="15.75" customHeight="1">
      <c r="B6" s="67" t="s">
        <v>221</v>
      </c>
      <c r="C6" s="67" t="s">
        <v>217</v>
      </c>
      <c r="D6" s="1228"/>
      <c r="E6" s="1229"/>
      <c r="F6" s="1229"/>
      <c r="G6" s="1229"/>
      <c r="H6" s="1229"/>
      <c r="I6" s="1229"/>
      <c r="J6" s="1230"/>
    </row>
    <row r="7" spans="1:19" ht="14.25" customHeight="1">
      <c r="D7" s="68"/>
      <c r="E7" s="68"/>
      <c r="F7" s="68"/>
      <c r="G7" s="68"/>
      <c r="H7" s="68"/>
      <c r="I7" s="68"/>
      <c r="J7" s="68"/>
    </row>
    <row r="8" spans="1:19" ht="45.75" customHeight="1">
      <c r="A8" s="69">
        <v>1</v>
      </c>
      <c r="B8" s="1221"/>
      <c r="C8" s="1221"/>
      <c r="D8" s="1231" t="s">
        <v>212</v>
      </c>
      <c r="E8" s="1232"/>
      <c r="F8" s="1232"/>
      <c r="G8" s="1232"/>
      <c r="H8" s="1232"/>
      <c r="I8" s="1232"/>
      <c r="J8" s="1233"/>
    </row>
    <row r="9" spans="1:19" ht="45.75" customHeight="1">
      <c r="B9" s="1221"/>
      <c r="C9" s="1221"/>
      <c r="D9" s="1234"/>
      <c r="E9" s="1235"/>
      <c r="F9" s="1235"/>
      <c r="G9" s="1235"/>
      <c r="H9" s="1235"/>
      <c r="I9" s="1235"/>
      <c r="J9" s="1236"/>
    </row>
    <row r="10" spans="1:19" ht="45.75" customHeight="1">
      <c r="B10" s="587"/>
      <c r="C10" s="580"/>
      <c r="D10" s="1234"/>
      <c r="E10" s="1235"/>
      <c r="F10" s="1235"/>
      <c r="G10" s="1235"/>
      <c r="H10" s="1235"/>
      <c r="I10" s="1235"/>
      <c r="J10" s="1236"/>
    </row>
    <row r="11" spans="1:19" ht="45.75" customHeight="1">
      <c r="B11" s="70"/>
      <c r="C11" s="71"/>
      <c r="D11" s="1237"/>
      <c r="E11" s="1238"/>
      <c r="F11" s="1238"/>
      <c r="G11" s="1238"/>
      <c r="H11" s="1238"/>
      <c r="I11" s="1238"/>
      <c r="J11" s="1239"/>
    </row>
    <row r="12" spans="1:19" ht="8.25" customHeight="1">
      <c r="B12" s="72"/>
      <c r="C12" s="72"/>
      <c r="D12" s="72"/>
      <c r="E12" s="72"/>
      <c r="F12" s="72"/>
      <c r="G12" s="72"/>
      <c r="H12" s="72"/>
      <c r="I12" s="72"/>
      <c r="J12" s="72"/>
    </row>
    <row r="13" spans="1:19" ht="45.75" customHeight="1">
      <c r="A13" s="69">
        <v>2</v>
      </c>
      <c r="B13" s="1221"/>
      <c r="C13" s="1221"/>
      <c r="D13" s="1231" t="s">
        <v>212</v>
      </c>
      <c r="E13" s="1232"/>
      <c r="F13" s="1232"/>
      <c r="G13" s="1232"/>
      <c r="H13" s="1232"/>
      <c r="I13" s="1232"/>
      <c r="J13" s="1233"/>
    </row>
    <row r="14" spans="1:19" ht="45.75" customHeight="1">
      <c r="B14" s="1221"/>
      <c r="C14" s="1221"/>
      <c r="D14" s="1234"/>
      <c r="E14" s="1235"/>
      <c r="F14" s="1235"/>
      <c r="G14" s="1235"/>
      <c r="H14" s="1235"/>
      <c r="I14" s="1235"/>
      <c r="J14" s="1236"/>
    </row>
    <row r="15" spans="1:19" ht="45.75" customHeight="1">
      <c r="B15" s="587"/>
      <c r="C15" s="580"/>
      <c r="D15" s="1234"/>
      <c r="E15" s="1235"/>
      <c r="F15" s="1235"/>
      <c r="G15" s="1235"/>
      <c r="H15" s="1235"/>
      <c r="I15" s="1235"/>
      <c r="J15" s="1236"/>
    </row>
    <row r="16" spans="1:19" ht="45.75" customHeight="1">
      <c r="B16" s="70"/>
      <c r="C16" s="71"/>
      <c r="D16" s="1237"/>
      <c r="E16" s="1238"/>
      <c r="F16" s="1238"/>
      <c r="G16" s="1238"/>
      <c r="H16" s="1238"/>
      <c r="I16" s="1238"/>
      <c r="J16" s="1239"/>
    </row>
    <row r="17" spans="1:10" ht="8.25" customHeight="1">
      <c r="B17" s="72"/>
      <c r="C17" s="72"/>
      <c r="D17" s="72"/>
      <c r="E17" s="72"/>
      <c r="F17" s="72"/>
      <c r="G17" s="72"/>
      <c r="H17" s="72"/>
      <c r="I17" s="72"/>
      <c r="J17" s="72"/>
    </row>
    <row r="18" spans="1:10" ht="45.75" customHeight="1">
      <c r="A18" s="69">
        <v>3</v>
      </c>
      <c r="B18" s="1221"/>
      <c r="C18" s="1221"/>
      <c r="D18" s="1231" t="s">
        <v>212</v>
      </c>
      <c r="E18" s="1232"/>
      <c r="F18" s="1232"/>
      <c r="G18" s="1232"/>
      <c r="H18" s="1232"/>
      <c r="I18" s="1232"/>
      <c r="J18" s="1233"/>
    </row>
    <row r="19" spans="1:10" ht="45.75" customHeight="1">
      <c r="B19" s="1221"/>
      <c r="C19" s="1221"/>
      <c r="D19" s="1234"/>
      <c r="E19" s="1235"/>
      <c r="F19" s="1235"/>
      <c r="G19" s="1235"/>
      <c r="H19" s="1235"/>
      <c r="I19" s="1235"/>
      <c r="J19" s="1236"/>
    </row>
    <row r="20" spans="1:10" ht="45.75" customHeight="1">
      <c r="B20" s="587"/>
      <c r="C20" s="580"/>
      <c r="D20" s="1234"/>
      <c r="E20" s="1235"/>
      <c r="F20" s="1235"/>
      <c r="G20" s="1235"/>
      <c r="H20" s="1235"/>
      <c r="I20" s="1235"/>
      <c r="J20" s="1236"/>
    </row>
    <row r="21" spans="1:10" ht="45.75" customHeight="1">
      <c r="B21" s="70"/>
      <c r="C21" s="71"/>
      <c r="D21" s="1237"/>
      <c r="E21" s="1238"/>
      <c r="F21" s="1238"/>
      <c r="G21" s="1238"/>
      <c r="H21" s="1238"/>
      <c r="I21" s="1238"/>
      <c r="J21" s="1239"/>
    </row>
    <row r="22" spans="1:10" ht="8.25" customHeight="1">
      <c r="B22" s="72"/>
      <c r="C22" s="72"/>
      <c r="D22" s="72"/>
      <c r="E22" s="72"/>
      <c r="F22" s="72"/>
      <c r="G22" s="72"/>
      <c r="H22" s="72"/>
      <c r="I22" s="72"/>
      <c r="J22" s="72"/>
    </row>
    <row r="23" spans="1:10" ht="45.75" customHeight="1">
      <c r="A23" s="69">
        <v>4</v>
      </c>
      <c r="B23" s="1221"/>
      <c r="C23" s="1221"/>
      <c r="D23" s="1231" t="s">
        <v>212</v>
      </c>
      <c r="E23" s="1232"/>
      <c r="F23" s="1232"/>
      <c r="G23" s="1232"/>
      <c r="H23" s="1232"/>
      <c r="I23" s="1232"/>
      <c r="J23" s="1233"/>
    </row>
    <row r="24" spans="1:10" ht="45.75" customHeight="1">
      <c r="B24" s="1221"/>
      <c r="C24" s="1221"/>
      <c r="D24" s="1234"/>
      <c r="E24" s="1235"/>
      <c r="F24" s="1235"/>
      <c r="G24" s="1235"/>
      <c r="H24" s="1235"/>
      <c r="I24" s="1235"/>
      <c r="J24" s="1236"/>
    </row>
    <row r="25" spans="1:10" ht="45.75" customHeight="1">
      <c r="B25" s="587"/>
      <c r="C25" s="580"/>
      <c r="D25" s="1234"/>
      <c r="E25" s="1235"/>
      <c r="F25" s="1235"/>
      <c r="G25" s="1235"/>
      <c r="H25" s="1235"/>
      <c r="I25" s="1235"/>
      <c r="J25" s="1236"/>
    </row>
    <row r="26" spans="1:10" ht="45.75" customHeight="1">
      <c r="B26" s="70"/>
      <c r="C26" s="71"/>
      <c r="D26" s="1237"/>
      <c r="E26" s="1238"/>
      <c r="F26" s="1238"/>
      <c r="G26" s="1238"/>
      <c r="H26" s="1238"/>
      <c r="I26" s="1238"/>
      <c r="J26" s="1239"/>
    </row>
    <row r="27" spans="1:10" ht="8.25" customHeight="1">
      <c r="B27" s="72"/>
      <c r="C27" s="72"/>
      <c r="D27" s="72"/>
      <c r="E27" s="72"/>
      <c r="F27" s="72"/>
      <c r="G27" s="72"/>
      <c r="H27" s="72"/>
      <c r="I27" s="72"/>
      <c r="J27" s="72"/>
    </row>
    <row r="28" spans="1:10" ht="45.75" customHeight="1">
      <c r="A28" s="69">
        <v>5</v>
      </c>
      <c r="B28" s="1221"/>
      <c r="C28" s="1221"/>
      <c r="D28" s="1231" t="s">
        <v>212</v>
      </c>
      <c r="E28" s="1232"/>
      <c r="F28" s="1232"/>
      <c r="G28" s="1232"/>
      <c r="H28" s="1232"/>
      <c r="I28" s="1232"/>
      <c r="J28" s="1233"/>
    </row>
    <row r="29" spans="1:10" ht="45.75" customHeight="1">
      <c r="B29" s="1221"/>
      <c r="C29" s="1221"/>
      <c r="D29" s="1234"/>
      <c r="E29" s="1235"/>
      <c r="F29" s="1235"/>
      <c r="G29" s="1235"/>
      <c r="H29" s="1235"/>
      <c r="I29" s="1235"/>
      <c r="J29" s="1236"/>
    </row>
    <row r="30" spans="1:10" ht="45.75" customHeight="1">
      <c r="B30" s="587"/>
      <c r="C30" s="580"/>
      <c r="D30" s="1234"/>
      <c r="E30" s="1235"/>
      <c r="F30" s="1235"/>
      <c r="G30" s="1235"/>
      <c r="H30" s="1235"/>
      <c r="I30" s="1235"/>
      <c r="J30" s="1236"/>
    </row>
    <row r="31" spans="1:10" ht="45.75" customHeight="1">
      <c r="B31" s="70"/>
      <c r="C31" s="71"/>
      <c r="D31" s="1237"/>
      <c r="E31" s="1238"/>
      <c r="F31" s="1238"/>
      <c r="G31" s="1238"/>
      <c r="H31" s="1238"/>
      <c r="I31" s="1238"/>
      <c r="J31" s="1239"/>
    </row>
    <row r="32" spans="1:10" ht="10.5" customHeight="1">
      <c r="B32" s="68"/>
      <c r="C32" s="68"/>
      <c r="D32" s="68"/>
      <c r="E32" s="68"/>
      <c r="F32" s="68"/>
      <c r="G32" s="68"/>
      <c r="H32" s="68"/>
      <c r="I32" s="68"/>
      <c r="J32" s="68"/>
    </row>
    <row r="33" spans="1:10" ht="15.75" customHeight="1">
      <c r="A33" s="67" t="s">
        <v>207</v>
      </c>
      <c r="B33" s="1240" t="s">
        <v>208</v>
      </c>
      <c r="C33" s="1241"/>
      <c r="D33" s="1222" t="s">
        <v>211</v>
      </c>
      <c r="E33" s="1223"/>
      <c r="F33" s="1223"/>
      <c r="G33" s="1223"/>
      <c r="H33" s="1223"/>
      <c r="I33" s="1223"/>
      <c r="J33" s="1224"/>
    </row>
    <row r="34" spans="1:10" ht="15.75" customHeight="1">
      <c r="B34" s="1240" t="s">
        <v>210</v>
      </c>
      <c r="C34" s="1241"/>
      <c r="D34" s="1225"/>
      <c r="E34" s="1226"/>
      <c r="F34" s="1226"/>
      <c r="G34" s="1226"/>
      <c r="H34" s="1226"/>
      <c r="I34" s="1226"/>
      <c r="J34" s="1227"/>
    </row>
    <row r="35" spans="1:10" ht="15.75" customHeight="1">
      <c r="B35" s="581" t="s">
        <v>209</v>
      </c>
      <c r="C35" s="586" t="s">
        <v>557</v>
      </c>
      <c r="D35" s="1225"/>
      <c r="E35" s="1226"/>
      <c r="F35" s="1226"/>
      <c r="G35" s="1226"/>
      <c r="H35" s="1226"/>
      <c r="I35" s="1226"/>
      <c r="J35" s="1227"/>
    </row>
    <row r="36" spans="1:10" ht="15.75" customHeight="1">
      <c r="B36" s="67" t="s">
        <v>221</v>
      </c>
      <c r="C36" s="67" t="s">
        <v>217</v>
      </c>
      <c r="D36" s="1228"/>
      <c r="E36" s="1229"/>
      <c r="F36" s="1229"/>
      <c r="G36" s="1229"/>
      <c r="H36" s="1229"/>
      <c r="I36" s="1229"/>
      <c r="J36" s="1230"/>
    </row>
    <row r="37" spans="1:10" ht="14.25" customHeight="1">
      <c r="D37" s="68"/>
      <c r="E37" s="68"/>
      <c r="F37" s="68"/>
      <c r="G37" s="68"/>
      <c r="H37" s="68"/>
      <c r="I37" s="68"/>
      <c r="J37" s="68"/>
    </row>
    <row r="38" spans="1:10" ht="45.75" customHeight="1">
      <c r="A38" s="69">
        <v>6</v>
      </c>
      <c r="B38" s="1221"/>
      <c r="C38" s="1221"/>
      <c r="D38" s="1231" t="s">
        <v>212</v>
      </c>
      <c r="E38" s="1232"/>
      <c r="F38" s="1232"/>
      <c r="G38" s="1232"/>
      <c r="H38" s="1232"/>
      <c r="I38" s="1232"/>
      <c r="J38" s="1233"/>
    </row>
    <row r="39" spans="1:10" ht="45.75" customHeight="1">
      <c r="B39" s="1221"/>
      <c r="C39" s="1221"/>
      <c r="D39" s="1234"/>
      <c r="E39" s="1235"/>
      <c r="F39" s="1235"/>
      <c r="G39" s="1235"/>
      <c r="H39" s="1235"/>
      <c r="I39" s="1235"/>
      <c r="J39" s="1236"/>
    </row>
    <row r="40" spans="1:10" ht="45.75" customHeight="1">
      <c r="B40" s="587"/>
      <c r="C40" s="580"/>
      <c r="D40" s="1234"/>
      <c r="E40" s="1235"/>
      <c r="F40" s="1235"/>
      <c r="G40" s="1235"/>
      <c r="H40" s="1235"/>
      <c r="I40" s="1235"/>
      <c r="J40" s="1236"/>
    </row>
    <row r="41" spans="1:10" ht="45.75" customHeight="1">
      <c r="B41" s="70"/>
      <c r="C41" s="71"/>
      <c r="D41" s="1237"/>
      <c r="E41" s="1238"/>
      <c r="F41" s="1238"/>
      <c r="G41" s="1238"/>
      <c r="H41" s="1238"/>
      <c r="I41" s="1238"/>
      <c r="J41" s="1239"/>
    </row>
    <row r="42" spans="1:10" ht="8.25" customHeight="1">
      <c r="B42" s="72"/>
      <c r="C42" s="72"/>
      <c r="D42" s="72"/>
      <c r="E42" s="72"/>
      <c r="F42" s="72"/>
      <c r="G42" s="72"/>
      <c r="H42" s="72"/>
      <c r="I42" s="72"/>
      <c r="J42" s="72"/>
    </row>
    <row r="43" spans="1:10" ht="45.75" customHeight="1">
      <c r="A43" s="69">
        <v>7</v>
      </c>
      <c r="B43" s="1221"/>
      <c r="C43" s="1221"/>
      <c r="D43" s="1231" t="s">
        <v>212</v>
      </c>
      <c r="E43" s="1232"/>
      <c r="F43" s="1232"/>
      <c r="G43" s="1232"/>
      <c r="H43" s="1232"/>
      <c r="I43" s="1232"/>
      <c r="J43" s="1233"/>
    </row>
    <row r="44" spans="1:10" ht="45.75" customHeight="1">
      <c r="B44" s="1221"/>
      <c r="C44" s="1221"/>
      <c r="D44" s="1234"/>
      <c r="E44" s="1235"/>
      <c r="F44" s="1235"/>
      <c r="G44" s="1235"/>
      <c r="H44" s="1235"/>
      <c r="I44" s="1235"/>
      <c r="J44" s="1236"/>
    </row>
    <row r="45" spans="1:10" ht="45.75" customHeight="1">
      <c r="B45" s="587"/>
      <c r="C45" s="580"/>
      <c r="D45" s="1234"/>
      <c r="E45" s="1235"/>
      <c r="F45" s="1235"/>
      <c r="G45" s="1235"/>
      <c r="H45" s="1235"/>
      <c r="I45" s="1235"/>
      <c r="J45" s="1236"/>
    </row>
    <row r="46" spans="1:10" ht="45.75" customHeight="1">
      <c r="B46" s="70"/>
      <c r="C46" s="71"/>
      <c r="D46" s="1237"/>
      <c r="E46" s="1238"/>
      <c r="F46" s="1238"/>
      <c r="G46" s="1238"/>
      <c r="H46" s="1238"/>
      <c r="I46" s="1238"/>
      <c r="J46" s="1239"/>
    </row>
    <row r="47" spans="1:10" ht="8.25" customHeight="1">
      <c r="B47" s="72"/>
      <c r="C47" s="72"/>
      <c r="D47" s="72"/>
      <c r="E47" s="72"/>
      <c r="F47" s="72"/>
      <c r="G47" s="72"/>
      <c r="H47" s="72"/>
      <c r="I47" s="72"/>
      <c r="J47" s="72"/>
    </row>
    <row r="48" spans="1:10" ht="45.75" customHeight="1">
      <c r="A48" s="69">
        <v>8</v>
      </c>
      <c r="B48" s="1221"/>
      <c r="C48" s="1221"/>
      <c r="D48" s="1231" t="s">
        <v>212</v>
      </c>
      <c r="E48" s="1232"/>
      <c r="F48" s="1232"/>
      <c r="G48" s="1232"/>
      <c r="H48" s="1232"/>
      <c r="I48" s="1232"/>
      <c r="J48" s="1233"/>
    </row>
    <row r="49" spans="1:10" ht="45.75" customHeight="1">
      <c r="B49" s="1221"/>
      <c r="C49" s="1221"/>
      <c r="D49" s="1234"/>
      <c r="E49" s="1235"/>
      <c r="F49" s="1235"/>
      <c r="G49" s="1235"/>
      <c r="H49" s="1235"/>
      <c r="I49" s="1235"/>
      <c r="J49" s="1236"/>
    </row>
    <row r="50" spans="1:10" ht="45.75" customHeight="1">
      <c r="B50" s="587"/>
      <c r="C50" s="580"/>
      <c r="D50" s="1234"/>
      <c r="E50" s="1235"/>
      <c r="F50" s="1235"/>
      <c r="G50" s="1235"/>
      <c r="H50" s="1235"/>
      <c r="I50" s="1235"/>
      <c r="J50" s="1236"/>
    </row>
    <row r="51" spans="1:10" ht="45.75" customHeight="1">
      <c r="B51" s="70"/>
      <c r="C51" s="71"/>
      <c r="D51" s="1237"/>
      <c r="E51" s="1238"/>
      <c r="F51" s="1238"/>
      <c r="G51" s="1238"/>
      <c r="H51" s="1238"/>
      <c r="I51" s="1238"/>
      <c r="J51" s="1239"/>
    </row>
    <row r="52" spans="1:10" ht="8.25" customHeight="1">
      <c r="B52" s="72"/>
      <c r="C52" s="72"/>
      <c r="D52" s="72"/>
      <c r="E52" s="72"/>
      <c r="F52" s="72"/>
      <c r="G52" s="72"/>
      <c r="H52" s="72"/>
      <c r="I52" s="72"/>
      <c r="J52" s="72"/>
    </row>
    <row r="53" spans="1:10" ht="45.75" customHeight="1">
      <c r="A53" s="69">
        <v>9</v>
      </c>
      <c r="B53" s="1221"/>
      <c r="C53" s="1221"/>
      <c r="D53" s="1231" t="s">
        <v>212</v>
      </c>
      <c r="E53" s="1232"/>
      <c r="F53" s="1232"/>
      <c r="G53" s="1232"/>
      <c r="H53" s="1232"/>
      <c r="I53" s="1232"/>
      <c r="J53" s="1233"/>
    </row>
    <row r="54" spans="1:10" ht="45.75" customHeight="1">
      <c r="B54" s="1221"/>
      <c r="C54" s="1221"/>
      <c r="D54" s="1234"/>
      <c r="E54" s="1235"/>
      <c r="F54" s="1235"/>
      <c r="G54" s="1235"/>
      <c r="H54" s="1235"/>
      <c r="I54" s="1235"/>
      <c r="J54" s="1236"/>
    </row>
    <row r="55" spans="1:10" ht="45.75" customHeight="1">
      <c r="B55" s="587"/>
      <c r="C55" s="580"/>
      <c r="D55" s="1234"/>
      <c r="E55" s="1235"/>
      <c r="F55" s="1235"/>
      <c r="G55" s="1235"/>
      <c r="H55" s="1235"/>
      <c r="I55" s="1235"/>
      <c r="J55" s="1236"/>
    </row>
    <row r="56" spans="1:10" ht="45.75" customHeight="1">
      <c r="B56" s="70"/>
      <c r="C56" s="71"/>
      <c r="D56" s="1237"/>
      <c r="E56" s="1238"/>
      <c r="F56" s="1238"/>
      <c r="G56" s="1238"/>
      <c r="H56" s="1238"/>
      <c r="I56" s="1238"/>
      <c r="J56" s="1239"/>
    </row>
    <row r="57" spans="1:10" ht="8.25" customHeight="1">
      <c r="B57" s="72"/>
      <c r="C57" s="72"/>
      <c r="D57" s="72"/>
      <c r="E57" s="72"/>
      <c r="F57" s="72"/>
      <c r="G57" s="72"/>
      <c r="H57" s="72"/>
      <c r="I57" s="72"/>
      <c r="J57" s="72"/>
    </row>
    <row r="58" spans="1:10" ht="45.75" customHeight="1">
      <c r="A58" s="69">
        <v>10</v>
      </c>
      <c r="B58" s="1221"/>
      <c r="C58" s="1221"/>
      <c r="D58" s="1231" t="s">
        <v>212</v>
      </c>
      <c r="E58" s="1232"/>
      <c r="F58" s="1232"/>
      <c r="G58" s="1232"/>
      <c r="H58" s="1232"/>
      <c r="I58" s="1232"/>
      <c r="J58" s="1233"/>
    </row>
    <row r="59" spans="1:10" ht="45.75" customHeight="1">
      <c r="B59" s="1221"/>
      <c r="C59" s="1221"/>
      <c r="D59" s="1234"/>
      <c r="E59" s="1235"/>
      <c r="F59" s="1235"/>
      <c r="G59" s="1235"/>
      <c r="H59" s="1235"/>
      <c r="I59" s="1235"/>
      <c r="J59" s="1236"/>
    </row>
    <row r="60" spans="1:10" ht="45.75" customHeight="1">
      <c r="B60" s="587"/>
      <c r="C60" s="580"/>
      <c r="D60" s="1234"/>
      <c r="E60" s="1235"/>
      <c r="F60" s="1235"/>
      <c r="G60" s="1235"/>
      <c r="H60" s="1235"/>
      <c r="I60" s="1235"/>
      <c r="J60" s="1236"/>
    </row>
    <row r="61" spans="1:10" ht="45.75" customHeight="1">
      <c r="B61" s="70"/>
      <c r="C61" s="71"/>
      <c r="D61" s="1237"/>
      <c r="E61" s="1238"/>
      <c r="F61" s="1238"/>
      <c r="G61" s="1238"/>
      <c r="H61" s="1238"/>
      <c r="I61" s="1238"/>
      <c r="J61" s="1239"/>
    </row>
    <row r="62" spans="1:10" ht="10.5" customHeight="1">
      <c r="B62" s="68"/>
      <c r="C62" s="68"/>
      <c r="D62" s="68"/>
      <c r="E62" s="68"/>
      <c r="F62" s="68"/>
      <c r="G62" s="68"/>
      <c r="H62" s="68"/>
      <c r="I62" s="68"/>
      <c r="J62" s="68"/>
    </row>
    <row r="63" spans="1:10" ht="15.75" customHeight="1">
      <c r="A63" s="67" t="s">
        <v>207</v>
      </c>
      <c r="B63" s="1240" t="s">
        <v>208</v>
      </c>
      <c r="C63" s="1241"/>
      <c r="D63" s="1222" t="s">
        <v>211</v>
      </c>
      <c r="E63" s="1223"/>
      <c r="F63" s="1223"/>
      <c r="G63" s="1223"/>
      <c r="H63" s="1223"/>
      <c r="I63" s="1223"/>
      <c r="J63" s="1224"/>
    </row>
    <row r="64" spans="1:10" ht="15.75" customHeight="1">
      <c r="B64" s="1240" t="s">
        <v>210</v>
      </c>
      <c r="C64" s="1241"/>
      <c r="D64" s="1225"/>
      <c r="E64" s="1226"/>
      <c r="F64" s="1226"/>
      <c r="G64" s="1226"/>
      <c r="H64" s="1226"/>
      <c r="I64" s="1226"/>
      <c r="J64" s="1227"/>
    </row>
    <row r="65" spans="1:10" ht="15.75" customHeight="1">
      <c r="B65" s="581" t="s">
        <v>209</v>
      </c>
      <c r="C65" s="586" t="s">
        <v>557</v>
      </c>
      <c r="D65" s="1225"/>
      <c r="E65" s="1226"/>
      <c r="F65" s="1226"/>
      <c r="G65" s="1226"/>
      <c r="H65" s="1226"/>
      <c r="I65" s="1226"/>
      <c r="J65" s="1227"/>
    </row>
    <row r="66" spans="1:10" ht="15.75" customHeight="1">
      <c r="B66" s="67" t="s">
        <v>221</v>
      </c>
      <c r="C66" s="67" t="s">
        <v>217</v>
      </c>
      <c r="D66" s="1228"/>
      <c r="E66" s="1229"/>
      <c r="F66" s="1229"/>
      <c r="G66" s="1229"/>
      <c r="H66" s="1229"/>
      <c r="I66" s="1229"/>
      <c r="J66" s="1230"/>
    </row>
    <row r="67" spans="1:10" ht="14.25" customHeight="1">
      <c r="D67" s="68"/>
      <c r="E67" s="68"/>
      <c r="F67" s="68"/>
      <c r="G67" s="68"/>
      <c r="H67" s="68"/>
      <c r="I67" s="68"/>
      <c r="J67" s="68"/>
    </row>
    <row r="68" spans="1:10" ht="45.75" customHeight="1">
      <c r="A68" s="69">
        <v>11</v>
      </c>
      <c r="B68" s="1221"/>
      <c r="C68" s="1221"/>
      <c r="D68" s="1231" t="s">
        <v>212</v>
      </c>
      <c r="E68" s="1232"/>
      <c r="F68" s="1232"/>
      <c r="G68" s="1232"/>
      <c r="H68" s="1232"/>
      <c r="I68" s="1232"/>
      <c r="J68" s="1233"/>
    </row>
    <row r="69" spans="1:10" ht="45.75" customHeight="1">
      <c r="B69" s="1221"/>
      <c r="C69" s="1221"/>
      <c r="D69" s="1234"/>
      <c r="E69" s="1235"/>
      <c r="F69" s="1235"/>
      <c r="G69" s="1235"/>
      <c r="H69" s="1235"/>
      <c r="I69" s="1235"/>
      <c r="J69" s="1236"/>
    </row>
    <row r="70" spans="1:10" ht="45.75" customHeight="1">
      <c r="B70" s="587"/>
      <c r="C70" s="580"/>
      <c r="D70" s="1234"/>
      <c r="E70" s="1235"/>
      <c r="F70" s="1235"/>
      <c r="G70" s="1235"/>
      <c r="H70" s="1235"/>
      <c r="I70" s="1235"/>
      <c r="J70" s="1236"/>
    </row>
    <row r="71" spans="1:10" ht="45.75" customHeight="1">
      <c r="B71" s="70"/>
      <c r="C71" s="71"/>
      <c r="D71" s="1237"/>
      <c r="E71" s="1238"/>
      <c r="F71" s="1238"/>
      <c r="G71" s="1238"/>
      <c r="H71" s="1238"/>
      <c r="I71" s="1238"/>
      <c r="J71" s="1239"/>
    </row>
    <row r="72" spans="1:10" ht="8.25" customHeight="1">
      <c r="B72" s="72"/>
      <c r="C72" s="72"/>
      <c r="D72" s="72"/>
      <c r="E72" s="72"/>
      <c r="F72" s="72"/>
      <c r="G72" s="72"/>
      <c r="H72" s="72"/>
      <c r="I72" s="72"/>
      <c r="J72" s="72"/>
    </row>
    <row r="73" spans="1:10" ht="45.75" customHeight="1">
      <c r="A73" s="69">
        <v>12</v>
      </c>
      <c r="B73" s="1221"/>
      <c r="C73" s="1221"/>
      <c r="D73" s="1231" t="s">
        <v>212</v>
      </c>
      <c r="E73" s="1232"/>
      <c r="F73" s="1232"/>
      <c r="G73" s="1232"/>
      <c r="H73" s="1232"/>
      <c r="I73" s="1232"/>
      <c r="J73" s="1233"/>
    </row>
    <row r="74" spans="1:10" ht="45.75" customHeight="1">
      <c r="B74" s="1221"/>
      <c r="C74" s="1221"/>
      <c r="D74" s="1234"/>
      <c r="E74" s="1235"/>
      <c r="F74" s="1235"/>
      <c r="G74" s="1235"/>
      <c r="H74" s="1235"/>
      <c r="I74" s="1235"/>
      <c r="J74" s="1236"/>
    </row>
    <row r="75" spans="1:10" ht="45.75" customHeight="1">
      <c r="B75" s="587"/>
      <c r="C75" s="580"/>
      <c r="D75" s="1234"/>
      <c r="E75" s="1235"/>
      <c r="F75" s="1235"/>
      <c r="G75" s="1235"/>
      <c r="H75" s="1235"/>
      <c r="I75" s="1235"/>
      <c r="J75" s="1236"/>
    </row>
    <row r="76" spans="1:10" ht="45.75" customHeight="1">
      <c r="B76" s="70"/>
      <c r="C76" s="71"/>
      <c r="D76" s="1237"/>
      <c r="E76" s="1238"/>
      <c r="F76" s="1238"/>
      <c r="G76" s="1238"/>
      <c r="H76" s="1238"/>
      <c r="I76" s="1238"/>
      <c r="J76" s="1239"/>
    </row>
    <row r="77" spans="1:10" ht="8.25" customHeight="1">
      <c r="B77" s="72"/>
      <c r="C77" s="72"/>
      <c r="D77" s="72"/>
      <c r="E77" s="72"/>
      <c r="F77" s="72"/>
      <c r="G77" s="72"/>
      <c r="H77" s="72"/>
      <c r="I77" s="72"/>
      <c r="J77" s="72"/>
    </row>
    <row r="78" spans="1:10" ht="45.75" customHeight="1">
      <c r="A78" s="69">
        <v>13</v>
      </c>
      <c r="B78" s="1221"/>
      <c r="C78" s="1221"/>
      <c r="D78" s="1231" t="s">
        <v>212</v>
      </c>
      <c r="E78" s="1232"/>
      <c r="F78" s="1232"/>
      <c r="G78" s="1232"/>
      <c r="H78" s="1232"/>
      <c r="I78" s="1232"/>
      <c r="J78" s="1233"/>
    </row>
    <row r="79" spans="1:10" ht="45.75" customHeight="1">
      <c r="B79" s="1221"/>
      <c r="C79" s="1221"/>
      <c r="D79" s="1234"/>
      <c r="E79" s="1235"/>
      <c r="F79" s="1235"/>
      <c r="G79" s="1235"/>
      <c r="H79" s="1235"/>
      <c r="I79" s="1235"/>
      <c r="J79" s="1236"/>
    </row>
    <row r="80" spans="1:10" ht="45.75" customHeight="1">
      <c r="B80" s="587"/>
      <c r="C80" s="580"/>
      <c r="D80" s="1234"/>
      <c r="E80" s="1235"/>
      <c r="F80" s="1235"/>
      <c r="G80" s="1235"/>
      <c r="H80" s="1235"/>
      <c r="I80" s="1235"/>
      <c r="J80" s="1236"/>
    </row>
    <row r="81" spans="1:10" ht="45.75" customHeight="1">
      <c r="B81" s="70"/>
      <c r="C81" s="71"/>
      <c r="D81" s="1237"/>
      <c r="E81" s="1238"/>
      <c r="F81" s="1238"/>
      <c r="G81" s="1238"/>
      <c r="H81" s="1238"/>
      <c r="I81" s="1238"/>
      <c r="J81" s="1239"/>
    </row>
    <row r="82" spans="1:10" ht="8.25" customHeight="1">
      <c r="B82" s="72"/>
      <c r="C82" s="72"/>
      <c r="D82" s="72"/>
      <c r="E82" s="72"/>
      <c r="F82" s="72"/>
      <c r="G82" s="72"/>
      <c r="H82" s="72"/>
      <c r="I82" s="72"/>
      <c r="J82" s="72"/>
    </row>
    <row r="83" spans="1:10" ht="45.75" customHeight="1">
      <c r="A83" s="69">
        <v>14</v>
      </c>
      <c r="B83" s="1221"/>
      <c r="C83" s="1221"/>
      <c r="D83" s="1231" t="s">
        <v>212</v>
      </c>
      <c r="E83" s="1232"/>
      <c r="F83" s="1232"/>
      <c r="G83" s="1232"/>
      <c r="H83" s="1232"/>
      <c r="I83" s="1232"/>
      <c r="J83" s="1233"/>
    </row>
    <row r="84" spans="1:10" ht="45.75" customHeight="1">
      <c r="B84" s="1221"/>
      <c r="C84" s="1221"/>
      <c r="D84" s="1234"/>
      <c r="E84" s="1235"/>
      <c r="F84" s="1235"/>
      <c r="G84" s="1235"/>
      <c r="H84" s="1235"/>
      <c r="I84" s="1235"/>
      <c r="J84" s="1236"/>
    </row>
    <row r="85" spans="1:10" ht="45.75" customHeight="1">
      <c r="B85" s="587"/>
      <c r="C85" s="580"/>
      <c r="D85" s="1234"/>
      <c r="E85" s="1235"/>
      <c r="F85" s="1235"/>
      <c r="G85" s="1235"/>
      <c r="H85" s="1235"/>
      <c r="I85" s="1235"/>
      <c r="J85" s="1236"/>
    </row>
    <row r="86" spans="1:10" ht="45.75" customHeight="1">
      <c r="B86" s="70"/>
      <c r="C86" s="71"/>
      <c r="D86" s="1237"/>
      <c r="E86" s="1238"/>
      <c r="F86" s="1238"/>
      <c r="G86" s="1238"/>
      <c r="H86" s="1238"/>
      <c r="I86" s="1238"/>
      <c r="J86" s="1239"/>
    </row>
    <row r="87" spans="1:10" ht="8.25" customHeight="1">
      <c r="B87" s="72"/>
      <c r="C87" s="72"/>
      <c r="D87" s="72"/>
      <c r="E87" s="72"/>
      <c r="F87" s="72"/>
      <c r="G87" s="72"/>
      <c r="H87" s="72"/>
      <c r="I87" s="72"/>
      <c r="J87" s="72"/>
    </row>
    <row r="88" spans="1:10" ht="45.75" customHeight="1">
      <c r="A88" s="69">
        <v>15</v>
      </c>
      <c r="B88" s="1221"/>
      <c r="C88" s="1221"/>
      <c r="D88" s="1231" t="s">
        <v>212</v>
      </c>
      <c r="E88" s="1232"/>
      <c r="F88" s="1232"/>
      <c r="G88" s="1232"/>
      <c r="H88" s="1232"/>
      <c r="I88" s="1232"/>
      <c r="J88" s="1233"/>
    </row>
    <row r="89" spans="1:10" ht="45.75" customHeight="1">
      <c r="B89" s="1221"/>
      <c r="C89" s="1221"/>
      <c r="D89" s="1234"/>
      <c r="E89" s="1235"/>
      <c r="F89" s="1235"/>
      <c r="G89" s="1235"/>
      <c r="H89" s="1235"/>
      <c r="I89" s="1235"/>
      <c r="J89" s="1236"/>
    </row>
    <row r="90" spans="1:10" ht="45.75" customHeight="1">
      <c r="B90" s="587"/>
      <c r="C90" s="580"/>
      <c r="D90" s="1234"/>
      <c r="E90" s="1235"/>
      <c r="F90" s="1235"/>
      <c r="G90" s="1235"/>
      <c r="H90" s="1235"/>
      <c r="I90" s="1235"/>
      <c r="J90" s="1236"/>
    </row>
    <row r="91" spans="1:10" ht="45.75" customHeight="1">
      <c r="B91" s="70"/>
      <c r="C91" s="71"/>
      <c r="D91" s="1237"/>
      <c r="E91" s="1238"/>
      <c r="F91" s="1238"/>
      <c r="G91" s="1238"/>
      <c r="H91" s="1238"/>
      <c r="I91" s="1238"/>
      <c r="J91" s="1239"/>
    </row>
    <row r="92" spans="1:10" ht="10.5" customHeight="1">
      <c r="B92" s="68"/>
      <c r="C92" s="68"/>
      <c r="D92" s="68"/>
      <c r="E92" s="68"/>
      <c r="F92" s="68"/>
      <c r="G92" s="68"/>
      <c r="H92" s="68"/>
      <c r="I92" s="68"/>
      <c r="J92" s="68"/>
    </row>
    <row r="93" spans="1:10" ht="15.75" customHeight="1">
      <c r="A93" s="67" t="s">
        <v>207</v>
      </c>
      <c r="B93" s="1240" t="s">
        <v>208</v>
      </c>
      <c r="C93" s="1241"/>
      <c r="D93" s="1222" t="s">
        <v>211</v>
      </c>
      <c r="E93" s="1223"/>
      <c r="F93" s="1223"/>
      <c r="G93" s="1223"/>
      <c r="H93" s="1223"/>
      <c r="I93" s="1223"/>
      <c r="J93" s="1224"/>
    </row>
    <row r="94" spans="1:10" ht="15.75" customHeight="1">
      <c r="B94" s="1240" t="s">
        <v>210</v>
      </c>
      <c r="C94" s="1241"/>
      <c r="D94" s="1225"/>
      <c r="E94" s="1226"/>
      <c r="F94" s="1226"/>
      <c r="G94" s="1226"/>
      <c r="H94" s="1226"/>
      <c r="I94" s="1226"/>
      <c r="J94" s="1227"/>
    </row>
    <row r="95" spans="1:10" ht="15.75" customHeight="1">
      <c r="B95" s="581" t="s">
        <v>209</v>
      </c>
      <c r="C95" s="586" t="s">
        <v>557</v>
      </c>
      <c r="D95" s="1225"/>
      <c r="E95" s="1226"/>
      <c r="F95" s="1226"/>
      <c r="G95" s="1226"/>
      <c r="H95" s="1226"/>
      <c r="I95" s="1226"/>
      <c r="J95" s="1227"/>
    </row>
    <row r="96" spans="1:10" ht="15.75" customHeight="1">
      <c r="B96" s="67" t="s">
        <v>221</v>
      </c>
      <c r="C96" s="67" t="s">
        <v>217</v>
      </c>
      <c r="D96" s="1228"/>
      <c r="E96" s="1229"/>
      <c r="F96" s="1229"/>
      <c r="G96" s="1229"/>
      <c r="H96" s="1229"/>
      <c r="I96" s="1229"/>
      <c r="J96" s="1230"/>
    </row>
    <row r="97" spans="1:10" ht="14.25" customHeight="1">
      <c r="D97" s="68"/>
      <c r="E97" s="68"/>
      <c r="F97" s="68"/>
      <c r="G97" s="68"/>
      <c r="H97" s="68"/>
      <c r="I97" s="68"/>
      <c r="J97" s="68"/>
    </row>
    <row r="98" spans="1:10" ht="45.75" customHeight="1">
      <c r="A98" s="69">
        <v>16</v>
      </c>
      <c r="B98" s="1221"/>
      <c r="C98" s="1221"/>
      <c r="D98" s="1231" t="s">
        <v>212</v>
      </c>
      <c r="E98" s="1232"/>
      <c r="F98" s="1232"/>
      <c r="G98" s="1232"/>
      <c r="H98" s="1232"/>
      <c r="I98" s="1232"/>
      <c r="J98" s="1233"/>
    </row>
    <row r="99" spans="1:10" ht="45.75" customHeight="1">
      <c r="B99" s="1221"/>
      <c r="C99" s="1221"/>
      <c r="D99" s="1234"/>
      <c r="E99" s="1235"/>
      <c r="F99" s="1235"/>
      <c r="G99" s="1235"/>
      <c r="H99" s="1235"/>
      <c r="I99" s="1235"/>
      <c r="J99" s="1236"/>
    </row>
    <row r="100" spans="1:10" ht="45.75" customHeight="1">
      <c r="B100" s="587"/>
      <c r="C100" s="580"/>
      <c r="D100" s="1234"/>
      <c r="E100" s="1235"/>
      <c r="F100" s="1235"/>
      <c r="G100" s="1235"/>
      <c r="H100" s="1235"/>
      <c r="I100" s="1235"/>
      <c r="J100" s="1236"/>
    </row>
    <row r="101" spans="1:10" ht="45.75" customHeight="1">
      <c r="B101" s="70"/>
      <c r="C101" s="71"/>
      <c r="D101" s="1237"/>
      <c r="E101" s="1238"/>
      <c r="F101" s="1238"/>
      <c r="G101" s="1238"/>
      <c r="H101" s="1238"/>
      <c r="I101" s="1238"/>
      <c r="J101" s="1239"/>
    </row>
    <row r="102" spans="1:10" ht="8.25" customHeight="1">
      <c r="B102" s="72"/>
      <c r="C102" s="72"/>
      <c r="D102" s="72"/>
      <c r="E102" s="72"/>
      <c r="F102" s="72"/>
      <c r="G102" s="72"/>
      <c r="H102" s="72"/>
      <c r="I102" s="72"/>
      <c r="J102" s="72"/>
    </row>
    <row r="103" spans="1:10" ht="45.75" customHeight="1">
      <c r="A103" s="69">
        <v>17</v>
      </c>
      <c r="B103" s="1221"/>
      <c r="C103" s="1221"/>
      <c r="D103" s="1231" t="s">
        <v>212</v>
      </c>
      <c r="E103" s="1232"/>
      <c r="F103" s="1232"/>
      <c r="G103" s="1232"/>
      <c r="H103" s="1232"/>
      <c r="I103" s="1232"/>
      <c r="J103" s="1233"/>
    </row>
    <row r="104" spans="1:10" ht="45.75" customHeight="1">
      <c r="B104" s="1221"/>
      <c r="C104" s="1221"/>
      <c r="D104" s="1234"/>
      <c r="E104" s="1235"/>
      <c r="F104" s="1235"/>
      <c r="G104" s="1235"/>
      <c r="H104" s="1235"/>
      <c r="I104" s="1235"/>
      <c r="J104" s="1236"/>
    </row>
    <row r="105" spans="1:10" ht="45.75" customHeight="1">
      <c r="B105" s="587"/>
      <c r="C105" s="580"/>
      <c r="D105" s="1234"/>
      <c r="E105" s="1235"/>
      <c r="F105" s="1235"/>
      <c r="G105" s="1235"/>
      <c r="H105" s="1235"/>
      <c r="I105" s="1235"/>
      <c r="J105" s="1236"/>
    </row>
    <row r="106" spans="1:10" ht="45.75" customHeight="1">
      <c r="B106" s="70"/>
      <c r="C106" s="71"/>
      <c r="D106" s="1237"/>
      <c r="E106" s="1238"/>
      <c r="F106" s="1238"/>
      <c r="G106" s="1238"/>
      <c r="H106" s="1238"/>
      <c r="I106" s="1238"/>
      <c r="J106" s="1239"/>
    </row>
    <row r="107" spans="1:10" ht="8.25" customHeight="1">
      <c r="B107" s="72"/>
      <c r="C107" s="72"/>
      <c r="D107" s="72"/>
      <c r="E107" s="72"/>
      <c r="F107" s="72"/>
      <c r="G107" s="72"/>
      <c r="H107" s="72"/>
      <c r="I107" s="72"/>
      <c r="J107" s="72"/>
    </row>
    <row r="108" spans="1:10" ht="45.75" customHeight="1">
      <c r="A108" s="69">
        <v>18</v>
      </c>
      <c r="B108" s="1221"/>
      <c r="C108" s="1221"/>
      <c r="D108" s="1231" t="s">
        <v>212</v>
      </c>
      <c r="E108" s="1232"/>
      <c r="F108" s="1232"/>
      <c r="G108" s="1232"/>
      <c r="H108" s="1232"/>
      <c r="I108" s="1232"/>
      <c r="J108" s="1233"/>
    </row>
    <row r="109" spans="1:10" ht="45.75" customHeight="1">
      <c r="B109" s="1221"/>
      <c r="C109" s="1221"/>
      <c r="D109" s="1234"/>
      <c r="E109" s="1235"/>
      <c r="F109" s="1235"/>
      <c r="G109" s="1235"/>
      <c r="H109" s="1235"/>
      <c r="I109" s="1235"/>
      <c r="J109" s="1236"/>
    </row>
    <row r="110" spans="1:10" ht="45.75" customHeight="1">
      <c r="B110" s="587"/>
      <c r="C110" s="580"/>
      <c r="D110" s="1234"/>
      <c r="E110" s="1235"/>
      <c r="F110" s="1235"/>
      <c r="G110" s="1235"/>
      <c r="H110" s="1235"/>
      <c r="I110" s="1235"/>
      <c r="J110" s="1236"/>
    </row>
    <row r="111" spans="1:10" ht="45.75" customHeight="1">
      <c r="B111" s="70"/>
      <c r="C111" s="71"/>
      <c r="D111" s="1237"/>
      <c r="E111" s="1238"/>
      <c r="F111" s="1238"/>
      <c r="G111" s="1238"/>
      <c r="H111" s="1238"/>
      <c r="I111" s="1238"/>
      <c r="J111" s="1239"/>
    </row>
    <row r="112" spans="1:10" ht="8.25" customHeight="1">
      <c r="B112" s="72"/>
      <c r="C112" s="72"/>
      <c r="D112" s="72"/>
      <c r="E112" s="72"/>
      <c r="F112" s="72"/>
      <c r="G112" s="72"/>
      <c r="H112" s="72"/>
      <c r="I112" s="72"/>
      <c r="J112" s="72"/>
    </row>
    <row r="113" spans="1:10" ht="45.75" customHeight="1">
      <c r="A113" s="69">
        <v>19</v>
      </c>
      <c r="B113" s="1221"/>
      <c r="C113" s="1221"/>
      <c r="D113" s="1231" t="s">
        <v>212</v>
      </c>
      <c r="E113" s="1232"/>
      <c r="F113" s="1232"/>
      <c r="G113" s="1232"/>
      <c r="H113" s="1232"/>
      <c r="I113" s="1232"/>
      <c r="J113" s="1233"/>
    </row>
    <row r="114" spans="1:10" ht="45.75" customHeight="1">
      <c r="B114" s="1221"/>
      <c r="C114" s="1221"/>
      <c r="D114" s="1234"/>
      <c r="E114" s="1235"/>
      <c r="F114" s="1235"/>
      <c r="G114" s="1235"/>
      <c r="H114" s="1235"/>
      <c r="I114" s="1235"/>
      <c r="J114" s="1236"/>
    </row>
    <row r="115" spans="1:10" ht="45.75" customHeight="1">
      <c r="B115" s="587"/>
      <c r="C115" s="580"/>
      <c r="D115" s="1234"/>
      <c r="E115" s="1235"/>
      <c r="F115" s="1235"/>
      <c r="G115" s="1235"/>
      <c r="H115" s="1235"/>
      <c r="I115" s="1235"/>
      <c r="J115" s="1236"/>
    </row>
    <row r="116" spans="1:10" ht="45.75" customHeight="1">
      <c r="B116" s="70"/>
      <c r="C116" s="71"/>
      <c r="D116" s="1237"/>
      <c r="E116" s="1238"/>
      <c r="F116" s="1238"/>
      <c r="G116" s="1238"/>
      <c r="H116" s="1238"/>
      <c r="I116" s="1238"/>
      <c r="J116" s="1239"/>
    </row>
    <row r="117" spans="1:10" ht="8.25" customHeight="1">
      <c r="B117" s="72"/>
      <c r="C117" s="72"/>
      <c r="D117" s="72"/>
      <c r="E117" s="72"/>
      <c r="F117" s="72"/>
      <c r="G117" s="72"/>
      <c r="H117" s="72"/>
      <c r="I117" s="72"/>
      <c r="J117" s="72"/>
    </row>
    <row r="118" spans="1:10" ht="45.75" customHeight="1">
      <c r="A118" s="69">
        <v>20</v>
      </c>
      <c r="B118" s="1221"/>
      <c r="C118" s="1221"/>
      <c r="D118" s="1231" t="s">
        <v>212</v>
      </c>
      <c r="E118" s="1232"/>
      <c r="F118" s="1232"/>
      <c r="G118" s="1232"/>
      <c r="H118" s="1232"/>
      <c r="I118" s="1232"/>
      <c r="J118" s="1233"/>
    </row>
    <row r="119" spans="1:10" ht="45.75" customHeight="1">
      <c r="B119" s="1221"/>
      <c r="C119" s="1221"/>
      <c r="D119" s="1234"/>
      <c r="E119" s="1235"/>
      <c r="F119" s="1235"/>
      <c r="G119" s="1235"/>
      <c r="H119" s="1235"/>
      <c r="I119" s="1235"/>
      <c r="J119" s="1236"/>
    </row>
    <row r="120" spans="1:10" ht="45.75" customHeight="1">
      <c r="B120" s="587"/>
      <c r="C120" s="580"/>
      <c r="D120" s="1234"/>
      <c r="E120" s="1235"/>
      <c r="F120" s="1235"/>
      <c r="G120" s="1235"/>
      <c r="H120" s="1235"/>
      <c r="I120" s="1235"/>
      <c r="J120" s="1236"/>
    </row>
    <row r="121" spans="1:10" ht="45.75" customHeight="1">
      <c r="B121" s="70"/>
      <c r="C121" s="71"/>
      <c r="D121" s="1237"/>
      <c r="E121" s="1238"/>
      <c r="F121" s="1238"/>
      <c r="G121" s="1238"/>
      <c r="H121" s="1238"/>
      <c r="I121" s="1238"/>
      <c r="J121" s="1239"/>
    </row>
    <row r="122" spans="1:10" ht="10.5" customHeight="1">
      <c r="B122" s="68"/>
      <c r="C122" s="68"/>
      <c r="D122" s="68"/>
      <c r="E122" s="68"/>
      <c r="F122" s="68"/>
      <c r="G122" s="68"/>
      <c r="H122" s="68"/>
      <c r="I122" s="68"/>
      <c r="J122" s="68"/>
    </row>
    <row r="123" spans="1:10">
      <c r="B123" s="68"/>
      <c r="C123" s="68"/>
    </row>
  </sheetData>
  <mergeCells count="72">
    <mergeCell ref="B113:C113"/>
    <mergeCell ref="B114:C114"/>
    <mergeCell ref="B118:C118"/>
    <mergeCell ref="B119:C119"/>
    <mergeCell ref="B104:C104"/>
    <mergeCell ref="B108:C108"/>
    <mergeCell ref="B109:C109"/>
    <mergeCell ref="B78:C78"/>
    <mergeCell ref="B98:C98"/>
    <mergeCell ref="B99:C99"/>
    <mergeCell ref="B103:C103"/>
    <mergeCell ref="B88:C88"/>
    <mergeCell ref="B89:C89"/>
    <mergeCell ref="B93:C93"/>
    <mergeCell ref="B94:C94"/>
    <mergeCell ref="D118:J121"/>
    <mergeCell ref="D78:J81"/>
    <mergeCell ref="B54:C54"/>
    <mergeCell ref="B58:C58"/>
    <mergeCell ref="B38:C38"/>
    <mergeCell ref="B39:C39"/>
    <mergeCell ref="B43:C43"/>
    <mergeCell ref="B44:C44"/>
    <mergeCell ref="B48:C48"/>
    <mergeCell ref="B49:C49"/>
    <mergeCell ref="B59:C59"/>
    <mergeCell ref="B79:C79"/>
    <mergeCell ref="B83:C83"/>
    <mergeCell ref="B84:C84"/>
    <mergeCell ref="B73:C73"/>
    <mergeCell ref="B74:C74"/>
    <mergeCell ref="D93:J96"/>
    <mergeCell ref="D98:J101"/>
    <mergeCell ref="D103:J106"/>
    <mergeCell ref="D108:J111"/>
    <mergeCell ref="D113:J116"/>
    <mergeCell ref="D88:J91"/>
    <mergeCell ref="D63:J66"/>
    <mergeCell ref="D68:J71"/>
    <mergeCell ref="D73:J76"/>
    <mergeCell ref="D83:J86"/>
    <mergeCell ref="D18:J21"/>
    <mergeCell ref="D8:J11"/>
    <mergeCell ref="D3:J6"/>
    <mergeCell ref="D13:J16"/>
    <mergeCell ref="B63:C63"/>
    <mergeCell ref="B3:C3"/>
    <mergeCell ref="B4:C4"/>
    <mergeCell ref="B8:C8"/>
    <mergeCell ref="D58:J61"/>
    <mergeCell ref="B53:C53"/>
    <mergeCell ref="B23:C23"/>
    <mergeCell ref="B24:C24"/>
    <mergeCell ref="B28:C28"/>
    <mergeCell ref="B29:C29"/>
    <mergeCell ref="B33:C33"/>
    <mergeCell ref="B34:C34"/>
    <mergeCell ref="D23:J26"/>
    <mergeCell ref="D28:J31"/>
    <mergeCell ref="D33:J36"/>
    <mergeCell ref="D38:J41"/>
    <mergeCell ref="D43:J46"/>
    <mergeCell ref="D48:J51"/>
    <mergeCell ref="D53:J56"/>
    <mergeCell ref="B68:C68"/>
    <mergeCell ref="B69:C69"/>
    <mergeCell ref="B9:C9"/>
    <mergeCell ref="B13:C13"/>
    <mergeCell ref="B14:C14"/>
    <mergeCell ref="B18:C18"/>
    <mergeCell ref="B19:C19"/>
    <mergeCell ref="B64:C64"/>
  </mergeCells>
  <phoneticPr fontId="9"/>
  <dataValidations count="1">
    <dataValidation allowBlank="1" showInputMessage="1" showErrorMessage="1" promptTitle="数字のみ入力してください" prompt="「回」は自動表示されます" sqref="C11 C16 C21 C26 C31 C41 C46 C51 C56 C61 C71 C76 C81 C86 C91 C101 C106 C111 C116 C121" xr:uid="{9C64E148-F9FB-485E-84B8-E804128A3346}"/>
  </dataValidations>
  <pageMargins left="1.1023622047244095" right="0.70866141732283472" top="0.39370078740157483" bottom="0.39370078740157483" header="0" footer="0.19685039370078741"/>
  <pageSetup paperSize="9" scale="64" fitToHeight="0" orientation="portrait" r:id="rId1"/>
  <headerFooter scaleWithDoc="0" alignWithMargins="0">
    <oddFooter>&amp;R&amp;"ＭＳ ゴシック,標準"&amp;12整理番号：（事務局記入欄）</oddFooter>
  </headerFooter>
  <rowBreaks count="3" manualBreakCount="3">
    <brk id="32" max="16383" man="1"/>
    <brk id="62" max="16383" man="1"/>
    <brk id="92"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Q126"/>
  <sheetViews>
    <sheetView view="pageBreakPreview" zoomScale="70" zoomScaleNormal="80" zoomScaleSheetLayoutView="70" workbookViewId="0">
      <selection activeCell="J5" sqref="J5"/>
    </sheetView>
  </sheetViews>
  <sheetFormatPr defaultColWidth="9" defaultRowHeight="20.100000000000001" customHeight="1"/>
  <cols>
    <col min="1" max="1" width="4.875" style="19" bestFit="1" customWidth="1"/>
    <col min="2" max="3" width="4.625" style="19" customWidth="1"/>
    <col min="4" max="4" width="4.625" style="19" hidden="1" customWidth="1"/>
    <col min="5" max="5" width="20.625" style="74" customWidth="1"/>
    <col min="6" max="6" width="30.625" style="74" customWidth="1"/>
    <col min="7" max="7" width="30.625" style="19" customWidth="1"/>
    <col min="8" max="8" width="16.625" style="149" customWidth="1"/>
    <col min="9" max="9" width="6.625" style="76" customWidth="1"/>
    <col min="10" max="10" width="4.625" style="76" customWidth="1"/>
    <col min="11" max="11" width="6.625" style="76" customWidth="1"/>
    <col min="12" max="12" width="4.625" style="76" customWidth="1"/>
    <col min="13" max="13" width="18.625" style="76" customWidth="1"/>
    <col min="14" max="14" width="16.5" style="78" bestFit="1" customWidth="1"/>
    <col min="15" max="15" width="9" style="19"/>
    <col min="16" max="16" width="4.625" style="19" customWidth="1"/>
    <col min="17" max="17" width="10.625" style="19" customWidth="1"/>
    <col min="18" max="16384" width="9" style="19"/>
  </cols>
  <sheetData>
    <row r="1" spans="1:17" ht="26.25" customHeight="1">
      <c r="B1" s="274" t="s">
        <v>441</v>
      </c>
      <c r="H1" s="75"/>
      <c r="N1" s="1016"/>
      <c r="O1" s="1016"/>
    </row>
    <row r="2" spans="1:17" ht="9.6" customHeight="1">
      <c r="B2" s="73"/>
      <c r="H2" s="75"/>
      <c r="O2" s="79"/>
    </row>
    <row r="3" spans="1:17" s="22" customFormat="1" ht="34.5" customHeight="1">
      <c r="E3" s="80" t="s">
        <v>232</v>
      </c>
      <c r="F3" s="1248" t="str">
        <f>IF(ISBLANK(総表!C15),"",総表!C15)</f>
        <v/>
      </c>
      <c r="G3" s="1248"/>
      <c r="H3" s="82" t="s">
        <v>233</v>
      </c>
      <c r="I3" s="1268" t="str">
        <f>IF(ISBLANK(総表!C31),"",総表!C31)</f>
        <v/>
      </c>
      <c r="J3" s="1248"/>
      <c r="K3" s="1248"/>
      <c r="L3" s="1248"/>
      <c r="M3" s="1248"/>
      <c r="N3" s="1248"/>
      <c r="O3" s="1248"/>
    </row>
    <row r="4" spans="1:17" s="22" customFormat="1" ht="30.6" customHeight="1">
      <c r="E4" s="81"/>
      <c r="F4" s="81"/>
      <c r="H4" s="83"/>
      <c r="I4" s="84"/>
      <c r="J4" s="84"/>
      <c r="K4" s="84"/>
      <c r="L4" s="84"/>
      <c r="M4" s="84"/>
      <c r="N4" s="77"/>
      <c r="O4" s="79"/>
    </row>
    <row r="5" spans="1:17" s="22" customFormat="1" ht="30.6" customHeight="1">
      <c r="B5" s="1242" t="s">
        <v>126</v>
      </c>
      <c r="C5" s="1242"/>
      <c r="D5" s="1242"/>
      <c r="E5" s="1243"/>
      <c r="F5" s="1249" t="s">
        <v>580</v>
      </c>
      <c r="G5" s="1250"/>
      <c r="H5" s="1250"/>
      <c r="I5" s="1251"/>
      <c r="J5" s="84"/>
      <c r="K5" s="84"/>
      <c r="L5" s="84"/>
      <c r="M5" s="84"/>
      <c r="N5" s="77"/>
      <c r="O5" s="79"/>
    </row>
    <row r="6" spans="1:17" ht="20.100000000000001" customHeight="1">
      <c r="B6" s="63"/>
      <c r="H6" s="75"/>
      <c r="I6" s="551" t="s">
        <v>473</v>
      </c>
      <c r="O6" s="79"/>
    </row>
    <row r="7" spans="1:17" ht="20.100000000000001" customHeight="1">
      <c r="A7" s="85"/>
      <c r="B7" s="86" t="s">
        <v>66</v>
      </c>
      <c r="C7" s="87"/>
      <c r="D7" s="87"/>
      <c r="E7" s="88"/>
      <c r="F7" s="89"/>
      <c r="G7" s="1259" t="s">
        <v>472</v>
      </c>
      <c r="H7" s="1260"/>
      <c r="I7" s="1261"/>
      <c r="J7" s="91"/>
      <c r="K7" s="91"/>
      <c r="L7" s="91"/>
      <c r="M7" s="91"/>
    </row>
    <row r="8" spans="1:17" ht="20.100000000000001" customHeight="1">
      <c r="A8" s="85"/>
      <c r="B8" s="92"/>
      <c r="C8" s="447" t="s">
        <v>213</v>
      </c>
      <c r="D8" s="119"/>
      <c r="E8" s="119"/>
      <c r="F8" s="119"/>
      <c r="G8" s="452">
        <f>N22</f>
        <v>0</v>
      </c>
      <c r="H8" s="1262">
        <f>交付申請書総表貼り付け欄!I55*1000</f>
        <v>0</v>
      </c>
      <c r="I8" s="1263"/>
      <c r="J8" s="93"/>
      <c r="K8" s="93"/>
      <c r="L8" s="93"/>
      <c r="M8" s="93"/>
    </row>
    <row r="9" spans="1:17" ht="20.100000000000001" customHeight="1">
      <c r="A9" s="85"/>
      <c r="B9" s="92"/>
      <c r="C9" s="450" t="s">
        <v>214</v>
      </c>
      <c r="D9" s="451"/>
      <c r="E9" s="451"/>
      <c r="F9" s="451"/>
      <c r="G9" s="453">
        <f>N53</f>
        <v>0</v>
      </c>
      <c r="H9" s="1264">
        <f>交付申請書総表貼り付け欄!I56*1000</f>
        <v>0</v>
      </c>
      <c r="I9" s="1265"/>
      <c r="J9" s="93"/>
      <c r="K9" s="93"/>
      <c r="L9" s="93"/>
      <c r="M9" s="93"/>
    </row>
    <row r="10" spans="1:17" ht="20.100000000000001" customHeight="1">
      <c r="A10" s="85"/>
      <c r="B10" s="92"/>
      <c r="C10" s="448" t="s">
        <v>215</v>
      </c>
      <c r="D10" s="449"/>
      <c r="E10" s="449"/>
      <c r="F10" s="449"/>
      <c r="G10" s="454">
        <f>N84</f>
        <v>0</v>
      </c>
      <c r="H10" s="1255">
        <f>交付申請書総表貼り付け欄!I57*1000</f>
        <v>0</v>
      </c>
      <c r="I10" s="1256"/>
      <c r="J10" s="93"/>
      <c r="K10" s="93"/>
      <c r="L10" s="93"/>
      <c r="M10" s="93"/>
    </row>
    <row r="11" spans="1:17" ht="20.100000000000001" customHeight="1">
      <c r="A11" s="85"/>
      <c r="B11" s="92"/>
      <c r="C11" s="431" t="s">
        <v>71</v>
      </c>
      <c r="D11" s="432"/>
      <c r="E11" s="433"/>
      <c r="F11" s="434"/>
      <c r="G11" s="455">
        <f>SUM(G8:G10)</f>
        <v>0</v>
      </c>
      <c r="H11" s="1257">
        <f>交付申請書総表貼り付け欄!I58*1000</f>
        <v>0</v>
      </c>
      <c r="I11" s="1258"/>
      <c r="J11" s="93"/>
      <c r="K11" s="93"/>
      <c r="L11" s="93"/>
      <c r="M11" s="93"/>
    </row>
    <row r="12" spans="1:17" ht="20.100000000000001" customHeight="1">
      <c r="A12" s="85"/>
      <c r="B12" s="92"/>
      <c r="C12" s="435"/>
      <c r="D12" s="436"/>
      <c r="E12" s="437" t="s">
        <v>69</v>
      </c>
      <c r="F12" s="438"/>
      <c r="G12" s="456">
        <f>SUM(Q22,Q53,Q84)</f>
        <v>0</v>
      </c>
      <c r="H12" s="1266"/>
      <c r="I12" s="1267"/>
      <c r="J12" s="94"/>
      <c r="K12" s="94"/>
      <c r="L12" s="94"/>
      <c r="M12" s="94"/>
      <c r="N12" s="94"/>
      <c r="Q12" s="95" t="s">
        <v>127</v>
      </c>
    </row>
    <row r="13" spans="1:17" ht="20.100000000000001" customHeight="1">
      <c r="A13" s="85"/>
      <c r="B13" s="92"/>
      <c r="C13" s="439"/>
      <c r="D13" s="440"/>
      <c r="E13" s="441" t="s">
        <v>70</v>
      </c>
      <c r="F13" s="442"/>
      <c r="G13" s="454">
        <f>IF(Q13="2",0,G11-G12)</f>
        <v>0</v>
      </c>
      <c r="H13" s="1255"/>
      <c r="I13" s="1256"/>
      <c r="J13" s="94"/>
      <c r="K13" s="94"/>
      <c r="L13" s="94"/>
      <c r="M13" s="94"/>
      <c r="N13" s="94"/>
      <c r="Q13" s="96" t="str">
        <f>LEFT(F5,1)</f>
        <v>要</v>
      </c>
    </row>
    <row r="14" spans="1:17" ht="20.100000000000001" customHeight="1">
      <c r="A14" s="85"/>
      <c r="B14" s="92"/>
      <c r="C14" s="443" t="s">
        <v>72</v>
      </c>
      <c r="D14" s="444"/>
      <c r="E14" s="445"/>
      <c r="F14" s="446"/>
      <c r="G14" s="455">
        <f>IF(Q13="1",ROUNDDOWN(G13*10/110,0),0)</f>
        <v>0</v>
      </c>
      <c r="H14" s="1257">
        <f>交付申請書総表貼り付け欄!I59*1000</f>
        <v>0</v>
      </c>
      <c r="I14" s="1258"/>
      <c r="J14" s="93"/>
      <c r="K14" s="93"/>
      <c r="L14" s="93"/>
      <c r="M14" s="93"/>
    </row>
    <row r="15" spans="1:17" ht="20.100000000000001" customHeight="1">
      <c r="A15" s="85"/>
      <c r="B15" s="404"/>
      <c r="C15" s="443" t="s">
        <v>329</v>
      </c>
      <c r="D15" s="444"/>
      <c r="E15" s="445"/>
      <c r="F15" s="446"/>
      <c r="G15" s="455">
        <f>G11-G14</f>
        <v>0</v>
      </c>
      <c r="H15" s="1257">
        <f>交付申請書総表貼り付け欄!I60*1000</f>
        <v>0</v>
      </c>
      <c r="I15" s="1258"/>
      <c r="J15" s="93"/>
      <c r="K15" s="93"/>
      <c r="L15" s="93"/>
      <c r="M15" s="93"/>
    </row>
    <row r="16" spans="1:17" ht="20.100000000000001" customHeight="1">
      <c r="A16" s="85"/>
      <c r="B16" s="1252" t="s">
        <v>328</v>
      </c>
      <c r="C16" s="1253"/>
      <c r="D16" s="1253"/>
      <c r="E16" s="1253"/>
      <c r="F16" s="1254"/>
      <c r="G16" s="455">
        <f>N115</f>
        <v>0</v>
      </c>
      <c r="H16" s="1257">
        <f>交付申請書総表貼り付け欄!I61*1000</f>
        <v>0</v>
      </c>
      <c r="I16" s="1258"/>
      <c r="J16" s="93"/>
      <c r="K16" s="93"/>
      <c r="L16" s="93"/>
      <c r="M16" s="93"/>
    </row>
    <row r="17" spans="1:17" ht="9.9499999999999993" customHeight="1">
      <c r="A17" s="85"/>
      <c r="B17" s="97"/>
      <c r="C17" s="98"/>
      <c r="D17" s="97"/>
      <c r="E17" s="99"/>
      <c r="F17" s="97"/>
      <c r="G17" s="100"/>
      <c r="H17" s="101"/>
      <c r="I17" s="102"/>
      <c r="J17" s="102"/>
      <c r="K17" s="102"/>
      <c r="L17" s="102"/>
      <c r="M17" s="102"/>
      <c r="N17" s="103"/>
    </row>
    <row r="18" spans="1:17" ht="20.100000000000001" customHeight="1">
      <c r="A18" s="85"/>
      <c r="B18" s="109"/>
      <c r="C18" s="588" t="s">
        <v>558</v>
      </c>
      <c r="D18" s="100"/>
      <c r="E18" s="104"/>
      <c r="F18" s="105"/>
      <c r="G18" s="106"/>
      <c r="H18" s="107"/>
      <c r="I18" s="108"/>
      <c r="J18" s="108"/>
      <c r="L18" s="108"/>
      <c r="N18" s="103"/>
    </row>
    <row r="19" spans="1:17" ht="20.100000000000001" customHeight="1">
      <c r="B19" s="110" t="s">
        <v>2</v>
      </c>
      <c r="C19" s="110" t="s">
        <v>74</v>
      </c>
      <c r="D19" s="110" t="s">
        <v>73</v>
      </c>
      <c r="E19" s="110" t="s">
        <v>4</v>
      </c>
      <c r="F19" s="110" t="s">
        <v>259</v>
      </c>
      <c r="G19" s="110" t="s">
        <v>260</v>
      </c>
      <c r="H19" s="111" t="s">
        <v>279</v>
      </c>
      <c r="I19" s="1247" t="s">
        <v>124</v>
      </c>
      <c r="J19" s="1247"/>
      <c r="K19" s="1247" t="s">
        <v>125</v>
      </c>
      <c r="L19" s="1247"/>
      <c r="M19" s="111" t="s">
        <v>280</v>
      </c>
      <c r="N19" s="90" t="s">
        <v>442</v>
      </c>
      <c r="O19" s="110" t="s">
        <v>117</v>
      </c>
    </row>
    <row r="20" spans="1:17" ht="20.100000000000001" customHeight="1">
      <c r="B20" s="112" t="s">
        <v>66</v>
      </c>
      <c r="C20" s="113"/>
      <c r="D20" s="113"/>
      <c r="E20" s="113"/>
      <c r="F20" s="113"/>
      <c r="G20" s="113"/>
      <c r="H20" s="114"/>
      <c r="I20" s="114"/>
      <c r="J20" s="114"/>
      <c r="K20" s="114"/>
      <c r="L20" s="114"/>
      <c r="M20" s="115"/>
      <c r="N20" s="116"/>
      <c r="O20" s="117"/>
    </row>
    <row r="21" spans="1:17" ht="17.25">
      <c r="B21" s="592" t="s">
        <v>560</v>
      </c>
      <c r="C21" s="118" t="s">
        <v>138</v>
      </c>
      <c r="D21" s="119"/>
      <c r="E21" s="120"/>
      <c r="F21" s="119"/>
      <c r="G21" s="119"/>
      <c r="H21" s="121"/>
      <c r="I21" s="122"/>
      <c r="J21" s="122"/>
      <c r="K21" s="122"/>
      <c r="L21" s="122"/>
      <c r="M21" s="123"/>
      <c r="N21" s="124"/>
      <c r="O21" s="125"/>
      <c r="Q21" s="126" t="s">
        <v>118</v>
      </c>
    </row>
    <row r="22" spans="1:17" ht="17.25">
      <c r="A22" s="19">
        <v>1</v>
      </c>
      <c r="B22" s="591" t="str">
        <f>IF(H22="","",".")</f>
        <v/>
      </c>
      <c r="C22" s="127"/>
      <c r="D22" s="81"/>
      <c r="E22" s="278"/>
      <c r="F22" s="279"/>
      <c r="G22" s="279"/>
      <c r="H22" s="37"/>
      <c r="I22" s="37"/>
      <c r="J22" s="38"/>
      <c r="K22" s="37"/>
      <c r="L22" s="38"/>
      <c r="M22" s="128" t="str">
        <f>IF(ISNUMBER(H22),(PRODUCT(H22,I22,K22)),"")</f>
        <v/>
      </c>
      <c r="N22" s="129">
        <f>SUM(M22:M51)</f>
        <v>0</v>
      </c>
      <c r="O22" s="39" t="s">
        <v>34</v>
      </c>
      <c r="Q22" s="130">
        <f>SUMIF(O22:O51,"課税対象外",M22:M51)</f>
        <v>0</v>
      </c>
    </row>
    <row r="23" spans="1:17" ht="17.25">
      <c r="A23" s="19">
        <v>2</v>
      </c>
      <c r="B23" s="591" t="str">
        <f t="shared" ref="B23:B86" si="0">IF(H23="","",".")</f>
        <v/>
      </c>
      <c r="C23" s="127"/>
      <c r="D23" s="81"/>
      <c r="E23" s="280"/>
      <c r="F23" s="281"/>
      <c r="G23" s="281"/>
      <c r="H23" s="40"/>
      <c r="I23" s="40"/>
      <c r="J23" s="41"/>
      <c r="K23" s="40"/>
      <c r="L23" s="41"/>
      <c r="M23" s="131" t="str">
        <f>IF(ISNUMBER(H23),(PRODUCT(H23,I23,K23)),"")</f>
        <v/>
      </c>
      <c r="N23" s="132"/>
      <c r="O23" s="42" t="s">
        <v>34</v>
      </c>
      <c r="Q23" s="76"/>
    </row>
    <row r="24" spans="1:17" ht="17.25">
      <c r="A24" s="19">
        <v>3</v>
      </c>
      <c r="B24" s="591" t="str">
        <f t="shared" si="0"/>
        <v/>
      </c>
      <c r="C24" s="127"/>
      <c r="D24" s="81"/>
      <c r="E24" s="280"/>
      <c r="F24" s="281"/>
      <c r="G24" s="281"/>
      <c r="H24" s="40"/>
      <c r="I24" s="40"/>
      <c r="J24" s="41"/>
      <c r="K24" s="40"/>
      <c r="L24" s="41"/>
      <c r="M24" s="131" t="str">
        <f t="shared" ref="M24:M50" si="1">IF(ISNUMBER(H24),(PRODUCT(H24,I24,K24)),"")</f>
        <v/>
      </c>
      <c r="N24" s="132"/>
      <c r="O24" s="42" t="s">
        <v>34</v>
      </c>
      <c r="Q24" s="76"/>
    </row>
    <row r="25" spans="1:17" ht="17.25">
      <c r="A25" s="19">
        <v>4</v>
      </c>
      <c r="B25" s="591" t="str">
        <f t="shared" si="0"/>
        <v/>
      </c>
      <c r="C25" s="127"/>
      <c r="D25" s="81"/>
      <c r="E25" s="280"/>
      <c r="F25" s="281"/>
      <c r="G25" s="281"/>
      <c r="H25" s="40"/>
      <c r="I25" s="40"/>
      <c r="J25" s="41"/>
      <c r="K25" s="40"/>
      <c r="L25" s="41"/>
      <c r="M25" s="131" t="str">
        <f t="shared" si="1"/>
        <v/>
      </c>
      <c r="N25" s="132"/>
      <c r="O25" s="42" t="s">
        <v>34</v>
      </c>
      <c r="Q25" s="76"/>
    </row>
    <row r="26" spans="1:17" ht="17.25">
      <c r="A26" s="19">
        <v>5</v>
      </c>
      <c r="B26" s="591" t="str">
        <f t="shared" si="0"/>
        <v/>
      </c>
      <c r="C26" s="127"/>
      <c r="D26" s="81"/>
      <c r="E26" s="280"/>
      <c r="F26" s="281"/>
      <c r="G26" s="281"/>
      <c r="H26" s="40"/>
      <c r="I26" s="40"/>
      <c r="J26" s="41"/>
      <c r="K26" s="40"/>
      <c r="L26" s="41"/>
      <c r="M26" s="131" t="str">
        <f t="shared" si="1"/>
        <v/>
      </c>
      <c r="N26" s="132"/>
      <c r="O26" s="42" t="s">
        <v>34</v>
      </c>
      <c r="Q26" s="76"/>
    </row>
    <row r="27" spans="1:17" ht="17.25">
      <c r="A27" s="19">
        <v>6</v>
      </c>
      <c r="B27" s="591" t="str">
        <f t="shared" si="0"/>
        <v/>
      </c>
      <c r="C27" s="127"/>
      <c r="D27" s="81"/>
      <c r="E27" s="280"/>
      <c r="F27" s="281"/>
      <c r="G27" s="281"/>
      <c r="H27" s="40"/>
      <c r="I27" s="40"/>
      <c r="J27" s="41"/>
      <c r="K27" s="40"/>
      <c r="L27" s="41"/>
      <c r="M27" s="131" t="str">
        <f t="shared" si="1"/>
        <v/>
      </c>
      <c r="N27" s="132"/>
      <c r="O27" s="42" t="s">
        <v>34</v>
      </c>
      <c r="Q27" s="76"/>
    </row>
    <row r="28" spans="1:17" ht="17.25">
      <c r="A28" s="19">
        <v>7</v>
      </c>
      <c r="B28" s="591" t="str">
        <f t="shared" si="0"/>
        <v/>
      </c>
      <c r="C28" s="127"/>
      <c r="D28" s="81"/>
      <c r="E28" s="280"/>
      <c r="F28" s="281"/>
      <c r="G28" s="281"/>
      <c r="H28" s="40"/>
      <c r="I28" s="40"/>
      <c r="J28" s="41"/>
      <c r="K28" s="40"/>
      <c r="L28" s="41"/>
      <c r="M28" s="131" t="str">
        <f t="shared" si="1"/>
        <v/>
      </c>
      <c r="N28" s="132"/>
      <c r="O28" s="42" t="s">
        <v>34</v>
      </c>
      <c r="Q28" s="76"/>
    </row>
    <row r="29" spans="1:17" ht="17.25">
      <c r="A29" s="19">
        <v>8</v>
      </c>
      <c r="B29" s="591" t="str">
        <f t="shared" si="0"/>
        <v/>
      </c>
      <c r="C29" s="127"/>
      <c r="D29" s="81"/>
      <c r="E29" s="280"/>
      <c r="F29" s="281"/>
      <c r="G29" s="281"/>
      <c r="H29" s="40"/>
      <c r="I29" s="40"/>
      <c r="J29" s="41"/>
      <c r="K29" s="40"/>
      <c r="L29" s="41"/>
      <c r="M29" s="131" t="str">
        <f t="shared" si="1"/>
        <v/>
      </c>
      <c r="N29" s="132"/>
      <c r="O29" s="42" t="s">
        <v>34</v>
      </c>
      <c r="Q29" s="76"/>
    </row>
    <row r="30" spans="1:17" ht="17.25">
      <c r="A30" s="19">
        <v>9</v>
      </c>
      <c r="B30" s="591" t="str">
        <f t="shared" si="0"/>
        <v/>
      </c>
      <c r="C30" s="127"/>
      <c r="D30" s="81"/>
      <c r="E30" s="280"/>
      <c r="F30" s="281"/>
      <c r="G30" s="281"/>
      <c r="H30" s="40"/>
      <c r="I30" s="40"/>
      <c r="J30" s="41"/>
      <c r="K30" s="40"/>
      <c r="L30" s="41"/>
      <c r="M30" s="131" t="str">
        <f t="shared" si="1"/>
        <v/>
      </c>
      <c r="N30" s="132"/>
      <c r="O30" s="42" t="s">
        <v>34</v>
      </c>
      <c r="Q30" s="76"/>
    </row>
    <row r="31" spans="1:17" ht="17.25">
      <c r="A31" s="19">
        <v>10</v>
      </c>
      <c r="B31" s="591" t="str">
        <f t="shared" si="0"/>
        <v/>
      </c>
      <c r="C31" s="127"/>
      <c r="D31" s="81"/>
      <c r="E31" s="280"/>
      <c r="F31" s="281"/>
      <c r="G31" s="281"/>
      <c r="H31" s="40"/>
      <c r="I31" s="40"/>
      <c r="J31" s="41"/>
      <c r="K31" s="40"/>
      <c r="L31" s="41"/>
      <c r="M31" s="131" t="str">
        <f t="shared" si="1"/>
        <v/>
      </c>
      <c r="N31" s="132"/>
      <c r="O31" s="42" t="s">
        <v>34</v>
      </c>
      <c r="Q31" s="76"/>
    </row>
    <row r="32" spans="1:17" ht="17.25">
      <c r="A32" s="19">
        <v>11</v>
      </c>
      <c r="B32" s="591" t="str">
        <f t="shared" si="0"/>
        <v/>
      </c>
      <c r="C32" s="127"/>
      <c r="D32" s="81"/>
      <c r="E32" s="280"/>
      <c r="F32" s="281"/>
      <c r="G32" s="281"/>
      <c r="H32" s="40"/>
      <c r="I32" s="40"/>
      <c r="J32" s="41"/>
      <c r="K32" s="40"/>
      <c r="L32" s="41"/>
      <c r="M32" s="131" t="str">
        <f t="shared" si="1"/>
        <v/>
      </c>
      <c r="N32" s="132"/>
      <c r="O32" s="42" t="s">
        <v>34</v>
      </c>
      <c r="Q32" s="76"/>
    </row>
    <row r="33" spans="1:17" ht="17.25">
      <c r="A33" s="19">
        <v>12</v>
      </c>
      <c r="B33" s="591" t="str">
        <f t="shared" si="0"/>
        <v/>
      </c>
      <c r="C33" s="127"/>
      <c r="D33" s="81"/>
      <c r="E33" s="280"/>
      <c r="F33" s="281"/>
      <c r="G33" s="281"/>
      <c r="H33" s="40"/>
      <c r="I33" s="40"/>
      <c r="J33" s="41"/>
      <c r="K33" s="40"/>
      <c r="L33" s="41"/>
      <c r="M33" s="131" t="str">
        <f t="shared" si="1"/>
        <v/>
      </c>
      <c r="N33" s="132"/>
      <c r="O33" s="42" t="s">
        <v>34</v>
      </c>
      <c r="Q33" s="76"/>
    </row>
    <row r="34" spans="1:17" ht="17.25">
      <c r="A34" s="19">
        <v>13</v>
      </c>
      <c r="B34" s="591" t="str">
        <f t="shared" si="0"/>
        <v/>
      </c>
      <c r="C34" s="127"/>
      <c r="D34" s="81"/>
      <c r="E34" s="280"/>
      <c r="F34" s="281"/>
      <c r="G34" s="281"/>
      <c r="H34" s="40"/>
      <c r="I34" s="40"/>
      <c r="J34" s="41"/>
      <c r="K34" s="40"/>
      <c r="L34" s="41"/>
      <c r="M34" s="131" t="str">
        <f t="shared" si="1"/>
        <v/>
      </c>
      <c r="N34" s="132"/>
      <c r="O34" s="42" t="s">
        <v>34</v>
      </c>
      <c r="Q34" s="76"/>
    </row>
    <row r="35" spans="1:17" ht="17.25">
      <c r="A35" s="19">
        <v>14</v>
      </c>
      <c r="B35" s="591" t="str">
        <f t="shared" si="0"/>
        <v/>
      </c>
      <c r="C35" s="127"/>
      <c r="D35" s="81"/>
      <c r="E35" s="280"/>
      <c r="F35" s="281"/>
      <c r="G35" s="281"/>
      <c r="H35" s="40"/>
      <c r="I35" s="40"/>
      <c r="J35" s="41"/>
      <c r="K35" s="40"/>
      <c r="L35" s="41"/>
      <c r="M35" s="131" t="str">
        <f t="shared" si="1"/>
        <v/>
      </c>
      <c r="N35" s="132"/>
      <c r="O35" s="42" t="s">
        <v>34</v>
      </c>
      <c r="Q35" s="76"/>
    </row>
    <row r="36" spans="1:17" ht="17.25">
      <c r="A36" s="19">
        <v>15</v>
      </c>
      <c r="B36" s="591" t="str">
        <f t="shared" si="0"/>
        <v/>
      </c>
      <c r="C36" s="127"/>
      <c r="D36" s="81"/>
      <c r="E36" s="280"/>
      <c r="F36" s="281"/>
      <c r="G36" s="281"/>
      <c r="H36" s="40"/>
      <c r="I36" s="40"/>
      <c r="J36" s="41"/>
      <c r="K36" s="40"/>
      <c r="L36" s="41"/>
      <c r="M36" s="131" t="str">
        <f t="shared" si="1"/>
        <v/>
      </c>
      <c r="N36" s="132"/>
      <c r="O36" s="42" t="s">
        <v>34</v>
      </c>
      <c r="Q36" s="76"/>
    </row>
    <row r="37" spans="1:17" ht="17.25">
      <c r="A37" s="19">
        <v>16</v>
      </c>
      <c r="B37" s="591" t="str">
        <f t="shared" si="0"/>
        <v/>
      </c>
      <c r="C37" s="127"/>
      <c r="D37" s="81"/>
      <c r="E37" s="280"/>
      <c r="F37" s="281"/>
      <c r="G37" s="281"/>
      <c r="H37" s="40"/>
      <c r="I37" s="40"/>
      <c r="J37" s="41"/>
      <c r="K37" s="40"/>
      <c r="L37" s="41"/>
      <c r="M37" s="131" t="str">
        <f t="shared" si="1"/>
        <v/>
      </c>
      <c r="N37" s="132"/>
      <c r="O37" s="42" t="s">
        <v>34</v>
      </c>
      <c r="Q37" s="76"/>
    </row>
    <row r="38" spans="1:17" ht="17.25">
      <c r="A38" s="19">
        <v>17</v>
      </c>
      <c r="B38" s="591" t="str">
        <f t="shared" si="0"/>
        <v/>
      </c>
      <c r="C38" s="127"/>
      <c r="D38" s="81"/>
      <c r="E38" s="280"/>
      <c r="F38" s="281"/>
      <c r="G38" s="281"/>
      <c r="H38" s="40"/>
      <c r="I38" s="40"/>
      <c r="J38" s="41"/>
      <c r="K38" s="40"/>
      <c r="L38" s="41"/>
      <c r="M38" s="131" t="str">
        <f t="shared" si="1"/>
        <v/>
      </c>
      <c r="N38" s="132"/>
      <c r="O38" s="42" t="s">
        <v>34</v>
      </c>
      <c r="Q38" s="76"/>
    </row>
    <row r="39" spans="1:17" ht="17.25">
      <c r="A39" s="19">
        <v>18</v>
      </c>
      <c r="B39" s="591" t="str">
        <f t="shared" si="0"/>
        <v/>
      </c>
      <c r="C39" s="127"/>
      <c r="D39" s="81"/>
      <c r="E39" s="280"/>
      <c r="F39" s="281"/>
      <c r="G39" s="281"/>
      <c r="H39" s="40"/>
      <c r="I39" s="40"/>
      <c r="J39" s="41"/>
      <c r="K39" s="40"/>
      <c r="L39" s="41"/>
      <c r="M39" s="131" t="str">
        <f t="shared" si="1"/>
        <v/>
      </c>
      <c r="N39" s="132"/>
      <c r="O39" s="42" t="s">
        <v>34</v>
      </c>
      <c r="Q39" s="76"/>
    </row>
    <row r="40" spans="1:17" ht="17.25">
      <c r="A40" s="19">
        <v>19</v>
      </c>
      <c r="B40" s="591" t="str">
        <f t="shared" si="0"/>
        <v/>
      </c>
      <c r="C40" s="127"/>
      <c r="D40" s="81"/>
      <c r="E40" s="280"/>
      <c r="F40" s="281"/>
      <c r="G40" s="281"/>
      <c r="H40" s="40"/>
      <c r="I40" s="40"/>
      <c r="J40" s="41"/>
      <c r="K40" s="40"/>
      <c r="L40" s="41"/>
      <c r="M40" s="131" t="str">
        <f t="shared" si="1"/>
        <v/>
      </c>
      <c r="N40" s="132"/>
      <c r="O40" s="42" t="s">
        <v>34</v>
      </c>
      <c r="Q40" s="76"/>
    </row>
    <row r="41" spans="1:17" ht="17.25">
      <c r="A41" s="19">
        <v>20</v>
      </c>
      <c r="B41" s="591" t="str">
        <f t="shared" si="0"/>
        <v/>
      </c>
      <c r="C41" s="127"/>
      <c r="D41" s="81"/>
      <c r="E41" s="280"/>
      <c r="F41" s="281"/>
      <c r="G41" s="281"/>
      <c r="H41" s="40"/>
      <c r="I41" s="40"/>
      <c r="J41" s="41"/>
      <c r="K41" s="40"/>
      <c r="L41" s="41"/>
      <c r="M41" s="131" t="str">
        <f t="shared" si="1"/>
        <v/>
      </c>
      <c r="N41" s="132"/>
      <c r="O41" s="42" t="s">
        <v>34</v>
      </c>
      <c r="Q41" s="76"/>
    </row>
    <row r="42" spans="1:17" ht="17.25">
      <c r="A42" s="19">
        <v>21</v>
      </c>
      <c r="B42" s="591" t="str">
        <f t="shared" si="0"/>
        <v/>
      </c>
      <c r="C42" s="127"/>
      <c r="D42" s="81"/>
      <c r="E42" s="280"/>
      <c r="F42" s="281"/>
      <c r="G42" s="281"/>
      <c r="H42" s="40"/>
      <c r="I42" s="40"/>
      <c r="J42" s="41"/>
      <c r="K42" s="40"/>
      <c r="L42" s="41"/>
      <c r="M42" s="131" t="str">
        <f t="shared" si="1"/>
        <v/>
      </c>
      <c r="N42" s="132"/>
      <c r="O42" s="42" t="s">
        <v>34</v>
      </c>
      <c r="Q42" s="76"/>
    </row>
    <row r="43" spans="1:17" ht="17.25">
      <c r="A43" s="19">
        <v>22</v>
      </c>
      <c r="B43" s="591" t="str">
        <f t="shared" si="0"/>
        <v/>
      </c>
      <c r="C43" s="127"/>
      <c r="D43" s="81"/>
      <c r="E43" s="280"/>
      <c r="F43" s="281"/>
      <c r="G43" s="281"/>
      <c r="H43" s="40"/>
      <c r="I43" s="40"/>
      <c r="J43" s="41"/>
      <c r="K43" s="40"/>
      <c r="L43" s="41"/>
      <c r="M43" s="131" t="str">
        <f t="shared" si="1"/>
        <v/>
      </c>
      <c r="N43" s="132"/>
      <c r="O43" s="42" t="s">
        <v>34</v>
      </c>
      <c r="Q43" s="76"/>
    </row>
    <row r="44" spans="1:17" ht="17.25">
      <c r="A44" s="19">
        <v>23</v>
      </c>
      <c r="B44" s="591" t="str">
        <f t="shared" si="0"/>
        <v/>
      </c>
      <c r="C44" s="127"/>
      <c r="D44" s="81"/>
      <c r="E44" s="280"/>
      <c r="F44" s="281"/>
      <c r="G44" s="281"/>
      <c r="H44" s="40"/>
      <c r="I44" s="40"/>
      <c r="J44" s="41"/>
      <c r="K44" s="40"/>
      <c r="L44" s="41"/>
      <c r="M44" s="131" t="str">
        <f t="shared" si="1"/>
        <v/>
      </c>
      <c r="N44" s="132"/>
      <c r="O44" s="42" t="s">
        <v>34</v>
      </c>
      <c r="Q44" s="76"/>
    </row>
    <row r="45" spans="1:17" ht="17.25">
      <c r="A45" s="19">
        <v>24</v>
      </c>
      <c r="B45" s="591" t="str">
        <f t="shared" si="0"/>
        <v/>
      </c>
      <c r="C45" s="127"/>
      <c r="D45" s="81"/>
      <c r="E45" s="280"/>
      <c r="F45" s="281"/>
      <c r="G45" s="281"/>
      <c r="H45" s="40"/>
      <c r="I45" s="40"/>
      <c r="J45" s="41"/>
      <c r="K45" s="40"/>
      <c r="L45" s="41"/>
      <c r="M45" s="131" t="str">
        <f t="shared" si="1"/>
        <v/>
      </c>
      <c r="N45" s="132"/>
      <c r="O45" s="42" t="s">
        <v>34</v>
      </c>
      <c r="Q45" s="76"/>
    </row>
    <row r="46" spans="1:17" ht="17.25">
      <c r="A46" s="19">
        <v>25</v>
      </c>
      <c r="B46" s="591" t="str">
        <f t="shared" si="0"/>
        <v/>
      </c>
      <c r="C46" s="127"/>
      <c r="D46" s="81"/>
      <c r="E46" s="280"/>
      <c r="F46" s="281"/>
      <c r="G46" s="281"/>
      <c r="H46" s="40"/>
      <c r="I46" s="40"/>
      <c r="J46" s="41"/>
      <c r="K46" s="40"/>
      <c r="L46" s="41"/>
      <c r="M46" s="131" t="str">
        <f t="shared" si="1"/>
        <v/>
      </c>
      <c r="N46" s="132"/>
      <c r="O46" s="42" t="s">
        <v>34</v>
      </c>
      <c r="Q46" s="76"/>
    </row>
    <row r="47" spans="1:17" ht="17.25">
      <c r="A47" s="19">
        <v>26</v>
      </c>
      <c r="B47" s="591" t="str">
        <f t="shared" si="0"/>
        <v/>
      </c>
      <c r="C47" s="127"/>
      <c r="D47" s="81"/>
      <c r="E47" s="280"/>
      <c r="F47" s="281"/>
      <c r="G47" s="281"/>
      <c r="H47" s="40"/>
      <c r="I47" s="40"/>
      <c r="J47" s="41"/>
      <c r="K47" s="40"/>
      <c r="L47" s="41"/>
      <c r="M47" s="131" t="str">
        <f t="shared" si="1"/>
        <v/>
      </c>
      <c r="N47" s="132"/>
      <c r="O47" s="42" t="s">
        <v>34</v>
      </c>
      <c r="Q47" s="76"/>
    </row>
    <row r="48" spans="1:17" ht="17.25">
      <c r="A48" s="19">
        <v>27</v>
      </c>
      <c r="B48" s="591" t="str">
        <f t="shared" si="0"/>
        <v/>
      </c>
      <c r="C48" s="127"/>
      <c r="D48" s="81"/>
      <c r="E48" s="280"/>
      <c r="F48" s="281"/>
      <c r="G48" s="281"/>
      <c r="H48" s="40"/>
      <c r="I48" s="40"/>
      <c r="J48" s="41"/>
      <c r="K48" s="40"/>
      <c r="L48" s="41"/>
      <c r="M48" s="131" t="str">
        <f t="shared" si="1"/>
        <v/>
      </c>
      <c r="N48" s="132"/>
      <c r="O48" s="42" t="s">
        <v>34</v>
      </c>
      <c r="Q48" s="76"/>
    </row>
    <row r="49" spans="1:17" ht="17.25">
      <c r="A49" s="19">
        <v>28</v>
      </c>
      <c r="B49" s="591" t="str">
        <f t="shared" si="0"/>
        <v/>
      </c>
      <c r="C49" s="127"/>
      <c r="D49" s="81"/>
      <c r="E49" s="280"/>
      <c r="F49" s="281"/>
      <c r="G49" s="281"/>
      <c r="H49" s="40"/>
      <c r="I49" s="40"/>
      <c r="J49" s="41"/>
      <c r="K49" s="40"/>
      <c r="L49" s="41"/>
      <c r="M49" s="131" t="str">
        <f t="shared" si="1"/>
        <v/>
      </c>
      <c r="N49" s="132"/>
      <c r="O49" s="42" t="s">
        <v>34</v>
      </c>
      <c r="Q49" s="76"/>
    </row>
    <row r="50" spans="1:17" ht="17.25">
      <c r="A50" s="19">
        <v>29</v>
      </c>
      <c r="B50" s="591" t="str">
        <f t="shared" si="0"/>
        <v/>
      </c>
      <c r="C50" s="127"/>
      <c r="D50" s="81"/>
      <c r="E50" s="280"/>
      <c r="F50" s="281"/>
      <c r="G50" s="281"/>
      <c r="H50" s="40"/>
      <c r="I50" s="40"/>
      <c r="J50" s="41"/>
      <c r="K50" s="40"/>
      <c r="L50" s="41"/>
      <c r="M50" s="131" t="str">
        <f t="shared" si="1"/>
        <v/>
      </c>
      <c r="N50" s="132"/>
      <c r="O50" s="42" t="s">
        <v>34</v>
      </c>
      <c r="Q50" s="76"/>
    </row>
    <row r="51" spans="1:17" ht="17.25">
      <c r="A51" s="19">
        <v>30</v>
      </c>
      <c r="B51" s="591" t="str">
        <f t="shared" si="0"/>
        <v/>
      </c>
      <c r="C51" s="133"/>
      <c r="D51" s="134"/>
      <c r="E51" s="282"/>
      <c r="F51" s="283"/>
      <c r="G51" s="283"/>
      <c r="H51" s="43"/>
      <c r="I51" s="43"/>
      <c r="J51" s="44"/>
      <c r="K51" s="43"/>
      <c r="L51" s="44"/>
      <c r="M51" s="135" t="str">
        <f>IF(ISNUMBER(H51),(PRODUCT(H51,I51,K51)),"")</f>
        <v/>
      </c>
      <c r="N51" s="136"/>
      <c r="O51" s="45"/>
      <c r="Q51" s="76"/>
    </row>
    <row r="52" spans="1:17" ht="17.25">
      <c r="B52" s="591" t="s">
        <v>560</v>
      </c>
      <c r="C52" s="118" t="s">
        <v>139</v>
      </c>
      <c r="D52" s="119"/>
      <c r="E52" s="284"/>
      <c r="F52" s="285"/>
      <c r="G52" s="284"/>
      <c r="H52" s="150"/>
      <c r="I52" s="151"/>
      <c r="J52" s="152"/>
      <c r="K52" s="151"/>
      <c r="L52" s="152"/>
      <c r="M52" s="123"/>
      <c r="N52" s="124"/>
      <c r="O52" s="46"/>
      <c r="Q52" s="137" t="s">
        <v>118</v>
      </c>
    </row>
    <row r="53" spans="1:17" ht="17.25">
      <c r="A53" s="19">
        <v>1</v>
      </c>
      <c r="B53" s="591" t="str">
        <f t="shared" si="0"/>
        <v/>
      </c>
      <c r="C53" s="127"/>
      <c r="D53" s="81"/>
      <c r="E53" s="278"/>
      <c r="F53" s="279"/>
      <c r="G53" s="279"/>
      <c r="H53" s="37"/>
      <c r="I53" s="37"/>
      <c r="J53" s="38"/>
      <c r="K53" s="37"/>
      <c r="L53" s="38"/>
      <c r="M53" s="128" t="str">
        <f>IF(ISNUMBER(H53),(PRODUCT(H53,I53,K53)),"")</f>
        <v/>
      </c>
      <c r="N53" s="129">
        <f>SUM(M53:M82)</f>
        <v>0</v>
      </c>
      <c r="O53" s="39" t="s">
        <v>34</v>
      </c>
      <c r="Q53" s="130">
        <f>SUMIF(O53:O82,"課税対象外",M53:M82)</f>
        <v>0</v>
      </c>
    </row>
    <row r="54" spans="1:17" ht="17.25">
      <c r="A54" s="19">
        <v>2</v>
      </c>
      <c r="B54" s="591" t="str">
        <f t="shared" si="0"/>
        <v/>
      </c>
      <c r="C54" s="127"/>
      <c r="D54" s="81"/>
      <c r="E54" s="280"/>
      <c r="F54" s="281"/>
      <c r="G54" s="281"/>
      <c r="H54" s="40"/>
      <c r="I54" s="40"/>
      <c r="J54" s="41"/>
      <c r="K54" s="40"/>
      <c r="L54" s="41"/>
      <c r="M54" s="131" t="str">
        <f>IF(ISNUMBER(H54),(PRODUCT(H54,I54,K54)),"")</f>
        <v/>
      </c>
      <c r="N54" s="132"/>
      <c r="O54" s="42" t="s">
        <v>34</v>
      </c>
      <c r="Q54" s="76"/>
    </row>
    <row r="55" spans="1:17" ht="17.25">
      <c r="A55" s="19">
        <v>3</v>
      </c>
      <c r="B55" s="591" t="str">
        <f t="shared" si="0"/>
        <v/>
      </c>
      <c r="C55" s="127"/>
      <c r="D55" s="81"/>
      <c r="E55" s="280"/>
      <c r="F55" s="281"/>
      <c r="G55" s="281"/>
      <c r="H55" s="40"/>
      <c r="I55" s="40"/>
      <c r="J55" s="41"/>
      <c r="K55" s="40"/>
      <c r="L55" s="41"/>
      <c r="M55" s="131" t="str">
        <f t="shared" ref="M55:M81" si="2">IF(ISNUMBER(H55),(PRODUCT(H55,I55,K55)),"")</f>
        <v/>
      </c>
      <c r="N55" s="132"/>
      <c r="O55" s="42" t="s">
        <v>34</v>
      </c>
      <c r="Q55" s="76"/>
    </row>
    <row r="56" spans="1:17" ht="17.25">
      <c r="A56" s="19">
        <v>4</v>
      </c>
      <c r="B56" s="591" t="str">
        <f t="shared" si="0"/>
        <v/>
      </c>
      <c r="C56" s="127"/>
      <c r="D56" s="81"/>
      <c r="E56" s="280"/>
      <c r="F56" s="281"/>
      <c r="G56" s="281"/>
      <c r="H56" s="40"/>
      <c r="I56" s="40"/>
      <c r="J56" s="41"/>
      <c r="K56" s="40"/>
      <c r="L56" s="41"/>
      <c r="M56" s="131" t="str">
        <f t="shared" si="2"/>
        <v/>
      </c>
      <c r="N56" s="132"/>
      <c r="O56" s="42" t="s">
        <v>34</v>
      </c>
      <c r="Q56" s="76"/>
    </row>
    <row r="57" spans="1:17" ht="17.25">
      <c r="A57" s="19">
        <v>5</v>
      </c>
      <c r="B57" s="591" t="str">
        <f t="shared" si="0"/>
        <v/>
      </c>
      <c r="C57" s="127"/>
      <c r="D57" s="81"/>
      <c r="E57" s="280"/>
      <c r="F57" s="281"/>
      <c r="G57" s="281"/>
      <c r="H57" s="40"/>
      <c r="I57" s="40"/>
      <c r="J57" s="41"/>
      <c r="K57" s="40"/>
      <c r="L57" s="41"/>
      <c r="M57" s="131" t="str">
        <f t="shared" si="2"/>
        <v/>
      </c>
      <c r="N57" s="132"/>
      <c r="O57" s="42" t="s">
        <v>34</v>
      </c>
      <c r="Q57" s="76"/>
    </row>
    <row r="58" spans="1:17" ht="17.25">
      <c r="A58" s="19">
        <v>6</v>
      </c>
      <c r="B58" s="591" t="str">
        <f t="shared" si="0"/>
        <v/>
      </c>
      <c r="C58" s="127"/>
      <c r="D58" s="81"/>
      <c r="E58" s="280"/>
      <c r="F58" s="281"/>
      <c r="G58" s="281"/>
      <c r="H58" s="40"/>
      <c r="I58" s="40"/>
      <c r="J58" s="41"/>
      <c r="K58" s="40"/>
      <c r="L58" s="41"/>
      <c r="M58" s="131" t="str">
        <f t="shared" si="2"/>
        <v/>
      </c>
      <c r="N58" s="132"/>
      <c r="O58" s="42" t="s">
        <v>34</v>
      </c>
      <c r="Q58" s="76"/>
    </row>
    <row r="59" spans="1:17" ht="17.25">
      <c r="A59" s="19">
        <v>7</v>
      </c>
      <c r="B59" s="591" t="str">
        <f t="shared" si="0"/>
        <v/>
      </c>
      <c r="C59" s="127"/>
      <c r="D59" s="81"/>
      <c r="E59" s="280"/>
      <c r="F59" s="281"/>
      <c r="G59" s="281"/>
      <c r="H59" s="40"/>
      <c r="I59" s="40"/>
      <c r="J59" s="41"/>
      <c r="K59" s="40"/>
      <c r="L59" s="41"/>
      <c r="M59" s="131" t="str">
        <f t="shared" si="2"/>
        <v/>
      </c>
      <c r="N59" s="132"/>
      <c r="O59" s="42" t="s">
        <v>34</v>
      </c>
      <c r="Q59" s="76"/>
    </row>
    <row r="60" spans="1:17" ht="17.25">
      <c r="A60" s="19">
        <v>8</v>
      </c>
      <c r="B60" s="591" t="str">
        <f t="shared" si="0"/>
        <v/>
      </c>
      <c r="C60" s="127"/>
      <c r="D60" s="81"/>
      <c r="E60" s="280"/>
      <c r="F60" s="281"/>
      <c r="G60" s="281"/>
      <c r="H60" s="40"/>
      <c r="I60" s="40"/>
      <c r="J60" s="41"/>
      <c r="K60" s="40"/>
      <c r="L60" s="41"/>
      <c r="M60" s="131" t="str">
        <f t="shared" si="2"/>
        <v/>
      </c>
      <c r="N60" s="132"/>
      <c r="O60" s="42" t="s">
        <v>34</v>
      </c>
      <c r="Q60" s="76"/>
    </row>
    <row r="61" spans="1:17" ht="17.25">
      <c r="A61" s="19">
        <v>9</v>
      </c>
      <c r="B61" s="591" t="str">
        <f t="shared" si="0"/>
        <v/>
      </c>
      <c r="C61" s="127"/>
      <c r="D61" s="81"/>
      <c r="E61" s="280"/>
      <c r="F61" s="281"/>
      <c r="G61" s="281"/>
      <c r="H61" s="40"/>
      <c r="I61" s="40"/>
      <c r="J61" s="41"/>
      <c r="K61" s="40"/>
      <c r="L61" s="41"/>
      <c r="M61" s="131" t="str">
        <f t="shared" si="2"/>
        <v/>
      </c>
      <c r="N61" s="132"/>
      <c r="O61" s="42" t="s">
        <v>34</v>
      </c>
      <c r="Q61" s="76"/>
    </row>
    <row r="62" spans="1:17" ht="17.25">
      <c r="A62" s="19">
        <v>10</v>
      </c>
      <c r="B62" s="591" t="str">
        <f t="shared" si="0"/>
        <v/>
      </c>
      <c r="C62" s="127"/>
      <c r="D62" s="81"/>
      <c r="E62" s="280"/>
      <c r="F62" s="281"/>
      <c r="G62" s="281"/>
      <c r="H62" s="40"/>
      <c r="I62" s="40"/>
      <c r="J62" s="41"/>
      <c r="K62" s="40"/>
      <c r="L62" s="41"/>
      <c r="M62" s="131" t="str">
        <f t="shared" si="2"/>
        <v/>
      </c>
      <c r="N62" s="132"/>
      <c r="O62" s="42" t="s">
        <v>34</v>
      </c>
      <c r="Q62" s="76"/>
    </row>
    <row r="63" spans="1:17" ht="17.25">
      <c r="A63" s="19">
        <v>11</v>
      </c>
      <c r="B63" s="591" t="str">
        <f t="shared" si="0"/>
        <v/>
      </c>
      <c r="C63" s="127"/>
      <c r="D63" s="81"/>
      <c r="E63" s="280"/>
      <c r="F63" s="281"/>
      <c r="G63" s="281"/>
      <c r="H63" s="40"/>
      <c r="I63" s="40"/>
      <c r="J63" s="41"/>
      <c r="K63" s="40"/>
      <c r="L63" s="41"/>
      <c r="M63" s="131" t="str">
        <f t="shared" si="2"/>
        <v/>
      </c>
      <c r="N63" s="132"/>
      <c r="O63" s="42" t="s">
        <v>34</v>
      </c>
      <c r="Q63" s="76"/>
    </row>
    <row r="64" spans="1:17" ht="17.25">
      <c r="A64" s="19">
        <v>12</v>
      </c>
      <c r="B64" s="591" t="str">
        <f t="shared" si="0"/>
        <v/>
      </c>
      <c r="C64" s="127"/>
      <c r="D64" s="81"/>
      <c r="E64" s="280"/>
      <c r="F64" s="281"/>
      <c r="G64" s="281"/>
      <c r="H64" s="40"/>
      <c r="I64" s="40"/>
      <c r="J64" s="41"/>
      <c r="K64" s="40"/>
      <c r="L64" s="41"/>
      <c r="M64" s="131" t="str">
        <f t="shared" si="2"/>
        <v/>
      </c>
      <c r="N64" s="132"/>
      <c r="O64" s="42" t="s">
        <v>34</v>
      </c>
      <c r="Q64" s="76"/>
    </row>
    <row r="65" spans="1:17" ht="17.25">
      <c r="A65" s="19">
        <v>13</v>
      </c>
      <c r="B65" s="591" t="str">
        <f t="shared" si="0"/>
        <v/>
      </c>
      <c r="C65" s="127"/>
      <c r="D65" s="81"/>
      <c r="E65" s="280"/>
      <c r="F65" s="281"/>
      <c r="G65" s="281"/>
      <c r="H65" s="40"/>
      <c r="I65" s="40"/>
      <c r="J65" s="41"/>
      <c r="K65" s="40"/>
      <c r="L65" s="41"/>
      <c r="M65" s="131" t="str">
        <f t="shared" si="2"/>
        <v/>
      </c>
      <c r="N65" s="132"/>
      <c r="O65" s="42" t="s">
        <v>34</v>
      </c>
      <c r="Q65" s="76"/>
    </row>
    <row r="66" spans="1:17" ht="17.25">
      <c r="A66" s="19">
        <v>14</v>
      </c>
      <c r="B66" s="591" t="str">
        <f t="shared" si="0"/>
        <v/>
      </c>
      <c r="C66" s="127"/>
      <c r="D66" s="81"/>
      <c r="E66" s="280"/>
      <c r="F66" s="281"/>
      <c r="G66" s="281"/>
      <c r="H66" s="40"/>
      <c r="I66" s="40"/>
      <c r="J66" s="41"/>
      <c r="K66" s="40"/>
      <c r="L66" s="41"/>
      <c r="M66" s="131" t="str">
        <f t="shared" si="2"/>
        <v/>
      </c>
      <c r="N66" s="132"/>
      <c r="O66" s="42" t="s">
        <v>34</v>
      </c>
      <c r="Q66" s="76"/>
    </row>
    <row r="67" spans="1:17" ht="17.25">
      <c r="A67" s="19">
        <v>15</v>
      </c>
      <c r="B67" s="591" t="str">
        <f t="shared" si="0"/>
        <v/>
      </c>
      <c r="C67" s="127"/>
      <c r="D67" s="81"/>
      <c r="E67" s="280"/>
      <c r="F67" s="281"/>
      <c r="G67" s="281"/>
      <c r="H67" s="40"/>
      <c r="I67" s="40"/>
      <c r="J67" s="41"/>
      <c r="K67" s="40"/>
      <c r="L67" s="41"/>
      <c r="M67" s="131" t="str">
        <f t="shared" si="2"/>
        <v/>
      </c>
      <c r="N67" s="132"/>
      <c r="O67" s="42" t="s">
        <v>34</v>
      </c>
      <c r="Q67" s="76"/>
    </row>
    <row r="68" spans="1:17" ht="17.25">
      <c r="A68" s="19">
        <v>16</v>
      </c>
      <c r="B68" s="591" t="str">
        <f t="shared" si="0"/>
        <v/>
      </c>
      <c r="C68" s="127"/>
      <c r="D68" s="81"/>
      <c r="E68" s="280"/>
      <c r="F68" s="281"/>
      <c r="G68" s="281"/>
      <c r="H68" s="40"/>
      <c r="I68" s="40"/>
      <c r="J68" s="41"/>
      <c r="K68" s="40"/>
      <c r="L68" s="41"/>
      <c r="M68" s="131" t="str">
        <f t="shared" si="2"/>
        <v/>
      </c>
      <c r="N68" s="132"/>
      <c r="O68" s="42" t="s">
        <v>34</v>
      </c>
      <c r="Q68" s="76"/>
    </row>
    <row r="69" spans="1:17" ht="17.25">
      <c r="A69" s="19">
        <v>17</v>
      </c>
      <c r="B69" s="591" t="str">
        <f t="shared" si="0"/>
        <v/>
      </c>
      <c r="C69" s="127"/>
      <c r="D69" s="81"/>
      <c r="E69" s="280"/>
      <c r="F69" s="281"/>
      <c r="G69" s="281"/>
      <c r="H69" s="40"/>
      <c r="I69" s="40"/>
      <c r="J69" s="41"/>
      <c r="K69" s="40"/>
      <c r="L69" s="41"/>
      <c r="M69" s="131" t="str">
        <f t="shared" si="2"/>
        <v/>
      </c>
      <c r="N69" s="132"/>
      <c r="O69" s="42" t="s">
        <v>34</v>
      </c>
      <c r="Q69" s="76"/>
    </row>
    <row r="70" spans="1:17" ht="17.25">
      <c r="A70" s="19">
        <v>18</v>
      </c>
      <c r="B70" s="591" t="str">
        <f t="shared" si="0"/>
        <v/>
      </c>
      <c r="C70" s="127"/>
      <c r="D70" s="81"/>
      <c r="E70" s="280"/>
      <c r="F70" s="281"/>
      <c r="G70" s="281"/>
      <c r="H70" s="40"/>
      <c r="I70" s="40"/>
      <c r="J70" s="41"/>
      <c r="K70" s="40"/>
      <c r="L70" s="41"/>
      <c r="M70" s="131" t="str">
        <f t="shared" si="2"/>
        <v/>
      </c>
      <c r="N70" s="132"/>
      <c r="O70" s="42" t="s">
        <v>34</v>
      </c>
      <c r="Q70" s="76"/>
    </row>
    <row r="71" spans="1:17" ht="17.25">
      <c r="A71" s="19">
        <v>19</v>
      </c>
      <c r="B71" s="591" t="str">
        <f t="shared" si="0"/>
        <v/>
      </c>
      <c r="C71" s="127"/>
      <c r="D71" s="81"/>
      <c r="E71" s="280"/>
      <c r="F71" s="281"/>
      <c r="G71" s="281"/>
      <c r="H71" s="40"/>
      <c r="I71" s="40"/>
      <c r="J71" s="41"/>
      <c r="K71" s="40"/>
      <c r="L71" s="41"/>
      <c r="M71" s="131" t="str">
        <f t="shared" si="2"/>
        <v/>
      </c>
      <c r="N71" s="132"/>
      <c r="O71" s="42" t="s">
        <v>34</v>
      </c>
      <c r="Q71" s="76"/>
    </row>
    <row r="72" spans="1:17" ht="17.25">
      <c r="A72" s="19">
        <v>20</v>
      </c>
      <c r="B72" s="591" t="str">
        <f t="shared" si="0"/>
        <v/>
      </c>
      <c r="C72" s="127"/>
      <c r="D72" s="81"/>
      <c r="E72" s="280"/>
      <c r="F72" s="281"/>
      <c r="G72" s="281"/>
      <c r="H72" s="40"/>
      <c r="I72" s="40"/>
      <c r="J72" s="41"/>
      <c r="K72" s="40"/>
      <c r="L72" s="41"/>
      <c r="M72" s="131" t="str">
        <f t="shared" si="2"/>
        <v/>
      </c>
      <c r="N72" s="132"/>
      <c r="O72" s="42" t="s">
        <v>34</v>
      </c>
      <c r="Q72" s="76"/>
    </row>
    <row r="73" spans="1:17" ht="17.25">
      <c r="A73" s="19">
        <v>21</v>
      </c>
      <c r="B73" s="591" t="str">
        <f t="shared" si="0"/>
        <v/>
      </c>
      <c r="C73" s="127"/>
      <c r="D73" s="81"/>
      <c r="E73" s="280"/>
      <c r="F73" s="281"/>
      <c r="G73" s="281"/>
      <c r="H73" s="40"/>
      <c r="I73" s="40"/>
      <c r="J73" s="41"/>
      <c r="K73" s="40"/>
      <c r="L73" s="41"/>
      <c r="M73" s="131" t="str">
        <f t="shared" si="2"/>
        <v/>
      </c>
      <c r="N73" s="132"/>
      <c r="O73" s="42" t="s">
        <v>34</v>
      </c>
      <c r="Q73" s="76"/>
    </row>
    <row r="74" spans="1:17" ht="17.25">
      <c r="A74" s="19">
        <v>22</v>
      </c>
      <c r="B74" s="591" t="str">
        <f t="shared" si="0"/>
        <v/>
      </c>
      <c r="C74" s="127"/>
      <c r="D74" s="81"/>
      <c r="E74" s="280"/>
      <c r="F74" s="281"/>
      <c r="G74" s="281"/>
      <c r="H74" s="40"/>
      <c r="I74" s="40"/>
      <c r="J74" s="41"/>
      <c r="K74" s="40"/>
      <c r="L74" s="41"/>
      <c r="M74" s="131" t="str">
        <f t="shared" si="2"/>
        <v/>
      </c>
      <c r="N74" s="132"/>
      <c r="O74" s="42" t="s">
        <v>34</v>
      </c>
      <c r="Q74" s="76"/>
    </row>
    <row r="75" spans="1:17" ht="17.25">
      <c r="A75" s="19">
        <v>23</v>
      </c>
      <c r="B75" s="591" t="str">
        <f t="shared" si="0"/>
        <v/>
      </c>
      <c r="C75" s="127"/>
      <c r="D75" s="81"/>
      <c r="E75" s="280"/>
      <c r="F75" s="281"/>
      <c r="G75" s="281"/>
      <c r="H75" s="40"/>
      <c r="I75" s="40"/>
      <c r="J75" s="41"/>
      <c r="K75" s="40"/>
      <c r="L75" s="41"/>
      <c r="M75" s="131" t="str">
        <f t="shared" si="2"/>
        <v/>
      </c>
      <c r="N75" s="132"/>
      <c r="O75" s="42" t="s">
        <v>34</v>
      </c>
      <c r="Q75" s="76"/>
    </row>
    <row r="76" spans="1:17" ht="17.25">
      <c r="A76" s="19">
        <v>24</v>
      </c>
      <c r="B76" s="591" t="str">
        <f t="shared" si="0"/>
        <v/>
      </c>
      <c r="C76" s="127"/>
      <c r="D76" s="81"/>
      <c r="E76" s="280"/>
      <c r="F76" s="281"/>
      <c r="G76" s="281"/>
      <c r="H76" s="40"/>
      <c r="I76" s="40"/>
      <c r="J76" s="41"/>
      <c r="K76" s="40"/>
      <c r="L76" s="41"/>
      <c r="M76" s="131" t="str">
        <f t="shared" si="2"/>
        <v/>
      </c>
      <c r="N76" s="132"/>
      <c r="O76" s="42" t="s">
        <v>34</v>
      </c>
      <c r="Q76" s="76"/>
    </row>
    <row r="77" spans="1:17" ht="17.25">
      <c r="A77" s="19">
        <v>25</v>
      </c>
      <c r="B77" s="591" t="str">
        <f t="shared" si="0"/>
        <v/>
      </c>
      <c r="C77" s="127"/>
      <c r="D77" s="81"/>
      <c r="E77" s="280"/>
      <c r="F77" s="281"/>
      <c r="G77" s="281"/>
      <c r="H77" s="40"/>
      <c r="I77" s="40"/>
      <c r="J77" s="41"/>
      <c r="K77" s="40"/>
      <c r="L77" s="41"/>
      <c r="M77" s="131" t="str">
        <f t="shared" si="2"/>
        <v/>
      </c>
      <c r="N77" s="132"/>
      <c r="O77" s="42" t="s">
        <v>34</v>
      </c>
      <c r="Q77" s="76"/>
    </row>
    <row r="78" spans="1:17" ht="17.25">
      <c r="A78" s="19">
        <v>26</v>
      </c>
      <c r="B78" s="591" t="str">
        <f t="shared" si="0"/>
        <v/>
      </c>
      <c r="C78" s="127"/>
      <c r="D78" s="81"/>
      <c r="E78" s="280"/>
      <c r="F78" s="281"/>
      <c r="G78" s="281"/>
      <c r="H78" s="40"/>
      <c r="I78" s="40"/>
      <c r="J78" s="41"/>
      <c r="K78" s="40"/>
      <c r="L78" s="41"/>
      <c r="M78" s="131" t="str">
        <f t="shared" si="2"/>
        <v/>
      </c>
      <c r="N78" s="132"/>
      <c r="O78" s="42" t="s">
        <v>34</v>
      </c>
      <c r="Q78" s="76"/>
    </row>
    <row r="79" spans="1:17" ht="17.25">
      <c r="A79" s="19">
        <v>27</v>
      </c>
      <c r="B79" s="591" t="str">
        <f t="shared" si="0"/>
        <v/>
      </c>
      <c r="C79" s="127"/>
      <c r="D79" s="81"/>
      <c r="E79" s="280"/>
      <c r="F79" s="281"/>
      <c r="G79" s="281"/>
      <c r="H79" s="40"/>
      <c r="I79" s="40"/>
      <c r="J79" s="41"/>
      <c r="K79" s="40"/>
      <c r="L79" s="41"/>
      <c r="M79" s="131" t="str">
        <f t="shared" si="2"/>
        <v/>
      </c>
      <c r="N79" s="132"/>
      <c r="O79" s="42" t="s">
        <v>34</v>
      </c>
      <c r="Q79" s="76"/>
    </row>
    <row r="80" spans="1:17" ht="17.25">
      <c r="A80" s="19">
        <v>28</v>
      </c>
      <c r="B80" s="591" t="str">
        <f t="shared" si="0"/>
        <v/>
      </c>
      <c r="C80" s="127"/>
      <c r="D80" s="81"/>
      <c r="E80" s="280"/>
      <c r="F80" s="281"/>
      <c r="G80" s="281"/>
      <c r="H80" s="40"/>
      <c r="I80" s="40"/>
      <c r="J80" s="41"/>
      <c r="K80" s="40"/>
      <c r="L80" s="41"/>
      <c r="M80" s="131" t="str">
        <f t="shared" si="2"/>
        <v/>
      </c>
      <c r="N80" s="132"/>
      <c r="O80" s="42" t="s">
        <v>34</v>
      </c>
      <c r="Q80" s="76"/>
    </row>
    <row r="81" spans="1:17" ht="17.25">
      <c r="A81" s="19">
        <v>29</v>
      </c>
      <c r="B81" s="591" t="str">
        <f t="shared" si="0"/>
        <v/>
      </c>
      <c r="C81" s="127"/>
      <c r="D81" s="81"/>
      <c r="E81" s="280"/>
      <c r="F81" s="281"/>
      <c r="G81" s="281"/>
      <c r="H81" s="40"/>
      <c r="I81" s="40"/>
      <c r="J81" s="41"/>
      <c r="K81" s="40"/>
      <c r="L81" s="41"/>
      <c r="M81" s="131" t="str">
        <f t="shared" si="2"/>
        <v/>
      </c>
      <c r="N81" s="132"/>
      <c r="O81" s="42" t="s">
        <v>34</v>
      </c>
      <c r="Q81" s="76"/>
    </row>
    <row r="82" spans="1:17" ht="17.25">
      <c r="A82" s="19">
        <v>30</v>
      </c>
      <c r="B82" s="591" t="str">
        <f t="shared" si="0"/>
        <v/>
      </c>
      <c r="C82" s="133"/>
      <c r="D82" s="134"/>
      <c r="E82" s="282"/>
      <c r="F82" s="283"/>
      <c r="G82" s="283"/>
      <c r="H82" s="43"/>
      <c r="I82" s="43"/>
      <c r="J82" s="44"/>
      <c r="K82" s="43"/>
      <c r="L82" s="44"/>
      <c r="M82" s="138" t="str">
        <f>IF(ISNUMBER(H82),(PRODUCT(H82,I82,K82)),"")</f>
        <v/>
      </c>
      <c r="N82" s="136"/>
      <c r="O82" s="45" t="s">
        <v>34</v>
      </c>
      <c r="Q82" s="76"/>
    </row>
    <row r="83" spans="1:17" ht="17.25">
      <c r="B83" s="591" t="s">
        <v>560</v>
      </c>
      <c r="C83" s="118" t="s">
        <v>140</v>
      </c>
      <c r="D83" s="119"/>
      <c r="E83" s="284"/>
      <c r="F83" s="285"/>
      <c r="G83" s="284"/>
      <c r="H83" s="150"/>
      <c r="I83" s="151"/>
      <c r="J83" s="152"/>
      <c r="K83" s="151"/>
      <c r="L83" s="152"/>
      <c r="M83" s="123"/>
      <c r="N83" s="124"/>
      <c r="O83" s="46"/>
      <c r="Q83" s="137" t="s">
        <v>118</v>
      </c>
    </row>
    <row r="84" spans="1:17" ht="17.25">
      <c r="A84" s="19">
        <v>1</v>
      </c>
      <c r="B84" s="591" t="str">
        <f t="shared" si="0"/>
        <v/>
      </c>
      <c r="C84" s="127"/>
      <c r="D84" s="81"/>
      <c r="E84" s="278"/>
      <c r="F84" s="279"/>
      <c r="G84" s="279"/>
      <c r="H84" s="37"/>
      <c r="I84" s="37"/>
      <c r="J84" s="38"/>
      <c r="K84" s="37"/>
      <c r="L84" s="38"/>
      <c r="M84" s="128" t="str">
        <f>IF(ISNUMBER(H84),(PRODUCT(H84,I84,K84)),"")</f>
        <v/>
      </c>
      <c r="N84" s="129">
        <f>SUM(M84:M113)</f>
        <v>0</v>
      </c>
      <c r="O84" s="39" t="s">
        <v>34</v>
      </c>
      <c r="Q84" s="130">
        <f>SUMIF(O84:O113,"課税対象外",M84:M113)</f>
        <v>0</v>
      </c>
    </row>
    <row r="85" spans="1:17" ht="17.25">
      <c r="A85" s="19">
        <v>2</v>
      </c>
      <c r="B85" s="591" t="str">
        <f t="shared" si="0"/>
        <v/>
      </c>
      <c r="C85" s="127"/>
      <c r="D85" s="81"/>
      <c r="E85" s="280"/>
      <c r="F85" s="281"/>
      <c r="G85" s="281"/>
      <c r="H85" s="40"/>
      <c r="I85" s="40"/>
      <c r="J85" s="41"/>
      <c r="K85" s="40"/>
      <c r="L85" s="41"/>
      <c r="M85" s="131" t="str">
        <f>IF(ISNUMBER(H85),(PRODUCT(H85,I85,K85)),"")</f>
        <v/>
      </c>
      <c r="N85" s="132"/>
      <c r="O85" s="42" t="s">
        <v>34</v>
      </c>
      <c r="Q85" s="76"/>
    </row>
    <row r="86" spans="1:17" ht="17.25">
      <c r="A86" s="19">
        <v>3</v>
      </c>
      <c r="B86" s="591" t="str">
        <f t="shared" si="0"/>
        <v/>
      </c>
      <c r="C86" s="127"/>
      <c r="D86" s="81"/>
      <c r="E86" s="280"/>
      <c r="F86" s="281"/>
      <c r="G86" s="281"/>
      <c r="H86" s="40"/>
      <c r="I86" s="40"/>
      <c r="J86" s="41"/>
      <c r="K86" s="40"/>
      <c r="L86" s="41"/>
      <c r="M86" s="131" t="str">
        <f t="shared" ref="M86:M112" si="3">IF(ISNUMBER(H86),(PRODUCT(H86,I86,K86)),"")</f>
        <v/>
      </c>
      <c r="N86" s="132"/>
      <c r="O86" s="42" t="s">
        <v>34</v>
      </c>
      <c r="Q86" s="76"/>
    </row>
    <row r="87" spans="1:17" ht="17.25">
      <c r="A87" s="19">
        <v>4</v>
      </c>
      <c r="B87" s="591" t="str">
        <f t="shared" ref="B87:B124" si="4">IF(H87="","",".")</f>
        <v/>
      </c>
      <c r="C87" s="127"/>
      <c r="D87" s="81"/>
      <c r="E87" s="280"/>
      <c r="F87" s="281"/>
      <c r="G87" s="281"/>
      <c r="H87" s="40"/>
      <c r="I87" s="40"/>
      <c r="J87" s="41"/>
      <c r="K87" s="40"/>
      <c r="L87" s="41"/>
      <c r="M87" s="131" t="str">
        <f t="shared" si="3"/>
        <v/>
      </c>
      <c r="N87" s="132"/>
      <c r="O87" s="42" t="s">
        <v>34</v>
      </c>
      <c r="Q87" s="76"/>
    </row>
    <row r="88" spans="1:17" ht="17.25">
      <c r="A88" s="19">
        <v>5</v>
      </c>
      <c r="B88" s="591" t="str">
        <f t="shared" si="4"/>
        <v/>
      </c>
      <c r="C88" s="127"/>
      <c r="D88" s="81"/>
      <c r="E88" s="280"/>
      <c r="F88" s="281"/>
      <c r="G88" s="281"/>
      <c r="H88" s="40"/>
      <c r="I88" s="40"/>
      <c r="J88" s="41"/>
      <c r="K88" s="40"/>
      <c r="L88" s="41"/>
      <c r="M88" s="131" t="str">
        <f t="shared" si="3"/>
        <v/>
      </c>
      <c r="N88" s="132"/>
      <c r="O88" s="42" t="s">
        <v>34</v>
      </c>
      <c r="Q88" s="76"/>
    </row>
    <row r="89" spans="1:17" ht="17.25">
      <c r="A89" s="19">
        <v>6</v>
      </c>
      <c r="B89" s="591" t="str">
        <f t="shared" si="4"/>
        <v/>
      </c>
      <c r="C89" s="127"/>
      <c r="D89" s="81"/>
      <c r="E89" s="280"/>
      <c r="F89" s="281"/>
      <c r="G89" s="281"/>
      <c r="H89" s="40"/>
      <c r="I89" s="40"/>
      <c r="J89" s="41"/>
      <c r="K89" s="40"/>
      <c r="L89" s="41"/>
      <c r="M89" s="131" t="str">
        <f t="shared" si="3"/>
        <v/>
      </c>
      <c r="N89" s="132"/>
      <c r="O89" s="42" t="s">
        <v>34</v>
      </c>
      <c r="Q89" s="76"/>
    </row>
    <row r="90" spans="1:17" ht="17.25">
      <c r="A90" s="19">
        <v>7</v>
      </c>
      <c r="B90" s="591" t="str">
        <f t="shared" si="4"/>
        <v/>
      </c>
      <c r="C90" s="127"/>
      <c r="D90" s="81"/>
      <c r="E90" s="280"/>
      <c r="F90" s="281"/>
      <c r="G90" s="281"/>
      <c r="H90" s="40"/>
      <c r="I90" s="40"/>
      <c r="J90" s="41"/>
      <c r="K90" s="40"/>
      <c r="L90" s="41"/>
      <c r="M90" s="131" t="str">
        <f t="shared" si="3"/>
        <v/>
      </c>
      <c r="N90" s="132"/>
      <c r="O90" s="42" t="s">
        <v>34</v>
      </c>
      <c r="Q90" s="76"/>
    </row>
    <row r="91" spans="1:17" ht="17.25">
      <c r="A91" s="19">
        <v>8</v>
      </c>
      <c r="B91" s="591" t="str">
        <f t="shared" si="4"/>
        <v/>
      </c>
      <c r="C91" s="127"/>
      <c r="D91" s="81"/>
      <c r="E91" s="280"/>
      <c r="F91" s="281"/>
      <c r="G91" s="281"/>
      <c r="H91" s="40"/>
      <c r="I91" s="40"/>
      <c r="J91" s="41"/>
      <c r="K91" s="40"/>
      <c r="L91" s="41"/>
      <c r="M91" s="131" t="str">
        <f t="shared" si="3"/>
        <v/>
      </c>
      <c r="N91" s="132"/>
      <c r="O91" s="42" t="s">
        <v>34</v>
      </c>
      <c r="Q91" s="76"/>
    </row>
    <row r="92" spans="1:17" ht="17.25">
      <c r="A92" s="19">
        <v>9</v>
      </c>
      <c r="B92" s="591" t="str">
        <f t="shared" si="4"/>
        <v/>
      </c>
      <c r="C92" s="127"/>
      <c r="D92" s="81"/>
      <c r="E92" s="280"/>
      <c r="F92" s="281"/>
      <c r="G92" s="281"/>
      <c r="H92" s="40"/>
      <c r="I92" s="40"/>
      <c r="J92" s="41"/>
      <c r="K92" s="40"/>
      <c r="L92" s="41"/>
      <c r="M92" s="131" t="str">
        <f t="shared" si="3"/>
        <v/>
      </c>
      <c r="N92" s="132"/>
      <c r="O92" s="42" t="s">
        <v>34</v>
      </c>
      <c r="Q92" s="76"/>
    </row>
    <row r="93" spans="1:17" ht="17.25">
      <c r="A93" s="19">
        <v>10</v>
      </c>
      <c r="B93" s="591" t="str">
        <f t="shared" si="4"/>
        <v/>
      </c>
      <c r="C93" s="127"/>
      <c r="D93" s="81"/>
      <c r="E93" s="280"/>
      <c r="F93" s="281"/>
      <c r="G93" s="281"/>
      <c r="H93" s="40"/>
      <c r="I93" s="40"/>
      <c r="J93" s="41"/>
      <c r="K93" s="40"/>
      <c r="L93" s="41"/>
      <c r="M93" s="131" t="str">
        <f t="shared" si="3"/>
        <v/>
      </c>
      <c r="N93" s="132"/>
      <c r="O93" s="42" t="s">
        <v>34</v>
      </c>
      <c r="Q93" s="76"/>
    </row>
    <row r="94" spans="1:17" ht="17.25">
      <c r="A94" s="19">
        <v>11</v>
      </c>
      <c r="B94" s="591" t="str">
        <f t="shared" si="4"/>
        <v/>
      </c>
      <c r="C94" s="127"/>
      <c r="D94" s="81"/>
      <c r="E94" s="280"/>
      <c r="F94" s="281"/>
      <c r="G94" s="281"/>
      <c r="H94" s="40"/>
      <c r="I94" s="40"/>
      <c r="J94" s="41"/>
      <c r="K94" s="40"/>
      <c r="L94" s="41"/>
      <c r="M94" s="131" t="str">
        <f t="shared" si="3"/>
        <v/>
      </c>
      <c r="N94" s="132"/>
      <c r="O94" s="42" t="s">
        <v>34</v>
      </c>
      <c r="Q94" s="76"/>
    </row>
    <row r="95" spans="1:17" ht="17.25">
      <c r="A95" s="19">
        <v>12</v>
      </c>
      <c r="B95" s="591" t="str">
        <f t="shared" si="4"/>
        <v/>
      </c>
      <c r="C95" s="127"/>
      <c r="D95" s="81"/>
      <c r="E95" s="280"/>
      <c r="F95" s="281"/>
      <c r="G95" s="281"/>
      <c r="H95" s="40"/>
      <c r="I95" s="40"/>
      <c r="J95" s="41"/>
      <c r="K95" s="40"/>
      <c r="L95" s="41"/>
      <c r="M95" s="131" t="str">
        <f t="shared" si="3"/>
        <v/>
      </c>
      <c r="N95" s="132"/>
      <c r="O95" s="42" t="s">
        <v>34</v>
      </c>
      <c r="Q95" s="76"/>
    </row>
    <row r="96" spans="1:17" ht="17.25">
      <c r="A96" s="19">
        <v>13</v>
      </c>
      <c r="B96" s="591" t="str">
        <f t="shared" si="4"/>
        <v/>
      </c>
      <c r="C96" s="127"/>
      <c r="D96" s="81"/>
      <c r="E96" s="280"/>
      <c r="F96" s="281"/>
      <c r="G96" s="281"/>
      <c r="H96" s="40"/>
      <c r="I96" s="40"/>
      <c r="J96" s="41"/>
      <c r="K96" s="40"/>
      <c r="L96" s="41"/>
      <c r="M96" s="131" t="str">
        <f t="shared" si="3"/>
        <v/>
      </c>
      <c r="N96" s="132"/>
      <c r="O96" s="42" t="s">
        <v>34</v>
      </c>
      <c r="Q96" s="76"/>
    </row>
    <row r="97" spans="1:17" ht="17.25">
      <c r="A97" s="19">
        <v>14</v>
      </c>
      <c r="B97" s="591" t="str">
        <f t="shared" si="4"/>
        <v/>
      </c>
      <c r="C97" s="127"/>
      <c r="D97" s="81"/>
      <c r="E97" s="280"/>
      <c r="F97" s="281"/>
      <c r="G97" s="281"/>
      <c r="H97" s="40"/>
      <c r="I97" s="40"/>
      <c r="J97" s="41"/>
      <c r="K97" s="40"/>
      <c r="L97" s="41"/>
      <c r="M97" s="131" t="str">
        <f t="shared" si="3"/>
        <v/>
      </c>
      <c r="N97" s="132"/>
      <c r="O97" s="42" t="s">
        <v>34</v>
      </c>
      <c r="Q97" s="76"/>
    </row>
    <row r="98" spans="1:17" ht="17.25">
      <c r="A98" s="19">
        <v>15</v>
      </c>
      <c r="B98" s="591" t="str">
        <f t="shared" si="4"/>
        <v/>
      </c>
      <c r="C98" s="127"/>
      <c r="D98" s="81"/>
      <c r="E98" s="280"/>
      <c r="F98" s="281"/>
      <c r="G98" s="281"/>
      <c r="H98" s="40"/>
      <c r="I98" s="40"/>
      <c r="J98" s="41"/>
      <c r="K98" s="40"/>
      <c r="L98" s="41"/>
      <c r="M98" s="131" t="str">
        <f t="shared" si="3"/>
        <v/>
      </c>
      <c r="N98" s="132"/>
      <c r="O98" s="42" t="s">
        <v>34</v>
      </c>
      <c r="Q98" s="76"/>
    </row>
    <row r="99" spans="1:17" ht="17.25">
      <c r="A99" s="19">
        <v>16</v>
      </c>
      <c r="B99" s="591" t="str">
        <f t="shared" si="4"/>
        <v/>
      </c>
      <c r="C99" s="127"/>
      <c r="D99" s="81"/>
      <c r="E99" s="280"/>
      <c r="F99" s="281"/>
      <c r="G99" s="281"/>
      <c r="H99" s="40"/>
      <c r="I99" s="40"/>
      <c r="J99" s="41"/>
      <c r="K99" s="40"/>
      <c r="L99" s="41"/>
      <c r="M99" s="131" t="str">
        <f t="shared" si="3"/>
        <v/>
      </c>
      <c r="N99" s="132"/>
      <c r="O99" s="42" t="s">
        <v>34</v>
      </c>
      <c r="Q99" s="76"/>
    </row>
    <row r="100" spans="1:17" ht="17.25">
      <c r="A100" s="19">
        <v>17</v>
      </c>
      <c r="B100" s="591" t="str">
        <f t="shared" si="4"/>
        <v/>
      </c>
      <c r="C100" s="127"/>
      <c r="D100" s="81"/>
      <c r="E100" s="280"/>
      <c r="F100" s="281"/>
      <c r="G100" s="281"/>
      <c r="H100" s="40"/>
      <c r="I100" s="40"/>
      <c r="J100" s="41"/>
      <c r="K100" s="40"/>
      <c r="L100" s="41"/>
      <c r="M100" s="131" t="str">
        <f t="shared" si="3"/>
        <v/>
      </c>
      <c r="N100" s="132"/>
      <c r="O100" s="42" t="s">
        <v>34</v>
      </c>
      <c r="Q100" s="76"/>
    </row>
    <row r="101" spans="1:17" ht="17.25">
      <c r="A101" s="19">
        <v>18</v>
      </c>
      <c r="B101" s="591" t="str">
        <f t="shared" si="4"/>
        <v/>
      </c>
      <c r="C101" s="127"/>
      <c r="D101" s="81"/>
      <c r="E101" s="280"/>
      <c r="F101" s="281"/>
      <c r="G101" s="281"/>
      <c r="H101" s="40"/>
      <c r="I101" s="40"/>
      <c r="J101" s="41"/>
      <c r="K101" s="40"/>
      <c r="L101" s="41"/>
      <c r="M101" s="131" t="str">
        <f t="shared" si="3"/>
        <v/>
      </c>
      <c r="N101" s="132"/>
      <c r="O101" s="42" t="s">
        <v>34</v>
      </c>
      <c r="Q101" s="76"/>
    </row>
    <row r="102" spans="1:17" ht="17.25">
      <c r="A102" s="19">
        <v>19</v>
      </c>
      <c r="B102" s="591" t="str">
        <f t="shared" si="4"/>
        <v/>
      </c>
      <c r="C102" s="127"/>
      <c r="D102" s="81"/>
      <c r="E102" s="280"/>
      <c r="F102" s="281"/>
      <c r="G102" s="281"/>
      <c r="H102" s="40"/>
      <c r="I102" s="40"/>
      <c r="J102" s="41"/>
      <c r="K102" s="40"/>
      <c r="L102" s="41"/>
      <c r="M102" s="131" t="str">
        <f t="shared" si="3"/>
        <v/>
      </c>
      <c r="N102" s="132"/>
      <c r="O102" s="42" t="s">
        <v>34</v>
      </c>
      <c r="Q102" s="76"/>
    </row>
    <row r="103" spans="1:17" ht="17.25">
      <c r="A103" s="19">
        <v>20</v>
      </c>
      <c r="B103" s="591" t="str">
        <f t="shared" si="4"/>
        <v/>
      </c>
      <c r="C103" s="127"/>
      <c r="D103" s="81"/>
      <c r="E103" s="280"/>
      <c r="F103" s="281"/>
      <c r="G103" s="281"/>
      <c r="H103" s="40"/>
      <c r="I103" s="40"/>
      <c r="J103" s="41"/>
      <c r="K103" s="40"/>
      <c r="L103" s="41"/>
      <c r="M103" s="131" t="str">
        <f t="shared" si="3"/>
        <v/>
      </c>
      <c r="N103" s="132"/>
      <c r="O103" s="42" t="s">
        <v>34</v>
      </c>
      <c r="Q103" s="76"/>
    </row>
    <row r="104" spans="1:17" ht="17.25">
      <c r="A104" s="19">
        <v>21</v>
      </c>
      <c r="B104" s="591" t="str">
        <f t="shared" si="4"/>
        <v/>
      </c>
      <c r="C104" s="127"/>
      <c r="D104" s="81"/>
      <c r="E104" s="280"/>
      <c r="F104" s="281"/>
      <c r="G104" s="281"/>
      <c r="H104" s="40"/>
      <c r="I104" s="40"/>
      <c r="J104" s="41"/>
      <c r="K104" s="40"/>
      <c r="L104" s="41"/>
      <c r="M104" s="131" t="str">
        <f t="shared" si="3"/>
        <v/>
      </c>
      <c r="N104" s="132"/>
      <c r="O104" s="42" t="s">
        <v>34</v>
      </c>
      <c r="Q104" s="76"/>
    </row>
    <row r="105" spans="1:17" ht="17.25">
      <c r="A105" s="19">
        <v>22</v>
      </c>
      <c r="B105" s="591" t="str">
        <f t="shared" si="4"/>
        <v/>
      </c>
      <c r="C105" s="127"/>
      <c r="D105" s="81"/>
      <c r="E105" s="280"/>
      <c r="F105" s="281"/>
      <c r="G105" s="281"/>
      <c r="H105" s="40"/>
      <c r="I105" s="40"/>
      <c r="J105" s="41"/>
      <c r="K105" s="40"/>
      <c r="L105" s="41"/>
      <c r="M105" s="131" t="str">
        <f t="shared" si="3"/>
        <v/>
      </c>
      <c r="N105" s="132"/>
      <c r="O105" s="42" t="s">
        <v>34</v>
      </c>
      <c r="Q105" s="76"/>
    </row>
    <row r="106" spans="1:17" ht="17.25">
      <c r="A106" s="19">
        <v>23</v>
      </c>
      <c r="B106" s="591" t="str">
        <f t="shared" si="4"/>
        <v/>
      </c>
      <c r="C106" s="127"/>
      <c r="D106" s="81"/>
      <c r="E106" s="280"/>
      <c r="F106" s="281"/>
      <c r="G106" s="281"/>
      <c r="H106" s="40"/>
      <c r="I106" s="40"/>
      <c r="J106" s="41"/>
      <c r="K106" s="40"/>
      <c r="L106" s="41"/>
      <c r="M106" s="131" t="str">
        <f t="shared" si="3"/>
        <v/>
      </c>
      <c r="N106" s="132"/>
      <c r="O106" s="42" t="s">
        <v>34</v>
      </c>
      <c r="Q106" s="76"/>
    </row>
    <row r="107" spans="1:17" ht="17.25">
      <c r="A107" s="19">
        <v>24</v>
      </c>
      <c r="B107" s="591" t="str">
        <f t="shared" si="4"/>
        <v/>
      </c>
      <c r="C107" s="127"/>
      <c r="D107" s="81"/>
      <c r="E107" s="280"/>
      <c r="F107" s="281"/>
      <c r="G107" s="281"/>
      <c r="H107" s="40"/>
      <c r="I107" s="40"/>
      <c r="J107" s="41"/>
      <c r="K107" s="40"/>
      <c r="L107" s="41"/>
      <c r="M107" s="131" t="str">
        <f t="shared" si="3"/>
        <v/>
      </c>
      <c r="N107" s="132"/>
      <c r="O107" s="42" t="s">
        <v>34</v>
      </c>
      <c r="Q107" s="76"/>
    </row>
    <row r="108" spans="1:17" ht="17.25">
      <c r="A108" s="19">
        <v>25</v>
      </c>
      <c r="B108" s="591" t="str">
        <f t="shared" si="4"/>
        <v/>
      </c>
      <c r="C108" s="127"/>
      <c r="D108" s="81"/>
      <c r="E108" s="280"/>
      <c r="F108" s="281"/>
      <c r="G108" s="281"/>
      <c r="H108" s="40"/>
      <c r="I108" s="40"/>
      <c r="J108" s="41"/>
      <c r="K108" s="40"/>
      <c r="L108" s="41"/>
      <c r="M108" s="131" t="str">
        <f t="shared" si="3"/>
        <v/>
      </c>
      <c r="N108" s="132"/>
      <c r="O108" s="42" t="s">
        <v>34</v>
      </c>
      <c r="Q108" s="76"/>
    </row>
    <row r="109" spans="1:17" ht="17.25">
      <c r="A109" s="19">
        <v>26</v>
      </c>
      <c r="B109" s="591" t="str">
        <f t="shared" si="4"/>
        <v/>
      </c>
      <c r="C109" s="127"/>
      <c r="D109" s="81"/>
      <c r="E109" s="280"/>
      <c r="F109" s="281"/>
      <c r="G109" s="281"/>
      <c r="H109" s="40"/>
      <c r="I109" s="40"/>
      <c r="J109" s="41"/>
      <c r="K109" s="40"/>
      <c r="L109" s="41"/>
      <c r="M109" s="131" t="str">
        <f t="shared" si="3"/>
        <v/>
      </c>
      <c r="N109" s="132"/>
      <c r="O109" s="42" t="s">
        <v>34</v>
      </c>
      <c r="Q109" s="76"/>
    </row>
    <row r="110" spans="1:17" ht="17.25">
      <c r="A110" s="19">
        <v>27</v>
      </c>
      <c r="B110" s="591" t="str">
        <f t="shared" si="4"/>
        <v/>
      </c>
      <c r="C110" s="127"/>
      <c r="D110" s="81"/>
      <c r="E110" s="280"/>
      <c r="F110" s="281"/>
      <c r="G110" s="281"/>
      <c r="H110" s="40"/>
      <c r="I110" s="40"/>
      <c r="J110" s="41"/>
      <c r="K110" s="40"/>
      <c r="L110" s="41"/>
      <c r="M110" s="131" t="str">
        <f t="shared" si="3"/>
        <v/>
      </c>
      <c r="N110" s="132"/>
      <c r="O110" s="42" t="s">
        <v>34</v>
      </c>
      <c r="Q110" s="76"/>
    </row>
    <row r="111" spans="1:17" ht="17.25">
      <c r="A111" s="19">
        <v>28</v>
      </c>
      <c r="B111" s="591" t="str">
        <f t="shared" si="4"/>
        <v/>
      </c>
      <c r="C111" s="127"/>
      <c r="D111" s="81"/>
      <c r="E111" s="280"/>
      <c r="F111" s="281"/>
      <c r="G111" s="281"/>
      <c r="H111" s="40"/>
      <c r="I111" s="40"/>
      <c r="J111" s="41"/>
      <c r="K111" s="40"/>
      <c r="L111" s="41"/>
      <c r="M111" s="131" t="str">
        <f t="shared" si="3"/>
        <v/>
      </c>
      <c r="N111" s="132"/>
      <c r="O111" s="42" t="s">
        <v>34</v>
      </c>
      <c r="Q111" s="76"/>
    </row>
    <row r="112" spans="1:17" ht="17.25">
      <c r="A112" s="19">
        <v>29</v>
      </c>
      <c r="B112" s="591" t="str">
        <f t="shared" si="4"/>
        <v/>
      </c>
      <c r="C112" s="127"/>
      <c r="D112" s="81"/>
      <c r="E112" s="280"/>
      <c r="F112" s="281"/>
      <c r="G112" s="281"/>
      <c r="H112" s="40"/>
      <c r="I112" s="40"/>
      <c r="J112" s="41"/>
      <c r="K112" s="40"/>
      <c r="L112" s="41"/>
      <c r="M112" s="131" t="str">
        <f t="shared" si="3"/>
        <v/>
      </c>
      <c r="N112" s="132"/>
      <c r="O112" s="42" t="s">
        <v>34</v>
      </c>
      <c r="Q112" s="76"/>
    </row>
    <row r="113" spans="1:17" ht="17.25">
      <c r="A113" s="19">
        <v>30</v>
      </c>
      <c r="B113" s="594" t="str">
        <f t="shared" si="4"/>
        <v/>
      </c>
      <c r="C113" s="127"/>
      <c r="D113" s="81"/>
      <c r="E113" s="286"/>
      <c r="F113" s="287"/>
      <c r="G113" s="287"/>
      <c r="H113" s="47"/>
      <c r="I113" s="47"/>
      <c r="J113" s="48"/>
      <c r="K113" s="47"/>
      <c r="L113" s="48"/>
      <c r="M113" s="139" t="str">
        <f>IF(ISNUMBER(H113),(PRODUCT(H113,I113,K113)),"")</f>
        <v/>
      </c>
      <c r="N113" s="132"/>
      <c r="O113" s="49" t="s">
        <v>34</v>
      </c>
      <c r="Q113" s="76"/>
    </row>
    <row r="114" spans="1:17" ht="20.100000000000001" customHeight="1">
      <c r="B114" s="593" t="s">
        <v>559</v>
      </c>
      <c r="C114" s="140"/>
      <c r="D114" s="140"/>
      <c r="E114" s="140"/>
      <c r="F114" s="140"/>
      <c r="G114" s="141"/>
      <c r="H114" s="142"/>
      <c r="I114" s="143"/>
      <c r="J114" s="144"/>
      <c r="K114" s="143"/>
      <c r="L114" s="144"/>
      <c r="M114" s="143"/>
      <c r="N114" s="145"/>
      <c r="O114" s="50"/>
      <c r="Q114" s="137"/>
    </row>
    <row r="115" spans="1:17" ht="17.25">
      <c r="A115" s="19">
        <v>1</v>
      </c>
      <c r="B115" s="591" t="str">
        <f t="shared" si="4"/>
        <v/>
      </c>
      <c r="C115" s="589"/>
      <c r="D115" s="81"/>
      <c r="E115" s="278"/>
      <c r="F115" s="288"/>
      <c r="G115" s="289"/>
      <c r="H115" s="37"/>
      <c r="I115" s="37"/>
      <c r="J115" s="38"/>
      <c r="K115" s="37"/>
      <c r="L115" s="38"/>
      <c r="M115" s="128" t="str">
        <f>IF(ISNUMBER(H115),(PRODUCT(H115,I115,K115)),"")</f>
        <v/>
      </c>
      <c r="N115" s="129">
        <f>SUM(M115:M124)</f>
        <v>0</v>
      </c>
      <c r="O115" s="1244"/>
      <c r="Q115" s="76"/>
    </row>
    <row r="116" spans="1:17" ht="17.25">
      <c r="A116" s="19">
        <v>2</v>
      </c>
      <c r="B116" s="591" t="str">
        <f t="shared" si="4"/>
        <v/>
      </c>
      <c r="C116" s="589"/>
      <c r="D116" s="81"/>
      <c r="E116" s="280"/>
      <c r="F116" s="290"/>
      <c r="G116" s="291"/>
      <c r="H116" s="40"/>
      <c r="I116" s="40"/>
      <c r="J116" s="41"/>
      <c r="K116" s="40"/>
      <c r="L116" s="41"/>
      <c r="M116" s="131" t="str">
        <f>IF(ISNUMBER(H116),(PRODUCT(H116,I116,K116)),"")</f>
        <v/>
      </c>
      <c r="N116" s="132"/>
      <c r="O116" s="1245"/>
      <c r="Q116" s="76"/>
    </row>
    <row r="117" spans="1:17" ht="17.25">
      <c r="A117" s="19">
        <v>3</v>
      </c>
      <c r="B117" s="591" t="str">
        <f t="shared" si="4"/>
        <v/>
      </c>
      <c r="C117" s="589"/>
      <c r="D117" s="81"/>
      <c r="E117" s="280"/>
      <c r="F117" s="290"/>
      <c r="G117" s="291"/>
      <c r="H117" s="40"/>
      <c r="I117" s="40"/>
      <c r="J117" s="41"/>
      <c r="K117" s="40"/>
      <c r="L117" s="41"/>
      <c r="M117" s="131" t="str">
        <f t="shared" ref="M117:M123" si="5">IF(ISNUMBER(H117),(PRODUCT(H117,I117,K117)),"")</f>
        <v/>
      </c>
      <c r="N117" s="132"/>
      <c r="O117" s="1245"/>
      <c r="Q117" s="76"/>
    </row>
    <row r="118" spans="1:17" ht="17.25">
      <c r="A118" s="19">
        <v>4</v>
      </c>
      <c r="B118" s="591" t="str">
        <f t="shared" si="4"/>
        <v/>
      </c>
      <c r="C118" s="589"/>
      <c r="D118" s="81"/>
      <c r="E118" s="280"/>
      <c r="F118" s="290"/>
      <c r="G118" s="291"/>
      <c r="H118" s="40"/>
      <c r="I118" s="40"/>
      <c r="J118" s="41"/>
      <c r="K118" s="40"/>
      <c r="L118" s="41"/>
      <c r="M118" s="131" t="str">
        <f t="shared" si="5"/>
        <v/>
      </c>
      <c r="N118" s="132"/>
      <c r="O118" s="1245"/>
      <c r="Q118" s="76"/>
    </row>
    <row r="119" spans="1:17" ht="17.25">
      <c r="A119" s="19">
        <v>5</v>
      </c>
      <c r="B119" s="591" t="str">
        <f t="shared" si="4"/>
        <v/>
      </c>
      <c r="C119" s="589"/>
      <c r="D119" s="81"/>
      <c r="E119" s="280"/>
      <c r="F119" s="290"/>
      <c r="G119" s="291"/>
      <c r="H119" s="40"/>
      <c r="I119" s="40"/>
      <c r="J119" s="41"/>
      <c r="K119" s="40"/>
      <c r="L119" s="41"/>
      <c r="M119" s="131" t="str">
        <f t="shared" si="5"/>
        <v/>
      </c>
      <c r="N119" s="132"/>
      <c r="O119" s="1245"/>
      <c r="Q119" s="76"/>
    </row>
    <row r="120" spans="1:17" ht="17.25">
      <c r="A120" s="19">
        <v>6</v>
      </c>
      <c r="B120" s="591" t="str">
        <f t="shared" si="4"/>
        <v/>
      </c>
      <c r="C120" s="589"/>
      <c r="D120" s="81"/>
      <c r="E120" s="280"/>
      <c r="F120" s="290"/>
      <c r="G120" s="291"/>
      <c r="H120" s="40"/>
      <c r="I120" s="40"/>
      <c r="J120" s="41"/>
      <c r="K120" s="40"/>
      <c r="L120" s="41"/>
      <c r="M120" s="131" t="str">
        <f t="shared" si="5"/>
        <v/>
      </c>
      <c r="N120" s="132"/>
      <c r="O120" s="1245"/>
      <c r="Q120" s="76"/>
    </row>
    <row r="121" spans="1:17" ht="17.25">
      <c r="A121" s="19">
        <v>7</v>
      </c>
      <c r="B121" s="591" t="str">
        <f t="shared" si="4"/>
        <v/>
      </c>
      <c r="C121" s="589"/>
      <c r="D121" s="81"/>
      <c r="E121" s="280"/>
      <c r="F121" s="290"/>
      <c r="G121" s="291"/>
      <c r="H121" s="40"/>
      <c r="I121" s="40"/>
      <c r="J121" s="41"/>
      <c r="K121" s="40"/>
      <c r="L121" s="41"/>
      <c r="M121" s="131" t="str">
        <f t="shared" si="5"/>
        <v/>
      </c>
      <c r="N121" s="132"/>
      <c r="O121" s="1245"/>
      <c r="Q121" s="76"/>
    </row>
    <row r="122" spans="1:17" ht="17.25">
      <c r="A122" s="19">
        <v>8</v>
      </c>
      <c r="B122" s="591" t="str">
        <f t="shared" si="4"/>
        <v/>
      </c>
      <c r="C122" s="589"/>
      <c r="D122" s="81"/>
      <c r="E122" s="280"/>
      <c r="F122" s="290"/>
      <c r="G122" s="291"/>
      <c r="H122" s="40"/>
      <c r="I122" s="40"/>
      <c r="J122" s="41"/>
      <c r="K122" s="40"/>
      <c r="L122" s="41"/>
      <c r="M122" s="131" t="str">
        <f t="shared" si="5"/>
        <v/>
      </c>
      <c r="N122" s="132"/>
      <c r="O122" s="1245"/>
      <c r="Q122" s="76"/>
    </row>
    <row r="123" spans="1:17" ht="17.25">
      <c r="A123" s="19">
        <v>9</v>
      </c>
      <c r="B123" s="591" t="str">
        <f t="shared" si="4"/>
        <v/>
      </c>
      <c r="C123" s="589"/>
      <c r="D123" s="81"/>
      <c r="E123" s="280"/>
      <c r="F123" s="290"/>
      <c r="G123" s="291"/>
      <c r="H123" s="40"/>
      <c r="I123" s="40"/>
      <c r="J123" s="41"/>
      <c r="K123" s="40"/>
      <c r="L123" s="41"/>
      <c r="M123" s="131" t="str">
        <f t="shared" si="5"/>
        <v/>
      </c>
      <c r="N123" s="132"/>
      <c r="O123" s="1245"/>
      <c r="Q123" s="76"/>
    </row>
    <row r="124" spans="1:17" ht="17.25">
      <c r="A124" s="19">
        <v>10</v>
      </c>
      <c r="B124" s="595" t="str">
        <f t="shared" si="4"/>
        <v/>
      </c>
      <c r="C124" s="590"/>
      <c r="D124" s="134"/>
      <c r="E124" s="282"/>
      <c r="F124" s="292"/>
      <c r="G124" s="293"/>
      <c r="H124" s="43"/>
      <c r="I124" s="43"/>
      <c r="J124" s="44"/>
      <c r="K124" s="43"/>
      <c r="L124" s="44"/>
      <c r="M124" s="138" t="str">
        <f>IF(ISNUMBER(H124),(PRODUCT(H124,I124,K124)),"")</f>
        <v/>
      </c>
      <c r="N124" s="136"/>
      <c r="O124" s="1246"/>
      <c r="Q124" s="76"/>
    </row>
    <row r="125" spans="1:17" ht="20.100000000000001" customHeight="1">
      <c r="B125" s="22"/>
      <c r="C125" s="146"/>
      <c r="D125" s="22"/>
      <c r="E125" s="81"/>
      <c r="F125" s="81"/>
      <c r="G125" s="81"/>
      <c r="H125" s="82"/>
      <c r="I125" s="147"/>
      <c r="J125" s="84"/>
      <c r="K125" s="147"/>
      <c r="L125" s="84"/>
      <c r="M125" s="147"/>
      <c r="N125" s="148"/>
      <c r="O125" s="51"/>
    </row>
    <row r="126" spans="1:17" ht="20.100000000000001" customHeight="1">
      <c r="B126" s="19" t="s">
        <v>128</v>
      </c>
    </row>
  </sheetData>
  <autoFilter ref="B18:B124" xr:uid="{00000000-0001-0000-0600-000000000000}"/>
  <mergeCells count="19">
    <mergeCell ref="H12:I12"/>
    <mergeCell ref="N1:O1"/>
    <mergeCell ref="I3:O3"/>
    <mergeCell ref="B5:E5"/>
    <mergeCell ref="O115:O124"/>
    <mergeCell ref="I19:J19"/>
    <mergeCell ref="K19:L19"/>
    <mergeCell ref="F3:G3"/>
    <mergeCell ref="F5:I5"/>
    <mergeCell ref="B16:F16"/>
    <mergeCell ref="H13:I13"/>
    <mergeCell ref="H14:I14"/>
    <mergeCell ref="H15:I15"/>
    <mergeCell ref="H16:I16"/>
    <mergeCell ref="G7:I7"/>
    <mergeCell ref="H8:I8"/>
    <mergeCell ref="H9:I9"/>
    <mergeCell ref="H10:I10"/>
    <mergeCell ref="H11:I11"/>
  </mergeCells>
  <phoneticPr fontId="9"/>
  <conditionalFormatting sqref="F5">
    <cfRule type="containsText" dxfId="76" priority="1" operator="containsText" text="要選択">
      <formula>NOT(ISERROR(SEARCH("要選択",F5)))</formula>
    </cfRule>
    <cfRule type="containsText" dxfId="75" priority="2" operator="containsText" text="要入力">
      <formula>NOT(ISERROR(SEARCH("要入力",F5)))</formula>
    </cfRule>
  </conditionalFormatting>
  <conditionalFormatting sqref="O22:O115">
    <cfRule type="expression" dxfId="74" priority="5">
      <formula>$Q$13="2"</formula>
    </cfRule>
  </conditionalFormatting>
  <dataValidations xWindow="183" yWindow="405" count="17">
    <dataValidation imeMode="hiragana" allowBlank="1" showInputMessage="1" showErrorMessage="1" prompt="人、枚、件等を単位を入力" sqref="J115:J125 J84:J113 J22:J51 J53:J82" xr:uid="{00000000-0002-0000-0600-000001000000}"/>
    <dataValidation imeMode="hiragana" allowBlank="1" showInputMessage="1" showErrorMessage="1" prompt="回、日、泊等の単位を入力。" sqref="L115:L125 L84:L113 L22:L51 L53:L82" xr:uid="{00000000-0002-0000-0600-000002000000}"/>
    <dataValidation imeMode="halfAlpha" allowBlank="1" showInputMessage="1" showErrorMessage="1" sqref="H126:I65547" xr:uid="{00000000-0002-0000-0600-000004000000}"/>
    <dataValidation type="whole" imeMode="halfAlpha" operator="greaterThanOrEqual" allowBlank="1" showInputMessage="1" showErrorMessage="1" sqref="H20:I21" xr:uid="{00000000-0002-0000-0600-000005000000}">
      <formula1>0</formula1>
    </dataValidation>
    <dataValidation imeMode="hiragana" allowBlank="1" showInputMessage="1" showErrorMessage="1" sqref="E83:F83 E12:F13 O19:O21 E21:F21 O52 E52:F52 E125:F1048576 D11:F11 O83 O114 F114 C21:D113 D1:F4 D115:D1048576 D6:F7 D17:F20 D14:F15" xr:uid="{00000000-0002-0000-0600-000006000000}"/>
    <dataValidation type="list" imeMode="hiragana" allowBlank="1" showInputMessage="1" showErrorMessage="1" prompt="該当する細目を選択" sqref="E22:E51" xr:uid="{00000000-0002-0000-0600-000007000000}">
      <formula1>出演費・音楽費・文芸費</formula1>
    </dataValidation>
    <dataValidation type="list" allowBlank="1" showInputMessage="1" showErrorMessage="1" sqref="O84:O113 O53:O82 O22:O51" xr:uid="{00000000-0002-0000-0600-000009000000}">
      <formula1>"―,課税対象外"</formula1>
    </dataValidation>
    <dataValidation type="textLength" operator="lessThanOrEqual" allowBlank="1" showInputMessage="1" showErrorMessage="1" errorTitle="文字数超過" error="30字以下で入力してください。" sqref="G20:G21 G126:G65547" xr:uid="{00000000-0002-0000-0600-00000A000000}">
      <formula1>30</formula1>
    </dataValidation>
    <dataValidation type="list" imeMode="hiragana" allowBlank="1" showInputMessage="1" showErrorMessage="1" prompt="該当する細目を選択" sqref="E84:E113" xr:uid="{00000000-0002-0000-0600-00000B000000}">
      <formula1>謝金・旅費・宣伝費等</formula1>
    </dataValidation>
    <dataValidation imeMode="off" allowBlank="1" showInputMessage="1" showErrorMessage="1" sqref="K1:K2 K52 K83 K114 K125:K1048576 K4:K11 K14:K21" xr:uid="{00000000-0002-0000-0600-00000C000000}"/>
    <dataValidation imeMode="halfAlpha" operator="greaterThanOrEqual" allowBlank="1" showInputMessage="1" showErrorMessage="1" sqref="I52 I83 I114 I125" xr:uid="{00000000-0002-0000-0600-00000D000000}"/>
    <dataValidation imeMode="off" operator="greaterThanOrEqual" allowBlank="1" showInputMessage="1" showErrorMessage="1" sqref="H125 H114 H83 H52" xr:uid="{00000000-0002-0000-0600-00000E000000}"/>
    <dataValidation type="list" imeMode="hiragana" allowBlank="1" showInputMessage="1" showErrorMessage="1" prompt="該当する細目を選択" sqref="E53:E82" xr:uid="{00000000-0002-0000-0600-00000F000000}">
      <formula1>会場費・舞台費・運搬費</formula1>
    </dataValidation>
    <dataValidation type="list" allowBlank="1" showInputMessage="1" showErrorMessage="1" sqref="E115:E124" xr:uid="{00000000-0002-0000-0600-000010000000}">
      <formula1>助成対象外経費</formula1>
    </dataValidation>
    <dataValidation type="list" allowBlank="1" showInputMessage="1" showErrorMessage="1" sqref="F5" xr:uid="{6A29894E-9EBA-47C2-894E-188656FEF1F6}">
      <formula1>"1 課税事業者,2 免税事業者及び簡易課税事業者,3 課税事業者ではあるが、その他条件により消費税等仕入控除調整を行わない事業者"</formula1>
    </dataValidation>
    <dataValidation type="whole" imeMode="off" operator="greaterThanOrEqual" allowBlank="1" showInputMessage="1" showErrorMessage="1" error="整数で入力してください。" sqref="H22:H51 H53:H82 H84:H113 H115:H124" xr:uid="{28E9893A-068B-4B78-A27D-5EA024FB5B10}">
      <formula1>0</formula1>
    </dataValidation>
    <dataValidation type="whole" operator="greaterThanOrEqual" allowBlank="1" showInputMessage="1" showErrorMessage="1" error="整数のみ入力できます。_x000a_小数点以下が発生する場合は、一式で計上してください。" sqref="I22:I51 K22:K51 I53:I82 K53:K82 I84:I113 K84:K113 I115:I124 K115:K124" xr:uid="{1E6CF854-81B5-420C-8582-0A347BF7F393}">
      <formula1>0</formula1>
    </dataValidation>
  </dataValidations>
  <pageMargins left="1.1023622047244095" right="0.70866141732283472" top="0.39370078740157483" bottom="0.39370078740157483" header="0" footer="0.19685039370078741"/>
  <pageSetup paperSize="9" scale="43" fitToHeight="0" orientation="portrait" r:id="rId1"/>
  <headerFooter scaleWithDoc="0" alignWithMargins="0">
    <oddFooter>&amp;R&amp;"ＭＳ ゴシック,標準"&amp;12整理番号：（事務局記入欄）</oddFooter>
  </headerFooter>
  <rowBreaks count="1" manualBreakCount="1">
    <brk id="82" min="1" max="1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tint="0.499984740745262"/>
    <pageSetUpPr fitToPage="1"/>
  </sheetPr>
  <dimension ref="A1:D93"/>
  <sheetViews>
    <sheetView view="pageBreakPreview" zoomScale="80" zoomScaleNormal="100" zoomScaleSheetLayoutView="80" workbookViewId="0">
      <selection activeCell="E1" sqref="E1"/>
    </sheetView>
  </sheetViews>
  <sheetFormatPr defaultColWidth="9" defaultRowHeight="18.75"/>
  <cols>
    <col min="1" max="2" width="15.625" style="2" customWidth="1"/>
    <col min="3" max="3" width="20.625" style="11" customWidth="1"/>
    <col min="4" max="4" width="47" style="2" customWidth="1"/>
    <col min="5" max="16384" width="9" style="2"/>
  </cols>
  <sheetData>
    <row r="1" spans="1:4">
      <c r="A1" s="4" t="s">
        <v>2</v>
      </c>
      <c r="B1" s="4" t="s">
        <v>3</v>
      </c>
      <c r="C1" s="7" t="s">
        <v>116</v>
      </c>
      <c r="D1" s="6" t="s">
        <v>1</v>
      </c>
    </row>
    <row r="2" spans="1:4">
      <c r="A2" s="5" t="s">
        <v>76</v>
      </c>
      <c r="B2" s="5" t="s">
        <v>142</v>
      </c>
      <c r="C2" s="8" t="s">
        <v>313</v>
      </c>
      <c r="D2" s="3"/>
    </row>
    <row r="3" spans="1:4">
      <c r="A3" s="1" t="s">
        <v>76</v>
      </c>
      <c r="B3" s="5" t="s">
        <v>142</v>
      </c>
      <c r="C3" s="8" t="s">
        <v>143</v>
      </c>
      <c r="D3" s="3"/>
    </row>
    <row r="4" spans="1:4">
      <c r="A4" s="1" t="s">
        <v>76</v>
      </c>
      <c r="B4" s="5" t="s">
        <v>142</v>
      </c>
      <c r="C4" s="8" t="s">
        <v>144</v>
      </c>
      <c r="D4" s="3"/>
    </row>
    <row r="5" spans="1:4">
      <c r="A5" s="1" t="s">
        <v>76</v>
      </c>
      <c r="B5" s="5" t="s">
        <v>142</v>
      </c>
      <c r="C5" s="8" t="s">
        <v>145</v>
      </c>
      <c r="D5" s="3"/>
    </row>
    <row r="6" spans="1:4">
      <c r="A6" s="1" t="s">
        <v>76</v>
      </c>
      <c r="B6" s="5" t="s">
        <v>142</v>
      </c>
      <c r="C6" s="8" t="s">
        <v>323</v>
      </c>
      <c r="D6" s="3"/>
    </row>
    <row r="7" spans="1:4">
      <c r="A7" s="1" t="s">
        <v>76</v>
      </c>
      <c r="B7" s="1" t="s">
        <v>98</v>
      </c>
      <c r="C7" s="8" t="s">
        <v>77</v>
      </c>
      <c r="D7" s="3"/>
    </row>
    <row r="8" spans="1:4">
      <c r="A8" s="5" t="s">
        <v>76</v>
      </c>
      <c r="B8" s="5" t="s">
        <v>146</v>
      </c>
      <c r="C8" s="8" t="s">
        <v>147</v>
      </c>
      <c r="D8" s="3"/>
    </row>
    <row r="9" spans="1:4">
      <c r="A9" s="1" t="s">
        <v>76</v>
      </c>
      <c r="B9" s="5" t="s">
        <v>75</v>
      </c>
      <c r="C9" s="8" t="s">
        <v>119</v>
      </c>
      <c r="D9" s="3"/>
    </row>
    <row r="10" spans="1:4">
      <c r="A10" s="1" t="s">
        <v>76</v>
      </c>
      <c r="B10" s="1" t="s">
        <v>98</v>
      </c>
      <c r="C10" s="8" t="s">
        <v>79</v>
      </c>
      <c r="D10" s="3"/>
    </row>
    <row r="11" spans="1:4">
      <c r="A11" s="1" t="s">
        <v>76</v>
      </c>
      <c r="B11" s="1" t="s">
        <v>75</v>
      </c>
      <c r="C11" s="8" t="s">
        <v>148</v>
      </c>
      <c r="D11" s="3"/>
    </row>
    <row r="12" spans="1:4">
      <c r="A12" s="1" t="s">
        <v>76</v>
      </c>
      <c r="B12" s="1" t="s">
        <v>98</v>
      </c>
      <c r="C12" s="8" t="s">
        <v>78</v>
      </c>
      <c r="D12" s="3"/>
    </row>
    <row r="13" spans="1:4">
      <c r="A13" s="1" t="s">
        <v>76</v>
      </c>
      <c r="B13" s="1" t="s">
        <v>75</v>
      </c>
      <c r="C13" s="8" t="s">
        <v>121</v>
      </c>
      <c r="D13" s="3"/>
    </row>
    <row r="14" spans="1:4">
      <c r="A14" s="1" t="s">
        <v>76</v>
      </c>
      <c r="B14" s="1" t="s">
        <v>75</v>
      </c>
      <c r="C14" s="8" t="s">
        <v>80</v>
      </c>
      <c r="D14" s="3"/>
    </row>
    <row r="15" spans="1:4">
      <c r="A15" s="1" t="s">
        <v>76</v>
      </c>
      <c r="B15" s="1" t="s">
        <v>98</v>
      </c>
      <c r="C15" s="8" t="s">
        <v>120</v>
      </c>
      <c r="D15" s="3"/>
    </row>
    <row r="16" spans="1:4">
      <c r="A16" s="1" t="s">
        <v>76</v>
      </c>
      <c r="B16" s="5" t="s">
        <v>99</v>
      </c>
      <c r="C16" s="10" t="s">
        <v>314</v>
      </c>
      <c r="D16" s="10"/>
    </row>
    <row r="17" spans="1:4">
      <c r="A17" s="1" t="s">
        <v>76</v>
      </c>
      <c r="B17" s="1" t="s">
        <v>99</v>
      </c>
      <c r="C17" s="8" t="s">
        <v>315</v>
      </c>
      <c r="D17" s="8"/>
    </row>
    <row r="18" spans="1:4">
      <c r="A18" s="1" t="s">
        <v>76</v>
      </c>
      <c r="B18" s="1" t="s">
        <v>99</v>
      </c>
      <c r="C18" s="8" t="s">
        <v>84</v>
      </c>
      <c r="D18" s="8"/>
    </row>
    <row r="19" spans="1:4">
      <c r="A19" s="1" t="s">
        <v>76</v>
      </c>
      <c r="B19" s="1" t="s">
        <v>99</v>
      </c>
      <c r="C19" s="8" t="s">
        <v>81</v>
      </c>
      <c r="D19" s="8"/>
    </row>
    <row r="20" spans="1:4">
      <c r="A20" s="1" t="s">
        <v>76</v>
      </c>
      <c r="B20" s="1" t="s">
        <v>99</v>
      </c>
      <c r="C20" s="8" t="s">
        <v>82</v>
      </c>
      <c r="D20" s="3"/>
    </row>
    <row r="21" spans="1:4">
      <c r="A21" s="1" t="s">
        <v>76</v>
      </c>
      <c r="B21" s="1" t="s">
        <v>67</v>
      </c>
      <c r="C21" s="8" t="s">
        <v>83</v>
      </c>
      <c r="D21" s="3"/>
    </row>
    <row r="22" spans="1:4">
      <c r="A22" s="1" t="s">
        <v>76</v>
      </c>
      <c r="B22" s="1" t="s">
        <v>99</v>
      </c>
      <c r="C22" s="8" t="s">
        <v>85</v>
      </c>
      <c r="D22" s="3"/>
    </row>
    <row r="23" spans="1:4">
      <c r="A23" s="1" t="s">
        <v>76</v>
      </c>
      <c r="B23" s="1" t="s">
        <v>99</v>
      </c>
      <c r="C23" s="8" t="s">
        <v>86</v>
      </c>
      <c r="D23" s="3"/>
    </row>
    <row r="24" spans="1:4">
      <c r="A24" s="1" t="s">
        <v>76</v>
      </c>
      <c r="B24" s="1" t="s">
        <v>67</v>
      </c>
      <c r="C24" s="8" t="s">
        <v>87</v>
      </c>
      <c r="D24" s="3"/>
    </row>
    <row r="25" spans="1:4">
      <c r="A25" s="1" t="s">
        <v>76</v>
      </c>
      <c r="B25" s="1" t="s">
        <v>99</v>
      </c>
      <c r="C25" s="8" t="s">
        <v>316</v>
      </c>
      <c r="D25" s="3"/>
    </row>
    <row r="26" spans="1:4">
      <c r="A26" s="1" t="s">
        <v>76</v>
      </c>
      <c r="B26" s="1" t="s">
        <v>67</v>
      </c>
      <c r="C26" s="8" t="s">
        <v>317</v>
      </c>
      <c r="D26" s="3"/>
    </row>
    <row r="27" spans="1:4">
      <c r="A27" s="1" t="s">
        <v>76</v>
      </c>
      <c r="B27" s="1" t="s">
        <v>67</v>
      </c>
      <c r="C27" s="8" t="s">
        <v>318</v>
      </c>
      <c r="D27" s="3"/>
    </row>
    <row r="28" spans="1:4">
      <c r="A28" s="1" t="s">
        <v>76</v>
      </c>
      <c r="B28" s="1" t="s">
        <v>99</v>
      </c>
      <c r="C28" s="8" t="s">
        <v>149</v>
      </c>
      <c r="D28" s="8"/>
    </row>
    <row r="29" spans="1:4">
      <c r="A29" s="1" t="s">
        <v>76</v>
      </c>
      <c r="B29" s="1" t="s">
        <v>99</v>
      </c>
      <c r="C29" s="8" t="s">
        <v>96</v>
      </c>
      <c r="D29" s="8"/>
    </row>
    <row r="30" spans="1:4">
      <c r="A30" s="1" t="s">
        <v>76</v>
      </c>
      <c r="B30" s="1" t="s">
        <v>99</v>
      </c>
      <c r="C30" s="8" t="s">
        <v>97</v>
      </c>
      <c r="D30" s="8"/>
    </row>
    <row r="31" spans="1:4">
      <c r="A31" s="1" t="s">
        <v>76</v>
      </c>
      <c r="B31" s="1" t="s">
        <v>99</v>
      </c>
      <c r="C31" s="8" t="s">
        <v>89</v>
      </c>
      <c r="D31" s="8"/>
    </row>
    <row r="32" spans="1:4">
      <c r="A32" s="1" t="s">
        <v>76</v>
      </c>
      <c r="B32" s="1" t="s">
        <v>99</v>
      </c>
      <c r="C32" s="8" t="s">
        <v>90</v>
      </c>
      <c r="D32" s="8"/>
    </row>
    <row r="33" spans="1:4">
      <c r="A33" s="1" t="s">
        <v>76</v>
      </c>
      <c r="B33" s="1" t="s">
        <v>99</v>
      </c>
      <c r="C33" s="8" t="s">
        <v>91</v>
      </c>
      <c r="D33" s="8"/>
    </row>
    <row r="34" spans="1:4">
      <c r="A34" s="1" t="s">
        <v>76</v>
      </c>
      <c r="B34" s="1" t="s">
        <v>99</v>
      </c>
      <c r="C34" s="8" t="s">
        <v>93</v>
      </c>
      <c r="D34" s="8"/>
    </row>
    <row r="35" spans="1:4">
      <c r="A35" s="1" t="s">
        <v>76</v>
      </c>
      <c r="B35" s="1" t="s">
        <v>99</v>
      </c>
      <c r="C35" s="8" t="s">
        <v>88</v>
      </c>
      <c r="D35" s="8"/>
    </row>
    <row r="36" spans="1:4">
      <c r="A36" s="1" t="s">
        <v>76</v>
      </c>
      <c r="B36" s="1" t="s">
        <v>67</v>
      </c>
      <c r="C36" s="8" t="s">
        <v>92</v>
      </c>
      <c r="D36" s="3"/>
    </row>
    <row r="37" spans="1:4">
      <c r="A37" s="1" t="s">
        <v>76</v>
      </c>
      <c r="B37" s="1" t="s">
        <v>67</v>
      </c>
      <c r="C37" s="8" t="s">
        <v>94</v>
      </c>
      <c r="D37" s="3"/>
    </row>
    <row r="38" spans="1:4">
      <c r="A38" s="1" t="s">
        <v>76</v>
      </c>
      <c r="B38" s="1" t="s">
        <v>67</v>
      </c>
      <c r="C38" s="8" t="s">
        <v>95</v>
      </c>
      <c r="D38" s="3"/>
    </row>
    <row r="39" spans="1:4">
      <c r="A39" s="1" t="s">
        <v>76</v>
      </c>
      <c r="B39" s="1" t="s">
        <v>67</v>
      </c>
      <c r="C39" s="8" t="s">
        <v>246</v>
      </c>
      <c r="D39" s="3"/>
    </row>
    <row r="40" spans="1:4">
      <c r="A40" s="1" t="s">
        <v>76</v>
      </c>
      <c r="B40" s="1" t="s">
        <v>67</v>
      </c>
      <c r="C40" s="8" t="s">
        <v>319</v>
      </c>
      <c r="D40" s="3"/>
    </row>
    <row r="41" spans="1:4">
      <c r="A41" s="1" t="s">
        <v>76</v>
      </c>
      <c r="B41" s="1" t="s">
        <v>99</v>
      </c>
      <c r="C41" s="8" t="s">
        <v>320</v>
      </c>
      <c r="D41" s="8"/>
    </row>
    <row r="42" spans="1:4">
      <c r="A42" s="1" t="s">
        <v>76</v>
      </c>
      <c r="B42" s="1" t="s">
        <v>67</v>
      </c>
      <c r="C42" s="8" t="s">
        <v>321</v>
      </c>
      <c r="D42" s="3"/>
    </row>
    <row r="43" spans="1:4">
      <c r="A43" s="1" t="s">
        <v>76</v>
      </c>
      <c r="B43" s="1" t="s">
        <v>67</v>
      </c>
      <c r="C43" s="8" t="s">
        <v>177</v>
      </c>
      <c r="D43" s="3"/>
    </row>
    <row r="44" spans="1:4">
      <c r="A44" s="1" t="s">
        <v>76</v>
      </c>
      <c r="B44" s="5" t="s">
        <v>100</v>
      </c>
      <c r="C44" s="8" t="s">
        <v>101</v>
      </c>
      <c r="D44" s="3"/>
    </row>
    <row r="45" spans="1:4">
      <c r="A45" s="1" t="s">
        <v>76</v>
      </c>
      <c r="B45" s="5" t="s">
        <v>100</v>
      </c>
      <c r="C45" s="8" t="s">
        <v>102</v>
      </c>
      <c r="D45" s="3"/>
    </row>
    <row r="46" spans="1:4">
      <c r="A46" s="1" t="s">
        <v>76</v>
      </c>
      <c r="B46" s="5" t="s">
        <v>103</v>
      </c>
      <c r="C46" s="8" t="s">
        <v>104</v>
      </c>
      <c r="D46" s="3"/>
    </row>
    <row r="47" spans="1:4">
      <c r="A47" s="1" t="s">
        <v>76</v>
      </c>
      <c r="B47" s="1" t="s">
        <v>103</v>
      </c>
      <c r="C47" s="8" t="s">
        <v>105</v>
      </c>
      <c r="D47" s="3"/>
    </row>
    <row r="48" spans="1:4">
      <c r="A48" s="1" t="s">
        <v>76</v>
      </c>
      <c r="B48" s="1" t="s">
        <v>68</v>
      </c>
      <c r="C48" s="8" t="s">
        <v>324</v>
      </c>
      <c r="D48" s="3"/>
    </row>
    <row r="49" spans="1:4">
      <c r="A49" s="1" t="s">
        <v>76</v>
      </c>
      <c r="B49" s="1" t="s">
        <v>103</v>
      </c>
      <c r="C49" s="8" t="s">
        <v>122</v>
      </c>
      <c r="D49" s="12"/>
    </row>
    <row r="50" spans="1:4">
      <c r="A50" s="1" t="s">
        <v>76</v>
      </c>
      <c r="B50" s="1" t="s">
        <v>103</v>
      </c>
      <c r="C50" s="8" t="s">
        <v>245</v>
      </c>
      <c r="D50" s="3"/>
    </row>
    <row r="51" spans="1:4">
      <c r="A51" s="1" t="s">
        <v>76</v>
      </c>
      <c r="B51" s="1" t="s">
        <v>103</v>
      </c>
      <c r="C51" s="8" t="s">
        <v>106</v>
      </c>
      <c r="D51" s="3"/>
    </row>
    <row r="52" spans="1:4">
      <c r="A52" s="1" t="s">
        <v>76</v>
      </c>
      <c r="B52" s="1" t="s">
        <v>103</v>
      </c>
      <c r="C52" s="8" t="s">
        <v>107</v>
      </c>
      <c r="D52" s="3"/>
    </row>
    <row r="53" spans="1:4">
      <c r="A53" s="1" t="s">
        <v>76</v>
      </c>
      <c r="B53" s="1" t="s">
        <v>103</v>
      </c>
      <c r="C53" s="8" t="s">
        <v>108</v>
      </c>
      <c r="D53" s="8"/>
    </row>
    <row r="54" spans="1:4">
      <c r="A54" s="1" t="s">
        <v>76</v>
      </c>
      <c r="B54" s="1" t="s">
        <v>103</v>
      </c>
      <c r="C54" s="8" t="s">
        <v>579</v>
      </c>
      <c r="D54" s="3"/>
    </row>
    <row r="55" spans="1:4">
      <c r="A55" s="1" t="s">
        <v>76</v>
      </c>
      <c r="B55" s="1" t="s">
        <v>103</v>
      </c>
      <c r="C55" s="8" t="s">
        <v>109</v>
      </c>
      <c r="D55" s="3"/>
    </row>
    <row r="56" spans="1:4">
      <c r="A56" s="1" t="s">
        <v>76</v>
      </c>
      <c r="B56" s="1" t="s">
        <v>103</v>
      </c>
      <c r="C56" s="8" t="s">
        <v>110</v>
      </c>
      <c r="D56" s="3"/>
    </row>
    <row r="57" spans="1:4">
      <c r="A57" s="1" t="s">
        <v>76</v>
      </c>
      <c r="B57" s="1" t="s">
        <v>103</v>
      </c>
      <c r="C57" s="9" t="s">
        <v>111</v>
      </c>
      <c r="D57" s="3"/>
    </row>
    <row r="58" spans="1:4">
      <c r="A58" s="1" t="s">
        <v>76</v>
      </c>
      <c r="B58" s="1" t="s">
        <v>103</v>
      </c>
      <c r="C58" s="8" t="s">
        <v>112</v>
      </c>
      <c r="D58" s="3"/>
    </row>
    <row r="59" spans="1:4">
      <c r="A59" s="1" t="s">
        <v>76</v>
      </c>
      <c r="B59" s="1" t="s">
        <v>103</v>
      </c>
      <c r="C59" s="8" t="s">
        <v>113</v>
      </c>
      <c r="D59" s="3"/>
    </row>
    <row r="60" spans="1:4">
      <c r="A60" s="1" t="s">
        <v>76</v>
      </c>
      <c r="B60" s="1" t="s">
        <v>103</v>
      </c>
      <c r="C60" s="8" t="s">
        <v>114</v>
      </c>
      <c r="D60" s="3"/>
    </row>
    <row r="61" spans="1:4">
      <c r="A61" s="1" t="s">
        <v>76</v>
      </c>
      <c r="B61" s="1" t="s">
        <v>103</v>
      </c>
      <c r="C61" s="8" t="s">
        <v>115</v>
      </c>
      <c r="D61" s="3"/>
    </row>
    <row r="62" spans="1:4">
      <c r="A62" s="1" t="s">
        <v>76</v>
      </c>
      <c r="B62" s="1" t="s">
        <v>68</v>
      </c>
      <c r="C62" s="8" t="s">
        <v>322</v>
      </c>
      <c r="D62" s="3"/>
    </row>
    <row r="63" spans="1:4">
      <c r="A63" s="1" t="s">
        <v>76</v>
      </c>
      <c r="B63" s="1" t="s">
        <v>103</v>
      </c>
      <c r="C63" s="8" t="s">
        <v>325</v>
      </c>
      <c r="D63" s="3"/>
    </row>
    <row r="64" spans="1:4">
      <c r="A64" s="1" t="s">
        <v>76</v>
      </c>
      <c r="B64" s="1" t="s">
        <v>103</v>
      </c>
      <c r="C64" s="8" t="s">
        <v>326</v>
      </c>
      <c r="D64" s="3"/>
    </row>
    <row r="65" spans="1:4">
      <c r="A65" s="1" t="s">
        <v>76</v>
      </c>
      <c r="B65" s="1" t="s">
        <v>68</v>
      </c>
      <c r="C65" s="8" t="s">
        <v>178</v>
      </c>
      <c r="D65" s="3"/>
    </row>
    <row r="66" spans="1:4">
      <c r="A66" s="1" t="s">
        <v>76</v>
      </c>
      <c r="B66" s="5" t="s">
        <v>150</v>
      </c>
      <c r="C66" s="8" t="s">
        <v>151</v>
      </c>
      <c r="D66" s="3"/>
    </row>
    <row r="67" spans="1:4">
      <c r="A67" s="1" t="s">
        <v>76</v>
      </c>
      <c r="B67" s="5" t="s">
        <v>152</v>
      </c>
      <c r="C67" s="8" t="s">
        <v>153</v>
      </c>
      <c r="D67" s="3"/>
    </row>
    <row r="68" spans="1:4">
      <c r="A68" s="1" t="s">
        <v>76</v>
      </c>
      <c r="B68" s="5" t="s">
        <v>152</v>
      </c>
      <c r="C68" s="8" t="s">
        <v>154</v>
      </c>
      <c r="D68" s="3"/>
    </row>
    <row r="69" spans="1:4">
      <c r="A69" s="1" t="s">
        <v>76</v>
      </c>
      <c r="B69" s="5" t="s">
        <v>152</v>
      </c>
      <c r="C69" s="8" t="s">
        <v>155</v>
      </c>
      <c r="D69" s="3"/>
    </row>
    <row r="70" spans="1:4">
      <c r="A70" s="1" t="s">
        <v>76</v>
      </c>
      <c r="B70" s="5" t="s">
        <v>152</v>
      </c>
      <c r="C70" s="8" t="s">
        <v>156</v>
      </c>
      <c r="D70" s="3"/>
    </row>
    <row r="71" spans="1:4">
      <c r="A71" s="1" t="s">
        <v>76</v>
      </c>
      <c r="B71" s="5" t="s">
        <v>152</v>
      </c>
      <c r="C71" s="8" t="s">
        <v>157</v>
      </c>
      <c r="D71" s="3"/>
    </row>
    <row r="72" spans="1:4">
      <c r="A72" s="1" t="s">
        <v>76</v>
      </c>
      <c r="B72" s="5" t="s">
        <v>152</v>
      </c>
      <c r="C72" s="8" t="s">
        <v>158</v>
      </c>
      <c r="D72" s="3"/>
    </row>
    <row r="73" spans="1:4">
      <c r="A73" s="1" t="s">
        <v>76</v>
      </c>
      <c r="B73" s="5" t="s">
        <v>152</v>
      </c>
      <c r="C73" s="8" t="s">
        <v>159</v>
      </c>
      <c r="D73" s="8"/>
    </row>
    <row r="74" spans="1:4">
      <c r="A74" s="1" t="s">
        <v>76</v>
      </c>
      <c r="B74" s="5" t="s">
        <v>152</v>
      </c>
      <c r="C74" s="8" t="s">
        <v>160</v>
      </c>
      <c r="D74" s="3"/>
    </row>
    <row r="75" spans="1:4">
      <c r="A75" s="1" t="s">
        <v>76</v>
      </c>
      <c r="B75" s="5" t="s">
        <v>152</v>
      </c>
      <c r="C75" s="8" t="s">
        <v>161</v>
      </c>
      <c r="D75" s="3"/>
    </row>
    <row r="76" spans="1:4">
      <c r="A76" s="1" t="s">
        <v>76</v>
      </c>
      <c r="B76" s="5" t="s">
        <v>131</v>
      </c>
      <c r="C76" s="8" t="s">
        <v>133</v>
      </c>
      <c r="D76" s="3"/>
    </row>
    <row r="77" spans="1:4">
      <c r="A77" s="1" t="s">
        <v>76</v>
      </c>
      <c r="B77" s="5" t="s">
        <v>131</v>
      </c>
      <c r="C77" s="8" t="s">
        <v>134</v>
      </c>
      <c r="D77" s="3"/>
    </row>
    <row r="78" spans="1:4">
      <c r="A78" s="1" t="s">
        <v>76</v>
      </c>
      <c r="B78" s="5" t="s">
        <v>162</v>
      </c>
      <c r="C78" s="8" t="s">
        <v>163</v>
      </c>
      <c r="D78" s="3"/>
    </row>
    <row r="79" spans="1:4">
      <c r="A79" s="1" t="s">
        <v>76</v>
      </c>
      <c r="B79" s="5" t="s">
        <v>164</v>
      </c>
      <c r="C79" s="8" t="s">
        <v>165</v>
      </c>
      <c r="D79" s="3"/>
    </row>
    <row r="80" spans="1:4">
      <c r="A80" s="1" t="s">
        <v>76</v>
      </c>
      <c r="B80" s="5" t="s">
        <v>164</v>
      </c>
      <c r="C80" s="8" t="s">
        <v>166</v>
      </c>
      <c r="D80" s="3"/>
    </row>
    <row r="81" spans="1:4">
      <c r="A81" s="1" t="s">
        <v>76</v>
      </c>
      <c r="B81" s="5" t="s">
        <v>167</v>
      </c>
      <c r="C81" s="8" t="s">
        <v>179</v>
      </c>
      <c r="D81" s="3"/>
    </row>
    <row r="82" spans="1:4">
      <c r="A82" s="1" t="s">
        <v>76</v>
      </c>
      <c r="B82" s="5" t="s">
        <v>167</v>
      </c>
      <c r="C82" s="8" t="s">
        <v>180</v>
      </c>
      <c r="D82" s="3"/>
    </row>
    <row r="83" spans="1:4">
      <c r="A83" s="1" t="s">
        <v>76</v>
      </c>
      <c r="B83" s="5" t="s">
        <v>167</v>
      </c>
      <c r="C83" s="8" t="s">
        <v>181</v>
      </c>
      <c r="D83" s="3"/>
    </row>
    <row r="84" spans="1:4">
      <c r="A84" s="1" t="s">
        <v>76</v>
      </c>
      <c r="B84" s="5" t="s">
        <v>168</v>
      </c>
      <c r="C84" s="8" t="s">
        <v>182</v>
      </c>
      <c r="D84" s="3"/>
    </row>
    <row r="85" spans="1:4">
      <c r="A85" s="1" t="s">
        <v>76</v>
      </c>
      <c r="B85" s="5" t="s">
        <v>168</v>
      </c>
      <c r="C85" s="8" t="s">
        <v>183</v>
      </c>
      <c r="D85" s="3"/>
    </row>
    <row r="86" spans="1:4">
      <c r="A86" s="1" t="s">
        <v>76</v>
      </c>
      <c r="B86" s="5" t="s">
        <v>168</v>
      </c>
      <c r="C86" s="8" t="s">
        <v>184</v>
      </c>
      <c r="D86" s="3"/>
    </row>
    <row r="87" spans="1:4">
      <c r="A87" s="13" t="s">
        <v>141</v>
      </c>
      <c r="B87" s="5" t="s">
        <v>169</v>
      </c>
      <c r="C87" s="8" t="s">
        <v>171</v>
      </c>
      <c r="D87" s="3"/>
    </row>
    <row r="88" spans="1:4">
      <c r="A88" s="13" t="s">
        <v>141</v>
      </c>
      <c r="B88" s="5" t="s">
        <v>169</v>
      </c>
      <c r="C88" s="10" t="s">
        <v>172</v>
      </c>
      <c r="D88" s="3"/>
    </row>
    <row r="89" spans="1:4">
      <c r="A89" s="13" t="s">
        <v>141</v>
      </c>
      <c r="B89" s="5" t="s">
        <v>130</v>
      </c>
      <c r="C89" s="10" t="s">
        <v>132</v>
      </c>
      <c r="D89" s="3"/>
    </row>
    <row r="90" spans="1:4">
      <c r="A90" s="13" t="s">
        <v>141</v>
      </c>
      <c r="B90" s="5" t="s">
        <v>130</v>
      </c>
      <c r="C90" s="10" t="s">
        <v>173</v>
      </c>
      <c r="D90" s="3"/>
    </row>
    <row r="91" spans="1:4">
      <c r="A91" s="13" t="s">
        <v>141</v>
      </c>
      <c r="B91" s="5" t="s">
        <v>130</v>
      </c>
      <c r="C91" s="10" t="s">
        <v>174</v>
      </c>
      <c r="D91" s="3"/>
    </row>
    <row r="92" spans="1:4">
      <c r="A92" s="13" t="s">
        <v>141</v>
      </c>
      <c r="B92" s="5" t="s">
        <v>130</v>
      </c>
      <c r="C92" s="10" t="s">
        <v>175</v>
      </c>
      <c r="D92" s="3"/>
    </row>
    <row r="93" spans="1:4">
      <c r="A93" s="13" t="s">
        <v>141</v>
      </c>
      <c r="B93" s="5" t="s">
        <v>170</v>
      </c>
      <c r="C93" s="10" t="s">
        <v>176</v>
      </c>
      <c r="D93" s="3"/>
    </row>
  </sheetData>
  <phoneticPr fontId="9"/>
  <pageMargins left="0.25" right="0.25" top="0.43" bottom="0.37" header="0.3" footer="0.3"/>
  <pageSetup paperSize="9" scale="45"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S77"/>
  <sheetViews>
    <sheetView view="pageBreakPreview" zoomScale="70" zoomScaleNormal="80" zoomScaleSheetLayoutView="70" workbookViewId="0">
      <selection activeCell="I1" sqref="I1"/>
    </sheetView>
  </sheetViews>
  <sheetFormatPr defaultColWidth="9" defaultRowHeight="17.25"/>
  <cols>
    <col min="1" max="2" width="6.875" style="191" customWidth="1"/>
    <col min="3" max="3" width="7.125" style="191" customWidth="1"/>
    <col min="4" max="4" width="40.625" style="192" customWidth="1"/>
    <col min="5" max="5" width="16.625" style="192" customWidth="1"/>
    <col min="6" max="6" width="3.5" style="192" bestFit="1" customWidth="1"/>
    <col min="7" max="7" width="12.625" style="192" customWidth="1"/>
    <col min="8" max="8" width="21.375" style="193" customWidth="1"/>
    <col min="9" max="9" width="20.625" style="193" customWidth="1"/>
    <col min="10" max="10" width="67.875" style="627" customWidth="1"/>
    <col min="11" max="16384" width="9" style="192"/>
  </cols>
  <sheetData>
    <row r="1" spans="1:19" s="19" customFormat="1" ht="26.1" customHeight="1">
      <c r="A1" s="275" t="s">
        <v>484</v>
      </c>
      <c r="I1" s="349"/>
      <c r="J1" s="22"/>
      <c r="L1" s="277"/>
      <c r="M1" s="277"/>
    </row>
    <row r="2" spans="1:19" s="63" customFormat="1" ht="8.4499999999999993" customHeight="1" thickBot="1">
      <c r="L2" s="62"/>
      <c r="S2" s="66"/>
    </row>
    <row r="3" spans="1:19" s="185" customFormat="1" ht="20.100000000000001" customHeight="1">
      <c r="A3" s="170" t="s">
        <v>206</v>
      </c>
      <c r="B3" s="171"/>
      <c r="C3" s="171"/>
      <c r="D3" s="171"/>
      <c r="E3" s="1351">
        <f>E4+E5</f>
        <v>0</v>
      </c>
      <c r="F3" s="1351"/>
      <c r="G3" s="1352"/>
      <c r="H3" s="184"/>
      <c r="I3" s="184"/>
      <c r="J3" s="625"/>
    </row>
    <row r="4" spans="1:19" s="185" customFormat="1" ht="20.100000000000001" customHeight="1">
      <c r="A4" s="172"/>
      <c r="B4" s="173" t="s">
        <v>298</v>
      </c>
      <c r="C4" s="186"/>
      <c r="D4" s="186"/>
      <c r="E4" s="1353">
        <f>I25+I44</f>
        <v>0</v>
      </c>
      <c r="F4" s="1353"/>
      <c r="G4" s="1354"/>
      <c r="H4" s="187"/>
      <c r="I4" s="187"/>
      <c r="J4" s="625"/>
    </row>
    <row r="5" spans="1:19" s="185" customFormat="1" ht="20.100000000000001" customHeight="1">
      <c r="A5" s="172"/>
      <c r="B5" s="174" t="s">
        <v>185</v>
      </c>
      <c r="C5" s="186"/>
      <c r="D5" s="186"/>
      <c r="E5" s="1355">
        <f>SUM(E6:G10)</f>
        <v>0</v>
      </c>
      <c r="F5" s="1355"/>
      <c r="G5" s="1356"/>
      <c r="H5" s="187"/>
      <c r="I5" s="187"/>
      <c r="J5" s="625"/>
    </row>
    <row r="6" spans="1:19" s="185" customFormat="1" ht="20.100000000000001" customHeight="1">
      <c r="A6" s="172"/>
      <c r="B6" s="188"/>
      <c r="C6" s="1336" t="s">
        <v>296</v>
      </c>
      <c r="D6" s="1337"/>
      <c r="E6" s="1357">
        <f>I49</f>
        <v>0</v>
      </c>
      <c r="F6" s="1358"/>
      <c r="G6" s="1359"/>
      <c r="H6" s="187"/>
      <c r="I6" s="187"/>
      <c r="J6" s="625"/>
    </row>
    <row r="7" spans="1:19" s="185" customFormat="1" ht="20.100000000000001" customHeight="1">
      <c r="A7" s="172"/>
      <c r="B7" s="188"/>
      <c r="C7" s="1366" t="s">
        <v>262</v>
      </c>
      <c r="D7" s="1367"/>
      <c r="E7" s="1341">
        <f>I56</f>
        <v>0</v>
      </c>
      <c r="F7" s="1342"/>
      <c r="G7" s="1343"/>
      <c r="H7" s="187"/>
      <c r="I7" s="187"/>
      <c r="J7" s="625"/>
    </row>
    <row r="8" spans="1:19" s="185" customFormat="1" ht="20.100000000000001" customHeight="1">
      <c r="A8" s="172"/>
      <c r="B8" s="188"/>
      <c r="C8" s="1366" t="s">
        <v>263</v>
      </c>
      <c r="D8" s="1367"/>
      <c r="E8" s="1341">
        <f>I62</f>
        <v>0</v>
      </c>
      <c r="F8" s="1342"/>
      <c r="G8" s="1343"/>
      <c r="H8" s="187"/>
      <c r="I8" s="187"/>
      <c r="J8" s="626" t="s">
        <v>346</v>
      </c>
    </row>
    <row r="9" spans="1:19" s="185" customFormat="1" ht="20.100000000000001" customHeight="1">
      <c r="A9" s="172"/>
      <c r="B9" s="188"/>
      <c r="C9" s="1366" t="s">
        <v>264</v>
      </c>
      <c r="D9" s="1367"/>
      <c r="E9" s="1341">
        <f>I68</f>
        <v>0</v>
      </c>
      <c r="F9" s="1342"/>
      <c r="G9" s="1343"/>
      <c r="H9" s="187"/>
      <c r="I9" s="187"/>
      <c r="J9" s="626" t="s">
        <v>345</v>
      </c>
    </row>
    <row r="10" spans="1:19" s="185" customFormat="1" ht="20.100000000000001" customHeight="1" thickBot="1">
      <c r="A10" s="189"/>
      <c r="B10" s="190"/>
      <c r="C10" s="1368" t="s">
        <v>265</v>
      </c>
      <c r="D10" s="1369"/>
      <c r="E10" s="1344">
        <f>I73</f>
        <v>0</v>
      </c>
      <c r="F10" s="1345"/>
      <c r="G10" s="1346"/>
      <c r="H10" s="187"/>
      <c r="I10" s="187"/>
      <c r="J10" s="625"/>
    </row>
    <row r="11" spans="1:19" ht="9.9499999999999993" customHeight="1" thickBot="1"/>
    <row r="12" spans="1:19" s="198" customFormat="1" ht="18" thickBot="1">
      <c r="A12" s="194" t="s">
        <v>2</v>
      </c>
      <c r="B12" s="195" t="s">
        <v>3</v>
      </c>
      <c r="C12" s="195" t="s">
        <v>4</v>
      </c>
      <c r="D12" s="195" t="s">
        <v>205</v>
      </c>
      <c r="E12" s="1363" t="s">
        <v>204</v>
      </c>
      <c r="F12" s="1364"/>
      <c r="G12" s="1365"/>
      <c r="H12" s="196" t="s">
        <v>203</v>
      </c>
      <c r="I12" s="197" t="s">
        <v>474</v>
      </c>
      <c r="J12" s="628"/>
    </row>
    <row r="13" spans="1:19" ht="20.100000000000001" customHeight="1">
      <c r="A13" s="1360" t="s">
        <v>202</v>
      </c>
      <c r="B13" s="1361"/>
      <c r="C13" s="1361"/>
      <c r="D13" s="1361"/>
      <c r="E13" s="199"/>
      <c r="F13" s="199"/>
      <c r="G13" s="199"/>
      <c r="H13" s="200"/>
      <c r="I13" s="175"/>
      <c r="J13" s="628"/>
    </row>
    <row r="14" spans="1:19" ht="20.100000000000001" customHeight="1">
      <c r="A14" s="176"/>
      <c r="B14" s="177" t="s">
        <v>201</v>
      </c>
      <c r="C14" s="178"/>
      <c r="D14" s="179"/>
      <c r="E14" s="179"/>
      <c r="F14" s="179"/>
      <c r="G14" s="179"/>
      <c r="H14" s="201"/>
      <c r="I14" s="180"/>
      <c r="J14" s="628"/>
    </row>
    <row r="15" spans="1:19" ht="20.100000000000001" customHeight="1">
      <c r="A15" s="176"/>
      <c r="B15" s="202"/>
      <c r="C15" s="181" t="s">
        <v>200</v>
      </c>
      <c r="D15" s="203"/>
      <c r="E15" s="203"/>
      <c r="F15" s="203"/>
      <c r="G15" s="203"/>
      <c r="H15" s="1274" t="str">
        <f>IF($E$16="","","会場毎の情報は別紙参照。")</f>
        <v/>
      </c>
      <c r="I15" s="1275"/>
      <c r="J15" s="628"/>
    </row>
    <row r="16" spans="1:19" ht="20.100000000000001" customHeight="1">
      <c r="A16" s="176"/>
      <c r="B16" s="202"/>
      <c r="C16" s="182"/>
      <c r="D16" s="204" t="s">
        <v>297</v>
      </c>
      <c r="E16" s="1278"/>
      <c r="F16" s="1279"/>
      <c r="G16" s="1280"/>
      <c r="H16" s="1276"/>
      <c r="I16" s="1277"/>
      <c r="J16" s="629" t="s">
        <v>483</v>
      </c>
    </row>
    <row r="17" spans="1:10" ht="20.100000000000001" customHeight="1">
      <c r="A17" s="176"/>
      <c r="B17" s="205"/>
      <c r="C17" s="206"/>
      <c r="D17" s="207" t="s">
        <v>199</v>
      </c>
      <c r="E17" s="1281" t="str">
        <f>IF(ISBLANK(総表!H37),"",総表!H37)</f>
        <v/>
      </c>
      <c r="F17" s="1282"/>
      <c r="G17" s="1282"/>
      <c r="H17" s="1282"/>
      <c r="I17" s="1283"/>
      <c r="J17" s="630" t="s">
        <v>482</v>
      </c>
    </row>
    <row r="18" spans="1:10" ht="20.100000000000001" customHeight="1">
      <c r="A18" s="176"/>
      <c r="B18" s="205"/>
      <c r="C18" s="206"/>
      <c r="D18" s="208" t="s">
        <v>198</v>
      </c>
      <c r="E18" s="1284"/>
      <c r="F18" s="1285"/>
      <c r="G18" s="1286"/>
      <c r="H18" s="618" t="s">
        <v>197</v>
      </c>
      <c r="I18" s="600"/>
      <c r="J18" s="631"/>
    </row>
    <row r="19" spans="1:10" ht="20.100000000000001" customHeight="1">
      <c r="A19" s="176"/>
      <c r="B19" s="205"/>
      <c r="C19" s="206"/>
      <c r="D19" s="207" t="s">
        <v>196</v>
      </c>
      <c r="E19" s="1294">
        <f>E18-I18</f>
        <v>0</v>
      </c>
      <c r="F19" s="1295"/>
      <c r="G19" s="1296"/>
      <c r="H19" s="1290" t="s">
        <v>195</v>
      </c>
      <c r="I19" s="1292" t="str">
        <f>IF(E19*E20=0,"",E19*E20)</f>
        <v/>
      </c>
      <c r="J19" s="1271" t="s">
        <v>588</v>
      </c>
    </row>
    <row r="20" spans="1:10" ht="20.100000000000001" customHeight="1">
      <c r="A20" s="176"/>
      <c r="B20" s="205"/>
      <c r="C20" s="206"/>
      <c r="D20" s="209" t="s">
        <v>194</v>
      </c>
      <c r="E20" s="1287"/>
      <c r="F20" s="1288"/>
      <c r="G20" s="1289"/>
      <c r="H20" s="1291"/>
      <c r="I20" s="1293"/>
      <c r="J20" s="1271"/>
    </row>
    <row r="21" spans="1:10" ht="20.100000000000001" customHeight="1">
      <c r="A21" s="176"/>
      <c r="B21" s="205"/>
      <c r="C21" s="206"/>
      <c r="D21" s="210" t="s">
        <v>193</v>
      </c>
      <c r="E21" s="1338" t="str">
        <f>IF(I19="","",SUM(G25:G36))</f>
        <v/>
      </c>
      <c r="F21" s="1339"/>
      <c r="G21" s="1340"/>
      <c r="H21" s="211" t="s">
        <v>192</v>
      </c>
      <c r="I21" s="326" t="str">
        <f>IF(I19="","",E21/I19)</f>
        <v/>
      </c>
      <c r="J21" s="1271"/>
    </row>
    <row r="22" spans="1:10" ht="20.100000000000001" customHeight="1">
      <c r="A22" s="176"/>
      <c r="B22" s="205"/>
      <c r="C22" s="252"/>
      <c r="D22" s="212" t="s">
        <v>191</v>
      </c>
      <c r="E22" s="1297" t="str">
        <f>IF(I19="","",SUM(G25:G39))</f>
        <v/>
      </c>
      <c r="F22" s="1298"/>
      <c r="G22" s="1299"/>
      <c r="H22" s="213" t="s">
        <v>589</v>
      </c>
      <c r="I22" s="327" t="str">
        <f>IF(I19="","",E22/I19)</f>
        <v/>
      </c>
      <c r="J22" s="1271"/>
    </row>
    <row r="23" spans="1:10" ht="20.100000000000001" customHeight="1">
      <c r="A23" s="176"/>
      <c r="B23" s="205"/>
      <c r="C23" s="1321" t="s">
        <v>234</v>
      </c>
      <c r="D23" s="1322"/>
      <c r="E23" s="1362"/>
      <c r="F23" s="1362"/>
      <c r="G23" s="1362"/>
      <c r="H23" s="1319" t="str">
        <f>IF($E$16="","","会場毎の入場券内訳は別紙参照。")</f>
        <v/>
      </c>
      <c r="I23" s="1320"/>
      <c r="J23" s="1271"/>
    </row>
    <row r="24" spans="1:10" ht="20.100000000000001" customHeight="1">
      <c r="A24" s="176"/>
      <c r="B24" s="205"/>
      <c r="C24" s="214"/>
      <c r="D24" s="215" t="s">
        <v>190</v>
      </c>
      <c r="E24" s="216" t="s">
        <v>242</v>
      </c>
      <c r="F24" s="216" t="s">
        <v>189</v>
      </c>
      <c r="G24" s="216" t="s">
        <v>188</v>
      </c>
      <c r="H24" s="217" t="s">
        <v>187</v>
      </c>
      <c r="I24" s="218" t="s">
        <v>474</v>
      </c>
      <c r="J24" s="1271"/>
    </row>
    <row r="25" spans="1:10" ht="20.100000000000001" customHeight="1">
      <c r="A25" s="176"/>
      <c r="B25" s="205"/>
      <c r="C25" s="214"/>
      <c r="D25" s="341"/>
      <c r="E25" s="219"/>
      <c r="F25" s="220" t="str">
        <f t="shared" ref="F25:F36" si="0">IF(E25="","","×")</f>
        <v/>
      </c>
      <c r="G25" s="219"/>
      <c r="H25" s="221">
        <f t="shared" ref="H25:H36" si="1">E25*G25</f>
        <v>0</v>
      </c>
      <c r="I25" s="222">
        <f>IF($E$16="",ROUNDDOWN(H42,-3),I26)</f>
        <v>0</v>
      </c>
      <c r="J25" s="1271"/>
    </row>
    <row r="26" spans="1:10" ht="20.100000000000001" customHeight="1">
      <c r="A26" s="176"/>
      <c r="B26" s="205"/>
      <c r="C26" s="214"/>
      <c r="D26" s="342"/>
      <c r="E26" s="223"/>
      <c r="F26" s="224" t="str">
        <f t="shared" si="0"/>
        <v/>
      </c>
      <c r="G26" s="223"/>
      <c r="H26" s="225">
        <f t="shared" si="1"/>
        <v>0</v>
      </c>
      <c r="I26" s="226">
        <f ca="1">別紙入場料詳細!E3</f>
        <v>0</v>
      </c>
      <c r="J26" s="1271"/>
    </row>
    <row r="27" spans="1:10" ht="20.100000000000001" customHeight="1">
      <c r="A27" s="176"/>
      <c r="B27" s="205"/>
      <c r="C27" s="214"/>
      <c r="D27" s="342"/>
      <c r="E27" s="223"/>
      <c r="F27" s="224" t="str">
        <f t="shared" si="0"/>
        <v/>
      </c>
      <c r="G27" s="223"/>
      <c r="H27" s="225">
        <f t="shared" si="1"/>
        <v>0</v>
      </c>
      <c r="I27" s="227"/>
      <c r="J27" s="1271"/>
    </row>
    <row r="28" spans="1:10" ht="20.100000000000001" customHeight="1">
      <c r="A28" s="176"/>
      <c r="B28" s="205"/>
      <c r="C28" s="214"/>
      <c r="D28" s="342"/>
      <c r="E28" s="223"/>
      <c r="F28" s="224" t="str">
        <f t="shared" si="0"/>
        <v/>
      </c>
      <c r="G28" s="223"/>
      <c r="H28" s="225">
        <f t="shared" si="1"/>
        <v>0</v>
      </c>
      <c r="I28" s="227"/>
      <c r="J28" s="1271"/>
    </row>
    <row r="29" spans="1:10" ht="20.100000000000001" customHeight="1">
      <c r="A29" s="176"/>
      <c r="B29" s="205"/>
      <c r="C29" s="214"/>
      <c r="D29" s="342"/>
      <c r="E29" s="223"/>
      <c r="F29" s="224" t="str">
        <f t="shared" si="0"/>
        <v/>
      </c>
      <c r="G29" s="223"/>
      <c r="H29" s="225">
        <f t="shared" si="1"/>
        <v>0</v>
      </c>
      <c r="I29" s="227"/>
      <c r="J29" s="1271"/>
    </row>
    <row r="30" spans="1:10" ht="20.100000000000001" customHeight="1">
      <c r="A30" s="176"/>
      <c r="B30" s="205"/>
      <c r="C30" s="214"/>
      <c r="D30" s="342"/>
      <c r="E30" s="223"/>
      <c r="F30" s="224" t="str">
        <f t="shared" si="0"/>
        <v/>
      </c>
      <c r="G30" s="223"/>
      <c r="H30" s="225">
        <f t="shared" si="1"/>
        <v>0</v>
      </c>
      <c r="I30" s="227"/>
      <c r="J30" s="1271"/>
    </row>
    <row r="31" spans="1:10" ht="20.100000000000001" customHeight="1">
      <c r="A31" s="176"/>
      <c r="B31" s="205"/>
      <c r="C31" s="214"/>
      <c r="D31" s="342"/>
      <c r="E31" s="223"/>
      <c r="F31" s="224" t="str">
        <f t="shared" si="0"/>
        <v/>
      </c>
      <c r="G31" s="223"/>
      <c r="H31" s="225">
        <f t="shared" si="1"/>
        <v>0</v>
      </c>
      <c r="I31" s="227"/>
      <c r="J31" s="1271"/>
    </row>
    <row r="32" spans="1:10" ht="20.100000000000001" customHeight="1">
      <c r="A32" s="176"/>
      <c r="B32" s="205"/>
      <c r="C32" s="214"/>
      <c r="D32" s="342"/>
      <c r="E32" s="223"/>
      <c r="F32" s="224" t="str">
        <f t="shared" si="0"/>
        <v/>
      </c>
      <c r="G32" s="223"/>
      <c r="H32" s="225">
        <f t="shared" si="1"/>
        <v>0</v>
      </c>
      <c r="I32" s="227"/>
      <c r="J32" s="1271"/>
    </row>
    <row r="33" spans="1:10" ht="20.100000000000001" customHeight="1">
      <c r="A33" s="176"/>
      <c r="B33" s="205"/>
      <c r="C33" s="214"/>
      <c r="D33" s="342"/>
      <c r="E33" s="223"/>
      <c r="F33" s="224" t="str">
        <f t="shared" si="0"/>
        <v/>
      </c>
      <c r="G33" s="223"/>
      <c r="H33" s="225">
        <f t="shared" si="1"/>
        <v>0</v>
      </c>
      <c r="I33" s="227"/>
      <c r="J33" s="1271"/>
    </row>
    <row r="34" spans="1:10" ht="20.100000000000001" customHeight="1">
      <c r="A34" s="176"/>
      <c r="B34" s="205"/>
      <c r="C34" s="214"/>
      <c r="D34" s="342"/>
      <c r="E34" s="223"/>
      <c r="F34" s="224" t="str">
        <f t="shared" si="0"/>
        <v/>
      </c>
      <c r="G34" s="223"/>
      <c r="H34" s="225">
        <f t="shared" si="1"/>
        <v>0</v>
      </c>
      <c r="I34" s="227"/>
      <c r="J34" s="1271"/>
    </row>
    <row r="35" spans="1:10" ht="20.100000000000001" customHeight="1">
      <c r="A35" s="176"/>
      <c r="B35" s="205"/>
      <c r="C35" s="214"/>
      <c r="D35" s="342"/>
      <c r="E35" s="223"/>
      <c r="F35" s="224" t="str">
        <f t="shared" si="0"/>
        <v/>
      </c>
      <c r="G35" s="223"/>
      <c r="H35" s="225">
        <f t="shared" si="1"/>
        <v>0</v>
      </c>
      <c r="I35" s="227"/>
      <c r="J35" s="1271"/>
    </row>
    <row r="36" spans="1:10" ht="20.100000000000001" customHeight="1">
      <c r="A36" s="176"/>
      <c r="B36" s="205"/>
      <c r="C36" s="214"/>
      <c r="D36" s="342"/>
      <c r="E36" s="223"/>
      <c r="F36" s="224" t="str">
        <f t="shared" si="0"/>
        <v/>
      </c>
      <c r="G36" s="223">
        <v>20</v>
      </c>
      <c r="H36" s="225">
        <f t="shared" si="1"/>
        <v>0</v>
      </c>
      <c r="I36" s="227"/>
      <c r="J36" s="1271"/>
    </row>
    <row r="37" spans="1:10" ht="20.100000000000001" customHeight="1">
      <c r="A37" s="176"/>
      <c r="B37" s="205"/>
      <c r="C37" s="214"/>
      <c r="D37" s="621" t="s">
        <v>475</v>
      </c>
      <c r="E37" s="601" t="s">
        <v>476</v>
      </c>
      <c r="F37" s="1347" t="s">
        <v>477</v>
      </c>
      <c r="G37" s="1348"/>
      <c r="H37" s="457" t="s">
        <v>478</v>
      </c>
      <c r="I37" s="459"/>
      <c r="J37" s="1271"/>
    </row>
    <row r="38" spans="1:10" ht="20.100000000000001" customHeight="1">
      <c r="A38" s="176"/>
      <c r="B38" s="205"/>
      <c r="C38" s="214"/>
      <c r="D38" s="622" t="s">
        <v>480</v>
      </c>
      <c r="E38" s="620"/>
      <c r="F38" s="1349"/>
      <c r="G38" s="1350"/>
      <c r="H38" s="458"/>
      <c r="I38" s="459"/>
      <c r="J38" s="1271"/>
    </row>
    <row r="39" spans="1:10" ht="20.100000000000001" customHeight="1">
      <c r="A39" s="176"/>
      <c r="B39" s="205"/>
      <c r="C39" s="214"/>
      <c r="D39" s="623" t="s">
        <v>186</v>
      </c>
      <c r="E39" s="624">
        <v>0</v>
      </c>
      <c r="F39" s="619" t="s">
        <v>189</v>
      </c>
      <c r="G39" s="1269"/>
      <c r="H39" s="1270"/>
      <c r="I39" s="227"/>
      <c r="J39" s="1271"/>
    </row>
    <row r="40" spans="1:10" ht="20.100000000000001" customHeight="1">
      <c r="A40" s="176"/>
      <c r="B40" s="205"/>
      <c r="C40" s="228"/>
      <c r="D40" s="1326" t="s">
        <v>65</v>
      </c>
      <c r="E40" s="1327"/>
      <c r="F40" s="1327"/>
      <c r="G40" s="1328"/>
      <c r="H40" s="229">
        <f>SUM(H25:H36)</f>
        <v>0</v>
      </c>
      <c r="I40" s="230"/>
      <c r="J40" s="1271"/>
    </row>
    <row r="41" spans="1:10" ht="20.100000000000001" customHeight="1">
      <c r="A41" s="176"/>
      <c r="B41" s="330"/>
      <c r="C41" s="328"/>
      <c r="D41" s="1329" t="s">
        <v>244</v>
      </c>
      <c r="E41" s="1330"/>
      <c r="F41" s="1330"/>
      <c r="G41" s="1331"/>
      <c r="H41" s="231"/>
      <c r="I41" s="230"/>
      <c r="J41" s="1271"/>
    </row>
    <row r="42" spans="1:10" ht="20.100000000000001" customHeight="1">
      <c r="A42" s="176"/>
      <c r="B42" s="330"/>
      <c r="C42" s="329"/>
      <c r="D42" s="1326" t="s">
        <v>45</v>
      </c>
      <c r="E42" s="1327"/>
      <c r="F42" s="1327"/>
      <c r="G42" s="1328"/>
      <c r="H42" s="229">
        <f>H40+H41</f>
        <v>0</v>
      </c>
      <c r="I42" s="233"/>
      <c r="J42" s="1271"/>
    </row>
    <row r="43" spans="1:10" ht="20.100000000000001" customHeight="1">
      <c r="A43" s="176"/>
      <c r="B43" s="330"/>
      <c r="C43" s="1321" t="s">
        <v>304</v>
      </c>
      <c r="D43" s="1322"/>
      <c r="E43" s="203"/>
      <c r="F43" s="203"/>
      <c r="G43" s="203"/>
      <c r="H43" s="332"/>
      <c r="I43" s="333"/>
      <c r="J43" s="1271"/>
    </row>
    <row r="44" spans="1:10" ht="20.100000000000001" customHeight="1">
      <c r="A44" s="176"/>
      <c r="B44" s="330"/>
      <c r="C44" s="228"/>
      <c r="D44" s="337"/>
      <c r="E44" s="1300"/>
      <c r="F44" s="1301"/>
      <c r="G44" s="1302"/>
      <c r="H44" s="334"/>
      <c r="I44" s="230">
        <f>SUM(H44:H46)</f>
        <v>0</v>
      </c>
      <c r="J44" s="632"/>
    </row>
    <row r="45" spans="1:10" ht="20.100000000000001" customHeight="1">
      <c r="A45" s="176"/>
      <c r="B45" s="330"/>
      <c r="C45" s="228"/>
      <c r="D45" s="338"/>
      <c r="E45" s="1303"/>
      <c r="F45" s="1304"/>
      <c r="G45" s="1305"/>
      <c r="H45" s="336"/>
      <c r="I45" s="230"/>
      <c r="J45" s="632"/>
    </row>
    <row r="46" spans="1:10" ht="20.100000000000001" customHeight="1">
      <c r="A46" s="176"/>
      <c r="B46" s="331"/>
      <c r="C46" s="232"/>
      <c r="D46" s="339"/>
      <c r="E46" s="1323"/>
      <c r="F46" s="1324"/>
      <c r="G46" s="1325"/>
      <c r="H46" s="335"/>
      <c r="I46" s="230"/>
      <c r="J46" s="632"/>
    </row>
    <row r="47" spans="1:10" ht="20.100000000000001" customHeight="1">
      <c r="A47" s="176"/>
      <c r="B47" s="174" t="s">
        <v>185</v>
      </c>
      <c r="C47" s="234"/>
      <c r="D47" s="234"/>
      <c r="E47" s="234"/>
      <c r="F47" s="234"/>
      <c r="G47" s="234"/>
      <c r="H47" s="235"/>
      <c r="I47" s="236"/>
      <c r="J47" s="633"/>
    </row>
    <row r="48" spans="1:10" ht="20.100000000000001" customHeight="1">
      <c r="A48" s="176"/>
      <c r="B48" s="188"/>
      <c r="C48" s="181" t="s">
        <v>261</v>
      </c>
      <c r="D48" s="237"/>
      <c r="E48" s="237"/>
      <c r="F48" s="237"/>
      <c r="G48" s="237"/>
      <c r="H48" s="238"/>
      <c r="I48" s="239"/>
      <c r="J48" s="633"/>
    </row>
    <row r="49" spans="1:10" ht="20.100000000000001" customHeight="1">
      <c r="A49" s="176"/>
      <c r="B49" s="205"/>
      <c r="C49" s="214"/>
      <c r="D49" s="240"/>
      <c r="E49" s="1312"/>
      <c r="F49" s="1313"/>
      <c r="G49" s="1314"/>
      <c r="H49" s="241"/>
      <c r="I49" s="1316">
        <f>SUM(H49:H54)</f>
        <v>0</v>
      </c>
      <c r="J49" s="634"/>
    </row>
    <row r="50" spans="1:10" ht="20.100000000000001" customHeight="1">
      <c r="A50" s="176"/>
      <c r="B50" s="205"/>
      <c r="C50" s="214"/>
      <c r="D50" s="242"/>
      <c r="E50" s="1306"/>
      <c r="F50" s="1307"/>
      <c r="G50" s="1308"/>
      <c r="H50" s="243"/>
      <c r="I50" s="1317"/>
      <c r="J50" s="634"/>
    </row>
    <row r="51" spans="1:10" ht="20.100000000000001" customHeight="1">
      <c r="A51" s="176"/>
      <c r="B51" s="205"/>
      <c r="C51" s="214"/>
      <c r="D51" s="242"/>
      <c r="E51" s="1306"/>
      <c r="F51" s="1307"/>
      <c r="G51" s="1308"/>
      <c r="H51" s="243"/>
      <c r="I51" s="1317"/>
      <c r="J51" s="634"/>
    </row>
    <row r="52" spans="1:10" ht="20.100000000000001" customHeight="1">
      <c r="A52" s="176"/>
      <c r="B52" s="205"/>
      <c r="C52" s="214"/>
      <c r="D52" s="242"/>
      <c r="E52" s="1306"/>
      <c r="F52" s="1307"/>
      <c r="G52" s="1308"/>
      <c r="H52" s="243"/>
      <c r="I52" s="1317"/>
      <c r="J52" s="634"/>
    </row>
    <row r="53" spans="1:10" ht="20.100000000000001" customHeight="1">
      <c r="A53" s="176"/>
      <c r="B53" s="205"/>
      <c r="C53" s="214"/>
      <c r="D53" s="242"/>
      <c r="E53" s="1306"/>
      <c r="F53" s="1307"/>
      <c r="G53" s="1308"/>
      <c r="H53" s="243"/>
      <c r="I53" s="1317"/>
      <c r="J53" s="634"/>
    </row>
    <row r="54" spans="1:10" ht="20.100000000000001" customHeight="1">
      <c r="A54" s="176"/>
      <c r="B54" s="205"/>
      <c r="C54" s="244"/>
      <c r="D54" s="245"/>
      <c r="E54" s="1309"/>
      <c r="F54" s="1310"/>
      <c r="G54" s="1311"/>
      <c r="H54" s="246"/>
      <c r="I54" s="1318"/>
      <c r="J54" s="634"/>
    </row>
    <row r="55" spans="1:10" ht="20.100000000000001" customHeight="1">
      <c r="A55" s="176"/>
      <c r="B55" s="1315"/>
      <c r="C55" s="183" t="s">
        <v>262</v>
      </c>
      <c r="D55" s="247"/>
      <c r="E55" s="203"/>
      <c r="F55" s="203"/>
      <c r="G55" s="203"/>
      <c r="H55" s="248"/>
      <c r="I55" s="249"/>
      <c r="J55" s="1272" t="s">
        <v>479</v>
      </c>
    </row>
    <row r="56" spans="1:10" ht="20.100000000000001" customHeight="1">
      <c r="A56" s="176"/>
      <c r="B56" s="1315"/>
      <c r="C56" s="206"/>
      <c r="D56" s="240"/>
      <c r="E56" s="1312"/>
      <c r="F56" s="1313"/>
      <c r="G56" s="1314"/>
      <c r="H56" s="250"/>
      <c r="I56" s="1316">
        <f>SUM(H56:H60)</f>
        <v>0</v>
      </c>
      <c r="J56" s="1272"/>
    </row>
    <row r="57" spans="1:10" ht="20.100000000000001" customHeight="1">
      <c r="A57" s="176"/>
      <c r="B57" s="1315"/>
      <c r="C57" s="206"/>
      <c r="D57" s="242"/>
      <c r="E57" s="1306"/>
      <c r="F57" s="1307"/>
      <c r="G57" s="1308"/>
      <c r="H57" s="251"/>
      <c r="I57" s="1317"/>
    </row>
    <row r="58" spans="1:10" ht="20.100000000000001" customHeight="1">
      <c r="A58" s="176"/>
      <c r="B58" s="1315"/>
      <c r="C58" s="206"/>
      <c r="D58" s="242"/>
      <c r="E58" s="1306"/>
      <c r="F58" s="1307"/>
      <c r="G58" s="1308"/>
      <c r="H58" s="251"/>
      <c r="I58" s="1317"/>
    </row>
    <row r="59" spans="1:10" ht="20.100000000000001" customHeight="1">
      <c r="A59" s="176"/>
      <c r="B59" s="1315"/>
      <c r="C59" s="206"/>
      <c r="D59" s="242"/>
      <c r="E59" s="1306"/>
      <c r="F59" s="1307"/>
      <c r="G59" s="1308"/>
      <c r="H59" s="251"/>
      <c r="I59" s="1317"/>
    </row>
    <row r="60" spans="1:10" ht="20.100000000000001" customHeight="1">
      <c r="A60" s="176"/>
      <c r="B60" s="1315"/>
      <c r="C60" s="252"/>
      <c r="D60" s="245"/>
      <c r="E60" s="1309"/>
      <c r="F60" s="1310"/>
      <c r="G60" s="1311"/>
      <c r="H60" s="253"/>
      <c r="I60" s="1318"/>
    </row>
    <row r="61" spans="1:10" ht="20.100000000000001" customHeight="1">
      <c r="A61" s="176"/>
      <c r="B61" s="205"/>
      <c r="C61" s="183" t="s">
        <v>263</v>
      </c>
      <c r="D61" s="247"/>
      <c r="E61" s="203"/>
      <c r="F61" s="203"/>
      <c r="G61" s="203"/>
      <c r="H61" s="248"/>
      <c r="I61" s="239"/>
    </row>
    <row r="62" spans="1:10" ht="20.100000000000001" customHeight="1">
      <c r="A62" s="176"/>
      <c r="B62" s="205"/>
      <c r="C62" s="214"/>
      <c r="D62" s="240"/>
      <c r="E62" s="1312"/>
      <c r="F62" s="1313"/>
      <c r="G62" s="1314"/>
      <c r="H62" s="250"/>
      <c r="I62" s="1316">
        <f>SUM(H62:H66)</f>
        <v>0</v>
      </c>
      <c r="J62" s="635"/>
    </row>
    <row r="63" spans="1:10" ht="20.100000000000001" customHeight="1">
      <c r="A63" s="176"/>
      <c r="B63" s="205"/>
      <c r="C63" s="214"/>
      <c r="D63" s="242"/>
      <c r="E63" s="1306"/>
      <c r="F63" s="1307"/>
      <c r="G63" s="1308"/>
      <c r="H63" s="251"/>
      <c r="I63" s="1317"/>
      <c r="J63" s="635"/>
    </row>
    <row r="64" spans="1:10" ht="20.100000000000001" customHeight="1">
      <c r="A64" s="176"/>
      <c r="B64" s="205"/>
      <c r="C64" s="214"/>
      <c r="D64" s="242"/>
      <c r="E64" s="1306"/>
      <c r="F64" s="1307"/>
      <c r="G64" s="1308"/>
      <c r="H64" s="251"/>
      <c r="I64" s="1317"/>
      <c r="J64" s="635"/>
    </row>
    <row r="65" spans="1:10" ht="20.100000000000001" customHeight="1">
      <c r="A65" s="176"/>
      <c r="B65" s="205"/>
      <c r="C65" s="214"/>
      <c r="D65" s="242"/>
      <c r="E65" s="1306"/>
      <c r="F65" s="1307"/>
      <c r="G65" s="1308"/>
      <c r="H65" s="251"/>
      <c r="I65" s="1317"/>
      <c r="J65" s="635"/>
    </row>
    <row r="66" spans="1:10" ht="20.100000000000001" customHeight="1">
      <c r="A66" s="176"/>
      <c r="B66" s="205"/>
      <c r="C66" s="244"/>
      <c r="D66" s="245"/>
      <c r="E66" s="1309"/>
      <c r="F66" s="1310"/>
      <c r="G66" s="1311"/>
      <c r="H66" s="253"/>
      <c r="I66" s="1318"/>
      <c r="J66" s="635"/>
    </row>
    <row r="67" spans="1:10" ht="20.100000000000001" customHeight="1">
      <c r="A67" s="176"/>
      <c r="B67" s="205"/>
      <c r="C67" s="183" t="s">
        <v>264</v>
      </c>
      <c r="D67" s="247"/>
      <c r="E67" s="1327"/>
      <c r="F67" s="1327"/>
      <c r="G67" s="1327"/>
      <c r="H67" s="248"/>
      <c r="I67" s="254"/>
      <c r="J67" s="635"/>
    </row>
    <row r="68" spans="1:10" ht="20.100000000000001" customHeight="1">
      <c r="A68" s="176"/>
      <c r="B68" s="205"/>
      <c r="C68" s="206"/>
      <c r="D68" s="240"/>
      <c r="E68" s="1312"/>
      <c r="F68" s="1313"/>
      <c r="G68" s="1314"/>
      <c r="H68" s="250"/>
      <c r="I68" s="1316">
        <f>SUM(H68:H71)</f>
        <v>0</v>
      </c>
      <c r="J68" s="634"/>
    </row>
    <row r="69" spans="1:10" ht="20.100000000000001" customHeight="1">
      <c r="A69" s="176"/>
      <c r="B69" s="205"/>
      <c r="C69" s="206"/>
      <c r="D69" s="242"/>
      <c r="E69" s="1306"/>
      <c r="F69" s="1307"/>
      <c r="G69" s="1308"/>
      <c r="H69" s="251"/>
      <c r="I69" s="1317"/>
      <c r="J69" s="634"/>
    </row>
    <row r="70" spans="1:10" ht="20.100000000000001" customHeight="1">
      <c r="A70" s="176"/>
      <c r="B70" s="205"/>
      <c r="C70" s="206"/>
      <c r="D70" s="242"/>
      <c r="E70" s="1306"/>
      <c r="F70" s="1307"/>
      <c r="G70" s="1308"/>
      <c r="H70" s="251"/>
      <c r="I70" s="1317"/>
      <c r="J70" s="634"/>
    </row>
    <row r="71" spans="1:10" ht="20.100000000000001" customHeight="1">
      <c r="A71" s="176"/>
      <c r="B71" s="205"/>
      <c r="C71" s="252"/>
      <c r="D71" s="245"/>
      <c r="E71" s="1309"/>
      <c r="F71" s="1310"/>
      <c r="G71" s="1311"/>
      <c r="H71" s="253"/>
      <c r="I71" s="1318"/>
      <c r="J71" s="634"/>
    </row>
    <row r="72" spans="1:10" ht="20.100000000000001" customHeight="1">
      <c r="A72" s="176"/>
      <c r="B72" s="205"/>
      <c r="C72" s="181" t="s">
        <v>265</v>
      </c>
      <c r="D72" s="247"/>
      <c r="E72" s="203"/>
      <c r="F72" s="203"/>
      <c r="G72" s="203"/>
      <c r="H72" s="248"/>
      <c r="I72" s="239"/>
      <c r="J72" s="1273" t="s">
        <v>481</v>
      </c>
    </row>
    <row r="73" spans="1:10" ht="20.100000000000001" customHeight="1">
      <c r="A73" s="176"/>
      <c r="B73" s="205"/>
      <c r="C73" s="206"/>
      <c r="D73" s="240"/>
      <c r="E73" s="1312"/>
      <c r="F73" s="1313"/>
      <c r="G73" s="1314"/>
      <c r="H73" s="250"/>
      <c r="I73" s="1316">
        <f>SUM(H73:H77)</f>
        <v>0</v>
      </c>
      <c r="J73" s="1273"/>
    </row>
    <row r="74" spans="1:10" ht="20.100000000000001" customHeight="1">
      <c r="A74" s="176"/>
      <c r="B74" s="205"/>
      <c r="C74" s="206"/>
      <c r="D74" s="242"/>
      <c r="E74" s="1306"/>
      <c r="F74" s="1307"/>
      <c r="G74" s="1308"/>
      <c r="H74" s="251"/>
      <c r="I74" s="1317"/>
    </row>
    <row r="75" spans="1:10" ht="20.100000000000001" customHeight="1">
      <c r="A75" s="176"/>
      <c r="B75" s="205"/>
      <c r="C75" s="206"/>
      <c r="D75" s="242"/>
      <c r="E75" s="1306"/>
      <c r="F75" s="1307"/>
      <c r="G75" s="1308"/>
      <c r="H75" s="251"/>
      <c r="I75" s="1317"/>
    </row>
    <row r="76" spans="1:10" ht="20.100000000000001" customHeight="1">
      <c r="A76" s="176"/>
      <c r="B76" s="205"/>
      <c r="C76" s="206"/>
      <c r="D76" s="242"/>
      <c r="E76" s="1306"/>
      <c r="F76" s="1307"/>
      <c r="G76" s="1308"/>
      <c r="H76" s="251"/>
      <c r="I76" s="1317"/>
    </row>
    <row r="77" spans="1:10" ht="20.100000000000001" customHeight="1" thickBot="1">
      <c r="A77" s="255"/>
      <c r="B77" s="256"/>
      <c r="C77" s="257"/>
      <c r="D77" s="258"/>
      <c r="E77" s="1333"/>
      <c r="F77" s="1334"/>
      <c r="G77" s="1335"/>
      <c r="H77" s="259"/>
      <c r="I77" s="1332"/>
    </row>
  </sheetData>
  <mergeCells count="74">
    <mergeCell ref="E3:G3"/>
    <mergeCell ref="E4:G4"/>
    <mergeCell ref="E5:G5"/>
    <mergeCell ref="E6:G6"/>
    <mergeCell ref="A13:D13"/>
    <mergeCell ref="E12:G12"/>
    <mergeCell ref="C7:D7"/>
    <mergeCell ref="C8:D8"/>
    <mergeCell ref="C9:D9"/>
    <mergeCell ref="C10:D10"/>
    <mergeCell ref="E71:G71"/>
    <mergeCell ref="E68:G68"/>
    <mergeCell ref="D42:G42"/>
    <mergeCell ref="F37:G37"/>
    <mergeCell ref="F38:G38"/>
    <mergeCell ref="C6:D6"/>
    <mergeCell ref="E21:G21"/>
    <mergeCell ref="E7:G7"/>
    <mergeCell ref="E8:G8"/>
    <mergeCell ref="E9:G9"/>
    <mergeCell ref="E10:G10"/>
    <mergeCell ref="E67:G67"/>
    <mergeCell ref="E62:G62"/>
    <mergeCell ref="I62:I66"/>
    <mergeCell ref="I68:I71"/>
    <mergeCell ref="I73:I77"/>
    <mergeCell ref="E74:G74"/>
    <mergeCell ref="E75:G75"/>
    <mergeCell ref="E77:G77"/>
    <mergeCell ref="E73:G73"/>
    <mergeCell ref="E76:G76"/>
    <mergeCell ref="E63:G63"/>
    <mergeCell ref="E64:G64"/>
    <mergeCell ref="E65:G65"/>
    <mergeCell ref="E66:G66"/>
    <mergeCell ref="E69:G69"/>
    <mergeCell ref="E70:G70"/>
    <mergeCell ref="I56:I60"/>
    <mergeCell ref="H23:I23"/>
    <mergeCell ref="I49:I54"/>
    <mergeCell ref="C43:D43"/>
    <mergeCell ref="E46:G46"/>
    <mergeCell ref="E57:G57"/>
    <mergeCell ref="E58:G58"/>
    <mergeCell ref="E59:G59"/>
    <mergeCell ref="E60:G60"/>
    <mergeCell ref="E51:G51"/>
    <mergeCell ref="E50:G50"/>
    <mergeCell ref="D40:G40"/>
    <mergeCell ref="D41:G41"/>
    <mergeCell ref="C23:D23"/>
    <mergeCell ref="E23:G23"/>
    <mergeCell ref="E52:G52"/>
    <mergeCell ref="E53:G53"/>
    <mergeCell ref="E54:G54"/>
    <mergeCell ref="E49:G49"/>
    <mergeCell ref="B55:B60"/>
    <mergeCell ref="E56:G56"/>
    <mergeCell ref="G39:H39"/>
    <mergeCell ref="J19:J43"/>
    <mergeCell ref="J55:J56"/>
    <mergeCell ref="J72:J73"/>
    <mergeCell ref="H15:I15"/>
    <mergeCell ref="H16:I16"/>
    <mergeCell ref="E16:G16"/>
    <mergeCell ref="E17:I17"/>
    <mergeCell ref="E18:G18"/>
    <mergeCell ref="E20:G20"/>
    <mergeCell ref="H19:H20"/>
    <mergeCell ref="I19:I20"/>
    <mergeCell ref="E19:G19"/>
    <mergeCell ref="E22:G22"/>
    <mergeCell ref="E44:G44"/>
    <mergeCell ref="E45:G45"/>
  </mergeCells>
  <phoneticPr fontId="9"/>
  <conditionalFormatting sqref="D37:H38">
    <cfRule type="expression" dxfId="73" priority="2" stopIfTrue="1">
      <formula>$G$4=TRUE</formula>
    </cfRule>
  </conditionalFormatting>
  <conditionalFormatting sqref="H25:H38 D37:H38 E16:I17 E18:E22 H21:I22 D25:G36 D39 G39 H40:H42">
    <cfRule type="expression" dxfId="72" priority="3" stopIfTrue="1">
      <formula>$E$16="○"</formula>
    </cfRule>
  </conditionalFormatting>
  <conditionalFormatting sqref="H18:I19">
    <cfRule type="expression" dxfId="71" priority="1" stopIfTrue="1">
      <formula>$E$16="○"</formula>
    </cfRule>
  </conditionalFormatting>
  <dataValidations count="10">
    <dataValidation type="custom" allowBlank="1" showInputMessage="1" showErrorMessage="1" errorTitle="入場料収入は別紙に記載" error="入場料収入を別紙に記載する際はこちらへの入力をお控えください。" sqref="G25:G36 G39 D25:E36" xr:uid="{00000000-0002-0000-0800-000001000000}">
      <formula1>$E$16=""</formula1>
    </dataValidation>
    <dataValidation type="whole" operator="lessThanOrEqual" allowBlank="1" showInputMessage="1" showErrorMessage="1" errorTitle="割引額について" error="割引額はマイナスで御記入ください。" sqref="H41" xr:uid="{00000000-0002-0000-0800-000002000000}">
      <formula1>0</formula1>
    </dataValidation>
    <dataValidation type="list" allowBlank="1" showInputMessage="1" showErrorMessage="1" sqref="E16:G16" xr:uid="{00000000-0002-0000-0800-000004000000}">
      <formula1>"○"</formula1>
    </dataValidation>
    <dataValidation type="whole" operator="greaterThanOrEqual" allowBlank="1" showInputMessage="1" showErrorMessage="1" sqref="H49:H77" xr:uid="{00000000-0002-0000-0800-000005000000}">
      <formula1>0</formula1>
    </dataValidation>
    <dataValidation type="custom" allowBlank="1" showInputMessage="1" showErrorMessage="1" errorTitle="複数会場" error="複数会場の場合は別紙にご記入ください。" sqref="F25:F36" xr:uid="{00000000-0002-0000-0800-000006000000}">
      <formula1>#REF!="一会場"</formula1>
    </dataValidation>
    <dataValidation imeMode="halfAlpha" allowBlank="1" showInputMessage="1" showErrorMessage="1" sqref="I78:I65510 I12:I14" xr:uid="{00000000-0002-0000-0800-000007000000}"/>
    <dataValidation imeMode="hiragana" allowBlank="1" showInputMessage="1" showErrorMessage="1" sqref="D37:F38 H37:H38 J19" xr:uid="{4649BDE3-F8DF-4914-86EB-D03B4E6A6826}"/>
    <dataValidation imeMode="off" allowBlank="1" showInputMessage="1" showErrorMessage="1" sqref="H37:H38 E37:E38 F37" xr:uid="{4375524D-A492-40B7-88B2-786262894926}"/>
    <dataValidation type="whole" operator="greaterThanOrEqual" allowBlank="1" showInputMessage="1" showErrorMessage="1" errorTitle="入力エラー" error="整数でご入力ください" prompt="数字のみ入力" sqref="E18:G18" xr:uid="{1C2B5E04-7703-4A60-B117-DD0C0567157A}">
      <formula1>0</formula1>
    </dataValidation>
    <dataValidation type="custom" allowBlank="1" showInputMessage="1" showErrorMessage="1" errorTitle="複数会場" error="複数会場の場合は別紙にご記入ください。" prompt="数字のみ入力" sqref="E20:G20" xr:uid="{4F41F3FE-F67F-4BA1-A868-99F84A39FA5D}">
      <formula1>$E$15="一会場"</formula1>
    </dataValidation>
  </dataValidations>
  <pageMargins left="1.1023622047244095" right="0.70866141732283472" top="0.39370078740157483" bottom="0.39370078740157483" header="0" footer="0.19685039370078741"/>
  <pageSetup paperSize="9" scale="51" orientation="portrait" r:id="rId1"/>
  <headerFooter scaleWithDoc="0" alignWithMargins="0">
    <oddFooter>&amp;R&amp;"ＭＳ ゴシック,標準"&amp;12整理番号：（事務局記入欄）</oddFooter>
  </headerFooter>
  <rowBreaks count="1" manualBreakCount="1">
    <brk id="60" max="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28</vt:i4>
      </vt:variant>
    </vt:vector>
  </HeadingPairs>
  <TitlesOfParts>
    <vt:vector size="43" baseType="lpstr">
      <vt:lpstr>はじめにお読みください</vt:lpstr>
      <vt:lpstr>交付申請書総表貼り付け欄</vt:lpstr>
      <vt:lpstr>総表</vt:lpstr>
      <vt:lpstr>個表A (1)</vt:lpstr>
      <vt:lpstr>個表A (2)</vt:lpstr>
      <vt:lpstr>個表B</vt:lpstr>
      <vt:lpstr>支出決算書</vt:lpstr>
      <vt:lpstr>【非表示】経費一覧</vt:lpstr>
      <vt:lpstr>収入</vt:lpstr>
      <vt:lpstr>別紙入場料詳細</vt:lpstr>
      <vt:lpstr>【非表示】分野・ジャンル</vt:lpstr>
      <vt:lpstr>別紙2 当日来場者数内訳</vt:lpstr>
      <vt:lpstr>変更理由書</vt:lpstr>
      <vt:lpstr>記入例</vt:lpstr>
      <vt:lpstr>支払申請書</vt:lpstr>
      <vt:lpstr>【非表示】経費一覧!Print_Area</vt:lpstr>
      <vt:lpstr>記入例!Print_Area</vt:lpstr>
      <vt:lpstr>'個表A (1)'!Print_Area</vt:lpstr>
      <vt:lpstr>'個表A (2)'!Print_Area</vt:lpstr>
      <vt:lpstr>個表B!Print_Area</vt:lpstr>
      <vt:lpstr>交付申請書総表貼り付け欄!Print_Area</vt:lpstr>
      <vt:lpstr>支出決算書!Print_Area</vt:lpstr>
      <vt:lpstr>支払申請書!Print_Area</vt:lpstr>
      <vt:lpstr>収入!Print_Area</vt:lpstr>
      <vt:lpstr>総表!Print_Area</vt:lpstr>
      <vt:lpstr>'別紙2 当日来場者数内訳'!Print_Area</vt:lpstr>
      <vt:lpstr>別紙入場料詳細!Print_Area</vt:lpstr>
      <vt:lpstr>変更理由書!Print_Area</vt:lpstr>
      <vt:lpstr>支出決算書!Print_Titles</vt:lpstr>
      <vt:lpstr>収入!Print_Titles</vt:lpstr>
      <vt:lpstr>'別紙2 当日来場者数内訳'!Print_Titles</vt:lpstr>
      <vt:lpstr>演劇</vt:lpstr>
      <vt:lpstr>応募分野</vt:lpstr>
      <vt:lpstr>音楽</vt:lpstr>
      <vt:lpstr>音楽費</vt:lpstr>
      <vt:lpstr>会場費・舞台費・運搬費</vt:lpstr>
      <vt:lpstr>謝金・旅費・宣伝費等</vt:lpstr>
      <vt:lpstr>出演費・音楽費・文芸費</vt:lpstr>
      <vt:lpstr>助成対象外経費</vt:lpstr>
      <vt:lpstr>大衆芸能</vt:lpstr>
      <vt:lpstr>伝統芸能</vt:lpstr>
      <vt:lpstr>舞踊</vt:lpstr>
      <vt:lpstr>旅費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ariyama serino</cp:lastModifiedBy>
  <cp:lastPrinted>2025-05-16T08:33:26Z</cp:lastPrinted>
  <dcterms:created xsi:type="dcterms:W3CDTF">2020-08-12T01:57:30Z</dcterms:created>
  <dcterms:modified xsi:type="dcterms:W3CDTF">2025-05-19T08:02:24Z</dcterms:modified>
</cp:coreProperties>
</file>