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芸活課）\R8\01_1_要望書\01基金\"/>
    </mc:Choice>
  </mc:AlternateContent>
  <xr:revisionPtr revIDLastSave="0" documentId="8_{F08C5B70-1170-4E96-AE07-5F7208C48CAE}" xr6:coauthVersionLast="47" xr6:coauthVersionMax="47" xr10:uidLastSave="{00000000-0000-0000-0000-000000000000}"/>
  <workbookProtection workbookAlgorithmName="SHA-512" workbookHashValue="esfQduBSamL6CiGK8ZccpH1dq4ZRtwrHffqhJQdHfwLQE/AYHbQnWJlJUAXo920UTbf3lVJgcj5Umwc4VaQg1A==" workbookSaltValue="gFvTIK6fH3Oqr+V4nHMKXA==" workbookSpinCount="100000" lockStructure="1"/>
  <bookViews>
    <workbookView xWindow="-120" yWindow="-120" windowWidth="29040" windowHeight="15840" tabRatio="909" firstSheet="1" activeTab="1" xr2:uid="{00000000-000D-0000-FFFF-FFFF00000000}"/>
  </bookViews>
  <sheets>
    <sheet name="datas" sheetId="69" state="hidden" r:id="rId1"/>
    <sheet name="総表" sheetId="12" r:id="rId2"/>
    <sheet name="団体概要" sheetId="61" r:id="rId3"/>
    <sheet name="活動実績" sheetId="71" r:id="rId4"/>
    <sheet name="個人略歴" sheetId="77" r:id="rId5"/>
    <sheet name="個表" sheetId="36" r:id="rId6"/>
    <sheet name="個表　別紙（原則不使用）" sheetId="74" r:id="rId7"/>
    <sheet name="収入" sheetId="28" r:id="rId8"/>
    <sheet name="別紙　入場料詳細" sheetId="73" r:id="rId9"/>
    <sheet name="支出" sheetId="24" r:id="rId10"/>
    <sheet name="自己申告書" sheetId="79" r:id="rId11"/>
    <sheet name="参考資料(任意)" sheetId="75" r:id="rId12"/>
    <sheet name="応募要件等確認書" sheetId="78" r:id="rId13"/>
    <sheet name="《非表示》記載可能経費一覧" sheetId="15" state="hidden" r:id="rId14"/>
    <sheet name="《非表示》分野・ジャンル" sheetId="41" state="hidden" r:id="rId15"/>
  </sheets>
  <externalReferences>
    <externalReference r:id="rId16"/>
    <externalReference r:id="rId17"/>
    <externalReference r:id="rId18"/>
    <externalReference r:id="rId19"/>
    <externalReference r:id="rId20"/>
    <externalReference r:id="rId21"/>
    <externalReference r:id="rId22"/>
  </externalReferences>
  <definedNames>
    <definedName name="_xlnm._FilterDatabase" localSheetId="13" hidden="1">《非表示》記載可能経費一覧!$A$1:$C$68</definedName>
    <definedName name="_xlnm._FilterDatabase" localSheetId="14" hidden="1">《非表示》分野・ジャンル!$A$1:$H$1</definedName>
    <definedName name="_xlnm._FilterDatabase" localSheetId="5" hidden="1">個表!$A$1:$Q$98</definedName>
    <definedName name="_xlnm._FilterDatabase" localSheetId="9" hidden="1">支出!$B$24:$B$235</definedName>
    <definedName name="_xlnm.Criteria" localSheetId="9">支出!$B$27:$B$235</definedName>
    <definedName name="_xlnm.Print_Area" localSheetId="13">《非表示》記載可能経費一覧!$A$1:$C$68</definedName>
    <definedName name="_xlnm.Print_Area" localSheetId="12">応募要件等確認書!$A$1:$Q$54</definedName>
    <definedName name="_xlnm.Print_Area" localSheetId="3">活動実績!$A$1:$I$41</definedName>
    <definedName name="_xlnm.Print_Area" localSheetId="4">個人略歴!$A$1:$M$15</definedName>
    <definedName name="_xlnm.Print_Area" localSheetId="5">個表!$B$1:$N$99</definedName>
    <definedName name="_xlnm.Print_Area" localSheetId="6">'個表　別紙（原則不使用）'!$A$1:$T$95</definedName>
    <definedName name="_xlnm.Print_Area" localSheetId="11">'参考資料(任意)'!$A$1:$T$95</definedName>
    <definedName name="_xlnm.Print_Area" localSheetId="9">支出!$B$2:$M$236</definedName>
    <definedName name="_xlnm.Print_Area" localSheetId="10">自己申告書!$A$1:$K$112</definedName>
    <definedName name="_xlnm.Print_Area" localSheetId="7">収入!$A$1:$I$90</definedName>
    <definedName name="_xlnm.Print_Area" localSheetId="1">総表!$A$2:$M$54</definedName>
    <definedName name="_xlnm.Print_Area" localSheetId="2">団体概要!$A$1:$N$28</definedName>
    <definedName name="_xlnm.Print_Area" localSheetId="8">'別紙　入場料詳細'!$A$1:$O$58</definedName>
    <definedName name="_xlnm.Print_Titles" localSheetId="9">支出!$25:$25</definedName>
    <definedName name="_xlnm.Print_Titles" localSheetId="7">収入!$18:$18</definedName>
    <definedName name="Z_1931C2DD_0477_40D3_ABFA_7C96E25F8814_.wvu.Cols" localSheetId="9" hidden="1">支出!#REF!</definedName>
    <definedName name="Z_1931C2DD_0477_40D3_ABFA_7C96E25F8814_.wvu.Cols" localSheetId="1" hidden="1">総表!$P:$V</definedName>
    <definedName name="Z_1931C2DD_0477_40D3_ABFA_7C96E25F8814_.wvu.FilterData" localSheetId="13" hidden="1">《非表示》記載可能経費一覧!$A$1:$C$68</definedName>
    <definedName name="Z_1931C2DD_0477_40D3_ABFA_7C96E25F8814_.wvu.PrintArea" localSheetId="13" hidden="1">《非表示》記載可能経費一覧!$A$1:$C$68</definedName>
    <definedName name="Z_1931C2DD_0477_40D3_ABFA_7C96E25F8814_.wvu.PrintArea" localSheetId="5" hidden="1">個表!$B$3:$N$98</definedName>
    <definedName name="Z_1931C2DD_0477_40D3_ABFA_7C96E25F8814_.wvu.PrintArea" localSheetId="9" hidden="1">支出!$B$7:$M$236</definedName>
    <definedName name="Z_1931C2DD_0477_40D3_ABFA_7C96E25F8814_.wvu.PrintArea" localSheetId="7" hidden="1">収入!$A$5:$I$90</definedName>
    <definedName name="Z_1931C2DD_0477_40D3_ABFA_7C96E25F8814_.wvu.PrintArea" localSheetId="1" hidden="1">総表!$A$4:$M$54</definedName>
    <definedName name="Z_1931C2DD_0477_40D3_ABFA_7C96E25F8814_.wvu.PrintArea" localSheetId="8" hidden="1">'別紙　入場料詳細'!$A$1:$O$423</definedName>
    <definedName name="Z_1931C2DD_0477_40D3_ABFA_7C96E25F8814_.wvu.PrintTitles" localSheetId="9" hidden="1">支出!$25:$25</definedName>
    <definedName name="Z_1931C2DD_0477_40D3_ABFA_7C96E25F8814_.wvu.PrintTitles" localSheetId="7" hidden="1">収入!$18:$18</definedName>
    <definedName name="Z_1931C2DD_0477_40D3_ABFA_7C96E25F8814_.wvu.Rows" localSheetId="9" hidden="1">支出!#REF!</definedName>
    <definedName name="ジャンル" localSheetId="4">[1]《非表示》分野・ジャンル!$C$4:$C$8</definedName>
    <definedName name="運搬費" localSheetId="9">《非表示》記載可能経費一覧!$B$69:$B$70</definedName>
    <definedName name="演_出演費" localSheetId="9">《非表示》記載可能経費一覧!#REF!</definedName>
    <definedName name="応募分野" localSheetId="10">[2]【非表示】分野・ジャンル!$A$1:$E$1</definedName>
    <definedName name="応募分野">[3]【非表示】分野・ジャンル!$A$1:$E$1</definedName>
    <definedName name="音_音楽費" localSheetId="9">《非表示》記載可能経費一覧!$B$14:$B$20</definedName>
    <definedName name="音_出演費" localSheetId="9">《非表示》記載可能経費一覧!$B$3:$B$6</definedName>
    <definedName name="音_文芸費" localSheetId="9">《非表示》記載可能経費一覧!$B$24:$B$46</definedName>
    <definedName name="音楽費">[4]【非表示】経費一覧!$C$5:$C$15</definedName>
    <definedName name="音舞_舞台費" localSheetId="9">《非表示》記載可能経費一覧!$B$50:$B$68</definedName>
    <definedName name="会場費" localSheetId="9">《非表示》記載可能経費一覧!$B$47:$B$49</definedName>
    <definedName name="会場費" localSheetId="10">[3]【非表示】経費一覧!$C$183:$C$184</definedName>
    <definedName name="会場費">[4]【非表示】経費一覧!$C$42:$C$43</definedName>
    <definedName name="活動区分">《非表示》分野・ジャンル!$A$1:$D$1</definedName>
    <definedName name="感染症対策経費">[3]【非表示】経費一覧!$C$211:$C$215</definedName>
    <definedName name="記録・配信費" localSheetId="9">《非表示》記載可能経費一覧!$B$93:$B$97</definedName>
    <definedName name="記録費" localSheetId="12">#REF!</definedName>
    <definedName name="稽古費" localSheetId="10">[3]【非表示】経費一覧!$C$2:$C$3</definedName>
    <definedName name="稽古費">[4]【非表示】経費一覧!$C$2:$C$3</definedName>
    <definedName name="現代舞台芸術創造普及活動・演劇">《非表示》分野・ジャンル!$C$4:$C$8</definedName>
    <definedName name="現代舞台芸術創造普及活動・演劇__①一般枠">《非表示》分野・ジャンル!$E$4:$E$8</definedName>
    <definedName name="現代舞台芸術創造普及活動・演劇__②ネクストステージ_観客拡充_枠">《非表示》分野・ジャンル!$F$4:$F$8</definedName>
    <definedName name="現代舞台芸術創造普及活動・演劇__③新設劇団枠">《非表示》分野・ジャンル!$G$4:$G$8</definedName>
    <definedName name="現代舞台芸術創造普及活動・演劇_音楽費">《非表示》記載可能経費一覧!#REF!</definedName>
    <definedName name="現代舞台芸術創造普及活動・演劇_作品内容">《非表示》分野・ジャンル!$C$12:$C$16</definedName>
    <definedName name="現代舞台芸術創造普及活動・演劇_出演費">《非表示》記載可能経費一覧!#REF!</definedName>
    <definedName name="現代舞台芸術創造普及活動・演劇_助成金要望額">《非表示》分野・ジャンル!$A$23:$A$28</definedName>
    <definedName name="現代舞台芸術創造普及活動・演劇_舞台費">《非表示》記載可能経費一覧!#REF!</definedName>
    <definedName name="現代舞台芸術創造普及活動・演劇_文芸費">《非表示》記載可能経費一覧!#REF!</definedName>
    <definedName name="現代舞台芸術創造普及活動・演劇【②ネクストステージ_観客拡充_枠】" localSheetId="12">[5]《非表示》分野・ジャンル!$J$15+[5]《非表示》分野・ジャンル!$D$10</definedName>
    <definedName name="現代舞台芸術創造普及活動・演劇【②ネクストステージ_観客拡充_枠】" localSheetId="4">[1]《非表示》分野・ジャンル!$J$15+[1]《非表示》分野・ジャンル!$D$10</definedName>
    <definedName name="現代舞台芸術創造普及活動・音楽">《非表示》分野・ジャンル!$A$4:$A$9</definedName>
    <definedName name="現代舞台芸術創造普及活動・音楽_音楽費">《非表示》記載可能経費一覧!$B$14:$B$20</definedName>
    <definedName name="現代舞台芸術創造普及活動・音楽_作品内容">《非表示》分野・ジャンル!$A$12:$A$16</definedName>
    <definedName name="現代舞台芸術創造普及活動・音楽_出演費">《非表示》記載可能経費一覧!$B$3:$B$6</definedName>
    <definedName name="現代舞台芸術創造普及活動・音楽_助成金要望額">《非表示》分野・ジャンル!$A$23:$A$28</definedName>
    <definedName name="現代舞台芸術創造普及活動・音楽_舞台費">《非表示》記載可能経費一覧!$B$50:$B$68</definedName>
    <definedName name="現代舞台芸術創造普及活動・音楽_文芸費">《非表示》記載可能経費一覧!$B$24:$B$46</definedName>
    <definedName name="現代舞台芸術創造普及活動・舞踊">《非表示》分野・ジャンル!$B$4:$B$8</definedName>
    <definedName name="現代舞台芸術創造普及活動・舞踊_音楽費">《非表示》記載可能経費一覧!#REF!</definedName>
    <definedName name="現代舞台芸術創造普及活動・舞踊_作品内容">《非表示》分野・ジャンル!$B$12:$B$16</definedName>
    <definedName name="現代舞台芸術創造普及活動・舞踊_出演費">《非表示》記載可能経費一覧!#REF!</definedName>
    <definedName name="現代舞台芸術創造普及活動・舞踊_助成金要望額">《非表示》分野・ジャンル!$A$23:$A$28</definedName>
    <definedName name="現代舞台芸術創造普及活動・舞踊_舞台費">《非表示》記載可能経費一覧!$B$50:$B$68</definedName>
    <definedName name="現代舞台芸術創造普及活動・舞踊_文芸費">《非表示》記載可能経費一覧!#REF!</definedName>
    <definedName name="支援枠" localSheetId="4">[1]《非表示》分野・ジャンル!$C$2:$E$2</definedName>
    <definedName name="謝金" localSheetId="9">《非表示》記載可能経費一覧!$B$71:$B$78</definedName>
    <definedName name="謝金・旅費・宣伝費等" localSheetId="12">#REF!</definedName>
    <definedName name="出演費・音楽費・文芸費" localSheetId="12">#REF!</definedName>
    <definedName name="宣伝・印刷費" localSheetId="9">《非表示》記載可能経費一覧!$B$84:$B$92</definedName>
    <definedName name="多_音楽費" localSheetId="12">[6]《非表示》記載可能経費一覧!$B$60:$B$74</definedName>
    <definedName name="多_音楽費" localSheetId="4">[6]《非表示》記載可能経費一覧!$B$60:$B$74</definedName>
    <definedName name="多_作品料" localSheetId="12">[6]《非表示》記載可能経費一覧!$B$248:$B$252</definedName>
    <definedName name="多_作品料" localSheetId="4">[6]《非表示》記載可能経費一覧!$B$248:$B$252</definedName>
    <definedName name="多_出演費" localSheetId="12">[6]《非表示》記載可能経費一覧!$B$15:$B$19</definedName>
    <definedName name="多_出演費" localSheetId="4">[6]《非表示》記載可能経費一覧!$B$15:$B$19</definedName>
    <definedName name="多_文芸費" localSheetId="12">[6]《非表示》記載可能経費一覧!$B$155:$B$188</definedName>
    <definedName name="多_文芸費" localSheetId="4">[6]《非表示》記載可能経費一覧!$B$155:$B$188</definedName>
    <definedName name="伝_音楽費">[7]《非表示》記載可能経費一覧!$B$57:$B$62</definedName>
    <definedName name="伝_出演費">[7]《非表示》記載可能経費一覧!$B$15:$B$16</definedName>
    <definedName name="伝_文芸費">[7]《非表示》記載可能経費一覧!$B$143:$B$169</definedName>
    <definedName name="伝大_P61">《非表示》分野・ジャンル!#REF!</definedName>
    <definedName name="伝統芸能・大衆芸能の公開活動">《非表示》分野・ジャンル!$D$4:$D$18</definedName>
    <definedName name="伝統芸能・大衆芸能の公開活動_音楽費">《非表示》記載可能経費一覧!#REF!</definedName>
    <definedName name="伝統芸能・大衆芸能の公開活動_出演費">《非表示》記載可能経費一覧!#REF!</definedName>
    <definedName name="伝統芸能・大衆芸能の公開活動_助成金要望額">《非表示》分野・ジャンル!$A$22:$A$28</definedName>
    <definedName name="伝統芸能・大衆芸能の公開活動_舞台費">《非表示》記載可能経費一覧!#REF!</definedName>
    <definedName name="伝統芸能・大衆芸能の公開活動_文芸費">《非表示》記載可能経費一覧!#REF!</definedName>
    <definedName name="配信費">[4]【非表示】経費一覧!$C$68:$C$70</definedName>
    <definedName name="舞_音楽費" localSheetId="9">《非表示》記載可能経費一覧!#REF!</definedName>
    <definedName name="舞_出演費" localSheetId="9">《非表示》記載可能経費一覧!#REF!</definedName>
    <definedName name="舞_文芸費" localSheetId="9">《非表示》記載可能経費一覧!#REF!</definedName>
    <definedName name="舞台費">[3]【非表示】経費一覧!$C$185:$C$203</definedName>
    <definedName name="舞台費・運搬費" localSheetId="12">#REF!</definedName>
    <definedName name="文芸費">[4]【非表示】経費一覧!$C$16:$C$41</definedName>
    <definedName name="旅費" localSheetId="9">《非表示》記載可能経費一覧!$B$79:$B$83</definedName>
  </definedNames>
  <calcPr calcId="191029"/>
  <customWorkbookViews>
    <customWorkbookView name="日本芸術文化振興会 - 個人用ビュー" guid="{1931C2DD-0477-40D3-ABFA-7C96E25F8814}" mergeInterval="0" personalView="1" maximized="1" xWindow="-8" yWindow="-8" windowWidth="1382" windowHeight="744" tabRatio="909"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79" l="1"/>
  <c r="H5" i="79"/>
  <c r="J4" i="78"/>
  <c r="J3" i="78"/>
  <c r="L33" i="36"/>
  <c r="E27" i="28" l="1"/>
  <c r="K33" i="36"/>
  <c r="J6" i="61"/>
  <c r="J5" i="61"/>
  <c r="J2" i="61"/>
  <c r="C7" i="61"/>
  <c r="C6" i="61"/>
  <c r="C3" i="61"/>
  <c r="C2" i="61"/>
  <c r="M24" i="12"/>
  <c r="J43" i="12" l="1"/>
  <c r="J44" i="12"/>
  <c r="J45" i="12"/>
  <c r="J46" i="12"/>
  <c r="J47" i="12"/>
  <c r="J48" i="12"/>
  <c r="J49" i="12"/>
  <c r="J50" i="12"/>
  <c r="J51" i="12"/>
  <c r="J42" i="12"/>
  <c r="D98" i="69" a="1"/>
  <c r="D97" i="69" a="1"/>
  <c r="D82" i="69" a="1"/>
  <c r="D98" i="69" l="1"/>
  <c r="D97" i="69"/>
  <c r="D82" i="69"/>
  <c r="J5" i="78"/>
  <c r="B2" i="75"/>
  <c r="E4" i="24"/>
  <c r="E23" i="28"/>
  <c r="D3" i="28"/>
  <c r="B2" i="74"/>
  <c r="F2" i="36"/>
  <c r="E6" i="61"/>
  <c r="K2" i="75"/>
  <c r="H4" i="24"/>
  <c r="F3" i="28"/>
  <c r="K2" i="74"/>
  <c r="J2" i="36"/>
  <c r="H20" i="36"/>
  <c r="H25" i="36"/>
  <c r="G30" i="36"/>
  <c r="G32" i="36"/>
  <c r="G19" i="36"/>
  <c r="H39" i="12"/>
  <c r="H32" i="36" s="1"/>
  <c r="H38" i="12"/>
  <c r="H31" i="36" s="1"/>
  <c r="H37" i="12"/>
  <c r="H30" i="36" s="1"/>
  <c r="H36" i="12"/>
  <c r="H29" i="36" s="1"/>
  <c r="H35" i="12"/>
  <c r="H28" i="36" s="1"/>
  <c r="H34" i="12"/>
  <c r="H27" i="36" s="1"/>
  <c r="H33" i="12"/>
  <c r="H26" i="36" s="1"/>
  <c r="H32" i="12"/>
  <c r="H31" i="12"/>
  <c r="H24" i="36" s="1"/>
  <c r="H30" i="12"/>
  <c r="H23" i="36" s="1"/>
  <c r="H29" i="12"/>
  <c r="H22" i="36" s="1"/>
  <c r="H28" i="12"/>
  <c r="H21" i="36" s="1"/>
  <c r="H27" i="12"/>
  <c r="H26" i="12"/>
  <c r="H19" i="36" s="1"/>
  <c r="H25" i="12"/>
  <c r="H18" i="36" s="1"/>
  <c r="E35" i="12"/>
  <c r="G28" i="36" s="1"/>
  <c r="E36" i="12"/>
  <c r="G29" i="36" s="1"/>
  <c r="E37" i="12"/>
  <c r="E38" i="12"/>
  <c r="G31" i="36" s="1"/>
  <c r="E39" i="12"/>
  <c r="E34" i="12"/>
  <c r="G27" i="36" s="1"/>
  <c r="E33" i="12"/>
  <c r="G26" i="36" s="1"/>
  <c r="E32" i="12"/>
  <c r="G25" i="36" s="1"/>
  <c r="E31" i="12"/>
  <c r="G24" i="36" s="1"/>
  <c r="E30" i="12"/>
  <c r="G23" i="36" s="1"/>
  <c r="E29" i="12"/>
  <c r="G22" i="36" s="1"/>
  <c r="E28" i="12"/>
  <c r="G21" i="36" s="1"/>
  <c r="E27" i="12"/>
  <c r="G20" i="36" s="1"/>
  <c r="E26" i="12"/>
  <c r="E25" i="12"/>
  <c r="G18" i="36" s="1"/>
  <c r="F46" i="28" l="1"/>
  <c r="K9" i="73"/>
  <c r="C9" i="73"/>
  <c r="K8" i="73"/>
  <c r="C8" i="73"/>
  <c r="C34" i="73"/>
  <c r="B217" i="24"/>
  <c r="B218" i="24"/>
  <c r="B219" i="24"/>
  <c r="B220" i="24"/>
  <c r="B221" i="24"/>
  <c r="B222" i="24"/>
  <c r="B223" i="24"/>
  <c r="B224" i="24"/>
  <c r="B225" i="24"/>
  <c r="B226" i="24"/>
  <c r="B227" i="24"/>
  <c r="B228" i="24"/>
  <c r="B229" i="24"/>
  <c r="B230" i="24"/>
  <c r="B231" i="24"/>
  <c r="B232" i="24"/>
  <c r="B233" i="24"/>
  <c r="B234" i="24"/>
  <c r="B235" i="24"/>
  <c r="B216" i="24"/>
  <c r="B196" i="24"/>
  <c r="B197" i="24"/>
  <c r="B198" i="24"/>
  <c r="B199" i="24"/>
  <c r="B200" i="24"/>
  <c r="B201" i="24"/>
  <c r="B202" i="24"/>
  <c r="B203" i="24"/>
  <c r="B204" i="24"/>
  <c r="B205" i="24"/>
  <c r="B206" i="24"/>
  <c r="B207" i="24"/>
  <c r="B208" i="24"/>
  <c r="B209" i="24"/>
  <c r="B210" i="24"/>
  <c r="B211" i="24"/>
  <c r="B212" i="24"/>
  <c r="B213" i="24"/>
  <c r="B214" i="24"/>
  <c r="B195" i="24"/>
  <c r="B175" i="24"/>
  <c r="B176" i="24"/>
  <c r="B177" i="24"/>
  <c r="B178" i="24"/>
  <c r="B179" i="24"/>
  <c r="B180" i="24"/>
  <c r="B181" i="24"/>
  <c r="B182" i="24"/>
  <c r="B183" i="24"/>
  <c r="B184" i="24"/>
  <c r="B185" i="24"/>
  <c r="B186" i="24"/>
  <c r="B187" i="24"/>
  <c r="B188" i="24"/>
  <c r="B189" i="24"/>
  <c r="B190" i="24"/>
  <c r="B191" i="24"/>
  <c r="B192" i="24"/>
  <c r="B193" i="24"/>
  <c r="B174" i="24"/>
  <c r="B154" i="24"/>
  <c r="B155" i="24"/>
  <c r="B156" i="24"/>
  <c r="B157" i="24"/>
  <c r="B158" i="24"/>
  <c r="B159" i="24"/>
  <c r="B160" i="24"/>
  <c r="B161" i="24"/>
  <c r="B162" i="24"/>
  <c r="B163" i="24"/>
  <c r="B164" i="24"/>
  <c r="B165" i="24"/>
  <c r="B166" i="24"/>
  <c r="B167" i="24"/>
  <c r="B168" i="24"/>
  <c r="B169" i="24"/>
  <c r="B170" i="24"/>
  <c r="B171" i="24"/>
  <c r="B172" i="24"/>
  <c r="B153" i="24"/>
  <c r="B133" i="24"/>
  <c r="B134" i="24"/>
  <c r="B135" i="24"/>
  <c r="B136" i="24"/>
  <c r="B137" i="24"/>
  <c r="B138" i="24"/>
  <c r="B139" i="24"/>
  <c r="B140" i="24"/>
  <c r="B141" i="24"/>
  <c r="B142" i="24"/>
  <c r="B143" i="24"/>
  <c r="B144" i="24"/>
  <c r="B145" i="24"/>
  <c r="B146" i="24"/>
  <c r="B147" i="24"/>
  <c r="B148" i="24"/>
  <c r="B149" i="24"/>
  <c r="B150" i="24"/>
  <c r="B151" i="24"/>
  <c r="B132" i="24"/>
  <c r="B130" i="24"/>
  <c r="B112" i="24"/>
  <c r="B113" i="24"/>
  <c r="B114" i="24"/>
  <c r="B115" i="24"/>
  <c r="B116" i="24"/>
  <c r="B117" i="24"/>
  <c r="B118" i="24"/>
  <c r="B119" i="24"/>
  <c r="B120" i="24"/>
  <c r="B121" i="24"/>
  <c r="B122" i="24"/>
  <c r="B123" i="24"/>
  <c r="B124" i="24"/>
  <c r="B125" i="24"/>
  <c r="B126" i="24"/>
  <c r="B127" i="24"/>
  <c r="B128" i="24"/>
  <c r="B129" i="24"/>
  <c r="B111" i="24"/>
  <c r="B91" i="24"/>
  <c r="B92" i="24"/>
  <c r="B93" i="24"/>
  <c r="B94" i="24"/>
  <c r="B95" i="24"/>
  <c r="B96" i="24"/>
  <c r="B97" i="24"/>
  <c r="B98" i="24"/>
  <c r="B99" i="24"/>
  <c r="B100" i="24"/>
  <c r="B101" i="24"/>
  <c r="B102" i="24"/>
  <c r="B103" i="24"/>
  <c r="B104" i="24"/>
  <c r="B105" i="24"/>
  <c r="B106" i="24"/>
  <c r="B107" i="24"/>
  <c r="B108" i="24"/>
  <c r="B109" i="24"/>
  <c r="B90" i="24"/>
  <c r="B70" i="24"/>
  <c r="B71" i="24"/>
  <c r="B72" i="24"/>
  <c r="B73" i="24"/>
  <c r="B74" i="24"/>
  <c r="B75" i="24"/>
  <c r="B76" i="24"/>
  <c r="B77" i="24"/>
  <c r="B78" i="24"/>
  <c r="B79" i="24"/>
  <c r="B80" i="24"/>
  <c r="B81" i="24"/>
  <c r="B82" i="24"/>
  <c r="B83" i="24"/>
  <c r="B84" i="24"/>
  <c r="B85" i="24"/>
  <c r="B86" i="24"/>
  <c r="B87" i="24"/>
  <c r="B88" i="24"/>
  <c r="B69" i="24"/>
  <c r="B49" i="24"/>
  <c r="B50" i="24"/>
  <c r="B51" i="24"/>
  <c r="B52" i="24"/>
  <c r="B53" i="24"/>
  <c r="B54" i="24"/>
  <c r="B55" i="24"/>
  <c r="B56" i="24"/>
  <c r="B57" i="24"/>
  <c r="B58" i="24"/>
  <c r="B59" i="24"/>
  <c r="B60" i="24"/>
  <c r="B61" i="24"/>
  <c r="B62" i="24"/>
  <c r="B63" i="24"/>
  <c r="B64" i="24"/>
  <c r="B65" i="24"/>
  <c r="B66" i="24"/>
  <c r="B67" i="24"/>
  <c r="B48" i="24"/>
  <c r="B28" i="24"/>
  <c r="B29" i="24"/>
  <c r="B30" i="24"/>
  <c r="B31" i="24"/>
  <c r="B32" i="24"/>
  <c r="B33" i="24"/>
  <c r="B34" i="24"/>
  <c r="B35" i="24"/>
  <c r="B36" i="24"/>
  <c r="B37" i="24"/>
  <c r="B38" i="24"/>
  <c r="B39" i="24"/>
  <c r="B40" i="24"/>
  <c r="B41" i="24"/>
  <c r="B42" i="24"/>
  <c r="B43" i="24"/>
  <c r="B44" i="24"/>
  <c r="B45" i="24"/>
  <c r="B46" i="24"/>
  <c r="B27" i="24"/>
  <c r="G11" i="73"/>
  <c r="C60" i="73"/>
  <c r="K60" i="73"/>
  <c r="C61" i="73"/>
  <c r="K61" i="73"/>
  <c r="C63" i="73"/>
  <c r="G63" i="73"/>
  <c r="E64" i="73" s="1"/>
  <c r="K63" i="73"/>
  <c r="O63" i="73"/>
  <c r="K65" i="73" s="1"/>
  <c r="G69" i="73"/>
  <c r="O69" i="73"/>
  <c r="G70" i="73"/>
  <c r="O70" i="73"/>
  <c r="G71" i="73"/>
  <c r="O71" i="73"/>
  <c r="G72" i="73"/>
  <c r="O72" i="73"/>
  <c r="G73" i="73"/>
  <c r="O73" i="73"/>
  <c r="G74" i="73"/>
  <c r="O74" i="73"/>
  <c r="G75" i="73"/>
  <c r="O75" i="73"/>
  <c r="G76" i="73"/>
  <c r="O76" i="73"/>
  <c r="G77" i="73"/>
  <c r="O77" i="73"/>
  <c r="G78" i="73"/>
  <c r="O78" i="73"/>
  <c r="G82" i="73"/>
  <c r="G84" i="73" s="1"/>
  <c r="O82" i="73"/>
  <c r="O84" i="73" s="1"/>
  <c r="C35" i="73"/>
  <c r="C37" i="73"/>
  <c r="G37" i="73"/>
  <c r="E38" i="73" s="1"/>
  <c r="G43" i="73"/>
  <c r="G44" i="73"/>
  <c r="G45" i="73"/>
  <c r="G46" i="73"/>
  <c r="G47" i="73"/>
  <c r="G48" i="73"/>
  <c r="G49" i="73"/>
  <c r="G50" i="73"/>
  <c r="G51" i="73"/>
  <c r="G52" i="73"/>
  <c r="G56" i="73"/>
  <c r="G58" i="73" s="1"/>
  <c r="C66" i="73" l="1"/>
  <c r="C65" i="73"/>
  <c r="M64" i="73"/>
  <c r="O66" i="73" s="1"/>
  <c r="C40" i="73"/>
  <c r="G65" i="73"/>
  <c r="G66" i="73"/>
  <c r="K66" i="73"/>
  <c r="G40" i="73"/>
  <c r="G39" i="73"/>
  <c r="C39" i="73"/>
  <c r="O65" i="73" l="1"/>
  <c r="B215" i="24"/>
  <c r="B194" i="24"/>
  <c r="B173" i="24"/>
  <c r="B152" i="24"/>
  <c r="B131" i="24"/>
  <c r="B110" i="24"/>
  <c r="B89" i="24"/>
  <c r="B68" i="24"/>
  <c r="B47" i="24"/>
  <c r="B26" i="24"/>
  <c r="G193" i="73"/>
  <c r="O167" i="73"/>
  <c r="G167" i="73"/>
  <c r="O141" i="73"/>
  <c r="G141" i="73"/>
  <c r="O115" i="73"/>
  <c r="G115" i="73" l="1"/>
  <c r="C118" i="73" s="1"/>
  <c r="O89" i="73"/>
  <c r="K92" i="73" s="1"/>
  <c r="G89" i="73"/>
  <c r="C92" i="73" s="1"/>
  <c r="O37" i="73"/>
  <c r="K40" i="73" s="1"/>
  <c r="O11" i="73"/>
  <c r="K14" i="73" s="1"/>
  <c r="K404" i="73"/>
  <c r="C404" i="73"/>
  <c r="K378" i="73"/>
  <c r="C378" i="73"/>
  <c r="K352" i="73"/>
  <c r="C352" i="73"/>
  <c r="K326" i="73"/>
  <c r="C326" i="73"/>
  <c r="K300" i="73"/>
  <c r="C300" i="73"/>
  <c r="K274" i="73"/>
  <c r="C274" i="73"/>
  <c r="K248" i="73"/>
  <c r="C248" i="73"/>
  <c r="K222" i="73"/>
  <c r="C222" i="73"/>
  <c r="K196" i="73"/>
  <c r="C196" i="73"/>
  <c r="K170" i="73"/>
  <c r="C170" i="73"/>
  <c r="K144" i="73"/>
  <c r="C144" i="73"/>
  <c r="K118" i="73"/>
  <c r="C403" i="73" l="1"/>
  <c r="K401" i="73"/>
  <c r="M402" i="73" s="1"/>
  <c r="C401" i="73"/>
  <c r="E402" i="73" s="1"/>
  <c r="C377" i="73"/>
  <c r="K375" i="73"/>
  <c r="M376" i="73" s="1"/>
  <c r="C375" i="73"/>
  <c r="E376" i="73" s="1"/>
  <c r="C351" i="73"/>
  <c r="K349" i="73"/>
  <c r="M350" i="73" s="1"/>
  <c r="C349" i="73"/>
  <c r="E350" i="73" s="1"/>
  <c r="C325" i="73"/>
  <c r="K323" i="73"/>
  <c r="M324" i="73" s="1"/>
  <c r="C323" i="73"/>
  <c r="E324" i="73" s="1"/>
  <c r="C299" i="73"/>
  <c r="K297" i="73"/>
  <c r="M298" i="73" s="1"/>
  <c r="C297" i="73"/>
  <c r="E298" i="73" s="1"/>
  <c r="C273" i="73"/>
  <c r="K271" i="73"/>
  <c r="M272" i="73" s="1"/>
  <c r="C271" i="73"/>
  <c r="E272" i="73" s="1"/>
  <c r="C247" i="73"/>
  <c r="K245" i="73"/>
  <c r="M246" i="73" s="1"/>
  <c r="C245" i="73"/>
  <c r="E246" i="73" s="1"/>
  <c r="K219" i="73"/>
  <c r="C219" i="73"/>
  <c r="K193" i="73"/>
  <c r="C195" i="73"/>
  <c r="C193" i="73"/>
  <c r="K167" i="73"/>
  <c r="C167" i="73"/>
  <c r="K143" i="73"/>
  <c r="K141" i="73"/>
  <c r="C141" i="73"/>
  <c r="K115" i="73"/>
  <c r="C115" i="73"/>
  <c r="G121" i="73"/>
  <c r="G122" i="73"/>
  <c r="G123" i="73"/>
  <c r="G124" i="73"/>
  <c r="G125" i="73"/>
  <c r="G126" i="73"/>
  <c r="G127" i="73"/>
  <c r="K91" i="73"/>
  <c r="K89" i="73"/>
  <c r="C89" i="73"/>
  <c r="C11" i="73"/>
  <c r="K37" i="73"/>
  <c r="K11" i="73"/>
  <c r="C13" i="73" l="1"/>
  <c r="C14" i="73"/>
  <c r="O404" i="73"/>
  <c r="O403" i="73"/>
  <c r="G404" i="73"/>
  <c r="G403" i="73"/>
  <c r="K403" i="73"/>
  <c r="O378" i="73"/>
  <c r="O377" i="73"/>
  <c r="G378" i="73"/>
  <c r="G377" i="73"/>
  <c r="K377" i="73"/>
  <c r="G352" i="73"/>
  <c r="G351" i="73"/>
  <c r="O352" i="73"/>
  <c r="O351" i="73"/>
  <c r="K351" i="73"/>
  <c r="O326" i="73"/>
  <c r="O325" i="73"/>
  <c r="G326" i="73"/>
  <c r="G325" i="73"/>
  <c r="K325" i="73"/>
  <c r="O300" i="73"/>
  <c r="O299" i="73"/>
  <c r="G300" i="73"/>
  <c r="G299" i="73"/>
  <c r="K299" i="73"/>
  <c r="O274" i="73"/>
  <c r="O273" i="73"/>
  <c r="G274" i="73"/>
  <c r="G273" i="73"/>
  <c r="K273" i="73"/>
  <c r="O248" i="73"/>
  <c r="O247" i="73"/>
  <c r="G248" i="73"/>
  <c r="G247" i="73"/>
  <c r="K247" i="73"/>
  <c r="M194" i="73"/>
  <c r="O195" i="73" s="1"/>
  <c r="M220" i="73"/>
  <c r="O221" i="73" s="1"/>
  <c r="E168" i="73"/>
  <c r="G169" i="73" s="1"/>
  <c r="C169" i="73"/>
  <c r="E220" i="73"/>
  <c r="G222" i="73" s="1"/>
  <c r="C221" i="73"/>
  <c r="K221" i="73"/>
  <c r="E194" i="73"/>
  <c r="G196" i="73" s="1"/>
  <c r="M168" i="73"/>
  <c r="O169" i="73" s="1"/>
  <c r="K195" i="73"/>
  <c r="K117" i="73"/>
  <c r="K169" i="73"/>
  <c r="M116" i="73"/>
  <c r="O118" i="73" s="1"/>
  <c r="E142" i="73"/>
  <c r="C143" i="73"/>
  <c r="E90" i="73"/>
  <c r="G92" i="73" s="1"/>
  <c r="C91" i="73"/>
  <c r="E116" i="73"/>
  <c r="G118" i="73" s="1"/>
  <c r="C117" i="73"/>
  <c r="M142" i="73"/>
  <c r="M90" i="73"/>
  <c r="K39" i="73"/>
  <c r="M38" i="73"/>
  <c r="O40" i="73" s="1"/>
  <c r="K13" i="73"/>
  <c r="M12" i="73"/>
  <c r="E12" i="73"/>
  <c r="O222" i="73" l="1"/>
  <c r="O170" i="73"/>
  <c r="G170" i="73"/>
  <c r="G221" i="73"/>
  <c r="O196" i="73"/>
  <c r="G195" i="73"/>
  <c r="G91" i="73"/>
  <c r="O117" i="73"/>
  <c r="G117" i="73"/>
  <c r="G144" i="73"/>
  <c r="G143" i="73"/>
  <c r="O143" i="73"/>
  <c r="O144" i="73"/>
  <c r="O91" i="73"/>
  <c r="O92" i="73"/>
  <c r="O39" i="73"/>
  <c r="G13" i="73"/>
  <c r="G14" i="73"/>
  <c r="O14" i="73"/>
  <c r="O13" i="73"/>
  <c r="H26" i="61" l="1"/>
  <c r="H27" i="61"/>
  <c r="H25" i="61"/>
  <c r="L69" i="24" l="1"/>
  <c r="C191" i="73" l="1"/>
  <c r="C190" i="73"/>
  <c r="K165" i="73"/>
  <c r="C165" i="73"/>
  <c r="K164" i="73"/>
  <c r="C164" i="73"/>
  <c r="K139" i="73"/>
  <c r="C139" i="73"/>
  <c r="K138" i="73"/>
  <c r="C138" i="73"/>
  <c r="K113" i="73"/>
  <c r="C113" i="73"/>
  <c r="K112" i="73"/>
  <c r="C112" i="73"/>
  <c r="K87" i="73"/>
  <c r="C87" i="73"/>
  <c r="K86" i="73"/>
  <c r="C86" i="73"/>
  <c r="K35" i="73"/>
  <c r="K34" i="73"/>
  <c r="G17" i="73" l="1"/>
  <c r="O17" i="73"/>
  <c r="G18" i="73"/>
  <c r="O18" i="73"/>
  <c r="G19" i="73"/>
  <c r="O19" i="73"/>
  <c r="G20" i="73"/>
  <c r="O20" i="73"/>
  <c r="G21" i="73"/>
  <c r="O21" i="73"/>
  <c r="G22" i="73"/>
  <c r="O22" i="73"/>
  <c r="G23" i="73"/>
  <c r="O23" i="73"/>
  <c r="G24" i="73"/>
  <c r="O24" i="73"/>
  <c r="G25" i="73"/>
  <c r="O25" i="73"/>
  <c r="G26" i="73"/>
  <c r="O26" i="73"/>
  <c r="O43" i="73"/>
  <c r="O44" i="73"/>
  <c r="O45" i="73"/>
  <c r="O46" i="73"/>
  <c r="O47" i="73"/>
  <c r="O48" i="73"/>
  <c r="O49" i="73"/>
  <c r="O50" i="73"/>
  <c r="O51" i="73"/>
  <c r="O52" i="73"/>
  <c r="G95" i="73"/>
  <c r="O95" i="73"/>
  <c r="G96" i="73"/>
  <c r="O96" i="73"/>
  <c r="G97" i="73"/>
  <c r="O97" i="73"/>
  <c r="G98" i="73"/>
  <c r="O98" i="73"/>
  <c r="G99" i="73"/>
  <c r="O99" i="73"/>
  <c r="G100" i="73"/>
  <c r="O100" i="73"/>
  <c r="G101" i="73"/>
  <c r="O101" i="73"/>
  <c r="G102" i="73"/>
  <c r="O102" i="73"/>
  <c r="G103" i="73"/>
  <c r="O103" i="73"/>
  <c r="G104" i="73"/>
  <c r="O104" i="73"/>
  <c r="O121" i="73"/>
  <c r="O122" i="73"/>
  <c r="O123" i="73"/>
  <c r="O124" i="73"/>
  <c r="O125" i="73"/>
  <c r="O126" i="73"/>
  <c r="O127" i="73"/>
  <c r="G128" i="73"/>
  <c r="O128" i="73"/>
  <c r="G129" i="73"/>
  <c r="O129" i="73"/>
  <c r="G130" i="73"/>
  <c r="O130" i="73"/>
  <c r="G147" i="73"/>
  <c r="O147" i="73"/>
  <c r="G148" i="73"/>
  <c r="O148" i="73"/>
  <c r="G149" i="73"/>
  <c r="O149" i="73"/>
  <c r="G150" i="73"/>
  <c r="O150" i="73"/>
  <c r="G151" i="73"/>
  <c r="O151" i="73"/>
  <c r="G152" i="73"/>
  <c r="O152" i="73"/>
  <c r="G153" i="73"/>
  <c r="O153" i="73"/>
  <c r="G154" i="73"/>
  <c r="O154" i="73"/>
  <c r="G155" i="73"/>
  <c r="O155" i="73"/>
  <c r="G156" i="73"/>
  <c r="O156" i="73"/>
  <c r="G173" i="73"/>
  <c r="O173" i="73"/>
  <c r="G174" i="73"/>
  <c r="O174" i="73"/>
  <c r="G175" i="73"/>
  <c r="O175" i="73"/>
  <c r="G176" i="73"/>
  <c r="O176" i="73"/>
  <c r="G177" i="73"/>
  <c r="O177" i="73"/>
  <c r="G178" i="73"/>
  <c r="O178" i="73"/>
  <c r="G179" i="73"/>
  <c r="O179" i="73"/>
  <c r="G180" i="73"/>
  <c r="O180" i="73"/>
  <c r="G181" i="73"/>
  <c r="O181" i="73"/>
  <c r="G182" i="73"/>
  <c r="O182" i="73"/>
  <c r="G199" i="73"/>
  <c r="O199" i="73"/>
  <c r="G200" i="73"/>
  <c r="O200" i="73"/>
  <c r="G201" i="73"/>
  <c r="O201" i="73"/>
  <c r="G202" i="73"/>
  <c r="O202" i="73"/>
  <c r="G203" i="73"/>
  <c r="O203" i="73"/>
  <c r="G204" i="73"/>
  <c r="O204" i="73"/>
  <c r="G205" i="73"/>
  <c r="O205" i="73"/>
  <c r="G206" i="73"/>
  <c r="O206" i="73"/>
  <c r="G207" i="73"/>
  <c r="O207" i="73"/>
  <c r="G208" i="73"/>
  <c r="O208" i="73"/>
  <c r="G225" i="73"/>
  <c r="O225" i="73"/>
  <c r="G226" i="73"/>
  <c r="O226" i="73"/>
  <c r="G227" i="73"/>
  <c r="O227" i="73"/>
  <c r="G228" i="73"/>
  <c r="O228" i="73"/>
  <c r="G229" i="73"/>
  <c r="O229" i="73"/>
  <c r="G230" i="73"/>
  <c r="O230" i="73"/>
  <c r="G231" i="73"/>
  <c r="O231" i="73"/>
  <c r="G232" i="73"/>
  <c r="O232" i="73"/>
  <c r="G233" i="73"/>
  <c r="O233" i="73"/>
  <c r="G234" i="73"/>
  <c r="O234" i="73"/>
  <c r="G251" i="73"/>
  <c r="O251" i="73"/>
  <c r="G252" i="73"/>
  <c r="O252" i="73"/>
  <c r="G253" i="73"/>
  <c r="O253" i="73"/>
  <c r="G254" i="73"/>
  <c r="O254" i="73"/>
  <c r="G255" i="73"/>
  <c r="O255" i="73"/>
  <c r="G256" i="73"/>
  <c r="O256" i="73"/>
  <c r="G257" i="73"/>
  <c r="O257" i="73"/>
  <c r="G258" i="73"/>
  <c r="O258" i="73"/>
  <c r="G259" i="73"/>
  <c r="O259" i="73"/>
  <c r="G260" i="73"/>
  <c r="O260" i="73"/>
  <c r="G277" i="73"/>
  <c r="O277" i="73"/>
  <c r="G278" i="73"/>
  <c r="O278" i="73"/>
  <c r="G279" i="73"/>
  <c r="O279" i="73"/>
  <c r="G280" i="73"/>
  <c r="O280" i="73"/>
  <c r="G281" i="73"/>
  <c r="O281" i="73"/>
  <c r="G282" i="73"/>
  <c r="O282" i="73"/>
  <c r="G283" i="73"/>
  <c r="O283" i="73"/>
  <c r="G284" i="73"/>
  <c r="O284" i="73"/>
  <c r="G285" i="73"/>
  <c r="O285" i="73"/>
  <c r="G286" i="73"/>
  <c r="O286" i="73"/>
  <c r="G303" i="73"/>
  <c r="O303" i="73"/>
  <c r="G304" i="73"/>
  <c r="O304" i="73"/>
  <c r="G305" i="73"/>
  <c r="O305" i="73"/>
  <c r="G306" i="73"/>
  <c r="O306" i="73"/>
  <c r="G307" i="73"/>
  <c r="O307" i="73"/>
  <c r="G308" i="73"/>
  <c r="O308" i="73"/>
  <c r="G309" i="73"/>
  <c r="O309" i="73"/>
  <c r="G310" i="73"/>
  <c r="O310" i="73"/>
  <c r="G311" i="73"/>
  <c r="O311" i="73"/>
  <c r="G312" i="73"/>
  <c r="O312" i="73"/>
  <c r="G329" i="73"/>
  <c r="O329" i="73"/>
  <c r="G330" i="73"/>
  <c r="O330" i="73"/>
  <c r="G331" i="73"/>
  <c r="O331" i="73"/>
  <c r="G332" i="73"/>
  <c r="O332" i="73"/>
  <c r="G333" i="73"/>
  <c r="O333" i="73"/>
  <c r="G334" i="73"/>
  <c r="O334" i="73"/>
  <c r="G335" i="73"/>
  <c r="O335" i="73"/>
  <c r="G336" i="73"/>
  <c r="O336" i="73"/>
  <c r="G337" i="73"/>
  <c r="O337" i="73"/>
  <c r="G338" i="73"/>
  <c r="O338" i="73"/>
  <c r="G355" i="73"/>
  <c r="O355" i="73"/>
  <c r="G356" i="73"/>
  <c r="O356" i="73"/>
  <c r="G357" i="73"/>
  <c r="O357" i="73"/>
  <c r="G358" i="73"/>
  <c r="O358" i="73"/>
  <c r="G359" i="73"/>
  <c r="O359" i="73"/>
  <c r="G360" i="73"/>
  <c r="O360" i="73"/>
  <c r="G361" i="73"/>
  <c r="O361" i="73"/>
  <c r="G362" i="73"/>
  <c r="O362" i="73"/>
  <c r="G363" i="73"/>
  <c r="O363" i="73"/>
  <c r="G364" i="73"/>
  <c r="O364" i="73"/>
  <c r="G381" i="73"/>
  <c r="O381" i="73"/>
  <c r="G382" i="73"/>
  <c r="O382" i="73"/>
  <c r="G383" i="73"/>
  <c r="O383" i="73"/>
  <c r="G384" i="73"/>
  <c r="O384" i="73"/>
  <c r="G385" i="73"/>
  <c r="O385" i="73"/>
  <c r="G386" i="73"/>
  <c r="O386" i="73"/>
  <c r="G387" i="73"/>
  <c r="O387" i="73"/>
  <c r="G388" i="73"/>
  <c r="O388" i="73"/>
  <c r="G389" i="73"/>
  <c r="O389" i="73"/>
  <c r="G390" i="73"/>
  <c r="O390" i="73"/>
  <c r="G407" i="73"/>
  <c r="O407" i="73"/>
  <c r="G408" i="73"/>
  <c r="O408" i="73"/>
  <c r="G409" i="73"/>
  <c r="O409" i="73"/>
  <c r="G410" i="73"/>
  <c r="O410" i="73"/>
  <c r="G411" i="73"/>
  <c r="O411" i="73"/>
  <c r="G412" i="73"/>
  <c r="O412" i="73"/>
  <c r="G413" i="73"/>
  <c r="O413" i="73"/>
  <c r="G414" i="73"/>
  <c r="O414" i="73"/>
  <c r="G415" i="73"/>
  <c r="O415" i="73"/>
  <c r="G416" i="73"/>
  <c r="O416" i="73"/>
  <c r="G290" i="73" l="1"/>
  <c r="G292" i="73" s="1"/>
  <c r="G368" i="73"/>
  <c r="G370" i="73" s="1"/>
  <c r="G342" i="73"/>
  <c r="G344" i="73" s="1"/>
  <c r="G264" i="73"/>
  <c r="G266" i="73" s="1"/>
  <c r="O108" i="73"/>
  <c r="O110" i="73" s="1"/>
  <c r="G160" i="73"/>
  <c r="G162" i="73" s="1"/>
  <c r="G108" i="73"/>
  <c r="G110" i="73" s="1"/>
  <c r="G238" i="73"/>
  <c r="G240" i="73" s="1"/>
  <c r="G394" i="73"/>
  <c r="G396" i="73" s="1"/>
  <c r="G420" i="73"/>
  <c r="G422" i="73" s="1"/>
  <c r="G316" i="73"/>
  <c r="G318" i="73" s="1"/>
  <c r="O186" i="73"/>
  <c r="O188" i="73" s="1"/>
  <c r="O30" i="73"/>
  <c r="O32" i="73" s="1"/>
  <c r="G212" i="73"/>
  <c r="G214" i="73" s="1"/>
  <c r="O134" i="73"/>
  <c r="O136" i="73" s="1"/>
  <c r="O420" i="73"/>
  <c r="O422" i="73" s="1"/>
  <c r="O394" i="73"/>
  <c r="O396" i="73" s="1"/>
  <c r="O264" i="73"/>
  <c r="O266" i="73" s="1"/>
  <c r="O212" i="73"/>
  <c r="O214" i="73" s="1"/>
  <c r="G134" i="73"/>
  <c r="G136" i="73" s="1"/>
  <c r="G30" i="73"/>
  <c r="G32" i="73" s="1"/>
  <c r="O368" i="73"/>
  <c r="O370" i="73" s="1"/>
  <c r="O342" i="73"/>
  <c r="O344" i="73" s="1"/>
  <c r="O290" i="73"/>
  <c r="O292" i="73" s="1"/>
  <c r="O238" i="73"/>
  <c r="O240" i="73" s="1"/>
  <c r="O316" i="73"/>
  <c r="O318" i="73" s="1"/>
  <c r="G186" i="73"/>
  <c r="G188" i="73" s="1"/>
  <c r="O160" i="73"/>
  <c r="O162" i="73" s="1"/>
  <c r="O56" i="73"/>
  <c r="O58" i="73" s="1"/>
  <c r="G4" i="73" l="1"/>
  <c r="C6" i="73"/>
  <c r="C4" i="73"/>
  <c r="E3" i="73"/>
  <c r="I33" i="28" s="1"/>
  <c r="H41" i="28"/>
  <c r="C5" i="73" l="1"/>
  <c r="G5" i="73" s="1"/>
  <c r="I20" i="24"/>
  <c r="G6" i="73" l="1"/>
  <c r="E26" i="28" l="1"/>
  <c r="L218" i="24"/>
  <c r="L219" i="24"/>
  <c r="L220" i="24"/>
  <c r="L221" i="24"/>
  <c r="L222" i="24"/>
  <c r="L223" i="24"/>
  <c r="L224" i="24"/>
  <c r="L225" i="24"/>
  <c r="L226" i="24"/>
  <c r="L227" i="24"/>
  <c r="L228" i="24"/>
  <c r="L229" i="24"/>
  <c r="L230" i="24"/>
  <c r="L231" i="24"/>
  <c r="L232" i="24"/>
  <c r="L233" i="24"/>
  <c r="L234" i="24"/>
  <c r="L235" i="24"/>
  <c r="L217" i="24"/>
  <c r="L216" i="24"/>
  <c r="L197" i="24"/>
  <c r="L198" i="24"/>
  <c r="L199" i="24"/>
  <c r="L200" i="24"/>
  <c r="L201" i="24"/>
  <c r="L202" i="24"/>
  <c r="L203" i="24"/>
  <c r="L204" i="24"/>
  <c r="L205" i="24"/>
  <c r="L206" i="24"/>
  <c r="L207" i="24"/>
  <c r="L208" i="24"/>
  <c r="L209" i="24"/>
  <c r="L210" i="24"/>
  <c r="L211" i="24"/>
  <c r="L212" i="24"/>
  <c r="L213" i="24"/>
  <c r="L214" i="24"/>
  <c r="L196" i="24"/>
  <c r="L195" i="24"/>
  <c r="L176" i="24"/>
  <c r="L177" i="24"/>
  <c r="L178" i="24"/>
  <c r="L179" i="24"/>
  <c r="L180" i="24"/>
  <c r="L181" i="24"/>
  <c r="L182" i="24"/>
  <c r="L183" i="24"/>
  <c r="L184" i="24"/>
  <c r="L185" i="24"/>
  <c r="L186" i="24"/>
  <c r="L187" i="24"/>
  <c r="L188" i="24"/>
  <c r="L189" i="24"/>
  <c r="L190" i="24"/>
  <c r="L191" i="24"/>
  <c r="L192" i="24"/>
  <c r="L193" i="24"/>
  <c r="L175" i="24"/>
  <c r="L174" i="24"/>
  <c r="L155" i="24"/>
  <c r="L156" i="24"/>
  <c r="L157" i="24"/>
  <c r="L158" i="24"/>
  <c r="L159" i="24"/>
  <c r="L160" i="24"/>
  <c r="L161" i="24"/>
  <c r="L162" i="24"/>
  <c r="L163" i="24"/>
  <c r="L164" i="24"/>
  <c r="L165" i="24"/>
  <c r="L166" i="24"/>
  <c r="L167" i="24"/>
  <c r="L168" i="24"/>
  <c r="L169" i="24"/>
  <c r="L170" i="24"/>
  <c r="L171" i="24"/>
  <c r="L172" i="24"/>
  <c r="L154" i="24"/>
  <c r="L153" i="24"/>
  <c r="L134" i="24"/>
  <c r="L135" i="24"/>
  <c r="L136" i="24"/>
  <c r="L137" i="24"/>
  <c r="L138" i="24"/>
  <c r="L139" i="24"/>
  <c r="L140" i="24"/>
  <c r="L141" i="24"/>
  <c r="L142" i="24"/>
  <c r="L143" i="24"/>
  <c r="L144" i="24"/>
  <c r="L145" i="24"/>
  <c r="L146" i="24"/>
  <c r="L147" i="24"/>
  <c r="L148" i="24"/>
  <c r="L149" i="24"/>
  <c r="L150" i="24"/>
  <c r="L151" i="24"/>
  <c r="L133" i="24"/>
  <c r="L132" i="24"/>
  <c r="L113" i="24"/>
  <c r="L114" i="24"/>
  <c r="L115" i="24"/>
  <c r="L116" i="24"/>
  <c r="L117" i="24"/>
  <c r="L118" i="24"/>
  <c r="L119" i="24"/>
  <c r="L120" i="24"/>
  <c r="L121" i="24"/>
  <c r="L122" i="24"/>
  <c r="L123" i="24"/>
  <c r="L124" i="24"/>
  <c r="L125" i="24"/>
  <c r="L126" i="24"/>
  <c r="L127" i="24"/>
  <c r="L128" i="24"/>
  <c r="L129" i="24"/>
  <c r="L130" i="24"/>
  <c r="L112" i="24"/>
  <c r="L111" i="24"/>
  <c r="L92" i="24"/>
  <c r="L93" i="24"/>
  <c r="L94" i="24"/>
  <c r="L95" i="24"/>
  <c r="L96" i="24"/>
  <c r="L97" i="24"/>
  <c r="L98" i="24"/>
  <c r="L99" i="24"/>
  <c r="L100" i="24"/>
  <c r="L101" i="24"/>
  <c r="L102" i="24"/>
  <c r="L103" i="24"/>
  <c r="L104" i="24"/>
  <c r="L105" i="24"/>
  <c r="L106" i="24"/>
  <c r="L107" i="24"/>
  <c r="L108" i="24"/>
  <c r="L109" i="24"/>
  <c r="L91" i="24"/>
  <c r="L90" i="24"/>
  <c r="L70" i="24"/>
  <c r="L71" i="24"/>
  <c r="L72" i="24"/>
  <c r="L73" i="24"/>
  <c r="L74" i="24"/>
  <c r="L75" i="24"/>
  <c r="L76" i="24"/>
  <c r="L77" i="24"/>
  <c r="L78" i="24"/>
  <c r="L79" i="24"/>
  <c r="L80" i="24"/>
  <c r="L81" i="24"/>
  <c r="L82" i="24"/>
  <c r="L83" i="24"/>
  <c r="L84" i="24"/>
  <c r="L85" i="24"/>
  <c r="L86" i="24"/>
  <c r="L87" i="24"/>
  <c r="L88" i="24"/>
  <c r="L50" i="24" l="1"/>
  <c r="L51" i="24"/>
  <c r="L52" i="24"/>
  <c r="L53" i="24"/>
  <c r="L54" i="24"/>
  <c r="L55" i="24"/>
  <c r="L56" i="24"/>
  <c r="L57" i="24"/>
  <c r="L58" i="24"/>
  <c r="L59" i="24"/>
  <c r="L60" i="24"/>
  <c r="L61" i="24"/>
  <c r="L62" i="24"/>
  <c r="L63" i="24"/>
  <c r="L64" i="24"/>
  <c r="L65" i="24"/>
  <c r="L66" i="24"/>
  <c r="L67" i="24"/>
  <c r="L49" i="24"/>
  <c r="L48" i="24"/>
  <c r="L30" i="24"/>
  <c r="L31" i="24"/>
  <c r="L32" i="24"/>
  <c r="L33" i="24"/>
  <c r="L34" i="24"/>
  <c r="L35" i="24"/>
  <c r="L36" i="24"/>
  <c r="L37" i="24"/>
  <c r="L38" i="24"/>
  <c r="L39" i="24"/>
  <c r="L40" i="24"/>
  <c r="L41" i="24"/>
  <c r="L42" i="24"/>
  <c r="L43" i="24"/>
  <c r="L44" i="24"/>
  <c r="L45" i="24"/>
  <c r="L46" i="24"/>
  <c r="L29" i="24"/>
  <c r="L28" i="24"/>
  <c r="L27" i="24"/>
  <c r="L30" i="36"/>
  <c r="L31" i="36"/>
  <c r="L32" i="36"/>
  <c r="G24" i="12"/>
  <c r="H24" i="12" s="1"/>
  <c r="D24" i="12"/>
  <c r="E24" i="12" s="1"/>
  <c r="L24" i="36"/>
  <c r="L29" i="36"/>
  <c r="L24" i="12"/>
  <c r="K24" i="12"/>
  <c r="I24" i="12"/>
  <c r="D84" i="69" a="1"/>
  <c r="M27" i="24" l="1"/>
  <c r="D84" i="69"/>
  <c r="D4" i="69" a="1"/>
  <c r="D4" i="69" l="1"/>
  <c r="D89" i="69" l="1" a="1"/>
  <c r="D87" i="69" a="1"/>
  <c r="D27" i="69" a="1"/>
  <c r="D25" i="69" a="1"/>
  <c r="D23" i="69" a="1"/>
  <c r="D21" i="69" a="1"/>
  <c r="D19" i="69" a="1"/>
  <c r="D17" i="69" a="1"/>
  <c r="D15" i="69" a="1"/>
  <c r="D13" i="69" a="1"/>
  <c r="D7" i="69" a="1"/>
  <c r="D109" i="69" a="1"/>
  <c r="D101" i="69" a="1"/>
  <c r="D99" i="69" a="1"/>
  <c r="D95" i="69" a="1"/>
  <c r="D93" i="69" a="1"/>
  <c r="D92" i="69"/>
  <c r="D88" i="69" a="1"/>
  <c r="D24" i="69" a="1"/>
  <c r="D20" i="69" a="1"/>
  <c r="D16" i="69" a="1"/>
  <c r="D12" i="69" a="1"/>
  <c r="D108" i="69" a="1"/>
  <c r="D104" i="69" a="1"/>
  <c r="D96" i="69" a="1"/>
  <c r="D26" i="69" a="1"/>
  <c r="D22" i="69" a="1"/>
  <c r="D18" i="69" a="1"/>
  <c r="D14" i="69" a="1"/>
  <c r="D94" i="69" a="1"/>
  <c r="D91" i="69" a="1"/>
  <c r="D32" i="69" a="1"/>
  <c r="D31" i="69" a="1"/>
  <c r="D85" i="69" a="1"/>
  <c r="D102" i="69" a="1"/>
  <c r="D71" i="69" a="1"/>
  <c r="D44" i="69" a="1"/>
  <c r="D105" i="69" a="1"/>
  <c r="D73" i="69" a="1"/>
  <c r="D64" i="69" a="1"/>
  <c r="D74" i="69" a="1"/>
  <c r="D52" i="69" a="1"/>
  <c r="D49" i="69" a="1"/>
  <c r="D59" i="69" a="1"/>
  <c r="D37" i="69" a="1"/>
  <c r="D42" i="69" a="1"/>
  <c r="D75" i="69" a="1"/>
  <c r="D70" i="69" a="1"/>
  <c r="D40" i="69" a="1"/>
  <c r="D103" i="69" a="1"/>
  <c r="D43" i="69" a="1"/>
  <c r="D54" i="69" a="1"/>
  <c r="D66" i="69" a="1"/>
  <c r="D72" i="69" a="1"/>
  <c r="D41" i="69" a="1"/>
  <c r="D83" i="69" a="1"/>
  <c r="D11" i="69" a="1"/>
  <c r="D80" i="69" a="1"/>
  <c r="D29" i="69" a="1"/>
  <c r="D60" i="69" a="1"/>
  <c r="D50" i="69" a="1"/>
  <c r="D53" i="69" a="1"/>
  <c r="D55" i="69" a="1"/>
  <c r="D69" i="69" a="1"/>
  <c r="D38" i="69" a="1"/>
  <c r="D67" i="69" a="1"/>
  <c r="D61" i="69" a="1"/>
  <c r="D79" i="69" a="1"/>
  <c r="D63" i="69" a="1"/>
  <c r="D56" i="69" a="1"/>
  <c r="D68" i="69" a="1"/>
  <c r="D62" i="69" a="1"/>
  <c r="D81" i="69" a="1"/>
  <c r="D51" i="69" a="1"/>
  <c r="D86" i="69" a="1"/>
  <c r="D65" i="69" a="1"/>
  <c r="D57" i="69" a="1"/>
  <c r="D78" i="69" a="1"/>
  <c r="D58" i="69" a="1"/>
  <c r="D28" i="69" a="1"/>
  <c r="D100" i="69" a="1"/>
  <c r="D48" i="69" a="1"/>
  <c r="D36" i="69" a="1"/>
  <c r="D30" i="69" a="1"/>
  <c r="D39" i="69" a="1"/>
  <c r="D90" i="69" a="1"/>
  <c r="D94" i="69" l="1"/>
  <c r="D102" i="69"/>
  <c r="D14" i="69"/>
  <c r="D18" i="69"/>
  <c r="D22" i="69"/>
  <c r="D26" i="69"/>
  <c r="D30" i="69"/>
  <c r="D38" i="69"/>
  <c r="D42" i="69"/>
  <c r="D50" i="69"/>
  <c r="D54" i="69"/>
  <c r="D58" i="69"/>
  <c r="D62" i="69"/>
  <c r="D66" i="69"/>
  <c r="D70" i="69"/>
  <c r="D74" i="69"/>
  <c r="D78" i="69"/>
  <c r="D86" i="69"/>
  <c r="D90" i="69"/>
  <c r="D96" i="69"/>
  <c r="D100" i="69"/>
  <c r="D104" i="69"/>
  <c r="D108" i="69"/>
  <c r="D12" i="69"/>
  <c r="D16" i="69"/>
  <c r="D20" i="69"/>
  <c r="D24" i="69"/>
  <c r="D28" i="69"/>
  <c r="D32" i="69"/>
  <c r="D36" i="69"/>
  <c r="D40" i="69"/>
  <c r="D44" i="69"/>
  <c r="D48" i="69"/>
  <c r="D52" i="69"/>
  <c r="D56" i="69"/>
  <c r="D60" i="69"/>
  <c r="D64" i="69"/>
  <c r="D68" i="69"/>
  <c r="D72" i="69"/>
  <c r="D80" i="69"/>
  <c r="D88" i="69"/>
  <c r="D93" i="69"/>
  <c r="D95" i="69"/>
  <c r="D99" i="69"/>
  <c r="D101" i="69"/>
  <c r="D103" i="69"/>
  <c r="D105" i="69"/>
  <c r="D109" i="69"/>
  <c r="D7" i="69"/>
  <c r="D11" i="69"/>
  <c r="D13" i="69"/>
  <c r="D15" i="69"/>
  <c r="D17" i="69"/>
  <c r="D19" i="69"/>
  <c r="D21" i="69"/>
  <c r="D23" i="69"/>
  <c r="D25" i="69"/>
  <c r="D27" i="69"/>
  <c r="D29" i="69"/>
  <c r="D31" i="69"/>
  <c r="D37" i="69"/>
  <c r="D39" i="69"/>
  <c r="D41" i="69"/>
  <c r="D43" i="69"/>
  <c r="D49" i="69"/>
  <c r="D51" i="69"/>
  <c r="D53" i="69"/>
  <c r="D55" i="69"/>
  <c r="D57" i="69"/>
  <c r="D59" i="69"/>
  <c r="D61" i="69"/>
  <c r="D63" i="69"/>
  <c r="D65" i="69"/>
  <c r="D67" i="69"/>
  <c r="D69" i="69"/>
  <c r="D71" i="69"/>
  <c r="D73" i="69"/>
  <c r="D75" i="69"/>
  <c r="D79" i="69"/>
  <c r="D81" i="69"/>
  <c r="D83" i="69"/>
  <c r="D85" i="69"/>
  <c r="D87" i="69"/>
  <c r="D89" i="69"/>
  <c r="D91" i="69"/>
  <c r="G22" i="24" l="1"/>
  <c r="I21" i="24" l="1"/>
  <c r="M90" i="24" l="1"/>
  <c r="G11" i="24" s="1"/>
  <c r="K45" i="12" s="1"/>
  <c r="M195" i="24"/>
  <c r="M111" i="24"/>
  <c r="G12" i="24" s="1"/>
  <c r="G8" i="24"/>
  <c r="M174" i="24"/>
  <c r="G15" i="24" s="1"/>
  <c r="K49" i="12" s="1"/>
  <c r="M132" i="24"/>
  <c r="G13" i="24" s="1"/>
  <c r="K47" i="12" s="1"/>
  <c r="M69" i="24"/>
  <c r="G10" i="24" s="1"/>
  <c r="M48" i="24"/>
  <c r="M153" i="24"/>
  <c r="G14" i="24" s="1"/>
  <c r="K48" i="12" s="1"/>
  <c r="M216" i="24"/>
  <c r="G17" i="24" s="1"/>
  <c r="K46" i="12" l="1"/>
  <c r="G21" i="24"/>
  <c r="K44" i="12"/>
  <c r="G20" i="24"/>
  <c r="K51" i="12"/>
  <c r="G16" i="24"/>
  <c r="K50" i="12" s="1"/>
  <c r="G9" i="24"/>
  <c r="K43" i="12" s="1"/>
  <c r="K42" i="12"/>
  <c r="D77" i="69" a="1"/>
  <c r="D77" i="69" l="1"/>
  <c r="G18" i="24"/>
  <c r="K52" i="12" s="1"/>
  <c r="G7" i="24"/>
  <c r="K53" i="12" s="1"/>
  <c r="I51" i="28"/>
  <c r="E53" i="12" l="1"/>
  <c r="E7" i="28"/>
  <c r="E43" i="12" s="1"/>
  <c r="I26" i="28" l="1"/>
  <c r="L19" i="36" l="1"/>
  <c r="L20" i="36"/>
  <c r="L21" i="36"/>
  <c r="L22" i="36"/>
  <c r="L23" i="36"/>
  <c r="L25" i="36"/>
  <c r="L26" i="36"/>
  <c r="L27" i="36"/>
  <c r="L28" i="36"/>
  <c r="L18" i="36"/>
  <c r="H30" i="28" l="1"/>
  <c r="H21" i="28"/>
  <c r="F42" i="28" l="1"/>
  <c r="H42" i="28"/>
  <c r="F43" i="28"/>
  <c r="H43" i="28"/>
  <c r="E28" i="28" l="1"/>
  <c r="I28" i="28" s="1"/>
  <c r="E29" i="28" l="1"/>
  <c r="I29" i="28" s="1"/>
  <c r="I69" i="28" l="1"/>
  <c r="E11" i="28" s="1"/>
  <c r="E46" i="12" s="1"/>
  <c r="I59" i="28" l="1"/>
  <c r="E9" i="28" s="1"/>
  <c r="E44" i="12" s="1"/>
  <c r="D47" i="69" a="1"/>
  <c r="D35" i="69" a="1"/>
  <c r="D35" i="69" l="1"/>
  <c r="D47" i="69"/>
  <c r="D34" i="69" a="1"/>
  <c r="D45" i="69" a="1"/>
  <c r="D46" i="69" a="1"/>
  <c r="D33" i="69" a="1"/>
  <c r="D33" i="69" l="1"/>
  <c r="D34" i="69"/>
  <c r="D45" i="69"/>
  <c r="D46" i="69"/>
  <c r="I86" i="28"/>
  <c r="E14" i="28" s="1"/>
  <c r="E49" i="12" s="1"/>
  <c r="I75" i="28"/>
  <c r="E12" i="28" s="1"/>
  <c r="E47" i="12" s="1"/>
  <c r="I64" i="28"/>
  <c r="E10" i="28" s="1"/>
  <c r="E45" i="12" s="1"/>
  <c r="H40" i="28"/>
  <c r="F40" i="28"/>
  <c r="H39" i="28"/>
  <c r="F39" i="28"/>
  <c r="H38" i="28"/>
  <c r="F38" i="28"/>
  <c r="H37" i="28"/>
  <c r="F37" i="28"/>
  <c r="H36" i="28"/>
  <c r="F36" i="28"/>
  <c r="H35" i="28"/>
  <c r="F35" i="28"/>
  <c r="H34" i="28"/>
  <c r="F34" i="28"/>
  <c r="H33" i="28"/>
  <c r="F33" i="28"/>
  <c r="I81" i="28"/>
  <c r="E13" i="28" s="1"/>
  <c r="E48" i="12" s="1"/>
  <c r="E8" i="28" l="1"/>
  <c r="E5" i="28" l="1"/>
  <c r="E50" i="12" s="1"/>
  <c r="E52" i="12" s="1"/>
  <c r="F32" i="28"/>
  <c r="H32" i="28"/>
  <c r="H47" i="28" s="1"/>
  <c r="H49" i="28" s="1"/>
  <c r="I32" i="28" l="1"/>
  <c r="E6" i="28" s="1"/>
  <c r="E42" i="12" s="1"/>
  <c r="D6" i="69" a="1"/>
  <c r="D76" i="69" a="1"/>
  <c r="D76" i="69" l="1"/>
  <c r="D6" i="69"/>
  <c r="D10" i="69" a="1"/>
  <c r="D10" i="69" l="1"/>
  <c r="D5" i="69" a="1"/>
  <c r="D8" i="69" a="1"/>
  <c r="D5" i="69" l="1"/>
  <c r="D8" i="69"/>
  <c r="D9" i="69" a="1"/>
  <c r="D9" i="6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28" authorId="0" shapeId="0" xr:uid="{00000000-0006-0000-0300-000001000000}">
      <text>
        <r>
          <rPr>
            <b/>
            <sz val="9"/>
            <color indexed="81"/>
            <rFont val="MS P ゴシック"/>
            <family val="3"/>
            <charset val="128"/>
          </rPr>
          <t xml:space="preserve">芸術活動助成課:
</t>
        </r>
        <r>
          <rPr>
            <sz val="9"/>
            <color indexed="81"/>
            <rFont val="MS P ゴシック"/>
            <family val="3"/>
            <charset val="128"/>
          </rPr>
          <t>助成業務システムには「基金-舞台芸術等」として連携（R4と同様）</t>
        </r>
      </text>
    </comment>
    <comment ref="D29" authorId="0" shapeId="0" xr:uid="{00000000-0006-0000-0300-000002000000}">
      <text>
        <r>
          <rPr>
            <b/>
            <sz val="9"/>
            <color indexed="81"/>
            <rFont val="MS P ゴシック"/>
            <family val="3"/>
            <charset val="128"/>
          </rPr>
          <t>芸術活動助成課:</t>
        </r>
        <r>
          <rPr>
            <sz val="9"/>
            <color indexed="81"/>
            <rFont val="MS P ゴシック"/>
            <family val="3"/>
            <charset val="128"/>
          </rPr>
          <t xml:space="preserve">
助成業務システムには「現代舞台-音楽」として連携（R4と同様）</t>
        </r>
      </text>
    </comment>
    <comment ref="D106" authorId="0" shapeId="0" xr:uid="{00000000-0006-0000-0300-000003000000}">
      <text>
        <r>
          <rPr>
            <b/>
            <sz val="9"/>
            <color indexed="81"/>
            <rFont val="MS P ゴシック"/>
            <family val="3"/>
            <charset val="128"/>
          </rPr>
          <t>芸術活動助成課:</t>
        </r>
        <r>
          <rPr>
            <sz val="9"/>
            <color indexed="81"/>
            <rFont val="MS P ゴシック"/>
            <family val="3"/>
            <charset val="128"/>
          </rPr>
          <t xml:space="preserve">
直接入力</t>
        </r>
      </text>
    </comment>
    <comment ref="D107" authorId="0" shapeId="0" xr:uid="{00000000-0006-0000-0300-000004000000}">
      <text>
        <r>
          <rPr>
            <b/>
            <sz val="9"/>
            <color indexed="81"/>
            <rFont val="MS P ゴシック"/>
            <family val="3"/>
            <charset val="128"/>
          </rPr>
          <t>芸術活動助成課:</t>
        </r>
        <r>
          <rPr>
            <sz val="9"/>
            <color indexed="81"/>
            <rFont val="MS P ゴシック"/>
            <family val="3"/>
            <charset val="128"/>
          </rPr>
          <t xml:space="preserve">
直接入力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kimura sachi</author>
  </authors>
  <commentList>
    <comment ref="M24" authorId="0" shapeId="0" xr:uid="{00000000-0006-0000-0200-000001000000}">
      <text>
        <r>
          <rPr>
            <b/>
            <sz val="10"/>
            <color indexed="81"/>
            <rFont val="MS P ゴシック"/>
            <family val="3"/>
            <charset val="128"/>
          </rPr>
          <t>15か所を超える公演地がある場合には、当該セルの計算式を消去して、個所数の数値を入力してください。
「外」「件」は自動表示されます。</t>
        </r>
      </text>
    </comment>
    <comment ref="H40" authorId="1" shapeId="0" xr:uid="{6DCE7DB6-8C69-4CF0-86F5-A957746B0D69}">
      <text>
        <r>
          <rPr>
            <b/>
            <sz val="11"/>
            <color indexed="81"/>
            <rFont val="MS P ゴシック"/>
            <family val="3"/>
            <charset val="128"/>
          </rPr>
          <t>該当する金額を
選択してください。
注！単位は千円単位です。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C24" authorId="0" shapeId="0" xr:uid="{5AFCBA5C-EEFE-4465-B60D-7C3818791374}">
      <text>
        <r>
          <rPr>
            <b/>
            <sz val="16"/>
            <color indexed="81"/>
            <rFont val="MS P ゴシック"/>
            <family val="3"/>
            <charset val="128"/>
          </rPr>
          <t>直近3期の財務状況をご記入ください。
決算期がない団体は、年度で区切り、R5年度、R6年度、R7年度（見込み）とご記入ください。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suzuki haruna</author>
  </authors>
  <commentList>
    <comment ref="D44" authorId="0" shapeId="0" xr:uid="{9A3A11F2-C680-4A49-BDED-D7F07AB69F66}">
      <text>
        <r>
          <rPr>
            <sz val="12"/>
            <color indexed="81"/>
            <rFont val="MS P ゴシック"/>
            <family val="3"/>
            <charset val="128"/>
          </rPr>
          <t>上記の券種のうち、当てはまるものの合計販売枚数をご記入ください。</t>
        </r>
      </text>
    </comment>
    <comment ref="H44" authorId="0" shapeId="0" xr:uid="{EA242E1D-3FD8-4E31-BB1C-62B757FF8E1D}">
      <text>
        <r>
          <rPr>
            <sz val="12"/>
            <color indexed="81"/>
            <rFont val="MS P ゴシック"/>
            <family val="3"/>
            <charset val="128"/>
          </rPr>
          <t>介助者の分も含めた枚数をご記入ください。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ishikawa yoko</author>
    <author>suzuki haruna</author>
  </authors>
  <commentList>
    <comment ref="A14" authorId="0" shapeId="0" xr:uid="{A9AA92C8-AD00-47F6-84E2-22D952FDA201}">
      <text>
        <r>
          <rPr>
            <sz val="11"/>
            <color indexed="81"/>
            <rFont val="MS P ゴシック"/>
            <family val="3"/>
            <charset val="128"/>
          </rPr>
          <t>販売枚数＋招待券枚数</t>
        </r>
      </text>
    </comment>
    <comment ref="A27" authorId="1" shapeId="0" xr:uid="{C87C4578-CFA6-4AE0-9E38-AF02A3324F76}">
      <text>
        <r>
          <rPr>
            <sz val="12"/>
            <color indexed="81"/>
            <rFont val="MS P ゴシック"/>
            <family val="3"/>
            <charset val="128"/>
          </rPr>
          <t>上記の券種のうち、当てはまるものの合計販売枚数をご記入ください。</t>
        </r>
      </text>
    </comment>
    <comment ref="G27" authorId="1" shapeId="0" xr:uid="{C5131B2A-7E23-4601-B891-7779D48B6D7B}">
      <text>
        <r>
          <rPr>
            <sz val="12"/>
            <color indexed="81"/>
            <rFont val="MS P ゴシック"/>
            <family val="3"/>
            <charset val="128"/>
          </rPr>
          <t>介助者の分も含めた枚数をご記入ください。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<sst xmlns="http://schemas.openxmlformats.org/spreadsheetml/2006/main" count="2280" uniqueCount="833">
  <si>
    <t>活動名</t>
    <rPh sb="0" eb="2">
      <t>カツドウ</t>
    </rPh>
    <rPh sb="2" eb="3">
      <t>メイ</t>
    </rPh>
    <phoneticPr fontId="9"/>
  </si>
  <si>
    <t>活動区分</t>
  </si>
  <si>
    <t>-</t>
  </si>
  <si>
    <t>代表者役職名</t>
  </si>
  <si>
    <t>代表者氏名</t>
  </si>
  <si>
    <t>医師・看護師謝金</t>
  </si>
  <si>
    <t>要約筆記謝金</t>
  </si>
  <si>
    <t>案内状送付料</t>
  </si>
  <si>
    <t>広告宣伝費</t>
  </si>
  <si>
    <t>写真費</t>
  </si>
  <si>
    <t>活動の目的及び内容</t>
    <rPh sb="0" eb="2">
      <t>カツドウ</t>
    </rPh>
    <rPh sb="3" eb="5">
      <t>モクテキ</t>
    </rPh>
    <rPh sb="5" eb="6">
      <t>オヨ</t>
    </rPh>
    <rPh sb="7" eb="9">
      <t>ナイヨウ</t>
    </rPh>
    <phoneticPr fontId="8"/>
  </si>
  <si>
    <t>実施時期</t>
    <rPh sb="0" eb="2">
      <t>ジッシ</t>
    </rPh>
    <rPh sb="2" eb="4">
      <t>ジキ</t>
    </rPh>
    <phoneticPr fontId="8"/>
  </si>
  <si>
    <t>小計（千円）</t>
    <phoneticPr fontId="8"/>
  </si>
  <si>
    <t>～</t>
    <phoneticPr fontId="8"/>
  </si>
  <si>
    <t>（別紙　入場料詳細）</t>
  </si>
  <si>
    <t>区分</t>
    <rPh sb="0" eb="2">
      <t>クブン</t>
    </rPh>
    <phoneticPr fontId="8"/>
  </si>
  <si>
    <t>項目</t>
    <rPh sb="0" eb="2">
      <t>コウモク</t>
    </rPh>
    <phoneticPr fontId="8"/>
  </si>
  <si>
    <t>細目</t>
    <rPh sb="0" eb="2">
      <t>サイモク</t>
    </rPh>
    <phoneticPr fontId="8"/>
  </si>
  <si>
    <t>内訳</t>
    <rPh sb="0" eb="2">
      <t>ウチワケ</t>
    </rPh>
    <phoneticPr fontId="8"/>
  </si>
  <si>
    <t>内訳詳細</t>
    <rPh sb="0" eb="2">
      <t>ウチワケ</t>
    </rPh>
    <rPh sb="2" eb="4">
      <t>ショウサイ</t>
    </rPh>
    <phoneticPr fontId="8"/>
  </si>
  <si>
    <t>金額（円）</t>
    <rPh sb="0" eb="2">
      <t>キンガク</t>
    </rPh>
    <rPh sb="3" eb="4">
      <t>エン</t>
    </rPh>
    <phoneticPr fontId="8"/>
  </si>
  <si>
    <t>小計（千円）</t>
    <rPh sb="0" eb="2">
      <t>ショウケイ</t>
    </rPh>
    <rPh sb="3" eb="5">
      <t>センエン</t>
    </rPh>
    <phoneticPr fontId="8"/>
  </si>
  <si>
    <t>入場料収入</t>
    <phoneticPr fontId="8"/>
  </si>
  <si>
    <t>×</t>
    <phoneticPr fontId="8"/>
  </si>
  <si>
    <t>枚数</t>
    <rPh sb="0" eb="2">
      <t>マイスウ</t>
    </rPh>
    <phoneticPr fontId="8"/>
  </si>
  <si>
    <t>単価×枚数</t>
    <rPh sb="0" eb="2">
      <t>タンカ</t>
    </rPh>
    <rPh sb="3" eb="5">
      <t>マイスウ</t>
    </rPh>
    <phoneticPr fontId="8"/>
  </si>
  <si>
    <t>その他の収入</t>
    <rPh sb="2" eb="3">
      <t>タ</t>
    </rPh>
    <rPh sb="4" eb="6">
      <t>シュウニュウ</t>
    </rPh>
    <phoneticPr fontId="8"/>
  </si>
  <si>
    <t>共催者負担金</t>
    <phoneticPr fontId="8"/>
  </si>
  <si>
    <t>寄付金・協賛金</t>
    <phoneticPr fontId="8"/>
  </si>
  <si>
    <t>広告料・その他の収入</t>
    <phoneticPr fontId="8"/>
  </si>
  <si>
    <t>会場名</t>
  </si>
  <si>
    <t>×</t>
  </si>
  <si>
    <t>枚数</t>
  </si>
  <si>
    <t>単価×枚数</t>
  </si>
  <si>
    <t>共催者負担金</t>
    <rPh sb="0" eb="2">
      <t>キョウサイ</t>
    </rPh>
    <rPh sb="2" eb="3">
      <t>シャ</t>
    </rPh>
    <rPh sb="3" eb="6">
      <t>フタンキン</t>
    </rPh>
    <phoneticPr fontId="8"/>
  </si>
  <si>
    <t>寄付金・協賛金</t>
    <rPh sb="0" eb="3">
      <t>キフキン</t>
    </rPh>
    <rPh sb="4" eb="7">
      <t>キョウサンキン</t>
    </rPh>
    <phoneticPr fontId="8"/>
  </si>
  <si>
    <t>開始日</t>
    <rPh sb="0" eb="3">
      <t>カイシビ</t>
    </rPh>
    <phoneticPr fontId="8"/>
  </si>
  <si>
    <t>終了日</t>
    <rPh sb="0" eb="2">
      <t>シュウリョウ</t>
    </rPh>
    <rPh sb="2" eb="3">
      <t>ビ</t>
    </rPh>
    <phoneticPr fontId="8"/>
  </si>
  <si>
    <t>都道府県</t>
    <rPh sb="0" eb="4">
      <t>トドウフケン</t>
    </rPh>
    <phoneticPr fontId="8"/>
  </si>
  <si>
    <t>実施会場　</t>
    <rPh sb="0" eb="2">
      <t>ジッシ</t>
    </rPh>
    <rPh sb="2" eb="4">
      <t>カイジョウ</t>
    </rPh>
    <phoneticPr fontId="8"/>
  </si>
  <si>
    <t>市区町村）</t>
    <rPh sb="0" eb="2">
      <t>シク</t>
    </rPh>
    <rPh sb="2" eb="4">
      <t>チョウソン</t>
    </rPh>
    <phoneticPr fontId="8"/>
  </si>
  <si>
    <t>・ペアチケット5000円を20枚予定の場合、下記のように記載をお願いいたします。</t>
  </si>
  <si>
    <t>　席種　ペアチケット（5000円）</t>
  </si>
  <si>
    <t>　単価　2500</t>
  </si>
  <si>
    <t>　枚数　40</t>
  </si>
  <si>
    <t>券種</t>
  </si>
  <si>
    <t>券種</t>
    <phoneticPr fontId="8"/>
  </si>
  <si>
    <t>会場費</t>
    <rPh sb="0" eb="2">
      <t>カイジョウ</t>
    </rPh>
    <rPh sb="2" eb="3">
      <t>ヒ</t>
    </rPh>
    <phoneticPr fontId="8"/>
  </si>
  <si>
    <t>会場使用料</t>
    <rPh sb="0" eb="2">
      <t>カイジョウ</t>
    </rPh>
    <rPh sb="2" eb="5">
      <t>シヨウリョウ</t>
    </rPh>
    <phoneticPr fontId="8"/>
  </si>
  <si>
    <t>機材借料</t>
    <rPh sb="0" eb="2">
      <t>キザイ</t>
    </rPh>
    <rPh sb="2" eb="4">
      <t>シャクリョウ</t>
    </rPh>
    <phoneticPr fontId="8"/>
  </si>
  <si>
    <t>運搬費</t>
    <rPh sb="0" eb="2">
      <t>ウンパン</t>
    </rPh>
    <rPh sb="2" eb="3">
      <t>ヒ</t>
    </rPh>
    <phoneticPr fontId="8"/>
  </si>
  <si>
    <t>謝金</t>
    <rPh sb="0" eb="2">
      <t>シャキン</t>
    </rPh>
    <phoneticPr fontId="8"/>
  </si>
  <si>
    <t>託児謝金</t>
    <rPh sb="0" eb="2">
      <t>タクジ</t>
    </rPh>
    <rPh sb="2" eb="4">
      <t>シャキン</t>
    </rPh>
    <phoneticPr fontId="8"/>
  </si>
  <si>
    <t>講演謝金</t>
    <rPh sb="0" eb="2">
      <t>コウエン</t>
    </rPh>
    <rPh sb="2" eb="4">
      <t>シャキン</t>
    </rPh>
    <phoneticPr fontId="8"/>
  </si>
  <si>
    <t>手話通訳謝金</t>
    <rPh sb="0" eb="2">
      <t>シュワ</t>
    </rPh>
    <rPh sb="2" eb="4">
      <t>ツウヤク</t>
    </rPh>
    <phoneticPr fontId="8"/>
  </si>
  <si>
    <t>旅費</t>
    <rPh sb="0" eb="2">
      <t>リョヒ</t>
    </rPh>
    <phoneticPr fontId="8"/>
  </si>
  <si>
    <t>交通費</t>
    <rPh sb="0" eb="3">
      <t>コウツウヒ</t>
    </rPh>
    <phoneticPr fontId="8"/>
  </si>
  <si>
    <t>日当</t>
    <rPh sb="0" eb="2">
      <t>ニットウ</t>
    </rPh>
    <phoneticPr fontId="8"/>
  </si>
  <si>
    <t>チラシ印刷費</t>
    <rPh sb="3" eb="5">
      <t>インサツ</t>
    </rPh>
    <rPh sb="5" eb="6">
      <t>ヒ</t>
    </rPh>
    <phoneticPr fontId="8"/>
  </si>
  <si>
    <t>ポスター印刷費</t>
    <rPh sb="4" eb="6">
      <t>インサツ</t>
    </rPh>
    <rPh sb="6" eb="7">
      <t>ヒ</t>
    </rPh>
    <phoneticPr fontId="8"/>
  </si>
  <si>
    <t>入場券印刷費</t>
    <rPh sb="0" eb="3">
      <t>ニュウジョウケン</t>
    </rPh>
    <phoneticPr fontId="8"/>
  </si>
  <si>
    <t>アンケート用紙印刷費</t>
    <rPh sb="5" eb="7">
      <t>ヨウシ</t>
    </rPh>
    <phoneticPr fontId="8"/>
  </si>
  <si>
    <t>ジャンル</t>
    <phoneticPr fontId="8"/>
  </si>
  <si>
    <t>実施回数</t>
    <phoneticPr fontId="8"/>
  </si>
  <si>
    <t>活動に附帯するワークショップ・シンポジウム等収入</t>
    <rPh sb="0" eb="2">
      <t>カツドウ</t>
    </rPh>
    <rPh sb="3" eb="5">
      <t>フタイ</t>
    </rPh>
    <rPh sb="21" eb="22">
      <t>トウ</t>
    </rPh>
    <rPh sb="22" eb="24">
      <t>シュウニュウ</t>
    </rPh>
    <phoneticPr fontId="8"/>
  </si>
  <si>
    <t>会場費</t>
    <rPh sb="0" eb="3">
      <t>カイジョウヒ</t>
    </rPh>
    <phoneticPr fontId="8"/>
  </si>
  <si>
    <t>稽古場借料</t>
    <rPh sb="0" eb="2">
      <t>ケイコ</t>
    </rPh>
    <rPh sb="2" eb="3">
      <t>ジョウ</t>
    </rPh>
    <rPh sb="3" eb="5">
      <t>シャクリョウ</t>
    </rPh>
    <phoneticPr fontId="8"/>
  </si>
  <si>
    <t>道具運搬費</t>
    <rPh sb="0" eb="2">
      <t>ドウグ</t>
    </rPh>
    <rPh sb="2" eb="4">
      <t>ウンパン</t>
    </rPh>
    <rPh sb="4" eb="5">
      <t>ヒ</t>
    </rPh>
    <phoneticPr fontId="8"/>
  </si>
  <si>
    <t>楽器運搬費</t>
    <rPh sb="0" eb="2">
      <t>ガッキ</t>
    </rPh>
    <rPh sb="2" eb="4">
      <t>ウンパン</t>
    </rPh>
    <rPh sb="4" eb="5">
      <t>ヒ</t>
    </rPh>
    <phoneticPr fontId="8"/>
  </si>
  <si>
    <t>大道具費</t>
    <rPh sb="0" eb="3">
      <t>オオドウグ</t>
    </rPh>
    <rPh sb="3" eb="4">
      <t>ヒ</t>
    </rPh>
    <phoneticPr fontId="8"/>
  </si>
  <si>
    <t>小道具費</t>
    <rPh sb="0" eb="3">
      <t>コドウグ</t>
    </rPh>
    <rPh sb="3" eb="4">
      <t>ヒ</t>
    </rPh>
    <phoneticPr fontId="8"/>
  </si>
  <si>
    <t>履物費</t>
    <rPh sb="0" eb="2">
      <t>ハキモノ</t>
    </rPh>
    <rPh sb="2" eb="3">
      <t>ヒ</t>
    </rPh>
    <phoneticPr fontId="8"/>
  </si>
  <si>
    <t>定期的な練習は除く</t>
    <rPh sb="0" eb="3">
      <t>テイキテキ</t>
    </rPh>
    <rPh sb="4" eb="6">
      <t>レンシュウ</t>
    </rPh>
    <rPh sb="7" eb="8">
      <t>ノゾ</t>
    </rPh>
    <phoneticPr fontId="8"/>
  </si>
  <si>
    <t>演出料</t>
    <rPh sb="0" eb="2">
      <t>エンシュツ</t>
    </rPh>
    <rPh sb="2" eb="3">
      <t>リョウ</t>
    </rPh>
    <phoneticPr fontId="8"/>
  </si>
  <si>
    <t>監修料</t>
    <rPh sb="0" eb="2">
      <t>カンシュウ</t>
    </rPh>
    <rPh sb="2" eb="3">
      <t>リョウ</t>
    </rPh>
    <phoneticPr fontId="8"/>
  </si>
  <si>
    <t>振付料</t>
    <rPh sb="0" eb="2">
      <t>フリツケ</t>
    </rPh>
    <rPh sb="2" eb="3">
      <t>リョウ</t>
    </rPh>
    <phoneticPr fontId="8"/>
  </si>
  <si>
    <t>舞台監督料</t>
    <rPh sb="0" eb="2">
      <t>ブタイ</t>
    </rPh>
    <rPh sb="2" eb="4">
      <t>カントク</t>
    </rPh>
    <rPh sb="4" eb="5">
      <t>リョウ</t>
    </rPh>
    <phoneticPr fontId="8"/>
  </si>
  <si>
    <t>照明プラン料</t>
    <rPh sb="0" eb="2">
      <t>ショウメイ</t>
    </rPh>
    <rPh sb="5" eb="6">
      <t>リョウ</t>
    </rPh>
    <phoneticPr fontId="8"/>
  </si>
  <si>
    <t>脚本料</t>
    <rPh sb="0" eb="2">
      <t>キャクホン</t>
    </rPh>
    <rPh sb="2" eb="3">
      <t>リョウ</t>
    </rPh>
    <phoneticPr fontId="8"/>
  </si>
  <si>
    <t>翻訳料</t>
    <rPh sb="0" eb="2">
      <t>ホンヤク</t>
    </rPh>
    <rPh sb="2" eb="3">
      <t>リョウ</t>
    </rPh>
    <phoneticPr fontId="8"/>
  </si>
  <si>
    <t>原稿執筆謝金</t>
    <rPh sb="0" eb="4">
      <t>ゲンコウシッピツ</t>
    </rPh>
    <rPh sb="4" eb="6">
      <t>シャキン</t>
    </rPh>
    <phoneticPr fontId="8"/>
  </si>
  <si>
    <t>翻訳謝金</t>
    <rPh sb="0" eb="2">
      <t>ホンヤク</t>
    </rPh>
    <rPh sb="2" eb="4">
      <t>シャキン</t>
    </rPh>
    <phoneticPr fontId="8"/>
  </si>
  <si>
    <t>会場整理員謝金</t>
    <rPh sb="0" eb="2">
      <t>カイジョウ</t>
    </rPh>
    <rPh sb="2" eb="4">
      <t>セイリ</t>
    </rPh>
    <rPh sb="4" eb="5">
      <t>イン</t>
    </rPh>
    <rPh sb="5" eb="7">
      <t>シャキン</t>
    </rPh>
    <phoneticPr fontId="8"/>
  </si>
  <si>
    <t>搬入（仕込み）から搬出（ばらし）までの期間で必要な場合のみ。</t>
    <rPh sb="0" eb="2">
      <t>ハンニュウ</t>
    </rPh>
    <rPh sb="3" eb="5">
      <t>シコミ</t>
    </rPh>
    <rPh sb="9" eb="11">
      <t>ハンシュツ</t>
    </rPh>
    <rPh sb="19" eb="21">
      <t>キカン</t>
    </rPh>
    <rPh sb="22" eb="24">
      <t>ヒツヨウ</t>
    </rPh>
    <rPh sb="25" eb="27">
      <t>バアイ</t>
    </rPh>
    <phoneticPr fontId="8"/>
  </si>
  <si>
    <t>プログラム印刷費</t>
    <rPh sb="5" eb="7">
      <t>インサツ</t>
    </rPh>
    <rPh sb="7" eb="8">
      <t>ヒ</t>
    </rPh>
    <phoneticPr fontId="8"/>
  </si>
  <si>
    <t>点字に係る経費を含む</t>
    <rPh sb="0" eb="2">
      <t>テンジ</t>
    </rPh>
    <rPh sb="3" eb="4">
      <t>カカ</t>
    </rPh>
    <rPh sb="5" eb="7">
      <t>ケイヒ</t>
    </rPh>
    <rPh sb="8" eb="9">
      <t>フク</t>
    </rPh>
    <phoneticPr fontId="8"/>
  </si>
  <si>
    <t>プログラム・図録売上収入</t>
    <phoneticPr fontId="8"/>
  </si>
  <si>
    <t>会場情報</t>
  </si>
  <si>
    <t>会場名</t>
    <rPh sb="0" eb="2">
      <t>カイジョウ</t>
    </rPh>
    <rPh sb="2" eb="3">
      <t>メイ</t>
    </rPh>
    <phoneticPr fontId="8"/>
  </si>
  <si>
    <t xml:space="preserve">
</t>
    <phoneticPr fontId="8"/>
  </si>
  <si>
    <t>招待券枚数</t>
    <rPh sb="0" eb="5">
      <t>ショウタイケンマイスウ</t>
    </rPh>
    <phoneticPr fontId="8"/>
  </si>
  <si>
    <t>小計</t>
    <rPh sb="0" eb="2">
      <t>ショウケイ</t>
    </rPh>
    <phoneticPr fontId="12"/>
  </si>
  <si>
    <t>合計</t>
    <rPh sb="0" eb="2">
      <t>ゴウケイ</t>
    </rPh>
    <phoneticPr fontId="12"/>
  </si>
  <si>
    <t>公演回数</t>
    <rPh sb="0" eb="4">
      <t>コウエンカイスウ</t>
    </rPh>
    <phoneticPr fontId="8"/>
  </si>
  <si>
    <t>販売枚数（b）</t>
    <rPh sb="0" eb="2">
      <t>ハンバイ</t>
    </rPh>
    <rPh sb="2" eb="4">
      <t>マイスウ</t>
    </rPh>
    <phoneticPr fontId="8"/>
  </si>
  <si>
    <t>記録・配信費</t>
    <rPh sb="0" eb="2">
      <t>キロク</t>
    </rPh>
    <rPh sb="3" eb="5">
      <t>ハイシン</t>
    </rPh>
    <rPh sb="5" eb="6">
      <t>ヒ</t>
    </rPh>
    <phoneticPr fontId="8"/>
  </si>
  <si>
    <t>配信用機材借料</t>
    <rPh sb="0" eb="2">
      <t>ハイシン</t>
    </rPh>
    <rPh sb="2" eb="3">
      <t>ヨウ</t>
    </rPh>
    <rPh sb="3" eb="5">
      <t>キザイ</t>
    </rPh>
    <rPh sb="5" eb="7">
      <t>シャクリョウ</t>
    </rPh>
    <phoneticPr fontId="8"/>
  </si>
  <si>
    <t>配信用サイト作成・利用料</t>
    <rPh sb="2" eb="3">
      <t>ヨウ</t>
    </rPh>
    <rPh sb="6" eb="8">
      <t>サクセイ</t>
    </rPh>
    <rPh sb="9" eb="12">
      <t>リヨウリョウ</t>
    </rPh>
    <phoneticPr fontId="8"/>
  </si>
  <si>
    <t>配信用録音録画・編集費</t>
    <rPh sb="0" eb="2">
      <t>ハイシン</t>
    </rPh>
    <rPh sb="2" eb="3">
      <t>ヨウ</t>
    </rPh>
    <rPh sb="3" eb="5">
      <t>ロクオン</t>
    </rPh>
    <rPh sb="5" eb="7">
      <t>ロクガ</t>
    </rPh>
    <rPh sb="10" eb="11">
      <t>ヒ</t>
    </rPh>
    <phoneticPr fontId="8"/>
  </si>
  <si>
    <t>収入の区分</t>
    <rPh sb="0" eb="2">
      <t>シュウニュウ</t>
    </rPh>
    <rPh sb="3" eb="5">
      <t>クブン</t>
    </rPh>
    <phoneticPr fontId="8"/>
  </si>
  <si>
    <t>金額（千円）</t>
    <rPh sb="0" eb="2">
      <t>キンガク</t>
    </rPh>
    <rPh sb="3" eb="5">
      <t>センエン</t>
    </rPh>
    <phoneticPr fontId="8"/>
  </si>
  <si>
    <t>支出の区分</t>
    <rPh sb="0" eb="2">
      <t>シシュツ</t>
    </rPh>
    <rPh sb="3" eb="5">
      <t>クブン</t>
    </rPh>
    <phoneticPr fontId="8"/>
  </si>
  <si>
    <t>金額（千円）</t>
    <phoneticPr fontId="8"/>
  </si>
  <si>
    <t>実施時期及び
実施場所</t>
    <rPh sb="0" eb="2">
      <t>ジッシ</t>
    </rPh>
    <rPh sb="2" eb="4">
      <t>ジキ</t>
    </rPh>
    <rPh sb="4" eb="5">
      <t>オヨ</t>
    </rPh>
    <rPh sb="7" eb="9">
      <t>ジッシ</t>
    </rPh>
    <rPh sb="9" eb="11">
      <t>バショ</t>
    </rPh>
    <phoneticPr fontId="9"/>
  </si>
  <si>
    <t>使用席数</t>
    <rPh sb="0" eb="2">
      <t>シヨウ</t>
    </rPh>
    <rPh sb="2" eb="4">
      <t>セキスウ</t>
    </rPh>
    <phoneticPr fontId="8"/>
  </si>
  <si>
    <t>入場者数（c）</t>
    <rPh sb="0" eb="2">
      <t>ニュウジョウ</t>
    </rPh>
    <rPh sb="2" eb="3">
      <t>シャ</t>
    </rPh>
    <rPh sb="3" eb="4">
      <t>スウ</t>
    </rPh>
    <phoneticPr fontId="12"/>
  </si>
  <si>
    <t>収入合計（千円）</t>
    <rPh sb="0" eb="2">
      <t>シュウニュウ</t>
    </rPh>
    <rPh sb="2" eb="4">
      <t>ゴウケイ</t>
    </rPh>
    <phoneticPr fontId="8"/>
  </si>
  <si>
    <t>収　　入</t>
    <rPh sb="0" eb="1">
      <t>オサム</t>
    </rPh>
    <rPh sb="3" eb="4">
      <t>ニュウ</t>
    </rPh>
    <phoneticPr fontId="8"/>
  </si>
  <si>
    <t>有料入場率（b/a）</t>
    <rPh sb="0" eb="2">
      <t>ユウリョウ</t>
    </rPh>
    <rPh sb="2" eb="4">
      <t>ニュウジョウ</t>
    </rPh>
    <rPh sb="4" eb="5">
      <t>リツ</t>
    </rPh>
    <phoneticPr fontId="12"/>
  </si>
  <si>
    <t>会場の席数（定員）</t>
    <rPh sb="0" eb="2">
      <t>カイジョウ</t>
    </rPh>
    <rPh sb="3" eb="5">
      <t>セキスウ</t>
    </rPh>
    <rPh sb="6" eb="8">
      <t>テイイン</t>
    </rPh>
    <phoneticPr fontId="8"/>
  </si>
  <si>
    <t>売止席数</t>
    <rPh sb="0" eb="1">
      <t>ウ</t>
    </rPh>
    <rPh sb="1" eb="2">
      <t>ド</t>
    </rPh>
    <rPh sb="2" eb="3">
      <t>セキ</t>
    </rPh>
    <rPh sb="3" eb="4">
      <t>スウ</t>
    </rPh>
    <phoneticPr fontId="8"/>
  </si>
  <si>
    <t>公演日</t>
    <phoneticPr fontId="8"/>
  </si>
  <si>
    <t>公演回数</t>
    <phoneticPr fontId="8"/>
  </si>
  <si>
    <t>公演回数合計</t>
    <rPh sb="0" eb="2">
      <t>コウエン</t>
    </rPh>
    <rPh sb="2" eb="4">
      <t>カイスウ</t>
    </rPh>
    <rPh sb="4" eb="6">
      <t>ゴウケイ</t>
    </rPh>
    <phoneticPr fontId="8"/>
  </si>
  <si>
    <t>小計</t>
    <rPh sb="0" eb="2">
      <t>ショウケイ</t>
    </rPh>
    <phoneticPr fontId="8"/>
  </si>
  <si>
    <t>合計</t>
    <rPh sb="0" eb="2">
      <t>ゴウケイ</t>
    </rPh>
    <phoneticPr fontId="8"/>
  </si>
  <si>
    <t>販売枚数(b)</t>
    <rPh sb="0" eb="2">
      <t>ハンバイ</t>
    </rPh>
    <rPh sb="2" eb="4">
      <t>マイスウ</t>
    </rPh>
    <phoneticPr fontId="8"/>
  </si>
  <si>
    <t>有料入場率(b/a)</t>
    <rPh sb="0" eb="2">
      <t>ユウリョウ</t>
    </rPh>
    <rPh sb="2" eb="4">
      <t>ニュウジョウ</t>
    </rPh>
    <rPh sb="4" eb="5">
      <t>リツ</t>
    </rPh>
    <phoneticPr fontId="8"/>
  </si>
  <si>
    <t>販売枚数合計(b)</t>
    <rPh sb="4" eb="6">
      <t>ゴウケイ</t>
    </rPh>
    <phoneticPr fontId="8"/>
  </si>
  <si>
    <t>総使用席数(a)</t>
    <rPh sb="0" eb="1">
      <t>ソウ</t>
    </rPh>
    <rPh sb="1" eb="3">
      <t>シヨウ</t>
    </rPh>
    <rPh sb="3" eb="5">
      <t>セキスウ</t>
    </rPh>
    <phoneticPr fontId="8"/>
  </si>
  <si>
    <t>有料入場率(b/a)</t>
    <rPh sb="2" eb="4">
      <t>ニュウジョウ</t>
    </rPh>
    <phoneticPr fontId="8"/>
  </si>
  <si>
    <t>入場料合計（円）</t>
    <rPh sb="0" eb="3">
      <t>ニュウジョウリョウ</t>
    </rPh>
    <rPh sb="3" eb="5">
      <t>ゴウケイ</t>
    </rPh>
    <rPh sb="6" eb="7">
      <t>エン</t>
    </rPh>
    <phoneticPr fontId="8"/>
  </si>
  <si>
    <t>使用席数</t>
    <rPh sb="0" eb="2">
      <t>シヨウ</t>
    </rPh>
    <rPh sb="2" eb="4">
      <t>セキスウ</t>
    </rPh>
    <rPh sb="3" eb="4">
      <t>スウ</t>
    </rPh>
    <phoneticPr fontId="8"/>
  </si>
  <si>
    <t>使用席数×公演回数(a)</t>
    <rPh sb="5" eb="7">
      <t>コウエン</t>
    </rPh>
    <rPh sb="7" eb="9">
      <t>カイスウ</t>
    </rPh>
    <phoneticPr fontId="8"/>
  </si>
  <si>
    <t>仕込み</t>
    <phoneticPr fontId="8"/>
  </si>
  <si>
    <t>ゲネプロ</t>
    <phoneticPr fontId="8"/>
  </si>
  <si>
    <t>公演日（開始日・終了日）</t>
    <rPh sb="4" eb="6">
      <t>カイシ</t>
    </rPh>
    <rPh sb="6" eb="7">
      <t>ビ</t>
    </rPh>
    <rPh sb="8" eb="11">
      <t>シュウリョウビ</t>
    </rPh>
    <phoneticPr fontId="8"/>
  </si>
  <si>
    <t>ばらし</t>
    <phoneticPr fontId="8"/>
  </si>
  <si>
    <t>計</t>
    <rPh sb="0" eb="1">
      <t>ケイ</t>
    </rPh>
    <phoneticPr fontId="8"/>
  </si>
  <si>
    <t>その他（</t>
    <rPh sb="2" eb="3">
      <t>タ</t>
    </rPh>
    <phoneticPr fontId="8"/>
  </si>
  <si>
    <t>）</t>
    <phoneticPr fontId="8"/>
  </si>
  <si>
    <t>該当する項目を全てプルダウンで選択してください。</t>
    <rPh sb="0" eb="2">
      <t>ガイトウ</t>
    </rPh>
    <rPh sb="4" eb="6">
      <t>コウモク</t>
    </rPh>
    <rPh sb="7" eb="8">
      <t>スベ</t>
    </rPh>
    <rPh sb="15" eb="17">
      <t>センタク</t>
    </rPh>
    <phoneticPr fontId="8"/>
  </si>
  <si>
    <t>補助金・助成金</t>
    <rPh sb="0" eb="3">
      <t>ホジョキン</t>
    </rPh>
    <rPh sb="4" eb="7">
      <t>ジョセイキン</t>
    </rPh>
    <phoneticPr fontId="8"/>
  </si>
  <si>
    <t>補助金・助成金</t>
    <phoneticPr fontId="8"/>
  </si>
  <si>
    <t>使用席数×公演回数（a）</t>
    <rPh sb="5" eb="7">
      <t>コウエン</t>
    </rPh>
    <rPh sb="7" eb="9">
      <t>カイスウ</t>
    </rPh>
    <phoneticPr fontId="12"/>
  </si>
  <si>
    <t>宣伝等を目的とした送付物の通信費に限る</t>
    <rPh sb="0" eb="2">
      <t>センデン</t>
    </rPh>
    <rPh sb="2" eb="3">
      <t>トウ</t>
    </rPh>
    <rPh sb="4" eb="6">
      <t>モクテキ</t>
    </rPh>
    <rPh sb="9" eb="11">
      <t>ソウフ</t>
    </rPh>
    <rPh sb="11" eb="12">
      <t>ブツ</t>
    </rPh>
    <rPh sb="13" eb="16">
      <t>ツウシンヒ</t>
    </rPh>
    <rPh sb="17" eb="18">
      <t>カギ</t>
    </rPh>
    <phoneticPr fontId="8"/>
  </si>
  <si>
    <t>点字に係る経費を含む</t>
    <phoneticPr fontId="8"/>
  </si>
  <si>
    <t>事務職員の給与や事務所維持費のような管理経費ではなく、助成対象公演における企画・制作等に直接関わるスタッフ人件費が対象となる。</t>
    <rPh sb="0" eb="2">
      <t>ジム</t>
    </rPh>
    <rPh sb="2" eb="4">
      <t>ショクイン</t>
    </rPh>
    <rPh sb="5" eb="7">
      <t>キュウヨ</t>
    </rPh>
    <rPh sb="8" eb="10">
      <t>ジム</t>
    </rPh>
    <rPh sb="10" eb="11">
      <t>ショ</t>
    </rPh>
    <rPh sb="11" eb="14">
      <t>イジヒ</t>
    </rPh>
    <rPh sb="18" eb="20">
      <t>カンリ</t>
    </rPh>
    <rPh sb="20" eb="22">
      <t>ケイヒ</t>
    </rPh>
    <rPh sb="27" eb="29">
      <t>ジョセイ</t>
    </rPh>
    <rPh sb="29" eb="31">
      <t>タイショウ</t>
    </rPh>
    <rPh sb="31" eb="33">
      <t>コウエン</t>
    </rPh>
    <rPh sb="37" eb="39">
      <t>キカク</t>
    </rPh>
    <rPh sb="40" eb="42">
      <t>セイサク</t>
    </rPh>
    <rPh sb="42" eb="43">
      <t>ナド</t>
    </rPh>
    <rPh sb="44" eb="46">
      <t>チョクセツ</t>
    </rPh>
    <rPh sb="46" eb="47">
      <t>カカ</t>
    </rPh>
    <rPh sb="53" eb="56">
      <t>ジンケンヒ</t>
    </rPh>
    <rPh sb="57" eb="59">
      <t>タイショウ</t>
    </rPh>
    <phoneticPr fontId="8"/>
  </si>
  <si>
    <t>入場券等販売手数料</t>
    <rPh sb="3" eb="4">
      <t>トウ</t>
    </rPh>
    <phoneticPr fontId="8"/>
  </si>
  <si>
    <t>舞台スタッフ費</t>
    <rPh sb="0" eb="2">
      <t>ブタイ</t>
    </rPh>
    <rPh sb="6" eb="7">
      <t>ヒ</t>
    </rPh>
    <phoneticPr fontId="8"/>
  </si>
  <si>
    <t>現代舞踊</t>
    <rPh sb="0" eb="2">
      <t>ゲンダイ</t>
    </rPh>
    <rPh sb="2" eb="4">
      <t>ブヨウ</t>
    </rPh>
    <phoneticPr fontId="8"/>
  </si>
  <si>
    <t>児童演劇</t>
    <rPh sb="0" eb="2">
      <t>ジドウ</t>
    </rPh>
    <rPh sb="2" eb="4">
      <t>エンゲキ</t>
    </rPh>
    <phoneticPr fontId="8"/>
  </si>
  <si>
    <t>声明</t>
    <rPh sb="0" eb="2">
      <t>セイメイ</t>
    </rPh>
    <phoneticPr fontId="8"/>
  </si>
  <si>
    <t>合唱</t>
    <rPh sb="0" eb="2">
      <t>ガッショウ</t>
    </rPh>
    <phoneticPr fontId="8"/>
  </si>
  <si>
    <t>舞踏</t>
    <rPh sb="0" eb="2">
      <t>ブトウ</t>
    </rPh>
    <phoneticPr fontId="8"/>
  </si>
  <si>
    <t>落語</t>
    <rPh sb="0" eb="2">
      <t>ラクゴ</t>
    </rPh>
    <phoneticPr fontId="8"/>
  </si>
  <si>
    <t>講談</t>
    <rPh sb="0" eb="2">
      <t>コウダン</t>
    </rPh>
    <phoneticPr fontId="8"/>
  </si>
  <si>
    <t>浪曲</t>
    <rPh sb="0" eb="2">
      <t>ロウキョク</t>
    </rPh>
    <phoneticPr fontId="8"/>
  </si>
  <si>
    <t>漫才</t>
    <rPh sb="0" eb="2">
      <t>マンザイ</t>
    </rPh>
    <phoneticPr fontId="8"/>
  </si>
  <si>
    <t>奇術</t>
    <rPh sb="0" eb="2">
      <t>キジュツ</t>
    </rPh>
    <phoneticPr fontId="8"/>
  </si>
  <si>
    <t>太神楽</t>
    <rPh sb="0" eb="3">
      <t>ダイカグラ</t>
    </rPh>
    <phoneticPr fontId="8"/>
  </si>
  <si>
    <t>現代舞台芸術創造普及活動・音楽</t>
    <phoneticPr fontId="8"/>
  </si>
  <si>
    <t>現代舞台芸術創造普及活動・舞踊</t>
    <phoneticPr fontId="8"/>
  </si>
  <si>
    <t>オペラ</t>
    <phoneticPr fontId="8"/>
  </si>
  <si>
    <t>ミュージカル</t>
    <phoneticPr fontId="8"/>
  </si>
  <si>
    <t>舞台美術デザイン料</t>
    <rPh sb="0" eb="2">
      <t>ブタイ</t>
    </rPh>
    <rPh sb="2" eb="4">
      <t>ビジュツ</t>
    </rPh>
    <rPh sb="8" eb="9">
      <t>リョウ</t>
    </rPh>
    <phoneticPr fontId="8"/>
  </si>
  <si>
    <t>衣装デザイン料</t>
    <rPh sb="0" eb="2">
      <t>イショウ</t>
    </rPh>
    <rPh sb="6" eb="7">
      <t>リョウ</t>
    </rPh>
    <phoneticPr fontId="8"/>
  </si>
  <si>
    <t>吹奏楽</t>
    <rPh sb="0" eb="3">
      <t>スイソウガク</t>
    </rPh>
    <phoneticPr fontId="8"/>
  </si>
  <si>
    <t>入場料収入を別紙に複数記入する場合は、「○」を選択してください。</t>
    <rPh sb="0" eb="3">
      <t>ニュウジョウリョウ</t>
    </rPh>
    <rPh sb="3" eb="5">
      <t>シュウニュウ</t>
    </rPh>
    <rPh sb="6" eb="8">
      <t>ベッシ</t>
    </rPh>
    <rPh sb="9" eb="11">
      <t>フクスウ</t>
    </rPh>
    <rPh sb="11" eb="13">
      <t>キニュウ</t>
    </rPh>
    <rPh sb="15" eb="17">
      <t>バアイ</t>
    </rPh>
    <rPh sb="23" eb="25">
      <t>センタク</t>
    </rPh>
    <phoneticPr fontId="12"/>
  </si>
  <si>
    <t>数量(1)</t>
    <rPh sb="0" eb="2">
      <t>スウリョウ</t>
    </rPh>
    <phoneticPr fontId="8"/>
  </si>
  <si>
    <t>数量(2)</t>
    <rPh sb="0" eb="2">
      <t>スウリョウ</t>
    </rPh>
    <phoneticPr fontId="8"/>
  </si>
  <si>
    <t>（都道府県・</t>
    <rPh sb="3" eb="4">
      <t>フ</t>
    </rPh>
    <phoneticPr fontId="8"/>
  </si>
  <si>
    <t>～</t>
  </si>
  <si>
    <t>【収入予算】</t>
    <rPh sb="1" eb="3">
      <t>シュウニュウ</t>
    </rPh>
    <phoneticPr fontId="12"/>
  </si>
  <si>
    <t>団体名</t>
    <rPh sb="0" eb="2">
      <t>ダンタイ</t>
    </rPh>
    <rPh sb="2" eb="3">
      <t>メイ</t>
    </rPh>
    <phoneticPr fontId="15"/>
  </si>
  <si>
    <r>
      <t>割引販売を行っている場合のみ、割引額の合計をマイナスで記入</t>
    </r>
    <r>
      <rPr>
        <b/>
        <sz val="12"/>
        <color theme="1"/>
        <rFont val="ＭＳ ゴシック"/>
        <family val="3"/>
        <charset val="128"/>
      </rPr>
      <t>→</t>
    </r>
    <r>
      <rPr>
        <sz val="12"/>
        <color theme="1"/>
        <rFont val="ＭＳ ゴシック"/>
        <family val="3"/>
        <charset val="128"/>
      </rPr>
      <t xml:space="preserve"> </t>
    </r>
    <rPh sb="0" eb="4">
      <t>ワリビキハンバイ</t>
    </rPh>
    <rPh sb="5" eb="6">
      <t>オコナ</t>
    </rPh>
    <rPh sb="10" eb="12">
      <t>バアイ</t>
    </rPh>
    <rPh sb="15" eb="18">
      <t>ワリビキガク</t>
    </rPh>
    <rPh sb="19" eb="21">
      <t>ゴウケイ</t>
    </rPh>
    <rPh sb="27" eb="29">
      <t>キニュウ</t>
    </rPh>
    <phoneticPr fontId="12"/>
  </si>
  <si>
    <t>活動の収支</t>
    <rPh sb="0" eb="2">
      <t>カツドウ</t>
    </rPh>
    <rPh sb="3" eb="5">
      <t>シュウシ</t>
    </rPh>
    <phoneticPr fontId="8"/>
  </si>
  <si>
    <t>（イ）収入合計</t>
    <rPh sb="3" eb="5">
      <t>シュウニュウ</t>
    </rPh>
    <rPh sb="5" eb="7">
      <t>ゴウケイ</t>
    </rPh>
    <phoneticPr fontId="8"/>
  </si>
  <si>
    <t>時間外連絡先</t>
    <rPh sb="0" eb="6">
      <t>ジカンガイレンラクサキ</t>
    </rPh>
    <phoneticPr fontId="8"/>
  </si>
  <si>
    <t>担当者電話番号</t>
    <rPh sb="0" eb="3">
      <t>タントウシャ</t>
    </rPh>
    <rPh sb="3" eb="5">
      <t>デンワ</t>
    </rPh>
    <rPh sb="5" eb="7">
      <t>バンゴウ</t>
    </rPh>
    <phoneticPr fontId="8"/>
  </si>
  <si>
    <t>配信等収入</t>
    <rPh sb="0" eb="2">
      <t>ハイシン</t>
    </rPh>
    <rPh sb="2" eb="3">
      <t>トウ</t>
    </rPh>
    <rPh sb="3" eb="5">
      <t>シュウニュウ</t>
    </rPh>
    <phoneticPr fontId="8"/>
  </si>
  <si>
    <t>配信等収入</t>
    <rPh sb="0" eb="2">
      <t>ハイシン</t>
    </rPh>
    <rPh sb="2" eb="3">
      <t>トウ</t>
    </rPh>
    <rPh sb="3" eb="5">
      <t>シュウニュウ</t>
    </rPh>
    <phoneticPr fontId="12"/>
  </si>
  <si>
    <t>オーケストラ</t>
  </si>
  <si>
    <t>バレエ</t>
  </si>
  <si>
    <t>現代演劇</t>
    <rPh sb="0" eb="2">
      <t>ゲンダイ</t>
    </rPh>
    <rPh sb="2" eb="4">
      <t>エンゲキ</t>
    </rPh>
    <phoneticPr fontId="8"/>
  </si>
  <si>
    <t>雅楽</t>
    <rPh sb="0" eb="2">
      <t>ガガク</t>
    </rPh>
    <phoneticPr fontId="8"/>
  </si>
  <si>
    <t>※総表に記入した情報が反映されます。</t>
    <phoneticPr fontId="15"/>
  </si>
  <si>
    <t>人形劇</t>
    <rPh sb="0" eb="3">
      <t>ニンギョウゲキ</t>
    </rPh>
    <phoneticPr fontId="15"/>
  </si>
  <si>
    <t>室内楽</t>
    <rPh sb="0" eb="3">
      <t>シツナイガク</t>
    </rPh>
    <phoneticPr fontId="15"/>
  </si>
  <si>
    <t>非表示行</t>
    <rPh sb="0" eb="4">
      <t>ヒヒョウジギョウ</t>
    </rPh>
    <phoneticPr fontId="12"/>
  </si>
  <si>
    <t>【支出予算】</t>
    <rPh sb="1" eb="3">
      <t>シシュツ</t>
    </rPh>
    <rPh sb="2" eb="3">
      <t>シュウシ</t>
    </rPh>
    <phoneticPr fontId="12"/>
  </si>
  <si>
    <t>【個表】</t>
    <rPh sb="1" eb="3">
      <t>コヒョウ</t>
    </rPh>
    <phoneticPr fontId="12"/>
  </si>
  <si>
    <t>開演時間</t>
    <rPh sb="0" eb="2">
      <t>カイエン</t>
    </rPh>
    <rPh sb="2" eb="4">
      <t>ジカン</t>
    </rPh>
    <phoneticPr fontId="8"/>
  </si>
  <si>
    <t>団体住所
（所在地）</t>
    <phoneticPr fontId="8"/>
  </si>
  <si>
    <t>入場料収入</t>
    <rPh sb="0" eb="3">
      <t>ニュウジョウリョウ</t>
    </rPh>
    <rPh sb="3" eb="5">
      <t>シュウニュウ</t>
    </rPh>
    <phoneticPr fontId="8"/>
  </si>
  <si>
    <t>共催者負担金</t>
  </si>
  <si>
    <t>補助金・助成金</t>
  </si>
  <si>
    <t>寄付金・協賛金</t>
  </si>
  <si>
    <t>広告料・その他の収入</t>
  </si>
  <si>
    <t>演出助手料</t>
    <rPh sb="0" eb="2">
      <t>エンシュツ</t>
    </rPh>
    <rPh sb="2" eb="4">
      <t>ジョシュ</t>
    </rPh>
    <rPh sb="4" eb="5">
      <t>リョウ</t>
    </rPh>
    <phoneticPr fontId="8"/>
  </si>
  <si>
    <t>振付助手料</t>
    <rPh sb="0" eb="2">
      <t>フリツケ</t>
    </rPh>
    <rPh sb="2" eb="4">
      <t>ジョシュ</t>
    </rPh>
    <rPh sb="4" eb="5">
      <t>リョウ</t>
    </rPh>
    <phoneticPr fontId="8"/>
  </si>
  <si>
    <t>舞台監督助手料</t>
    <rPh sb="0" eb="4">
      <t>ブタイカントク</t>
    </rPh>
    <rPh sb="4" eb="6">
      <t>ジョシュ</t>
    </rPh>
    <rPh sb="6" eb="7">
      <t>リョウ</t>
    </rPh>
    <phoneticPr fontId="8"/>
  </si>
  <si>
    <t>構成料</t>
    <rPh sb="0" eb="2">
      <t>コウセイ</t>
    </rPh>
    <rPh sb="2" eb="3">
      <t>リョウ</t>
    </rPh>
    <phoneticPr fontId="8"/>
  </si>
  <si>
    <t>ドラマトゥルク料</t>
    <rPh sb="7" eb="8">
      <t>リョウ</t>
    </rPh>
    <phoneticPr fontId="8"/>
  </si>
  <si>
    <t>付帯設備使用料</t>
    <rPh sb="0" eb="4">
      <t>フタイセツビ</t>
    </rPh>
    <rPh sb="4" eb="7">
      <t>シヨウリョウ</t>
    </rPh>
    <phoneticPr fontId="8"/>
  </si>
  <si>
    <t>活動名</t>
    <rPh sb="0" eb="2">
      <t>カツドウ</t>
    </rPh>
    <rPh sb="2" eb="3">
      <t>メイ</t>
    </rPh>
    <phoneticPr fontId="8"/>
  </si>
  <si>
    <t>（フリガナ）</t>
    <phoneticPr fontId="8"/>
  </si>
  <si>
    <t>入場券内訳</t>
  </si>
  <si>
    <t>入場券内訳</t>
    <rPh sb="2" eb="3">
      <t>ケン</t>
    </rPh>
    <rPh sb="3" eb="5">
      <t>ウチワケ</t>
    </rPh>
    <phoneticPr fontId="8"/>
  </si>
  <si>
    <t>フリガナ</t>
    <phoneticPr fontId="15"/>
  </si>
  <si>
    <t>―</t>
  </si>
  <si>
    <t>電話</t>
  </si>
  <si>
    <t>住所</t>
    <rPh sb="0" eb="2">
      <t>ジュウショ</t>
    </rPh>
    <phoneticPr fontId="8"/>
  </si>
  <si>
    <t>ウェブサイト</t>
    <phoneticPr fontId="8"/>
  </si>
  <si>
    <t>公益財団法人</t>
    <rPh sb="0" eb="6">
      <t>コウエキザイダンホウジン</t>
    </rPh>
    <phoneticPr fontId="15"/>
  </si>
  <si>
    <t>公益社団法人</t>
    <rPh sb="0" eb="6">
      <t>コウエキシャダンホウジン</t>
    </rPh>
    <phoneticPr fontId="15"/>
  </si>
  <si>
    <t>一般財団法人</t>
    <rPh sb="0" eb="4">
      <t>イッパンザイダン</t>
    </rPh>
    <rPh sb="4" eb="6">
      <t>ホウジン</t>
    </rPh>
    <phoneticPr fontId="15"/>
  </si>
  <si>
    <t>一般社団法人</t>
    <rPh sb="0" eb="6">
      <t>イッパンシャダンホウジン</t>
    </rPh>
    <phoneticPr fontId="15"/>
  </si>
  <si>
    <t>認定特定非営利活動法人</t>
    <rPh sb="0" eb="2">
      <t>ニンテイ</t>
    </rPh>
    <rPh sb="2" eb="11">
      <t>トクテイヒエイリカツドウホウジン</t>
    </rPh>
    <phoneticPr fontId="15"/>
  </si>
  <si>
    <t>特定非営利活動法人</t>
    <rPh sb="0" eb="9">
      <t>トクテイヒエイリカツドウホウジン</t>
    </rPh>
    <phoneticPr fontId="15"/>
  </si>
  <si>
    <t>株式会社</t>
    <rPh sb="0" eb="4">
      <t>カブシキガイシャ</t>
    </rPh>
    <phoneticPr fontId="15"/>
  </si>
  <si>
    <t>合同会社</t>
    <rPh sb="0" eb="4">
      <t>ゴウドウガイシャ</t>
    </rPh>
    <phoneticPr fontId="15"/>
  </si>
  <si>
    <t>有限会社</t>
    <rPh sb="0" eb="4">
      <t>ユウゲンガイシャ</t>
    </rPh>
    <phoneticPr fontId="15"/>
  </si>
  <si>
    <t>その他法人</t>
    <rPh sb="2" eb="3">
      <t>タ</t>
    </rPh>
    <rPh sb="3" eb="5">
      <t>ホウジン</t>
    </rPh>
    <phoneticPr fontId="15"/>
  </si>
  <si>
    <t>任意団体</t>
    <rPh sb="0" eb="2">
      <t>ニンイ</t>
    </rPh>
    <rPh sb="2" eb="4">
      <t>ダンタイ</t>
    </rPh>
    <phoneticPr fontId="15"/>
  </si>
  <si>
    <t>法人設立年月</t>
    <phoneticPr fontId="8"/>
  </si>
  <si>
    <t>団体の将来像</t>
    <rPh sb="0" eb="2">
      <t>ダンタイ</t>
    </rPh>
    <rPh sb="3" eb="6">
      <t>ショウライゾウ</t>
    </rPh>
    <phoneticPr fontId="8"/>
  </si>
  <si>
    <t>組　織</t>
  </si>
  <si>
    <t>役　　職　　員</t>
    <phoneticPr fontId="8"/>
  </si>
  <si>
    <t>団体構成員及び加入条件</t>
    <phoneticPr fontId="8"/>
  </si>
  <si>
    <t>〔団体構成員〕</t>
    <phoneticPr fontId="8"/>
  </si>
  <si>
    <t>〔加入条件〕</t>
    <phoneticPr fontId="8"/>
  </si>
  <si>
    <t>経理担当者</t>
  </si>
  <si>
    <t>監査担当者</t>
  </si>
  <si>
    <t>沿　革</t>
  </si>
  <si>
    <t>財務状況</t>
    <phoneticPr fontId="8"/>
  </si>
  <si>
    <t>総収入（A）
（千円）</t>
    <rPh sb="8" eb="10">
      <t>センエン</t>
    </rPh>
    <phoneticPr fontId="8"/>
  </si>
  <si>
    <t>総支出（B）
（千円）</t>
    <phoneticPr fontId="8"/>
  </si>
  <si>
    <t>収支差（A-B）
（千円）</t>
    <rPh sb="0" eb="2">
      <t>シュウシ</t>
    </rPh>
    <rPh sb="2" eb="3">
      <t>サ</t>
    </rPh>
    <rPh sb="10" eb="12">
      <t>センエン</t>
    </rPh>
    <phoneticPr fontId="8"/>
  </si>
  <si>
    <t>※　Ａ４判１枚に収まるように作成してください。</t>
  </si>
  <si>
    <t>公演回数
（回）</t>
    <rPh sb="0" eb="2">
      <t>コウエン</t>
    </rPh>
    <rPh sb="2" eb="4">
      <t>カイスウ</t>
    </rPh>
    <rPh sb="6" eb="7">
      <t>カイ</t>
    </rPh>
    <phoneticPr fontId="8"/>
  </si>
  <si>
    <t>観客数
（人）</t>
    <rPh sb="0" eb="3">
      <t>カンキャクスウ</t>
    </rPh>
    <rPh sb="5" eb="6">
      <t>ニン</t>
    </rPh>
    <phoneticPr fontId="8"/>
  </si>
  <si>
    <t>事業費
（千円）</t>
    <phoneticPr fontId="8"/>
  </si>
  <si>
    <t>金額
（千円）</t>
    <phoneticPr fontId="8"/>
  </si>
  <si>
    <t>氏　名</t>
    <rPh sb="0" eb="1">
      <t>シ</t>
    </rPh>
    <rPh sb="2" eb="3">
      <t>メイ</t>
    </rPh>
    <phoneticPr fontId="8"/>
  </si>
  <si>
    <t>フリガナ</t>
    <phoneticPr fontId="8"/>
  </si>
  <si>
    <t>生年月</t>
    <phoneticPr fontId="15"/>
  </si>
  <si>
    <t>本名</t>
    <rPh sb="0" eb="2">
      <t>ホンミョウ</t>
    </rPh>
    <phoneticPr fontId="8"/>
  </si>
  <si>
    <t>芸名等</t>
    <rPh sb="0" eb="2">
      <t>ゲイメイ</t>
    </rPh>
    <phoneticPr fontId="8"/>
  </si>
  <si>
    <t>【団体概要】</t>
    <rPh sb="1" eb="3">
      <t>ダンタイ</t>
    </rPh>
    <rPh sb="3" eb="5">
      <t>ガイヨウ</t>
    </rPh>
    <phoneticPr fontId="15"/>
  </si>
  <si>
    <t>郵便番号</t>
    <rPh sb="0" eb="4">
      <t>ユウビンバンゴウ</t>
    </rPh>
    <phoneticPr fontId="8"/>
  </si>
  <si>
    <r>
      <t>割引販売を行っている場合のみ、割引額の合計をマイナスで記入</t>
    </r>
    <r>
      <rPr>
        <b/>
        <sz val="11"/>
        <rFont val="ＭＳ ゴシック"/>
        <family val="3"/>
        <charset val="128"/>
      </rPr>
      <t>→</t>
    </r>
    <phoneticPr fontId="8"/>
  </si>
  <si>
    <t>出演費</t>
    <rPh sb="0" eb="2">
      <t>シュツエン</t>
    </rPh>
    <rPh sb="2" eb="3">
      <t>ヒ</t>
    </rPh>
    <phoneticPr fontId="10"/>
  </si>
  <si>
    <t>①</t>
    <phoneticPr fontId="10"/>
  </si>
  <si>
    <t>②</t>
    <phoneticPr fontId="10"/>
  </si>
  <si>
    <t>③</t>
    <phoneticPr fontId="10"/>
  </si>
  <si>
    <t>（千円）</t>
    <rPh sb="1" eb="3">
      <t>センエン</t>
    </rPh>
    <phoneticPr fontId="10"/>
  </si>
  <si>
    <t>←項目をご選択ください。</t>
    <rPh sb="1" eb="3">
      <t>コウモク</t>
    </rPh>
    <rPh sb="5" eb="7">
      <t>センタク</t>
    </rPh>
    <phoneticPr fontId="10"/>
  </si>
  <si>
    <t>音楽費</t>
    <rPh sb="0" eb="2">
      <t>オンガク</t>
    </rPh>
    <rPh sb="2" eb="3">
      <t>ヒ</t>
    </rPh>
    <phoneticPr fontId="10"/>
  </si>
  <si>
    <t>舞台費</t>
    <rPh sb="0" eb="2">
      <t>ブタイ</t>
    </rPh>
    <rPh sb="2" eb="3">
      <t>ヒ</t>
    </rPh>
    <phoneticPr fontId="10"/>
  </si>
  <si>
    <t>文芸費</t>
    <rPh sb="0" eb="2">
      <t>ブンゲイ</t>
    </rPh>
    <rPh sb="2" eb="3">
      <t>ヒ</t>
    </rPh>
    <phoneticPr fontId="10"/>
  </si>
  <si>
    <t>会場費</t>
    <rPh sb="0" eb="3">
      <t>カイジョウヒ</t>
    </rPh>
    <phoneticPr fontId="10"/>
  </si>
  <si>
    <t>運搬費</t>
    <rPh sb="0" eb="2">
      <t>ウンパン</t>
    </rPh>
    <rPh sb="2" eb="3">
      <t>ヒ</t>
    </rPh>
    <phoneticPr fontId="10"/>
  </si>
  <si>
    <t>謝金</t>
    <rPh sb="0" eb="2">
      <t>シャキン</t>
    </rPh>
    <phoneticPr fontId="10"/>
  </si>
  <si>
    <t>旅費</t>
    <rPh sb="0" eb="2">
      <t>リョヒ</t>
    </rPh>
    <phoneticPr fontId="10"/>
  </si>
  <si>
    <t>出演費</t>
    <rPh sb="0" eb="2">
      <t>シュツエン</t>
    </rPh>
    <rPh sb="2" eb="3">
      <t>ヒ</t>
    </rPh>
    <phoneticPr fontId="8"/>
  </si>
  <si>
    <t>文芸費</t>
    <rPh sb="0" eb="2">
      <t>ブンゲイ</t>
    </rPh>
    <rPh sb="2" eb="3">
      <t>ヒ</t>
    </rPh>
    <phoneticPr fontId="8"/>
  </si>
  <si>
    <t>音楽費</t>
    <rPh sb="0" eb="2">
      <t>オンガク</t>
    </rPh>
    <rPh sb="2" eb="3">
      <t>ヒ</t>
    </rPh>
    <phoneticPr fontId="8"/>
  </si>
  <si>
    <t>舞台費</t>
    <rPh sb="0" eb="2">
      <t>ブタイ</t>
    </rPh>
    <rPh sb="2" eb="3">
      <t>ヒ</t>
    </rPh>
    <phoneticPr fontId="8"/>
  </si>
  <si>
    <t>宣伝・印刷費</t>
    <rPh sb="0" eb="2">
      <t>センデン</t>
    </rPh>
    <rPh sb="3" eb="5">
      <t>インサツ</t>
    </rPh>
    <rPh sb="5" eb="6">
      <t>ヒ</t>
    </rPh>
    <phoneticPr fontId="8"/>
  </si>
  <si>
    <t>非表示行</t>
    <rPh sb="0" eb="4">
      <t>ヒヒョウジギョウ</t>
    </rPh>
    <phoneticPr fontId="10"/>
  </si>
  <si>
    <t>宣伝・印刷費</t>
    <rPh sb="0" eb="2">
      <t>センデン</t>
    </rPh>
    <rPh sb="3" eb="6">
      <t>インサツヒ</t>
    </rPh>
    <phoneticPr fontId="10"/>
  </si>
  <si>
    <t>記録・配信費</t>
    <rPh sb="0" eb="2">
      <t>キロク</t>
    </rPh>
    <rPh sb="3" eb="6">
      <t>ハイシンヒ</t>
    </rPh>
    <phoneticPr fontId="10"/>
  </si>
  <si>
    <t>活動内容</t>
    <rPh sb="0" eb="1">
      <t>カツ</t>
    </rPh>
    <rPh sb="1" eb="2">
      <t>ドウ</t>
    </rPh>
    <rPh sb="2" eb="4">
      <t>ナイヨウ</t>
    </rPh>
    <phoneticPr fontId="9"/>
  </si>
  <si>
    <t>法人番号</t>
    <phoneticPr fontId="8"/>
  </si>
  <si>
    <t>衣装スタッフ費</t>
    <rPh sb="0" eb="2">
      <t>イショウ</t>
    </rPh>
    <rPh sb="6" eb="7">
      <t>ヒ</t>
    </rPh>
    <phoneticPr fontId="8"/>
  </si>
  <si>
    <t>照明スタッフ費</t>
    <rPh sb="0" eb="2">
      <t>ショウメイ</t>
    </rPh>
    <rPh sb="6" eb="7">
      <t>ヒ</t>
    </rPh>
    <phoneticPr fontId="8"/>
  </si>
  <si>
    <t>音響スタッフ費</t>
    <rPh sb="0" eb="2">
      <t>オンキョウ</t>
    </rPh>
    <rPh sb="6" eb="7">
      <t>ヒ</t>
    </rPh>
    <phoneticPr fontId="8"/>
  </si>
  <si>
    <t>映像スタッフ費</t>
    <rPh sb="0" eb="2">
      <t>エイゾウ</t>
    </rPh>
    <rPh sb="6" eb="7">
      <t>ヒ</t>
    </rPh>
    <phoneticPr fontId="8"/>
  </si>
  <si>
    <t>搬入（仕込み）から搬出（ばらし）までの期間で必要な場合のみ。
航空・船舶・列車運賃の特別料金（ファーストクラス、ビジネス料金、グリーン料金等）は計上不可</t>
    <rPh sb="0" eb="2">
      <t>ハンニュウ</t>
    </rPh>
    <rPh sb="3" eb="5">
      <t>シコミ</t>
    </rPh>
    <rPh sb="9" eb="11">
      <t>ハンシュツ</t>
    </rPh>
    <rPh sb="19" eb="21">
      <t>キカン</t>
    </rPh>
    <rPh sb="22" eb="24">
      <t>ヒツヨウ</t>
    </rPh>
    <rPh sb="25" eb="27">
      <t>バアイ</t>
    </rPh>
    <rPh sb="74" eb="76">
      <t>フカ</t>
    </rPh>
    <phoneticPr fontId="8"/>
  </si>
  <si>
    <t>宿泊を伴う場合のみ（上限：2,200円）
搬入（仕込み）から搬出（ばらし）までの期間で必要な場合のみ。</t>
    <rPh sb="10" eb="12">
      <t>ジョウゲン</t>
    </rPh>
    <rPh sb="18" eb="19">
      <t>エン</t>
    </rPh>
    <phoneticPr fontId="8"/>
  </si>
  <si>
    <t>新聞、雑誌、駅貼り、宣伝デザイン料
応募活動に係るウェブサイト作成費、
点字に係る経費を含む</t>
    <rPh sb="0" eb="2">
      <t>シンブン</t>
    </rPh>
    <rPh sb="3" eb="5">
      <t>ザッシ</t>
    </rPh>
    <rPh sb="6" eb="8">
      <t>エキバ</t>
    </rPh>
    <rPh sb="10" eb="12">
      <t>センデン</t>
    </rPh>
    <rPh sb="16" eb="17">
      <t>リョウ</t>
    </rPh>
    <rPh sb="36" eb="38">
      <t>テンジ</t>
    </rPh>
    <rPh sb="39" eb="40">
      <t>カカ</t>
    </rPh>
    <rPh sb="41" eb="43">
      <t>ケイヒ</t>
    </rPh>
    <rPh sb="44" eb="45">
      <t>フク</t>
    </rPh>
    <phoneticPr fontId="8"/>
  </si>
  <si>
    <t>合唱指揮料</t>
  </si>
  <si>
    <t>音楽プラン料</t>
  </si>
  <si>
    <t>音響プラン料</t>
  </si>
  <si>
    <t>特殊効果プラン料</t>
  </si>
  <si>
    <t>映像プラン料</t>
  </si>
  <si>
    <t>企画制作料</t>
  </si>
  <si>
    <t>作曲料</t>
  </si>
  <si>
    <t>編曲料</t>
  </si>
  <si>
    <t>作詞料</t>
  </si>
  <si>
    <t>訳詞料</t>
  </si>
  <si>
    <t>作調料</t>
  </si>
  <si>
    <t>音楽制作料</t>
  </si>
  <si>
    <t>調律料</t>
  </si>
  <si>
    <t>稽古ピアニスト料</t>
  </si>
  <si>
    <t>楽器借料</t>
  </si>
  <si>
    <t>楽譜借料</t>
  </si>
  <si>
    <t>楽譜製作料</t>
  </si>
  <si>
    <t>演奏料</t>
  </si>
  <si>
    <t>ソリスト料</t>
  </si>
  <si>
    <t>合唱料</t>
  </si>
  <si>
    <t>指揮料</t>
  </si>
  <si>
    <t>コレペティ料</t>
  </si>
  <si>
    <t>プロンプター料</t>
  </si>
  <si>
    <t>助成金の額</t>
    <rPh sb="0" eb="3">
      <t>ジョセイキン</t>
    </rPh>
    <rPh sb="4" eb="5">
      <t>ガク</t>
    </rPh>
    <phoneticPr fontId="8"/>
  </si>
  <si>
    <t>プログラム等売上収入</t>
    <rPh sb="5" eb="6">
      <t>ナド</t>
    </rPh>
    <phoneticPr fontId="8"/>
  </si>
  <si>
    <t>収入総額（イ＋ロ）</t>
    <phoneticPr fontId="8"/>
  </si>
  <si>
    <t>実施会場（所在地）</t>
    <rPh sb="2" eb="4">
      <t>カイジョウ</t>
    </rPh>
    <phoneticPr fontId="8"/>
  </si>
  <si>
    <t>本活動の企画意図及び目標</t>
    <rPh sb="0" eb="1">
      <t>ホン</t>
    </rPh>
    <rPh sb="1" eb="3">
      <t>カツドウ</t>
    </rPh>
    <rPh sb="4" eb="6">
      <t>キカク</t>
    </rPh>
    <rPh sb="6" eb="8">
      <t>イト</t>
    </rPh>
    <rPh sb="8" eb="9">
      <t>オヨ</t>
    </rPh>
    <rPh sb="10" eb="12">
      <t>モクヒョウ</t>
    </rPh>
    <phoneticPr fontId="8"/>
  </si>
  <si>
    <t>○　国内公演</t>
    <rPh sb="2" eb="4">
      <t>コクナイ</t>
    </rPh>
    <rPh sb="4" eb="6">
      <t>コウエン</t>
    </rPh>
    <phoneticPr fontId="15"/>
  </si>
  <si>
    <t>○　海外公演</t>
    <rPh sb="2" eb="4">
      <t>カイガイ</t>
    </rPh>
    <rPh sb="4" eb="6">
      <t>コウエン</t>
    </rPh>
    <phoneticPr fontId="15"/>
  </si>
  <si>
    <t>金額（千円）</t>
    <rPh sb="0" eb="2">
      <t>キンガク</t>
    </rPh>
    <phoneticPr fontId="8"/>
  </si>
  <si>
    <t>助成対象経費総額（支出総額）</t>
    <rPh sb="0" eb="2">
      <t>ジョセイ</t>
    </rPh>
    <rPh sb="2" eb="4">
      <t>タイショウ</t>
    </rPh>
    <rPh sb="4" eb="6">
      <t>ケイヒ</t>
    </rPh>
    <rPh sb="6" eb="8">
      <t>ソウガク</t>
    </rPh>
    <rPh sb="9" eb="11">
      <t>シシュツ</t>
    </rPh>
    <rPh sb="11" eb="13">
      <t>ソウガク</t>
    </rPh>
    <phoneticPr fontId="10"/>
  </si>
  <si>
    <t>団体名</t>
    <rPh sb="0" eb="2">
      <t>ダンタイ</t>
    </rPh>
    <rPh sb="2" eb="3">
      <t>メイ</t>
    </rPh>
    <phoneticPr fontId="12"/>
  </si>
  <si>
    <t>活動名</t>
    <rPh sb="0" eb="2">
      <t>カツドウ</t>
    </rPh>
    <rPh sb="2" eb="3">
      <t>メイ</t>
    </rPh>
    <phoneticPr fontId="12"/>
  </si>
  <si>
    <t>団体名</t>
    <rPh sb="0" eb="2">
      <t>ダンタイ</t>
    </rPh>
    <rPh sb="2" eb="3">
      <t>メイ</t>
    </rPh>
    <phoneticPr fontId="10"/>
  </si>
  <si>
    <t>活動名</t>
    <rPh sb="0" eb="2">
      <t>カツドウ</t>
    </rPh>
    <rPh sb="2" eb="3">
      <t>メイ</t>
    </rPh>
    <phoneticPr fontId="10"/>
  </si>
  <si>
    <t>項目</t>
    <rPh sb="0" eb="2">
      <t>コウモク</t>
    </rPh>
    <phoneticPr fontId="10"/>
  </si>
  <si>
    <t>金額</t>
    <rPh sb="0" eb="2">
      <t>キンガク</t>
    </rPh>
    <phoneticPr fontId="10"/>
  </si>
  <si>
    <t>音楽費</t>
    <phoneticPr fontId="10"/>
  </si>
  <si>
    <t>文芸費</t>
    <phoneticPr fontId="10"/>
  </si>
  <si>
    <t>会場費</t>
    <phoneticPr fontId="10"/>
  </si>
  <si>
    <t>舞台費</t>
    <phoneticPr fontId="10"/>
  </si>
  <si>
    <t>運搬費</t>
    <phoneticPr fontId="10"/>
  </si>
  <si>
    <t>謝金</t>
    <phoneticPr fontId="10"/>
  </si>
  <si>
    <t>旅費</t>
    <phoneticPr fontId="10"/>
  </si>
  <si>
    <t>宣伝・印刷費</t>
    <phoneticPr fontId="10"/>
  </si>
  <si>
    <t>記録・配信費</t>
    <phoneticPr fontId="10"/>
  </si>
  <si>
    <t>プログラム等売上収入</t>
    <rPh sb="5" eb="6">
      <t>トウ</t>
    </rPh>
    <phoneticPr fontId="8"/>
  </si>
  <si>
    <t>【個人略歴】</t>
    <rPh sb="1" eb="3">
      <t>コジン</t>
    </rPh>
    <rPh sb="3" eb="5">
      <t>リャクレキ</t>
    </rPh>
    <phoneticPr fontId="8"/>
  </si>
  <si>
    <t>本活動の内容</t>
    <rPh sb="0" eb="1">
      <t>ホン</t>
    </rPh>
    <rPh sb="1" eb="3">
      <t>カツドウ</t>
    </rPh>
    <rPh sb="4" eb="6">
      <t>ナイヨウ</t>
    </rPh>
    <phoneticPr fontId="15"/>
  </si>
  <si>
    <t>助成対象経費総額
（支出総額）</t>
    <phoneticPr fontId="8"/>
  </si>
  <si>
    <t>宿泊費（甲地）</t>
    <rPh sb="0" eb="3">
      <t>シュクハクヒ</t>
    </rPh>
    <rPh sb="4" eb="5">
      <t>コウ</t>
    </rPh>
    <rPh sb="5" eb="6">
      <t>チ</t>
    </rPh>
    <phoneticPr fontId="8"/>
  </si>
  <si>
    <t>宿泊費一式</t>
    <rPh sb="0" eb="3">
      <t>シュクハクヒ</t>
    </rPh>
    <rPh sb="3" eb="5">
      <t>イッシキ</t>
    </rPh>
    <phoneticPr fontId="8"/>
  </si>
  <si>
    <t>宿泊費（乙地）</t>
    <rPh sb="0" eb="3">
      <t>シュクハクヒ</t>
    </rPh>
    <rPh sb="4" eb="5">
      <t>オツ</t>
    </rPh>
    <rPh sb="5" eb="6">
      <t>チ</t>
    </rPh>
    <phoneticPr fontId="8"/>
  </si>
  <si>
    <t>搬入（仕込み）から搬出（ばらし）までの期間で必要な場合のみ。
上限：10,900円</t>
    <rPh sb="0" eb="2">
      <t>ハンニュウ</t>
    </rPh>
    <rPh sb="3" eb="5">
      <t>シコミ</t>
    </rPh>
    <rPh sb="9" eb="11">
      <t>ハンシュツ</t>
    </rPh>
    <rPh sb="19" eb="21">
      <t>キカン</t>
    </rPh>
    <rPh sb="22" eb="24">
      <t>ヒツヨウ</t>
    </rPh>
    <rPh sb="25" eb="27">
      <t>バアイ</t>
    </rPh>
    <rPh sb="31" eb="33">
      <t>ジョウゲン</t>
    </rPh>
    <rPh sb="40" eb="41">
      <t>エン</t>
    </rPh>
    <phoneticPr fontId="8"/>
  </si>
  <si>
    <t>搬入（仕込み）から搬出（ばらし）までの期間で必要な場合のみ。
上限：9,800円</t>
    <rPh sb="0" eb="2">
      <t>ハンニュウ</t>
    </rPh>
    <rPh sb="3" eb="5">
      <t>シコミ</t>
    </rPh>
    <rPh sb="9" eb="11">
      <t>ハンシュツ</t>
    </rPh>
    <rPh sb="19" eb="21">
      <t>キカン</t>
    </rPh>
    <rPh sb="22" eb="24">
      <t>ヒツヨウ</t>
    </rPh>
    <rPh sb="25" eb="27">
      <t>バアイ</t>
    </rPh>
    <rPh sb="31" eb="33">
      <t>ジョウゲン</t>
    </rPh>
    <rPh sb="39" eb="40">
      <t>エン</t>
    </rPh>
    <phoneticPr fontId="8"/>
  </si>
  <si>
    <t>謝金</t>
    <rPh sb="0" eb="1">
      <t>シャ</t>
    </rPh>
    <rPh sb="1" eb="2">
      <t>キン</t>
    </rPh>
    <phoneticPr fontId="8"/>
  </si>
  <si>
    <t>旅費</t>
    <rPh sb="0" eb="1">
      <t>タビ</t>
    </rPh>
    <rPh sb="1" eb="2">
      <t>ヒ</t>
    </rPh>
    <phoneticPr fontId="8"/>
  </si>
  <si>
    <t>かつら（床山）費</t>
    <rPh sb="4" eb="6">
      <t>トコヤマ</t>
    </rPh>
    <rPh sb="7" eb="8">
      <t>ヒ</t>
    </rPh>
    <phoneticPr fontId="8"/>
  </si>
  <si>
    <t>団体情報</t>
    <rPh sb="0" eb="2">
      <t>ダンタイ</t>
    </rPh>
    <rPh sb="2" eb="4">
      <t>ジョウホウ</t>
    </rPh>
    <phoneticPr fontId="8"/>
  </si>
  <si>
    <t>電話番号</t>
    <rPh sb="0" eb="2">
      <t>デンワ</t>
    </rPh>
    <rPh sb="2" eb="4">
      <t>バンゴウ</t>
    </rPh>
    <phoneticPr fontId="8"/>
  </si>
  <si>
    <t>担当部署・所属</t>
    <rPh sb="0" eb="2">
      <t>タントウ</t>
    </rPh>
    <rPh sb="2" eb="4">
      <t>ブショ</t>
    </rPh>
    <rPh sb="5" eb="7">
      <t>ショゾク</t>
    </rPh>
    <phoneticPr fontId="8"/>
  </si>
  <si>
    <t>氏名</t>
    <phoneticPr fontId="8"/>
  </si>
  <si>
    <t>団体に対する補助金・助成金名</t>
    <rPh sb="0" eb="2">
      <t>ダンタイ</t>
    </rPh>
    <rPh sb="3" eb="4">
      <t>タイ</t>
    </rPh>
    <rPh sb="6" eb="9">
      <t>ホジョキン</t>
    </rPh>
    <rPh sb="10" eb="13">
      <t>ジョセイキン</t>
    </rPh>
    <rPh sb="13" eb="14">
      <t>メイ</t>
    </rPh>
    <phoneticPr fontId="8"/>
  </si>
  <si>
    <t>団体の事業目的</t>
    <rPh sb="0" eb="2">
      <t>ダンタイ</t>
    </rPh>
    <rPh sb="3" eb="5">
      <t>ジギョウ</t>
    </rPh>
    <rPh sb="5" eb="7">
      <t>モクテキ</t>
    </rPh>
    <phoneticPr fontId="8"/>
  </si>
  <si>
    <t>14pt・4行以内でご記入ください。</t>
    <phoneticPr fontId="15"/>
  </si>
  <si>
    <t>助成金算定基礎経費の
合計額（①＋②＋③）</t>
    <rPh sb="11" eb="13">
      <t>ゴウケイ</t>
    </rPh>
    <rPh sb="13" eb="14">
      <t>ガク</t>
    </rPh>
    <phoneticPr fontId="8"/>
  </si>
  <si>
    <t>台本印刷費</t>
    <rPh sb="0" eb="2">
      <t>ダイホン</t>
    </rPh>
    <rPh sb="2" eb="4">
      <t>インサツ</t>
    </rPh>
    <rPh sb="4" eb="5">
      <t>ヒ</t>
    </rPh>
    <phoneticPr fontId="8"/>
  </si>
  <si>
    <t>助成金算定基礎経費</t>
    <phoneticPr fontId="10"/>
  </si>
  <si>
    <t>施設コード</t>
    <rPh sb="0" eb="2">
      <t>シセツ</t>
    </rPh>
    <phoneticPr fontId="15"/>
  </si>
  <si>
    <t>施設更新フラグ</t>
    <rPh sb="0" eb="2">
      <t>シセツ</t>
    </rPh>
    <rPh sb="2" eb="4">
      <t>コウシン</t>
    </rPh>
    <phoneticPr fontId="15"/>
  </si>
  <si>
    <t>団体コード</t>
    <rPh sb="0" eb="2">
      <t>ダンタイ</t>
    </rPh>
    <phoneticPr fontId="15"/>
  </si>
  <si>
    <t>団体更新フラグ</t>
    <rPh sb="0" eb="2">
      <t>ダンタイ</t>
    </rPh>
    <rPh sb="2" eb="4">
      <t>コウシン</t>
    </rPh>
    <phoneticPr fontId="15"/>
  </si>
  <si>
    <t>要望書登録/連絡先/メールアドレス</t>
    <rPh sb="0" eb="3">
      <t>ヨウボウショ</t>
    </rPh>
    <rPh sb="3" eb="5">
      <t>トウロク</t>
    </rPh>
    <rPh sb="6" eb="9">
      <t>レンラクサキ</t>
    </rPh>
    <phoneticPr fontId="15"/>
  </si>
  <si>
    <t>要望書登録/連絡先/FAX</t>
    <rPh sb="0" eb="3">
      <t>ヨウボウショ</t>
    </rPh>
    <rPh sb="3" eb="5">
      <t>トウロク</t>
    </rPh>
    <rPh sb="6" eb="9">
      <t>レンラクサキ</t>
    </rPh>
    <phoneticPr fontId="15"/>
  </si>
  <si>
    <t>要望書登録/連絡先/電話番号</t>
    <rPh sb="0" eb="3">
      <t>ヨウボウショ</t>
    </rPh>
    <rPh sb="3" eb="5">
      <t>トウロク</t>
    </rPh>
    <rPh sb="6" eb="9">
      <t>レンラクサキ</t>
    </rPh>
    <rPh sb="10" eb="12">
      <t>デンワ</t>
    </rPh>
    <rPh sb="12" eb="14">
      <t>バンゴウ</t>
    </rPh>
    <phoneticPr fontId="15"/>
  </si>
  <si>
    <t>要望書登録/連絡先/担当部署</t>
    <rPh sb="0" eb="3">
      <t>ヨウボウショ</t>
    </rPh>
    <rPh sb="3" eb="5">
      <t>トウロク</t>
    </rPh>
    <rPh sb="6" eb="9">
      <t>レンラクサキ</t>
    </rPh>
    <rPh sb="10" eb="12">
      <t>タントウ</t>
    </rPh>
    <rPh sb="12" eb="14">
      <t>ブショ</t>
    </rPh>
    <phoneticPr fontId="15"/>
  </si>
  <si>
    <t>要望書登録/連絡先/担当役職</t>
    <rPh sb="0" eb="3">
      <t>ヨウボウショ</t>
    </rPh>
    <rPh sb="3" eb="5">
      <t>トウロク</t>
    </rPh>
    <rPh sb="6" eb="9">
      <t>レンラクサキ</t>
    </rPh>
    <rPh sb="10" eb="12">
      <t>タントウ</t>
    </rPh>
    <rPh sb="12" eb="14">
      <t>ヤクショク</t>
    </rPh>
    <phoneticPr fontId="15"/>
  </si>
  <si>
    <t>要望書登録/連絡先/担当者</t>
    <rPh sb="0" eb="3">
      <t>ヨウボウショ</t>
    </rPh>
    <rPh sb="3" eb="5">
      <t>トウロク</t>
    </rPh>
    <rPh sb="6" eb="9">
      <t>レンラクサキ</t>
    </rPh>
    <rPh sb="10" eb="13">
      <t>タントウシャ</t>
    </rPh>
    <phoneticPr fontId="15"/>
  </si>
  <si>
    <t>要望書登録/連絡先/住所2</t>
    <rPh sb="0" eb="3">
      <t>ヨウボウショ</t>
    </rPh>
    <rPh sb="3" eb="5">
      <t>トウロク</t>
    </rPh>
    <rPh sb="6" eb="9">
      <t>レンラクサキ</t>
    </rPh>
    <rPh sb="10" eb="12">
      <t>ジュウショ</t>
    </rPh>
    <phoneticPr fontId="15"/>
  </si>
  <si>
    <t>要望書登録/連絡先/住所1</t>
    <rPh sb="0" eb="3">
      <t>ヨウボウショ</t>
    </rPh>
    <rPh sb="3" eb="5">
      <t>トウロク</t>
    </rPh>
    <rPh sb="6" eb="9">
      <t>レンラクサキ</t>
    </rPh>
    <rPh sb="10" eb="12">
      <t>ジュウショ</t>
    </rPh>
    <phoneticPr fontId="15"/>
  </si>
  <si>
    <t>要望書登録/連絡先/郵便番号</t>
    <rPh sb="0" eb="3">
      <t>ヨウボウショ</t>
    </rPh>
    <rPh sb="3" eb="5">
      <t>トウロク</t>
    </rPh>
    <rPh sb="6" eb="9">
      <t>レンラクサキ</t>
    </rPh>
    <rPh sb="10" eb="14">
      <t>ユウビンバンゴウ</t>
    </rPh>
    <phoneticPr fontId="15"/>
  </si>
  <si>
    <t>施設登録/施設/住所2</t>
    <rPh sb="0" eb="2">
      <t>シセツ</t>
    </rPh>
    <rPh sb="2" eb="4">
      <t>トウロク</t>
    </rPh>
    <rPh sb="5" eb="7">
      <t>シセツ</t>
    </rPh>
    <rPh sb="8" eb="10">
      <t>ジュウショ</t>
    </rPh>
    <phoneticPr fontId="8"/>
  </si>
  <si>
    <t>施設登録/施設/住所1</t>
    <rPh sb="0" eb="2">
      <t>シセツ</t>
    </rPh>
    <rPh sb="2" eb="4">
      <t>トウロク</t>
    </rPh>
    <rPh sb="5" eb="7">
      <t>シセツ</t>
    </rPh>
    <rPh sb="8" eb="10">
      <t>ジュウショ</t>
    </rPh>
    <phoneticPr fontId="8"/>
  </si>
  <si>
    <t>施設登録/施設/都道府県</t>
    <rPh sb="0" eb="2">
      <t>シセツ</t>
    </rPh>
    <rPh sb="2" eb="4">
      <t>トウロク</t>
    </rPh>
    <rPh sb="5" eb="7">
      <t>シセツ</t>
    </rPh>
    <rPh sb="8" eb="12">
      <t>トドウフケン</t>
    </rPh>
    <phoneticPr fontId="8"/>
  </si>
  <si>
    <t>施設登録/施設/郵便番号</t>
    <rPh sb="0" eb="2">
      <t>シセツ</t>
    </rPh>
    <rPh sb="2" eb="4">
      <t>トウロク</t>
    </rPh>
    <rPh sb="5" eb="7">
      <t>シセツ</t>
    </rPh>
    <rPh sb="8" eb="12">
      <t>ユウビンバンゴウ</t>
    </rPh>
    <phoneticPr fontId="8"/>
  </si>
  <si>
    <t>施設登録/施設/施設名</t>
    <rPh sb="0" eb="2">
      <t>シセツ</t>
    </rPh>
    <rPh sb="2" eb="4">
      <t>トウロク</t>
    </rPh>
    <rPh sb="5" eb="7">
      <t>シセツ</t>
    </rPh>
    <rPh sb="8" eb="10">
      <t>シセツ</t>
    </rPh>
    <rPh sb="10" eb="11">
      <t>メイ</t>
    </rPh>
    <phoneticPr fontId="8"/>
  </si>
  <si>
    <t>団体登録/団体基本情報/団体種別</t>
    <rPh sb="12" eb="14">
      <t>ダンタイ</t>
    </rPh>
    <rPh sb="14" eb="16">
      <t>シュベツ</t>
    </rPh>
    <phoneticPr fontId="8"/>
  </si>
  <si>
    <t>団体登録/標準連絡先/団体名</t>
    <rPh sb="5" eb="7">
      <t>ヒョウジュン</t>
    </rPh>
    <rPh sb="7" eb="10">
      <t>レンラクサキ</t>
    </rPh>
    <rPh sb="11" eb="13">
      <t>ダンタイ</t>
    </rPh>
    <rPh sb="13" eb="14">
      <t>メイ</t>
    </rPh>
    <phoneticPr fontId="8"/>
  </si>
  <si>
    <t>団体登録/団体基本情報/創立年/月</t>
    <rPh sb="12" eb="14">
      <t>ソウリツ</t>
    </rPh>
    <rPh sb="14" eb="15">
      <t>ネン</t>
    </rPh>
    <rPh sb="16" eb="17">
      <t>ツキ</t>
    </rPh>
    <phoneticPr fontId="8"/>
  </si>
  <si>
    <t>団体登録/団体基本情報/ホームページ</t>
    <phoneticPr fontId="8"/>
  </si>
  <si>
    <t>団体登録/団体基本情報/FAX番号</t>
    <rPh sb="15" eb="17">
      <t>バンゴウ</t>
    </rPh>
    <phoneticPr fontId="8"/>
  </si>
  <si>
    <t>団体登録/団体基本情報/電話番号</t>
    <rPh sb="12" eb="14">
      <t>デンワ</t>
    </rPh>
    <rPh sb="14" eb="16">
      <t>バンゴウ</t>
    </rPh>
    <phoneticPr fontId="8"/>
  </si>
  <si>
    <t>団体登録/団体基本情報/住所2</t>
    <rPh sb="12" eb="14">
      <t>ジュウショ</t>
    </rPh>
    <phoneticPr fontId="8"/>
  </si>
  <si>
    <t>団体登録/団体基本情報/住所1</t>
    <rPh sb="12" eb="14">
      <t>ジュウショ</t>
    </rPh>
    <phoneticPr fontId="8"/>
  </si>
  <si>
    <t>団体登録/団体基本情報/都道府県</t>
    <rPh sb="12" eb="16">
      <t>トドウフケン</t>
    </rPh>
    <phoneticPr fontId="8"/>
  </si>
  <si>
    <t>団体登録/団体基本情報/郵便番号</t>
    <rPh sb="12" eb="16">
      <t>ユウビンバンゴウ</t>
    </rPh>
    <phoneticPr fontId="8"/>
  </si>
  <si>
    <t>団体登録/団体基本情報/代表者役職</t>
    <rPh sb="12" eb="15">
      <t>ダイヒョウシャ</t>
    </rPh>
    <rPh sb="15" eb="17">
      <t>ヤクショク</t>
    </rPh>
    <phoneticPr fontId="8"/>
  </si>
  <si>
    <t>団体登録/団体基本情報/代表者氏名</t>
    <rPh sb="12" eb="15">
      <t>ダイヒョウシャ</t>
    </rPh>
    <rPh sb="15" eb="17">
      <t>シメイ</t>
    </rPh>
    <phoneticPr fontId="8"/>
  </si>
  <si>
    <t>団体登録/団体基本情報/ヨミガナ</t>
  </si>
  <si>
    <t>団体登録/団体基本情報/団体名</t>
    <rPh sb="12" eb="14">
      <t>ダンタイ</t>
    </rPh>
    <rPh sb="14" eb="15">
      <t>メイ</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</si>
  <si>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</si>
  <si>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</si>
  <si>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要望書登録/活動場所/開始日</t>
    <rPh sb="0" eb="3">
      <t>ヨウボウショ</t>
    </rPh>
    <rPh sb="3" eb="5">
      <t>トウロク</t>
    </rPh>
    <rPh sb="6" eb="8">
      <t>カツドウ</t>
    </rPh>
    <rPh sb="8" eb="10">
      <t>バショ</t>
    </rPh>
    <rPh sb="11" eb="14">
      <t>カイシビ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</si>
  <si>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</si>
  <si>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要望書登録/基金/提出日
要望書登録/補助金/提出日</t>
    <rPh sb="0" eb="3">
      <t>ヨウボウショ</t>
    </rPh>
    <rPh sb="3" eb="5">
      <t>トウロク</t>
    </rPh>
    <rPh sb="6" eb="8">
      <t>キキン</t>
    </rPh>
    <rPh sb="9" eb="11">
      <t>テイシュツ</t>
    </rPh>
    <rPh sb="11" eb="12">
      <t>ビ</t>
    </rPh>
    <phoneticPr fontId="8"/>
  </si>
  <si>
    <t>要望書登録/基金/ジャンル
要望書登録/補助金/ジャンル</t>
    <phoneticPr fontId="15"/>
  </si>
  <si>
    <t>要望書登録/基金/分野
要望書登録/補助金/分野</t>
    <rPh sb="0" eb="3">
      <t>ヨウボウショ</t>
    </rPh>
    <rPh sb="3" eb="5">
      <t>トウロク</t>
    </rPh>
    <rPh sb="6" eb="8">
      <t>キキン</t>
    </rPh>
    <rPh sb="9" eb="11">
      <t>ブンヤ</t>
    </rPh>
    <rPh sb="18" eb="21">
      <t>ホジョキン</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</si>
  <si>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</si>
  <si>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要望書登録/補助金/個表番号</t>
    <rPh sb="0" eb="3">
      <t>ヨウボウショ</t>
    </rPh>
    <rPh sb="3" eb="5">
      <t>トウロク</t>
    </rPh>
    <rPh sb="6" eb="9">
      <t>ホジョキン</t>
    </rPh>
    <rPh sb="10" eb="12">
      <t>コヒョウ</t>
    </rPh>
    <rPh sb="12" eb="14">
      <t>バンゴウ</t>
    </rPh>
    <phoneticPr fontId="8"/>
  </si>
  <si>
    <t>要望書登録/補助金/単位</t>
    <rPh sb="0" eb="3">
      <t>ヨウボウショ</t>
    </rPh>
    <rPh sb="3" eb="5">
      <t>トウロク</t>
    </rPh>
    <rPh sb="6" eb="9">
      <t>ホジョキン</t>
    </rPh>
    <rPh sb="10" eb="12">
      <t>タンイ</t>
    </rPh>
    <phoneticPr fontId="8"/>
  </si>
  <si>
    <t>要望書登録/基金/県NO</t>
    <rPh sb="0" eb="3">
      <t>ヨウボウショ</t>
    </rPh>
    <rPh sb="3" eb="5">
      <t>トウロク</t>
    </rPh>
    <rPh sb="6" eb="8">
      <t>キキン</t>
    </rPh>
    <rPh sb="9" eb="10">
      <t>ケン</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</si>
  <si>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</si>
  <si>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</si>
  <si>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</si>
  <si>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</si>
  <si>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</si>
  <si>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</si>
  <si>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</si>
  <si>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</si>
  <si>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</si>
  <si>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</si>
  <si>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要望書登録/映画製作/時間</t>
    <rPh sb="0" eb="3">
      <t>ヨウボウショ</t>
    </rPh>
    <rPh sb="3" eb="5">
      <t>トウロク</t>
    </rPh>
    <rPh sb="6" eb="8">
      <t>エイガ</t>
    </rPh>
    <rPh sb="8" eb="10">
      <t>セイサク</t>
    </rPh>
    <rPh sb="11" eb="13">
      <t>ジカン</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</si>
  <si>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</si>
  <si>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要望書登録/要望内容/備考</t>
    <rPh sb="0" eb="3">
      <t>ヨウボウショ</t>
    </rPh>
    <rPh sb="3" eb="5">
      <t>トウロク</t>
    </rPh>
    <rPh sb="6" eb="8">
      <t>ヨウボウ</t>
    </rPh>
    <rPh sb="8" eb="10">
      <t>ナイヨウ</t>
    </rPh>
    <rPh sb="11" eb="13">
      <t>ビコウ</t>
    </rPh>
    <phoneticPr fontId="8"/>
  </si>
  <si>
    <t>要望書登録/要望内容/要望額</t>
    <rPh sb="0" eb="3">
      <t>ヨウボウショ</t>
    </rPh>
    <rPh sb="3" eb="5">
      <t>トウロク</t>
    </rPh>
    <rPh sb="6" eb="8">
      <t>ヨウボウ</t>
    </rPh>
    <rPh sb="8" eb="10">
      <t>ナイヨウ</t>
    </rPh>
    <rPh sb="11" eb="13">
      <t>ヨウボウ</t>
    </rPh>
    <rPh sb="13" eb="14">
      <t>ガク</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</si>
  <si>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</si>
  <si>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</si>
  <si>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</si>
  <si>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要望書登録/要望内容/控除税額計（C）</t>
    <phoneticPr fontId="8"/>
  </si>
  <si>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</si>
  <si>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要望書登録/要望内容/入場料</t>
    <rPh sb="0" eb="3">
      <t>ヨウボウショ</t>
    </rPh>
    <rPh sb="3" eb="5">
      <t>トウロク</t>
    </rPh>
    <rPh sb="6" eb="8">
      <t>ヨウボウ</t>
    </rPh>
    <rPh sb="8" eb="10">
      <t>ナイヨウ</t>
    </rPh>
    <rPh sb="11" eb="14">
      <t>ニュウジョウリョウ</t>
    </rPh>
    <phoneticPr fontId="8"/>
  </si>
  <si>
    <t>要望書登録/要望内容/活動名</t>
    <rPh sb="0" eb="3">
      <t>ヨウボウショ</t>
    </rPh>
    <rPh sb="3" eb="5">
      <t>トウロク</t>
    </rPh>
    <rPh sb="6" eb="8">
      <t>ヨウボウ</t>
    </rPh>
    <rPh sb="8" eb="10">
      <t>ナイヨウ</t>
    </rPh>
    <rPh sb="11" eb="13">
      <t>カツドウ</t>
    </rPh>
    <rPh sb="13" eb="14">
      <t>メイ</t>
    </rPh>
    <phoneticPr fontId="8"/>
  </si>
  <si>
    <t>様式の種類</t>
    <rPh sb="0" eb="2">
      <t>ヨウシキ</t>
    </rPh>
    <rPh sb="3" eb="5">
      <t>シュルイ</t>
    </rPh>
    <phoneticPr fontId="15"/>
  </si>
  <si>
    <t>連携内容</t>
    <rPh sb="0" eb="2">
      <t>レンケイ</t>
    </rPh>
    <rPh sb="2" eb="4">
      <t>ナイヨウ</t>
    </rPh>
    <phoneticPr fontId="15"/>
  </si>
  <si>
    <t>連携元</t>
    <rPh sb="0" eb="2">
      <t>レンケイ</t>
    </rPh>
    <rPh sb="2" eb="3">
      <t>モト</t>
    </rPh>
    <phoneticPr fontId="15"/>
  </si>
  <si>
    <t>行</t>
    <rPh sb="0" eb="1">
      <t>ギョウ</t>
    </rPh>
    <phoneticPr fontId="15"/>
  </si>
  <si>
    <t>連携先</t>
    <rPh sb="0" eb="2">
      <t>レンケイ</t>
    </rPh>
    <rPh sb="2" eb="3">
      <t>サキ</t>
    </rPh>
    <phoneticPr fontId="15"/>
  </si>
  <si>
    <t>【注意】本シートを編集・削除しないでください。</t>
    <rPh sb="1" eb="3">
      <t>チュウイ</t>
    </rPh>
    <rPh sb="4" eb="5">
      <t>ホン</t>
    </rPh>
    <rPh sb="9" eb="11">
      <t>ヘンシュウ</t>
    </rPh>
    <rPh sb="12" eb="14">
      <t>サクジョ</t>
    </rPh>
    <phoneticPr fontId="15"/>
  </si>
  <si>
    <t>-</t>
    <phoneticPr fontId="15"/>
  </si>
  <si>
    <t>総表!C16</t>
    <phoneticPr fontId="15"/>
  </si>
  <si>
    <t>総表!C17</t>
    <phoneticPr fontId="15"/>
  </si>
  <si>
    <t>総表!C12</t>
    <phoneticPr fontId="15"/>
  </si>
  <si>
    <t>総表!C20</t>
    <phoneticPr fontId="15"/>
  </si>
  <si>
    <t>現代舞台芸術創造普及活動・音楽・舞踊</t>
    <rPh sb="16" eb="18">
      <t>ブヨウ</t>
    </rPh>
    <phoneticPr fontId="15"/>
  </si>
  <si>
    <t>活動名</t>
    <rPh sb="0" eb="2">
      <t>カツドウ</t>
    </rPh>
    <rPh sb="2" eb="3">
      <t>メイ</t>
    </rPh>
    <phoneticPr fontId="15"/>
  </si>
  <si>
    <t>【総表】</t>
    <rPh sb="1" eb="3">
      <t>ソウヒョウ</t>
    </rPh>
    <phoneticPr fontId="8"/>
  </si>
  <si>
    <t>総表!C9</t>
    <phoneticPr fontId="15"/>
  </si>
  <si>
    <t>総表!C10</t>
    <phoneticPr fontId="15"/>
  </si>
  <si>
    <t>会場の席数と売止席数をご入力ください。</t>
    <rPh sb="0" eb="2">
      <t>カイジョウ</t>
    </rPh>
    <rPh sb="3" eb="5">
      <t>セキスウ</t>
    </rPh>
    <rPh sb="6" eb="8">
      <t>ウリドメ</t>
    </rPh>
    <rPh sb="8" eb="10">
      <t>セキスウ</t>
    </rPh>
    <rPh sb="12" eb="14">
      <t>ニュウリョク</t>
    </rPh>
    <phoneticPr fontId="12"/>
  </si>
  <si>
    <t>来場者向け</t>
    <rPh sb="0" eb="3">
      <t>ライジョウシャ</t>
    </rPh>
    <rPh sb="3" eb="4">
      <t>ム</t>
    </rPh>
    <phoneticPr fontId="8"/>
  </si>
  <si>
    <t>アパート等を借り上げて宿泊する場合のみ使用。１名当たりの宿泊費は、甲地、乙地の単価が上限。</t>
    <rPh sb="23" eb="24">
      <t>メイ</t>
    </rPh>
    <rPh sb="24" eb="25">
      <t>ア</t>
    </rPh>
    <rPh sb="28" eb="31">
      <t>シュクハクヒ</t>
    </rPh>
    <rPh sb="33" eb="35">
      <t>カッチ</t>
    </rPh>
    <rPh sb="36" eb="37">
      <t>オツ</t>
    </rPh>
    <rPh sb="37" eb="38">
      <t>チ</t>
    </rPh>
    <rPh sb="39" eb="41">
      <t>タンカ</t>
    </rPh>
    <rPh sb="42" eb="44">
      <t>ジョウゲン</t>
    </rPh>
    <phoneticPr fontId="8"/>
  </si>
  <si>
    <t>ネット配信等に係る経費（公演の模様（ダイジェストは除く）のネット配信、DVD等への記録・作成費を計上可）</t>
    <phoneticPr fontId="8"/>
  </si>
  <si>
    <t>-</t>
    <phoneticPr fontId="15"/>
  </si>
  <si>
    <t xml:space="preserve">独立行政法人日本芸術文化振興会理事長　殿
</t>
    <rPh sb="0" eb="6">
      <t>ドクリツギョウセイホウジン</t>
    </rPh>
    <rPh sb="6" eb="15">
      <t>ニホンゲイジュツブンカシンコウカイ</t>
    </rPh>
    <rPh sb="15" eb="18">
      <t>リジチョウ</t>
    </rPh>
    <rPh sb="19" eb="20">
      <t>トノ</t>
    </rPh>
    <phoneticPr fontId="8"/>
  </si>
  <si>
    <t>　下記の活動を行いたいので、芸術文化振興基金助成金交付要綱第３条の規定に基づき、助成金の交付を要望します。</t>
    <rPh sb="1" eb="3">
      <t>カキ</t>
    </rPh>
    <rPh sb="4" eb="6">
      <t>カツドウ</t>
    </rPh>
    <rPh sb="7" eb="8">
      <t>オコナ</t>
    </rPh>
    <rPh sb="14" eb="22">
      <t>ゲイジュツブンカシンコウキキン</t>
    </rPh>
    <rPh sb="22" eb="24">
      <t>ジョセイ</t>
    </rPh>
    <rPh sb="24" eb="25">
      <t>キン</t>
    </rPh>
    <rPh sb="25" eb="27">
      <t>コウフ</t>
    </rPh>
    <rPh sb="27" eb="29">
      <t>ヨウコウ</t>
    </rPh>
    <rPh sb="29" eb="30">
      <t>ダイ</t>
    </rPh>
    <rPh sb="31" eb="32">
      <t>ジョウ</t>
    </rPh>
    <rPh sb="33" eb="35">
      <t>キテイ</t>
    </rPh>
    <rPh sb="36" eb="37">
      <t>モト</t>
    </rPh>
    <rPh sb="40" eb="43">
      <t>ジョセイキン</t>
    </rPh>
    <rPh sb="44" eb="46">
      <t>コウフ</t>
    </rPh>
    <rPh sb="47" eb="49">
      <t>ヨウボウ</t>
    </rPh>
    <phoneticPr fontId="8"/>
  </si>
  <si>
    <t>　様式第１号（第３条関係）</t>
    <phoneticPr fontId="8"/>
  </si>
  <si>
    <t>単価/円(税込)</t>
    <rPh sb="0" eb="2">
      <t>タンカ</t>
    </rPh>
    <rPh sb="3" eb="4">
      <t>エン</t>
    </rPh>
    <rPh sb="4" eb="8">
      <t>ゼイコミ</t>
    </rPh>
    <phoneticPr fontId="8"/>
  </si>
  <si>
    <t>-</t>
    <phoneticPr fontId="15"/>
  </si>
  <si>
    <r>
      <t>対象経費の入力後は、助成金算定基礎経費を選択し、【</t>
    </r>
    <r>
      <rPr>
        <b/>
        <u/>
        <sz val="16"/>
        <color rgb="FFC00000"/>
        <rFont val="游ゴシック"/>
        <family val="3"/>
        <charset val="128"/>
        <scheme val="minor"/>
      </rPr>
      <t>総表】に戻って助成金要望額を必ず選択してください</t>
    </r>
    <r>
      <rPr>
        <b/>
        <sz val="16"/>
        <color rgb="FFC00000"/>
        <rFont val="游ゴシック"/>
        <family val="3"/>
        <charset val="128"/>
        <scheme val="minor"/>
      </rPr>
      <t>。</t>
    </r>
    <rPh sb="10" eb="13">
      <t>ジョセイキン</t>
    </rPh>
    <phoneticPr fontId="15"/>
  </si>
  <si>
    <t>バレエマスター・バレエミストレス料</t>
    <rPh sb="16" eb="17">
      <t>リョウ</t>
    </rPh>
    <phoneticPr fontId="8"/>
  </si>
  <si>
    <t>市区町村～番地（建物名含む）</t>
    <rPh sb="0" eb="4">
      <t>シクチョウソン</t>
    </rPh>
    <rPh sb="5" eb="7">
      <t>バンチ</t>
    </rPh>
    <rPh sb="8" eb="12">
      <t>タテモノメイフク</t>
    </rPh>
    <phoneticPr fontId="8"/>
  </si>
  <si>
    <t>新演出</t>
    <rPh sb="0" eb="3">
      <t>シンエンシュツ</t>
    </rPh>
    <phoneticPr fontId="15"/>
  </si>
  <si>
    <t>翻訳初演</t>
    <rPh sb="0" eb="4">
      <t>ホンヤクショエン</t>
    </rPh>
    <phoneticPr fontId="15"/>
  </si>
  <si>
    <t>再演</t>
    <rPh sb="0" eb="2">
      <t>サイエン</t>
    </rPh>
    <phoneticPr fontId="15"/>
  </si>
  <si>
    <t>新振付</t>
    <rPh sb="0" eb="3">
      <t>シンフリツケ</t>
    </rPh>
    <phoneticPr fontId="15"/>
  </si>
  <si>
    <t>創作初演</t>
    <phoneticPr fontId="15"/>
  </si>
  <si>
    <t>創作初演</t>
    <rPh sb="0" eb="4">
      <t>ソウサクショエン</t>
    </rPh>
    <phoneticPr fontId="15"/>
  </si>
  <si>
    <t>単価/円（税込）</t>
  </si>
  <si>
    <t>（ロ）自己負担金</t>
    <phoneticPr fontId="8"/>
  </si>
  <si>
    <t>E-mail</t>
    <phoneticPr fontId="15"/>
  </si>
  <si>
    <t>脚色料・補綴料</t>
    <rPh sb="0" eb="2">
      <t>キャクショク</t>
    </rPh>
    <rPh sb="2" eb="3">
      <t>リョウ</t>
    </rPh>
    <phoneticPr fontId="8"/>
  </si>
  <si>
    <t>字幕原稿作成・翻訳料</t>
    <rPh sb="4" eb="6">
      <t>サクセイ</t>
    </rPh>
    <rPh sb="7" eb="9">
      <t>ホンヤク</t>
    </rPh>
    <phoneticPr fontId="8"/>
  </si>
  <si>
    <t>音声ガイド原稿作成・翻訳料</t>
    <rPh sb="0" eb="2">
      <t>オンセイ</t>
    </rPh>
    <rPh sb="5" eb="7">
      <t>ゲンコウ</t>
    </rPh>
    <rPh sb="7" eb="9">
      <t>サクセイ</t>
    </rPh>
    <rPh sb="10" eb="13">
      <t>ホンヤクリョウ</t>
    </rPh>
    <phoneticPr fontId="8"/>
  </si>
  <si>
    <t>各種指導料</t>
    <rPh sb="0" eb="2">
      <t>カクシュ</t>
    </rPh>
    <rPh sb="2" eb="5">
      <t>シドウリョウ</t>
    </rPh>
    <phoneticPr fontId="8"/>
  </si>
  <si>
    <t>権利等使用料</t>
    <rPh sb="0" eb="2">
      <t>ケンリ</t>
    </rPh>
    <rPh sb="2" eb="3">
      <t>トウ</t>
    </rPh>
    <rPh sb="3" eb="6">
      <t>シヨウリョウ</t>
    </rPh>
    <phoneticPr fontId="8"/>
  </si>
  <si>
    <t>衣装費・装束料</t>
    <rPh sb="0" eb="2">
      <t>イショウ</t>
    </rPh>
    <rPh sb="2" eb="3">
      <t>ヒ</t>
    </rPh>
    <rPh sb="4" eb="6">
      <t>ショウゾク</t>
    </rPh>
    <rPh sb="6" eb="7">
      <t>リョウ</t>
    </rPh>
    <phoneticPr fontId="8"/>
  </si>
  <si>
    <t>特殊効果スタッフ費</t>
    <rPh sb="0" eb="4">
      <t>トクシュコウカ</t>
    </rPh>
    <rPh sb="8" eb="9">
      <t>ヒ</t>
    </rPh>
    <phoneticPr fontId="8"/>
  </si>
  <si>
    <t>字幕費・音声ガイド費</t>
    <rPh sb="0" eb="2">
      <t>ジマク</t>
    </rPh>
    <rPh sb="2" eb="3">
      <t>ヒ</t>
    </rPh>
    <rPh sb="4" eb="6">
      <t>オンセイ</t>
    </rPh>
    <rPh sb="9" eb="10">
      <t>ヒ</t>
    </rPh>
    <phoneticPr fontId="8"/>
  </si>
  <si>
    <t>内容詳細</t>
    <rPh sb="0" eb="2">
      <t>ナイヨウ</t>
    </rPh>
    <rPh sb="2" eb="4">
      <t>ショウサイ</t>
    </rPh>
    <phoneticPr fontId="10"/>
  </si>
  <si>
    <t>支払い先</t>
    <rPh sb="0" eb="2">
      <t>シハラ</t>
    </rPh>
    <rPh sb="3" eb="4">
      <t>サキ</t>
    </rPh>
    <phoneticPr fontId="8"/>
  </si>
  <si>
    <t>単価(税込･円)</t>
    <rPh sb="0" eb="2">
      <t>タンカ</t>
    </rPh>
    <rPh sb="3" eb="5">
      <t>ゼイコミ</t>
    </rPh>
    <rPh sb="6" eb="7">
      <t>エン</t>
    </rPh>
    <phoneticPr fontId="8"/>
  </si>
  <si>
    <t>金額(税込･円)</t>
    <phoneticPr fontId="8"/>
  </si>
  <si>
    <t>改訂振付</t>
    <rPh sb="0" eb="2">
      <t>カイテイ</t>
    </rPh>
    <rPh sb="2" eb="4">
      <t>フリツケ</t>
    </rPh>
    <phoneticPr fontId="15"/>
  </si>
  <si>
    <t>団体名</t>
    <phoneticPr fontId="8"/>
  </si>
  <si>
    <t>（フリガナ）</t>
    <phoneticPr fontId="9"/>
  </si>
  <si>
    <t>民族舞踊</t>
    <rPh sb="0" eb="2">
      <t>ミンゾク</t>
    </rPh>
    <rPh sb="2" eb="4">
      <t>ブヨウ</t>
    </rPh>
    <phoneticPr fontId="15"/>
  </si>
  <si>
    <t>その他(音楽分野の可能性を拡大させる活動を含む)</t>
    <rPh sb="2" eb="3">
      <t>タ</t>
    </rPh>
    <rPh sb="4" eb="8">
      <t>オンガクブンヤ</t>
    </rPh>
    <rPh sb="9" eb="12">
      <t>カノウセイ</t>
    </rPh>
    <rPh sb="13" eb="15">
      <t>カクダイ</t>
    </rPh>
    <rPh sb="18" eb="20">
      <t>カツドウ</t>
    </rPh>
    <rPh sb="21" eb="22">
      <t>フク</t>
    </rPh>
    <phoneticPr fontId="8"/>
  </si>
  <si>
    <t>その他(舞踊分野の可能性を拡大させる活動を含む)</t>
    <rPh sb="2" eb="3">
      <t>タ</t>
    </rPh>
    <rPh sb="4" eb="6">
      <t>ブヨウ</t>
    </rPh>
    <phoneticPr fontId="8"/>
  </si>
  <si>
    <t>その他(演劇分野の可能性を拡大させる活動を含む)</t>
    <rPh sb="2" eb="3">
      <t>タ</t>
    </rPh>
    <rPh sb="4" eb="6">
      <t>エンゲキ</t>
    </rPh>
    <phoneticPr fontId="8"/>
  </si>
  <si>
    <t>その他(伝統芸能分野の可能性を拡大させる活動を含む)</t>
    <rPh sb="2" eb="3">
      <t>タ</t>
    </rPh>
    <rPh sb="4" eb="8">
      <t>デントウゲイノウ</t>
    </rPh>
    <phoneticPr fontId="8"/>
  </si>
  <si>
    <t>その他(大衆芸能分野の可能性を拡大させる活動を含む)</t>
    <rPh sb="2" eb="3">
      <t>タ</t>
    </rPh>
    <rPh sb="4" eb="6">
      <t>タイシュウ</t>
    </rPh>
    <rPh sb="6" eb="8">
      <t>ゲイノウ</t>
    </rPh>
    <rPh sb="8" eb="10">
      <t>ブンヤ</t>
    </rPh>
    <rPh sb="11" eb="13">
      <t>カノウ</t>
    </rPh>
    <rPh sb="13" eb="14">
      <t>セイ</t>
    </rPh>
    <rPh sb="15" eb="17">
      <t>カクダイ</t>
    </rPh>
    <rPh sb="20" eb="22">
      <t>カツドウ</t>
    </rPh>
    <rPh sb="23" eb="24">
      <t>フク</t>
    </rPh>
    <phoneticPr fontId="8"/>
  </si>
  <si>
    <t>項目名</t>
    <rPh sb="0" eb="2">
      <t>コウモク</t>
    </rPh>
    <rPh sb="2" eb="3">
      <t>メイ</t>
    </rPh>
    <phoneticPr fontId="8"/>
  </si>
  <si>
    <t>記入要領</t>
    <phoneticPr fontId="8"/>
  </si>
  <si>
    <t>副指揮料を含む</t>
    <rPh sb="0" eb="3">
      <t>フクシキ</t>
    </rPh>
    <rPh sb="3" eb="4">
      <t>リョウ</t>
    </rPh>
    <rPh sb="5" eb="6">
      <t>フク</t>
    </rPh>
    <phoneticPr fontId="8"/>
  </si>
  <si>
    <t>写譜料含む</t>
    <rPh sb="0" eb="2">
      <t>シャフ</t>
    </rPh>
    <rPh sb="2" eb="3">
      <t>リョウ</t>
    </rPh>
    <rPh sb="3" eb="4">
      <t>フク</t>
    </rPh>
    <phoneticPr fontId="8"/>
  </si>
  <si>
    <t>照明費</t>
    <rPh sb="0" eb="2">
      <t>ショウメイ</t>
    </rPh>
    <rPh sb="2" eb="3">
      <t>ヒ</t>
    </rPh>
    <phoneticPr fontId="8"/>
  </si>
  <si>
    <t>音響費</t>
    <rPh sb="0" eb="2">
      <t>オンキョウ</t>
    </rPh>
    <rPh sb="2" eb="3">
      <t>ヒ</t>
    </rPh>
    <phoneticPr fontId="8"/>
  </si>
  <si>
    <t>映像費</t>
    <rPh sb="0" eb="2">
      <t>エイゾウ</t>
    </rPh>
    <rPh sb="2" eb="3">
      <t>ヒ</t>
    </rPh>
    <phoneticPr fontId="8"/>
  </si>
  <si>
    <t>特殊効果費</t>
    <rPh sb="0" eb="2">
      <t>トクシュ</t>
    </rPh>
    <rPh sb="2" eb="4">
      <t>コウカ</t>
    </rPh>
    <rPh sb="4" eb="5">
      <t>ヒ</t>
    </rPh>
    <phoneticPr fontId="8"/>
  </si>
  <si>
    <t>他の部分は自動で入ります。</t>
    <phoneticPr fontId="12"/>
  </si>
  <si>
    <t>配信収入</t>
    <rPh sb="0" eb="2">
      <t>ハイシン</t>
    </rPh>
    <rPh sb="2" eb="4">
      <t>シュウニュウ</t>
    </rPh>
    <phoneticPr fontId="12"/>
  </si>
  <si>
    <t>※水色のセルは自動で入力されます。</t>
    <rPh sb="0" eb="12">
      <t>コメジルシミズイロノセルハジドウデニュウリョク</t>
    </rPh>
    <phoneticPr fontId="8"/>
  </si>
  <si>
    <t xml:space="preserve">会場が複数の場合は選択→ </t>
    <rPh sb="0" eb="2">
      <t>カイジョウ</t>
    </rPh>
    <rPh sb="3" eb="5">
      <t>フクスウ</t>
    </rPh>
    <rPh sb="6" eb="8">
      <t>バアイ</t>
    </rPh>
    <rPh sb="9" eb="11">
      <t>センタク</t>
    </rPh>
    <phoneticPr fontId="8"/>
  </si>
  <si>
    <t>担当者情報</t>
    <phoneticPr fontId="8"/>
  </si>
  <si>
    <t>ペアチケット5,000円を20枚販売した場合、下記のように記載をお願いいたします。</t>
    <rPh sb="16" eb="18">
      <t>ハンバイ</t>
    </rPh>
    <phoneticPr fontId="8"/>
  </si>
  <si>
    <t>シニア</t>
    <phoneticPr fontId="8"/>
  </si>
  <si>
    <t>学生・若者</t>
    <rPh sb="0" eb="2">
      <t>ガクセイ</t>
    </rPh>
    <rPh sb="3" eb="5">
      <t>ワカモノ</t>
    </rPh>
    <phoneticPr fontId="8"/>
  </si>
  <si>
    <t>障害者</t>
    <rPh sb="0" eb="2">
      <t>ショウガイ</t>
    </rPh>
    <rPh sb="2" eb="3">
      <t>シャ</t>
    </rPh>
    <phoneticPr fontId="8"/>
  </si>
  <si>
    <t>※複数会場の公演でない場合は、記入不要</t>
    <rPh sb="1" eb="5">
      <t>フクスウカイジョウ</t>
    </rPh>
    <rPh sb="6" eb="8">
      <t>コウエン</t>
    </rPh>
    <rPh sb="11" eb="13">
      <t>バアイ</t>
    </rPh>
    <rPh sb="15" eb="17">
      <t>キニュウ</t>
    </rPh>
    <rPh sb="17" eb="19">
      <t>フヨウ</t>
    </rPh>
    <phoneticPr fontId="8"/>
  </si>
  <si>
    <t>水色のセルは自動で入力されますので、
記入は不要です。</t>
    <phoneticPr fontId="8"/>
  </si>
  <si>
    <t>※総表に記入した情報が反映されます。</t>
    <phoneticPr fontId="8"/>
  </si>
  <si>
    <t>会場の席数(定員)</t>
    <rPh sb="0" eb="2">
      <t>カイジョウ</t>
    </rPh>
    <rPh sb="3" eb="5">
      <t>セキスウ</t>
    </rPh>
    <rPh sb="6" eb="8">
      <t>テイイン</t>
    </rPh>
    <phoneticPr fontId="8"/>
  </si>
  <si>
    <t>会場の席数と売止席数をご入力ください。</t>
    <rPh sb="0" eb="2">
      <t>カイジョウ</t>
    </rPh>
    <rPh sb="3" eb="5">
      <t>セキスウ</t>
    </rPh>
    <rPh sb="6" eb="8">
      <t>ウリドメ</t>
    </rPh>
    <rPh sb="8" eb="10">
      <t>セキスウ</t>
    </rPh>
    <rPh sb="12" eb="14">
      <t>ニュウリョク</t>
    </rPh>
    <phoneticPr fontId="8"/>
  </si>
  <si>
    <t>売止席数</t>
    <rPh sb="0" eb="1">
      <t>ウリ</t>
    </rPh>
    <rPh sb="1" eb="2">
      <t>ドメ</t>
    </rPh>
    <rPh sb="2" eb="4">
      <t>セキスウ</t>
    </rPh>
    <phoneticPr fontId="8"/>
  </si>
  <si>
    <t>感染症対策</t>
    <rPh sb="0" eb="5">
      <t>カンセンショウタイサク</t>
    </rPh>
    <phoneticPr fontId="8"/>
  </si>
  <si>
    <t>他の部分は自動で入ります。</t>
    <phoneticPr fontId="8"/>
  </si>
  <si>
    <t xml:space="preserve">有料入場率が100%を超えている場合は使用座席数、
</t>
    <rPh sb="0" eb="2">
      <t>ユウリョウ</t>
    </rPh>
    <rPh sb="2" eb="4">
      <t>ニュウジョウ</t>
    </rPh>
    <rPh sb="4" eb="5">
      <t>リツ</t>
    </rPh>
    <rPh sb="11" eb="12">
      <t>コ</t>
    </rPh>
    <rPh sb="16" eb="18">
      <t>バアイ</t>
    </rPh>
    <rPh sb="19" eb="21">
      <t>シヨウ</t>
    </rPh>
    <rPh sb="21" eb="24">
      <t>ザセキスウ</t>
    </rPh>
    <phoneticPr fontId="8"/>
  </si>
  <si>
    <t>公演回数、チケットの枚数を再度ご確認ください。</t>
    <phoneticPr fontId="8"/>
  </si>
  <si>
    <t>　席種　ペアチケット（5,000円）</t>
    <phoneticPr fontId="8"/>
  </si>
  <si>
    <t>　単価　2,500</t>
    <phoneticPr fontId="8"/>
  </si>
  <si>
    <t>以下の項目に大幅な変更がある場合、「変更理由書」の提出が必要です。</t>
    <phoneticPr fontId="8"/>
  </si>
  <si>
    <t>・使用席数</t>
    <rPh sb="1" eb="3">
      <t>シヨウ</t>
    </rPh>
    <rPh sb="3" eb="5">
      <t>セキスウ</t>
    </rPh>
    <phoneticPr fontId="8"/>
  </si>
  <si>
    <t>・入場券の券種</t>
    <rPh sb="1" eb="4">
      <t>ニュウジョウケン</t>
    </rPh>
    <rPh sb="5" eb="7">
      <t>ケンシュ</t>
    </rPh>
    <phoneticPr fontId="8"/>
  </si>
  <si>
    <t>・入場券の単価</t>
    <rPh sb="1" eb="4">
      <t>ニュウジョウケン</t>
    </rPh>
    <rPh sb="5" eb="7">
      <t>タンカ</t>
    </rPh>
    <phoneticPr fontId="8"/>
  </si>
  <si>
    <t>招待券枚数</t>
    <rPh sb="0" eb="3">
      <t>ショウタイケン</t>
    </rPh>
    <rPh sb="3" eb="5">
      <t>マイスウ</t>
    </rPh>
    <phoneticPr fontId="8"/>
  </si>
  <si>
    <t>障害者</t>
    <phoneticPr fontId="8"/>
  </si>
  <si>
    <t>・「シニア」「学生・若者」「障害者」欄については、観客層の把握の観点から設けました。全入場券のうち、該当する券種の販売枚数を入力してください。</t>
    <phoneticPr fontId="8"/>
  </si>
  <si>
    <t>学生・若者</t>
    <rPh sb="0" eb="2">
      <t>ガクセイ</t>
    </rPh>
    <phoneticPr fontId="8"/>
  </si>
  <si>
    <t>総表!E45</t>
    <phoneticPr fontId="15"/>
  </si>
  <si>
    <t>総表!C15</t>
    <rPh sb="0" eb="2">
      <t>ソウヒョウ</t>
    </rPh>
    <phoneticPr fontId="15"/>
  </si>
  <si>
    <t>　【助成対象経費】</t>
    <rPh sb="2" eb="4">
      <t>ジョセイ</t>
    </rPh>
    <rPh sb="4" eb="6">
      <t>タイショウ</t>
    </rPh>
    <rPh sb="6" eb="8">
      <t>ケイヒ</t>
    </rPh>
    <phoneticPr fontId="10"/>
  </si>
  <si>
    <t>出演費</t>
    <phoneticPr fontId="10"/>
  </si>
  <si>
    <t>現代舞台芸術創造普及活動・演劇</t>
    <phoneticPr fontId="8"/>
  </si>
  <si>
    <t>新演出</t>
    <phoneticPr fontId="15"/>
  </si>
  <si>
    <t>再演</t>
    <phoneticPr fontId="15"/>
  </si>
  <si>
    <t>翻訳初演</t>
    <phoneticPr fontId="15"/>
  </si>
  <si>
    <t>フェスティバル</t>
    <phoneticPr fontId="15"/>
  </si>
  <si>
    <t>特記事項</t>
    <rPh sb="0" eb="2">
      <t>トッキ</t>
    </rPh>
    <rPh sb="2" eb="4">
      <t>ジコウ</t>
    </rPh>
    <phoneticPr fontId="8"/>
  </si>
  <si>
    <t>団体名</t>
    <rPh sb="0" eb="3">
      <t>ダンタイメイ</t>
    </rPh>
    <phoneticPr fontId="15"/>
  </si>
  <si>
    <t>活動名</t>
    <rPh sb="0" eb="3">
      <t>カツドウメイ</t>
    </rPh>
    <phoneticPr fontId="15"/>
  </si>
  <si>
    <t>文字サイズが14pt以下にならないようにご注意ください。
印刷時の文字切れにご注意ください。
印刷、または印刷イメージでセルから文字がはみ出ていないかご確認ください。</t>
    <rPh sb="0" eb="2">
      <t>モジ</t>
    </rPh>
    <rPh sb="10" eb="12">
      <t>イカ</t>
    </rPh>
    <rPh sb="21" eb="23">
      <t>チュウイ</t>
    </rPh>
    <phoneticPr fontId="15"/>
  </si>
  <si>
    <t>※枠の拡大は不可（Ａ４判１枚まで）</t>
  </si>
  <si>
    <t>参考資料</t>
    <rPh sb="0" eb="4">
      <t>サンコウシリョウ</t>
    </rPh>
    <phoneticPr fontId="15"/>
  </si>
  <si>
    <t>活動の目的及び内容　</t>
    <phoneticPr fontId="8"/>
  </si>
  <si>
    <t>参考資料URL</t>
    <rPh sb="0" eb="2">
      <t>サンコウ</t>
    </rPh>
    <rPh sb="2" eb="4">
      <t>シリョウ</t>
    </rPh>
    <phoneticPr fontId="15"/>
  </si>
  <si>
    <t>セル内で改行される場合は「ALT+ENTER」を同時に押して改行してください。</t>
    <phoneticPr fontId="8"/>
  </si>
  <si>
    <t>支援区分</t>
    <phoneticPr fontId="15"/>
  </si>
  <si>
    <t>↓非表示</t>
    <rPh sb="1" eb="4">
      <t>ヒヒョウジ</t>
    </rPh>
    <phoneticPr fontId="15"/>
  </si>
  <si>
    <t>No.</t>
    <phoneticPr fontId="15"/>
  </si>
  <si>
    <t>要件</t>
    <rPh sb="0" eb="2">
      <t>ヨウケン</t>
    </rPh>
    <phoneticPr fontId="15"/>
  </si>
  <si>
    <t>チェック</t>
    <phoneticPr fontId="15"/>
  </si>
  <si>
    <t>事務局
記入欄</t>
    <rPh sb="0" eb="3">
      <t>ジムキョク</t>
    </rPh>
    <rPh sb="4" eb="7">
      <t>キニュウラン</t>
    </rPh>
    <phoneticPr fontId="15"/>
  </si>
  <si>
    <r>
      <t>No.1～8は</t>
    </r>
    <r>
      <rPr>
        <b/>
        <sz val="10"/>
        <color rgb="FFFF0000"/>
        <rFont val="Meiryo UI"/>
        <family val="3"/>
        <charset val="128"/>
      </rPr>
      <t>全ての支援区分において回答が必須</t>
    </r>
    <r>
      <rPr>
        <b/>
        <sz val="10"/>
        <color theme="1"/>
        <rFont val="Meiryo UI"/>
        <family val="3"/>
        <charset val="128"/>
      </rPr>
      <t>です。</t>
    </r>
    <rPh sb="7" eb="8">
      <t>スベ</t>
    </rPh>
    <rPh sb="18" eb="20">
      <t>カイトウ</t>
    </rPh>
    <rPh sb="21" eb="23">
      <t>ヒッス</t>
    </rPh>
    <phoneticPr fontId="15"/>
  </si>
  <si>
    <t>自ら主催して行う活動である。</t>
    <phoneticPr fontId="15"/>
  </si>
  <si>
    <t>以下のいずれかの団体要件を充たしている。（充たす場合は併せて当てはまる番号に「〇」を入力すること）</t>
    <rPh sb="1" eb="3">
      <t>バアイ</t>
    </rPh>
    <rPh sb="4" eb="5">
      <t>アワ</t>
    </rPh>
    <rPh sb="7" eb="8">
      <t>ア</t>
    </rPh>
    <rPh sb="8" eb="10">
      <t>ダンタイ</t>
    </rPh>
    <rPh sb="14" eb="16">
      <t>バンゴウ</t>
    </rPh>
    <rPh sb="21" eb="23">
      <t>ニュウリョク</t>
    </rPh>
    <phoneticPr fontId="15"/>
  </si>
  <si>
    <t>①</t>
    <phoneticPr fontId="15"/>
  </si>
  <si>
    <t>一般社団法人、一般財団法人、公益社団法人、公益財団法人</t>
    <rPh sb="25" eb="27">
      <t>ホウジン</t>
    </rPh>
    <phoneticPr fontId="15"/>
  </si>
  <si>
    <t>②</t>
    <phoneticPr fontId="15"/>
  </si>
  <si>
    <t>特定非営利活動法人(NPO法人)</t>
    <phoneticPr fontId="15"/>
  </si>
  <si>
    <t>③</t>
    <phoneticPr fontId="15"/>
  </si>
  <si>
    <t>④</t>
    <phoneticPr fontId="15"/>
  </si>
  <si>
    <t>法人格を有しない団体（任意団体）で、以下の要件をすべて充たしている。</t>
    <rPh sb="0" eb="3">
      <t>ホウジンカク</t>
    </rPh>
    <rPh sb="4" eb="5">
      <t>ユウ</t>
    </rPh>
    <rPh sb="8" eb="10">
      <t>ダンタイ</t>
    </rPh>
    <rPh sb="11" eb="15">
      <t>ニンイダンタイ</t>
    </rPh>
    <rPh sb="18" eb="20">
      <t>イカ</t>
    </rPh>
    <rPh sb="21" eb="23">
      <t>ヨウケン</t>
    </rPh>
    <rPh sb="27" eb="28">
      <t>ミ</t>
    </rPh>
    <phoneticPr fontId="15"/>
  </si>
  <si>
    <t>イ 定款に類する規約等を有し、次のウ～オについて明記されていること</t>
    <phoneticPr fontId="15"/>
  </si>
  <si>
    <t>ウ 団体の意思を決定し、執行する組織が確立されていること</t>
    <phoneticPr fontId="15"/>
  </si>
  <si>
    <t>エ 自ら経理し、監査する等会計組織を有すること</t>
    <phoneticPr fontId="15"/>
  </si>
  <si>
    <t>オ 団体活動の本拠としての事務所を有すること</t>
    <phoneticPr fontId="15"/>
  </si>
  <si>
    <t>実績
記入欄</t>
    <rPh sb="0" eb="2">
      <t>ジッセキ</t>
    </rPh>
    <rPh sb="3" eb="5">
      <t>キニュウ</t>
    </rPh>
    <rPh sb="5" eb="6">
      <t>ラン</t>
    </rPh>
    <phoneticPr fontId="15"/>
  </si>
  <si>
    <t>開催日</t>
    <rPh sb="0" eb="3">
      <t>カイサイビ</t>
    </rPh>
    <phoneticPr fontId="15"/>
  </si>
  <si>
    <t>主催公演名</t>
    <rPh sb="0" eb="5">
      <t>シュサイコウエンメイ</t>
    </rPh>
    <phoneticPr fontId="15"/>
  </si>
  <si>
    <t>同一の分野で複数の活動を応募していない。</t>
    <phoneticPr fontId="15"/>
  </si>
  <si>
    <t>【提出書類の確認】</t>
    <rPh sb="1" eb="3">
      <t>テイシュツ</t>
    </rPh>
    <rPh sb="3" eb="5">
      <t>ショルイ</t>
    </rPh>
    <rPh sb="6" eb="8">
      <t>カクニン</t>
    </rPh>
    <phoneticPr fontId="15"/>
  </si>
  <si>
    <r>
      <t>提出書類について、右の「チェック」欄から、適切に提出準備が完了したものは「〇」を、それぞれプルダウンで選択してください。
　</t>
    </r>
    <r>
      <rPr>
        <sz val="10"/>
        <color rgb="FFFF0000"/>
        <rFont val="Meiryo UI"/>
        <family val="3"/>
        <charset val="128"/>
      </rPr>
      <t>＊未記入部分がないか、助成対象経費および助成金算定基礎経費による要望額の選択が条件に合致しているか等、必ずご確認ください。</t>
    </r>
    <rPh sb="0" eb="2">
      <t>テイシュツ</t>
    </rPh>
    <rPh sb="9" eb="10">
      <t>ラン</t>
    </rPh>
    <rPh sb="51" eb="53">
      <t>センタク</t>
    </rPh>
    <rPh sb="63" eb="66">
      <t>ミキニュウ</t>
    </rPh>
    <rPh sb="66" eb="68">
      <t>ブブン</t>
    </rPh>
    <rPh sb="73" eb="79">
      <t>ジョセイタイショウケイヒ</t>
    </rPh>
    <rPh sb="82" eb="85">
      <t>ジョセイキン</t>
    </rPh>
    <rPh sb="85" eb="89">
      <t>サンテイキソ</t>
    </rPh>
    <rPh sb="89" eb="91">
      <t>ケイヒ</t>
    </rPh>
    <rPh sb="94" eb="97">
      <t>ヨウボウガク</t>
    </rPh>
    <rPh sb="98" eb="100">
      <t>センタク</t>
    </rPh>
    <rPh sb="101" eb="103">
      <t>ジョウケン</t>
    </rPh>
    <rPh sb="104" eb="106">
      <t>ガッチ</t>
    </rPh>
    <rPh sb="113" eb="114">
      <t>カナラ</t>
    </rPh>
    <rPh sb="116" eb="118">
      <t>カクニン</t>
    </rPh>
    <phoneticPr fontId="15"/>
  </si>
  <si>
    <t>書類</t>
    <rPh sb="0" eb="2">
      <t>ショルイ</t>
    </rPh>
    <phoneticPr fontId="15"/>
  </si>
  <si>
    <t>要望書　　　</t>
    <rPh sb="0" eb="3">
      <t>ヨウボウショ</t>
    </rPh>
    <phoneticPr fontId="15"/>
  </si>
  <si>
    <t>　　総表</t>
    <rPh sb="2" eb="4">
      <t>ソウヒョウ</t>
    </rPh>
    <phoneticPr fontId="15"/>
  </si>
  <si>
    <t>　　団体概要</t>
    <rPh sb="2" eb="6">
      <t>ダンタイガイヨウ</t>
    </rPh>
    <phoneticPr fontId="15"/>
  </si>
  <si>
    <t>　　活動実績</t>
    <rPh sb="2" eb="4">
      <t>カツドウ</t>
    </rPh>
    <rPh sb="4" eb="6">
      <t>ジッセキ</t>
    </rPh>
    <phoneticPr fontId="15"/>
  </si>
  <si>
    <t>　　個表</t>
    <rPh sb="2" eb="4">
      <t>コヒョウ</t>
    </rPh>
    <phoneticPr fontId="15"/>
  </si>
  <si>
    <t>　　収入予算</t>
    <rPh sb="2" eb="4">
      <t>シュウニュウ</t>
    </rPh>
    <rPh sb="4" eb="6">
      <t>ヨサン</t>
    </rPh>
    <phoneticPr fontId="15"/>
  </si>
  <si>
    <t>　　別紙　入場料詳細（必要な場合）</t>
    <rPh sb="2" eb="4">
      <t>ベッシ</t>
    </rPh>
    <rPh sb="5" eb="10">
      <t>ニュウジョウリョウショウサイ</t>
    </rPh>
    <rPh sb="11" eb="13">
      <t>ヒツヨウ</t>
    </rPh>
    <rPh sb="14" eb="16">
      <t>バアイ</t>
    </rPh>
    <phoneticPr fontId="15"/>
  </si>
  <si>
    <t>その他資料　　</t>
    <rPh sb="2" eb="3">
      <t>タ</t>
    </rPh>
    <rPh sb="3" eb="5">
      <t>シリョウ</t>
    </rPh>
    <phoneticPr fontId="15"/>
  </si>
  <si>
    <r>
      <t>　　参考資料</t>
    </r>
    <r>
      <rPr>
        <sz val="10"/>
        <color rgb="FFFF0000"/>
        <rFont val="Meiryo UI"/>
        <family val="3"/>
        <charset val="128"/>
      </rPr>
      <t>（任意）</t>
    </r>
    <rPh sb="2" eb="6">
      <t>サンコウシリョウ</t>
    </rPh>
    <rPh sb="7" eb="9">
      <t>ニンイ</t>
    </rPh>
    <phoneticPr fontId="15"/>
  </si>
  <si>
    <t>上記のうち次を
対象とする枚数</t>
    <rPh sb="5" eb="6">
      <t>ツギ</t>
    </rPh>
    <rPh sb="8" eb="10">
      <t>タイショウ</t>
    </rPh>
    <phoneticPr fontId="59"/>
  </si>
  <si>
    <t>上記のうち次を
対象とする枚数</t>
    <phoneticPr fontId="59"/>
  </si>
  <si>
    <t>邦楽</t>
    <phoneticPr fontId="15"/>
  </si>
  <si>
    <t>邦舞</t>
    <phoneticPr fontId="15"/>
  </si>
  <si>
    <t>①②以外の法人格を有し、原則として一定数以上の実演家・芸術家等を擁する団体又は劇場施設を有する団体　　　　　　　　　　　　</t>
    <phoneticPr fontId="15"/>
  </si>
  <si>
    <t>ア 主たる構成員が実演家・芸術家等であること</t>
    <phoneticPr fontId="15"/>
  </si>
  <si>
    <t>言語指導料、方言指導料、所作指導料、振付指導料、剣術指導料、合唱指導料、歌唱指導料等</t>
    <phoneticPr fontId="8"/>
  </si>
  <si>
    <t>著作権使用料、ライセンス料、ロイヤリティ等</t>
    <phoneticPr fontId="8"/>
  </si>
  <si>
    <t>障がい者対応に係る経費を含む</t>
    <rPh sb="0" eb="1">
      <t>ショウ</t>
    </rPh>
    <rPh sb="3" eb="4">
      <t>シャ</t>
    </rPh>
    <rPh sb="4" eb="6">
      <t>タイオウ</t>
    </rPh>
    <rPh sb="7" eb="8">
      <t>カカ</t>
    </rPh>
    <rPh sb="9" eb="11">
      <t>ケイヒ</t>
    </rPh>
    <rPh sb="12" eb="13">
      <t>フク</t>
    </rPh>
    <phoneticPr fontId="8"/>
  </si>
  <si>
    <t>点字を含む。</t>
    <rPh sb="0" eb="2">
      <t>テンジ</t>
    </rPh>
    <rPh sb="3" eb="4">
      <t>フク</t>
    </rPh>
    <phoneticPr fontId="8"/>
  </si>
  <si>
    <t>来場者向け含む</t>
    <rPh sb="5" eb="6">
      <t>フク</t>
    </rPh>
    <phoneticPr fontId="8"/>
  </si>
  <si>
    <t>編集含む</t>
    <rPh sb="0" eb="3">
      <t>ヘンシュウフク</t>
    </rPh>
    <phoneticPr fontId="8"/>
  </si>
  <si>
    <t>作品内容</t>
    <phoneticPr fontId="8"/>
  </si>
  <si>
    <t>←「創作初演」など該当する項目を3つまで選択してください。該当項目がない場合は、その他の（　　）内に記入してください。
伝統・大衆芸能分野は選択不要です。</t>
    <rPh sb="60" eb="62">
      <t>デントウ</t>
    </rPh>
    <rPh sb="63" eb="65">
      <t>タイシュウ</t>
    </rPh>
    <rPh sb="65" eb="69">
      <t>ゲイノウブンヤ</t>
    </rPh>
    <rPh sb="70" eb="72">
      <t>センタク</t>
    </rPh>
    <rPh sb="72" eb="74">
      <t>フヨウ</t>
    </rPh>
    <phoneticPr fontId="8"/>
  </si>
  <si>
    <t>芸術上の中核者［必須］</t>
    <rPh sb="0" eb="3">
      <t>ゲイジュツジョウ</t>
    </rPh>
    <rPh sb="4" eb="7">
      <t>チュウカクシャ</t>
    </rPh>
    <rPh sb="8" eb="10">
      <t>ヒッス</t>
    </rPh>
    <phoneticPr fontId="15"/>
  </si>
  <si>
    <t>団体所属有無</t>
    <rPh sb="0" eb="2">
      <t>ダンタイ</t>
    </rPh>
    <rPh sb="2" eb="4">
      <t>ショゾク</t>
    </rPh>
    <rPh sb="4" eb="6">
      <t>ウム</t>
    </rPh>
    <phoneticPr fontId="15"/>
  </si>
  <si>
    <t>応募団体に所属している場合は〇</t>
    <rPh sb="0" eb="2">
      <t>オウボ</t>
    </rPh>
    <rPh sb="2" eb="4">
      <t>ダンタイ</t>
    </rPh>
    <rPh sb="5" eb="7">
      <t>ショゾク</t>
    </rPh>
    <rPh sb="11" eb="13">
      <t>バアイ</t>
    </rPh>
    <phoneticPr fontId="15"/>
  </si>
  <si>
    <t>役職名</t>
    <rPh sb="0" eb="3">
      <t>ヤクショクメイ</t>
    </rPh>
    <phoneticPr fontId="15"/>
  </si>
  <si>
    <t>専門分野</t>
    <rPh sb="0" eb="4">
      <t>センモンブンヤ</t>
    </rPh>
    <phoneticPr fontId="8"/>
  </si>
  <si>
    <t>芸術上の中核者［任意］</t>
    <rPh sb="0" eb="3">
      <t>ゲイジュツジョウ</t>
    </rPh>
    <rPh sb="4" eb="7">
      <t>チュウカクシャ</t>
    </rPh>
    <rPh sb="8" eb="10">
      <t>ニンイ</t>
    </rPh>
    <phoneticPr fontId="15"/>
  </si>
  <si>
    <t>国内／海外</t>
    <phoneticPr fontId="8"/>
  </si>
  <si>
    <t>時期</t>
    <rPh sb="0" eb="2">
      <t>ジキ</t>
    </rPh>
    <phoneticPr fontId="8"/>
  </si>
  <si>
    <t>場所</t>
    <phoneticPr fontId="8"/>
  </si>
  <si>
    <t>所在地</t>
    <phoneticPr fontId="8"/>
  </si>
  <si>
    <t>回数</t>
    <rPh sb="0" eb="2">
      <t>カイスウ</t>
    </rPh>
    <phoneticPr fontId="8"/>
  </si>
  <si>
    <t>主催／依頼</t>
    <rPh sb="0" eb="2">
      <t>シュサイ</t>
    </rPh>
    <phoneticPr fontId="8"/>
  </si>
  <si>
    <r>
      <t>以下の開催実績（</t>
    </r>
    <r>
      <rPr>
        <sz val="10"/>
        <color rgb="FFFF0000"/>
        <rFont val="Meiryo UI"/>
        <family val="3"/>
        <charset val="128"/>
      </rPr>
      <t>チラシ等に「主催公演」と明記されているものに限る</t>
    </r>
    <r>
      <rPr>
        <sz val="10"/>
        <color theme="1"/>
        <rFont val="Meiryo UI"/>
        <family val="3"/>
        <charset val="128"/>
      </rPr>
      <t>）を充たしている。
（併せて以下の欄に記入すること）</t>
    </r>
    <rPh sb="0" eb="2">
      <t>イカ</t>
    </rPh>
    <rPh sb="11" eb="12">
      <t>トウ</t>
    </rPh>
    <rPh sb="14" eb="16">
      <t>シュサイ</t>
    </rPh>
    <rPh sb="16" eb="18">
      <t>コウエン</t>
    </rPh>
    <rPh sb="20" eb="22">
      <t>メイキ</t>
    </rPh>
    <rPh sb="30" eb="31">
      <t>カギ</t>
    </rPh>
    <rPh sb="34" eb="35">
      <t>ミ</t>
    </rPh>
    <rPh sb="43" eb="44">
      <t>アワ</t>
    </rPh>
    <rPh sb="46" eb="48">
      <t>イカ</t>
    </rPh>
    <rPh sb="49" eb="50">
      <t>ラン</t>
    </rPh>
    <rPh sb="51" eb="53">
      <t>キニュウ</t>
    </rPh>
    <phoneticPr fontId="15"/>
  </si>
  <si>
    <t>要選択</t>
    <rPh sb="0" eb="1">
      <t>ヨウ</t>
    </rPh>
    <rPh sb="1" eb="3">
      <t>センタク</t>
    </rPh>
    <phoneticPr fontId="7"/>
  </si>
  <si>
    <r>
      <rPr>
        <b/>
        <sz val="12"/>
        <color rgb="FFFF0000"/>
        <rFont val="ＭＳ ゴシック"/>
        <family val="3"/>
        <charset val="128"/>
      </rPr>
      <t>【演劇のみ】</t>
    </r>
    <r>
      <rPr>
        <b/>
        <sz val="12"/>
        <color theme="1"/>
        <rFont val="ＭＳ ゴシック"/>
        <family val="3"/>
        <charset val="128"/>
      </rPr>
      <t xml:space="preserve">
応募活動(演目)の当該年度及び前後の年度の上演計画等</t>
    </r>
    <rPh sb="1" eb="3">
      <t>エンゲキ</t>
    </rPh>
    <rPh sb="7" eb="9">
      <t>オウボ</t>
    </rPh>
    <rPh sb="9" eb="11">
      <t>カツドウ</t>
    </rPh>
    <rPh sb="12" eb="14">
      <t>エンモク</t>
    </rPh>
    <rPh sb="16" eb="18">
      <t>トウガイ</t>
    </rPh>
    <rPh sb="18" eb="20">
      <t>ネンド</t>
    </rPh>
    <rPh sb="20" eb="21">
      <t>オヨ</t>
    </rPh>
    <rPh sb="22" eb="24">
      <t>ゼンゴ</t>
    </rPh>
    <rPh sb="25" eb="27">
      <t>ネンド</t>
    </rPh>
    <rPh sb="28" eb="30">
      <t>ジョウエン</t>
    </rPh>
    <rPh sb="30" eb="32">
      <t>ケイカク</t>
    </rPh>
    <rPh sb="32" eb="33">
      <t>トウ</t>
    </rPh>
    <phoneticPr fontId="8"/>
  </si>
  <si>
    <t>　　個人略歴</t>
    <rPh sb="2" eb="4">
      <t>コジン</t>
    </rPh>
    <rPh sb="4" eb="6">
      <t>リャクレキ</t>
    </rPh>
    <phoneticPr fontId="15"/>
  </si>
  <si>
    <t>代表者職名・氏名</t>
    <rPh sb="0" eb="3">
      <t>ダイヒョウシャ</t>
    </rPh>
    <rPh sb="3" eb="5">
      <t>ショクメイ</t>
    </rPh>
    <rPh sb="6" eb="8">
      <t>シメイ</t>
    </rPh>
    <phoneticPr fontId="15"/>
  </si>
  <si>
    <t>※該当する場合は「チェック」欄のプルダウンメニューから「〇」を選択してください。</t>
    <rPh sb="1" eb="3">
      <t>ガイトウ</t>
    </rPh>
    <rPh sb="5" eb="7">
      <t>バアイ</t>
    </rPh>
    <rPh sb="14" eb="15">
      <t>ラン</t>
    </rPh>
    <rPh sb="31" eb="33">
      <t>センタク</t>
    </rPh>
    <phoneticPr fontId="15"/>
  </si>
  <si>
    <t>実演家や芸術家等の氏名・肩書（複数名を記入）
又は劇場施設名</t>
    <rPh sb="0" eb="3">
      <t>ジツエンカ</t>
    </rPh>
    <rPh sb="4" eb="8">
      <t>ゲイジュツカトウ</t>
    </rPh>
    <rPh sb="9" eb="11">
      <t>シメイ</t>
    </rPh>
    <rPh sb="12" eb="14">
      <t>カタガキ</t>
    </rPh>
    <rPh sb="15" eb="17">
      <t>フクスウ</t>
    </rPh>
    <rPh sb="17" eb="18">
      <t>メイ</t>
    </rPh>
    <rPh sb="19" eb="21">
      <t>キニュウ</t>
    </rPh>
    <phoneticPr fontId="15"/>
  </si>
  <si>
    <t>実演家・芸術家等の
氏名・肩書
（複数名を記入）</t>
    <rPh sb="4" eb="7">
      <t>ゲイジュツカ</t>
    </rPh>
    <rPh sb="7" eb="8">
      <t>ナド</t>
    </rPh>
    <phoneticPr fontId="15"/>
  </si>
  <si>
    <t>　　支出予算</t>
    <rPh sb="2" eb="4">
      <t>シシュツ</t>
    </rPh>
    <rPh sb="4" eb="6">
      <t>ヨサン</t>
    </rPh>
    <phoneticPr fontId="15"/>
  </si>
  <si>
    <t>　　規約等（必須）　【法人格を有する団体：定款　　　　法人格を有しない団体（任意団体）：定款に類する団体規約】　＊PDFのみ</t>
    <rPh sb="2" eb="5">
      <t>キヤクトウ</t>
    </rPh>
    <rPh sb="6" eb="8">
      <t>ヒッス</t>
    </rPh>
    <rPh sb="11" eb="14">
      <t>ホウジンカク</t>
    </rPh>
    <rPh sb="15" eb="16">
      <t>ユウ</t>
    </rPh>
    <rPh sb="18" eb="20">
      <t>ダンタイ</t>
    </rPh>
    <rPh sb="21" eb="23">
      <t>テイカン</t>
    </rPh>
    <rPh sb="27" eb="30">
      <t>ホウジンカク</t>
    </rPh>
    <rPh sb="31" eb="32">
      <t>ユウ</t>
    </rPh>
    <rPh sb="35" eb="37">
      <t>ダンタイ</t>
    </rPh>
    <rPh sb="38" eb="42">
      <t>ニンイダンタイ</t>
    </rPh>
    <rPh sb="44" eb="46">
      <t>テイカン</t>
    </rPh>
    <rPh sb="47" eb="48">
      <t>ルイ</t>
    </rPh>
    <rPh sb="50" eb="54">
      <t>ダンタイキヤク</t>
    </rPh>
    <phoneticPr fontId="15"/>
  </si>
  <si>
    <t>　　公演実績資料（必須）　＊PDFのみ</t>
    <phoneticPr fontId="15"/>
  </si>
  <si>
    <t>要選択</t>
    <rPh sb="0" eb="1">
      <t>ヨウ</t>
    </rPh>
    <rPh sb="1" eb="3">
      <t>センタク</t>
    </rPh>
    <phoneticPr fontId="8"/>
  </si>
  <si>
    <t>ワークショップ・
シンポジウム等収入</t>
    <phoneticPr fontId="8"/>
  </si>
  <si>
    <t>メイク・ヘアメイク費</t>
    <rPh sb="9" eb="10">
      <t>ヒ</t>
    </rPh>
    <phoneticPr fontId="8"/>
  </si>
  <si>
    <t>入場者数合計(c)</t>
    <phoneticPr fontId="8"/>
  </si>
  <si>
    <t>入場者数(c)</t>
    <phoneticPr fontId="8"/>
  </si>
  <si>
    <t>入場率(c/a)</t>
  </si>
  <si>
    <t>入場率(c/a)</t>
    <phoneticPr fontId="8"/>
  </si>
  <si>
    <t>記録用録音録画・編集費</t>
    <phoneticPr fontId="8"/>
  </si>
  <si>
    <t>入場率（c/a）</t>
    <rPh sb="0" eb="2">
      <t>ニュウジョウ</t>
    </rPh>
    <rPh sb="2" eb="3">
      <t>リツ</t>
    </rPh>
    <phoneticPr fontId="12"/>
  </si>
  <si>
    <r>
      <t>助成金要望額（定額）</t>
    </r>
    <r>
      <rPr>
        <b/>
        <sz val="14"/>
        <color rgb="FFFF0000"/>
        <rFont val="ＭＳ ゴシック"/>
        <family val="3"/>
        <charset val="128"/>
      </rPr>
      <t>＊単位：千円</t>
    </r>
    <rPh sb="0" eb="5">
      <t>ジョセイキンヨウボウ</t>
    </rPh>
    <rPh sb="5" eb="6">
      <t>ガク</t>
    </rPh>
    <rPh sb="7" eb="9">
      <t>テイガク</t>
    </rPh>
    <rPh sb="11" eb="13">
      <t>タンイ</t>
    </rPh>
    <rPh sb="14" eb="16">
      <t>センエン</t>
    </rPh>
    <phoneticPr fontId="8"/>
  </si>
  <si>
    <t>本活動の観客層拡充に関する取組</t>
    <phoneticPr fontId="8"/>
  </si>
  <si>
    <t>伝統芸能・大衆芸能の公開活動</t>
    <rPh sb="5" eb="9">
      <t>タイシュウゲイノウ</t>
    </rPh>
    <rPh sb="10" eb="12">
      <t>コウカイ</t>
    </rPh>
    <phoneticPr fontId="8"/>
  </si>
  <si>
    <t>活動が1日の場合は同じ日付を記入してください。</t>
    <rPh sb="14" eb="16">
      <t>キニュウ</t>
    </rPh>
    <phoneticPr fontId="8"/>
  </si>
  <si>
    <t>枠に入りきらない場合は、枠を広げて記入してください。</t>
    <rPh sb="17" eb="19">
      <t>キニュウ</t>
    </rPh>
    <phoneticPr fontId="15"/>
  </si>
  <si>
    <t>枠に入りきらない場合は、枠を広げて記入してください。</t>
    <phoneticPr fontId="15"/>
  </si>
  <si>
    <r>
      <rPr>
        <b/>
        <sz val="16"/>
        <color rgb="FFDE0000"/>
        <rFont val="ＭＳ ゴシック"/>
        <family val="3"/>
        <charset val="128"/>
      </rPr>
      <t>別紙不可</t>
    </r>
    <r>
      <rPr>
        <b/>
        <sz val="14"/>
        <color theme="1"/>
        <rFont val="ＭＳ ゴシック"/>
        <family val="3"/>
        <charset val="128"/>
      </rPr>
      <t xml:space="preserve">
14pt・4行以内で記入してください。</t>
    </r>
    <rPh sb="0" eb="2">
      <t>ベッシ</t>
    </rPh>
    <rPh sb="2" eb="4">
      <t>フカ</t>
    </rPh>
    <rPh sb="11" eb="12">
      <t>ギョウ</t>
    </rPh>
    <rPh sb="12" eb="14">
      <t>イナイ</t>
    </rPh>
    <rPh sb="15" eb="17">
      <t>キニュウ</t>
    </rPh>
    <phoneticPr fontId="8"/>
  </si>
  <si>
    <t>14pt・35行以内で記入してください。</t>
    <phoneticPr fontId="8"/>
  </si>
  <si>
    <t>14pt・3行以内で記入してください。</t>
    <phoneticPr fontId="15"/>
  </si>
  <si>
    <r>
      <t xml:space="preserve">配信予定がある場合は、料金や実施時期等を必ず記入してください。
</t>
    </r>
    <r>
      <rPr>
        <b/>
        <sz val="14"/>
        <rFont val="ＭＳ ゴシック"/>
        <family val="3"/>
        <charset val="128"/>
      </rPr>
      <t>14pt・5行以内で記入してください。</t>
    </r>
    <rPh sb="0" eb="4">
      <t>ハイシンヨテイ</t>
    </rPh>
    <rPh sb="7" eb="9">
      <t>バアイ</t>
    </rPh>
    <rPh sb="11" eb="13">
      <t>リョウキン</t>
    </rPh>
    <rPh sb="14" eb="19">
      <t>ジッシジキトウ</t>
    </rPh>
    <rPh sb="20" eb="21">
      <t>カナラ</t>
    </rPh>
    <rPh sb="22" eb="24">
      <t>キニュウ</t>
    </rPh>
    <rPh sb="38" eb="39">
      <t>ギョウ</t>
    </rPh>
    <rPh sb="39" eb="41">
      <t>イナイ</t>
    </rPh>
    <rPh sb="42" eb="44">
      <t>キニュウ</t>
    </rPh>
    <phoneticPr fontId="15"/>
  </si>
  <si>
    <t>応募活動の内容を把握する上で参考となる資料（映像等）があればURLを記入してください。</t>
    <phoneticPr fontId="15"/>
  </si>
  <si>
    <t xml:space="preserve">【提出は任意】
</t>
    <rPh sb="1" eb="3">
      <t>テイシュツ</t>
    </rPh>
    <rPh sb="4" eb="6">
      <t>ニンイ</t>
    </rPh>
    <phoneticPr fontId="15"/>
  </si>
  <si>
    <t>参考資料として、過去に行った活動の評論記事や写真、図、ステージプラン等があれば記載可能です（提出必須ではありません。）.</t>
    <rPh sb="39" eb="41">
      <t>キサイ</t>
    </rPh>
    <phoneticPr fontId="15"/>
  </si>
  <si>
    <t xml:space="preserve">
</t>
    <phoneticPr fontId="8"/>
  </si>
  <si>
    <t>・「シニア」「学生・若者」「障がい者」欄については、観客層の把握の観点から設けました。全入場券のうち、該当する券種の販売枚数を入力してください。</t>
    <phoneticPr fontId="8"/>
  </si>
  <si>
    <r>
      <t>当団体の代表者として、本確認書及び提出書類の内容に</t>
    </r>
    <r>
      <rPr>
        <b/>
        <u/>
        <sz val="12"/>
        <color rgb="FFFF0000"/>
        <rFont val="Meiryo UI"/>
        <family val="3"/>
        <charset val="128"/>
      </rPr>
      <t>虚偽がないことを誓約します</t>
    </r>
    <r>
      <rPr>
        <sz val="12"/>
        <color theme="1"/>
        <rFont val="Meiryo UI"/>
        <family val="3"/>
        <charset val="128"/>
      </rPr>
      <t>。</t>
    </r>
    <rPh sb="12" eb="15">
      <t>カクニンショ</t>
    </rPh>
    <rPh sb="15" eb="16">
      <t>オヨ</t>
    </rPh>
    <rPh sb="17" eb="19">
      <t>テイシュツ</t>
    </rPh>
    <rPh sb="19" eb="21">
      <t>ショルイ</t>
    </rPh>
    <phoneticPr fontId="15"/>
  </si>
  <si>
    <t>文字サイズが14pt以下にならないようにご注意ください。
A4判１枚までとしてください。
印刷時の文字切れにご注意ください。
印刷、または印刷イメージでセルから文字がはみ出ていないかご確認ください。</t>
    <rPh sb="0" eb="2">
      <t>モジ</t>
    </rPh>
    <rPh sb="10" eb="12">
      <t>イカ</t>
    </rPh>
    <rPh sb="21" eb="23">
      <t>チュウイ</t>
    </rPh>
    <rPh sb="32" eb="33">
      <t>バン</t>
    </rPh>
    <rPh sb="34" eb="35">
      <t>マイ</t>
    </rPh>
    <phoneticPr fontId="15"/>
  </si>
  <si>
    <r>
      <t xml:space="preserve">仕込み・ゲネプロ・ばらし・実施回数を入力してください。（公演日及び実施場所は総表よりデータが参照されます。）
</t>
    </r>
    <r>
      <rPr>
        <b/>
        <sz val="14"/>
        <color rgb="FFC00000"/>
        <rFont val="ＭＳ ゴシック"/>
        <family val="3"/>
        <charset val="128"/>
      </rPr>
      <t xml:space="preserve">定期公演等で、用意されている行数（15行）を超えて行われる活動の場合は、全ての日程・会場についての詳細を「個表　別紙」に記入してください。
学校公演の場合は、その対象を明記してください（例：小学生対象、学校関係者のみ、一般公開あり等）。
</t>
    </r>
    <rPh sb="0" eb="2">
      <t>シコ</t>
    </rPh>
    <rPh sb="13" eb="15">
      <t>ジッシ</t>
    </rPh>
    <rPh sb="15" eb="17">
      <t>カイスウ</t>
    </rPh>
    <rPh sb="18" eb="20">
      <t>ニュウリョク</t>
    </rPh>
    <phoneticPr fontId="8"/>
  </si>
  <si>
    <t>個表　別紙</t>
    <rPh sb="0" eb="2">
      <t>コヒョウ</t>
    </rPh>
    <rPh sb="3" eb="5">
      <t>ベッシ</t>
    </rPh>
    <rPh sb="4" eb="5">
      <t>コベツ</t>
    </rPh>
    <phoneticPr fontId="15"/>
  </si>
  <si>
    <t>[その他の法人の場合は具体的な種類名を記入]</t>
    <rPh sb="3" eb="4">
      <t>タ</t>
    </rPh>
    <rPh sb="5" eb="7">
      <t>ホウジン</t>
    </rPh>
    <phoneticPr fontId="8"/>
  </si>
  <si>
    <r>
      <rPr>
        <b/>
        <sz val="16"/>
        <color rgb="FFDE0000"/>
        <rFont val="ＭＳ ゴシック"/>
        <family val="3"/>
        <charset val="128"/>
      </rPr>
      <t>別紙不可
応募後に変更することはできません。</t>
    </r>
    <r>
      <rPr>
        <b/>
        <sz val="14"/>
        <color rgb="FFDE0000"/>
        <rFont val="ＭＳ ゴシック"/>
        <family val="3"/>
        <charset val="128"/>
      </rPr>
      <t xml:space="preserve">
</t>
    </r>
    <r>
      <rPr>
        <b/>
        <sz val="14"/>
        <color theme="1"/>
        <rFont val="ＭＳ ゴシック"/>
        <family val="3"/>
        <charset val="128"/>
      </rPr>
      <t>14pt・7行以内で記入してください。
セル内で改行される場合は「ALT+ENTER」を同時に押して改行してください。</t>
    </r>
    <rPh sb="0" eb="2">
      <t>ベッシ</t>
    </rPh>
    <rPh sb="2" eb="4">
      <t>フカ</t>
    </rPh>
    <rPh sb="5" eb="7">
      <t>オウボ</t>
    </rPh>
    <rPh sb="7" eb="8">
      <t>ゴ</t>
    </rPh>
    <rPh sb="9" eb="11">
      <t>ヘンコウ</t>
    </rPh>
    <rPh sb="29" eb="30">
      <t>ギョウ</t>
    </rPh>
    <rPh sb="30" eb="32">
      <t>イナイ</t>
    </rPh>
    <rPh sb="33" eb="35">
      <t>キニュウ</t>
    </rPh>
    <phoneticPr fontId="8"/>
  </si>
  <si>
    <t>　　個表　別紙（必要な場合）</t>
    <rPh sb="2" eb="4">
      <t>コヒョウ</t>
    </rPh>
    <rPh sb="5" eb="7">
      <t>ベッシ</t>
    </rPh>
    <rPh sb="8" eb="10">
      <t>ヒツヨウ</t>
    </rPh>
    <rPh sb="11" eb="13">
      <t>バアイ</t>
    </rPh>
    <phoneticPr fontId="15"/>
  </si>
  <si>
    <t>令和８年度　芸術文化振興基金
助　成　金　交　付　要　望　書</t>
    <rPh sb="27" eb="28">
      <t>ノゾミ</t>
    </rPh>
    <phoneticPr fontId="8"/>
  </si>
  <si>
    <t>令和８年度助成金交付要望書 応募要件等確認書</t>
    <rPh sb="14" eb="16">
      <t>オウボ</t>
    </rPh>
    <rPh sb="16" eb="18">
      <t>ヨウケン</t>
    </rPh>
    <rPh sb="18" eb="19">
      <t>トウ</t>
    </rPh>
    <rPh sb="19" eb="22">
      <t>カクニンショ</t>
    </rPh>
    <phoneticPr fontId="15"/>
  </si>
  <si>
    <t>令和８年(2026)４月１日から令和９年(2027)３月31日の期間内に、日本国内で実施される活動である。</t>
    <rPh sb="28" eb="29">
      <t>ナイ</t>
    </rPh>
    <rPh sb="41" eb="43">
      <t>カツドウ</t>
    </rPh>
    <phoneticPr fontId="15"/>
  </si>
  <si>
    <t>練習・仕込み・ばらしの期間は記入せず、公演期間を記入してください。(2026/4/1～2027/3/31）</t>
    <phoneticPr fontId="8"/>
  </si>
  <si>
    <t>出演料</t>
    <rPh sb="0" eb="3">
      <t>シュツエンリョウ</t>
    </rPh>
    <phoneticPr fontId="8"/>
  </si>
  <si>
    <t>人形美術デザイン料</t>
    <rPh sb="0" eb="4">
      <t>ニンギョウビジュツ</t>
    </rPh>
    <rPh sb="8" eb="9">
      <t>リョウ</t>
    </rPh>
    <phoneticPr fontId="8"/>
  </si>
  <si>
    <t>←同上不可</t>
    <rPh sb="1" eb="3">
      <t>ドウジョウ</t>
    </rPh>
    <rPh sb="3" eb="5">
      <t>フカ</t>
    </rPh>
    <phoneticPr fontId="8"/>
  </si>
  <si>
    <r>
      <t xml:space="preserve">担当者E-mail
</t>
    </r>
    <r>
      <rPr>
        <b/>
        <sz val="12"/>
        <rFont val="ＭＳ ゴシック"/>
        <family val="3"/>
        <charset val="128"/>
      </rPr>
      <t>(書類送付先)</t>
    </r>
    <rPh sb="0" eb="3">
      <t>タントウシャ</t>
    </rPh>
    <rPh sb="11" eb="13">
      <t>ショルイ</t>
    </rPh>
    <rPh sb="13" eb="16">
      <t>ソウフサキ</t>
    </rPh>
    <phoneticPr fontId="8"/>
  </si>
  <si>
    <t>←要件を満たしている公演を1つご記入ください。</t>
    <rPh sb="1" eb="3">
      <t>ヨウケン</t>
    </rPh>
    <rPh sb="4" eb="5">
      <t>ミ</t>
    </rPh>
    <rPh sb="10" eb="12">
      <t>コウエン</t>
    </rPh>
    <rPh sb="16" eb="18">
      <t>キニュウ</t>
    </rPh>
    <phoneticPr fontId="15"/>
  </si>
  <si>
    <t>※活動前年度までに支払う経費は計上できません。</t>
    <rPh sb="1" eb="3">
      <t>カツドウ</t>
    </rPh>
    <rPh sb="3" eb="6">
      <t>ゼンネンド</t>
    </rPh>
    <rPh sb="9" eb="11">
      <t>シハラ</t>
    </rPh>
    <rPh sb="12" eb="14">
      <t>ケイヒ</t>
    </rPh>
    <rPh sb="15" eb="17">
      <t>ケイジョウ</t>
    </rPh>
    <phoneticPr fontId="15"/>
  </si>
  <si>
    <t>←採択通知等の書類はこちらのアドレス宛にメール送信されますので、必ず入力ください。（同上不可）</t>
    <rPh sb="1" eb="3">
      <t>サイタク</t>
    </rPh>
    <rPh sb="3" eb="5">
      <t>ツウチ</t>
    </rPh>
    <rPh sb="5" eb="6">
      <t>ナド</t>
    </rPh>
    <rPh sb="7" eb="9">
      <t>ショルイ</t>
    </rPh>
    <rPh sb="18" eb="19">
      <t>アテ</t>
    </rPh>
    <rPh sb="23" eb="25">
      <t>ソウシン</t>
    </rPh>
    <rPh sb="32" eb="33">
      <t>カナラ</t>
    </rPh>
    <rPh sb="34" eb="36">
      <t>ニュウリョク</t>
    </rPh>
    <rPh sb="42" eb="44">
      <t>ドウジョウ</t>
    </rPh>
    <rPh sb="44" eb="46">
      <t>フカ</t>
    </rPh>
    <phoneticPr fontId="15"/>
  </si>
  <si>
    <t>団体住所・団体名・代表者名は、要望書の記載と、団体規約・定款の記載とが一致するようにしてください。</t>
  </si>
  <si>
    <t>総表!C22</t>
    <phoneticPr fontId="15"/>
  </si>
  <si>
    <t>総表!E42</t>
    <phoneticPr fontId="15"/>
  </si>
  <si>
    <t>総表!E50</t>
    <phoneticPr fontId="15"/>
  </si>
  <si>
    <t>総表!E52</t>
    <phoneticPr fontId="15"/>
  </si>
  <si>
    <t>総表!C14</t>
    <phoneticPr fontId="15"/>
  </si>
  <si>
    <t>総表!C13</t>
    <phoneticPr fontId="15"/>
  </si>
  <si>
    <t>総表!C10</t>
    <rPh sb="0" eb="2">
      <t>ソウヒョウ</t>
    </rPh>
    <phoneticPr fontId="15"/>
  </si>
  <si>
    <r>
      <t>14pt・5行以内で記入ください。
助成金を得ることで活動をどう充実させることができるか等、助成金の必要性について記入してください。継続して助成を受けている場合は、</t>
    </r>
    <r>
      <rPr>
        <b/>
        <sz val="14"/>
        <color rgb="FFC00000"/>
        <rFont val="ＭＳ ゴシック"/>
        <family val="3"/>
        <charset val="128"/>
      </rPr>
      <t>令和8年度にも助成を受けることでどのような成果や変化を期待できるかを明記してください。</t>
    </r>
    <rPh sb="18" eb="21">
      <t>ジョセイキン</t>
    </rPh>
    <rPh sb="22" eb="23">
      <t>エ</t>
    </rPh>
    <rPh sb="27" eb="29">
      <t>カツドウ</t>
    </rPh>
    <rPh sb="32" eb="34">
      <t>ジュウジツ</t>
    </rPh>
    <rPh sb="44" eb="45">
      <t>ナド</t>
    </rPh>
    <rPh sb="46" eb="49">
      <t>ジョセイキン</t>
    </rPh>
    <rPh sb="50" eb="53">
      <t>ヒツヨウセイ</t>
    </rPh>
    <rPh sb="57" eb="59">
      <t>キニュウ</t>
    </rPh>
    <phoneticPr fontId="8"/>
  </si>
  <si>
    <t>歌舞伎</t>
    <rPh sb="0" eb="3">
      <t>カブキ</t>
    </rPh>
    <phoneticPr fontId="15"/>
  </si>
  <si>
    <t>人形浄瑠璃</t>
    <rPh sb="0" eb="2">
      <t>ニンギョウ</t>
    </rPh>
    <rPh sb="2" eb="5">
      <t>ジョウルリ</t>
    </rPh>
    <phoneticPr fontId="8"/>
  </si>
  <si>
    <t>能楽</t>
    <phoneticPr fontId="8"/>
  </si>
  <si>
    <t>←助成対象経費総額（I53）の1/2（※一部例外有）以下の額を選択してください。</t>
    <rPh sb="20" eb="22">
      <t>イチブ</t>
    </rPh>
    <rPh sb="22" eb="24">
      <t>レイガイ</t>
    </rPh>
    <rPh sb="24" eb="25">
      <t>アリ</t>
    </rPh>
    <phoneticPr fontId="8"/>
  </si>
  <si>
    <t>　助成金算定基礎経費の合計額（I52）以下の額を選択してください。</t>
    <rPh sb="19" eb="21">
      <t>イカ</t>
    </rPh>
    <phoneticPr fontId="8"/>
  </si>
  <si>
    <t>職歴・芸術団体所属歴・
主な芸術活動歴・受賞歴等</t>
    <phoneticPr fontId="15"/>
  </si>
  <si>
    <t>人形製作費</t>
    <phoneticPr fontId="8"/>
  </si>
  <si>
    <t>【任意様式】
「原則として個表別紙は使用しないでください。ただし、定期公演や巡回公演などで１活動に多数の公演が含まれ、「個表」では収まらない場合のみ使用してください。その場合は必ずA4判（片面）１枚に収めてください。</t>
    <rPh sb="1" eb="3">
      <t>ニンイ</t>
    </rPh>
    <rPh sb="3" eb="5">
      <t>ヨウシキ</t>
    </rPh>
    <rPh sb="38" eb="42">
      <t>ジュンカイコウエン</t>
    </rPh>
    <phoneticPr fontId="15"/>
  </si>
  <si>
    <t>同一の活動を、当振興会が行う他の助成事業に応募していない。
　舞台芸術等総合支援事業、劇場・音楽堂等機能強化推進事業、舞台芸術・美術等の創造普及活動（他の分野）　等</t>
    <rPh sb="0" eb="2">
      <t>ドウイツ</t>
    </rPh>
    <rPh sb="3" eb="5">
      <t>カツドウ</t>
    </rPh>
    <rPh sb="7" eb="8">
      <t>トウ</t>
    </rPh>
    <rPh sb="8" eb="11">
      <t>シンコウカイ</t>
    </rPh>
    <rPh sb="12" eb="13">
      <t>オコナ</t>
    </rPh>
    <rPh sb="14" eb="15">
      <t>タ</t>
    </rPh>
    <rPh sb="16" eb="18">
      <t>ジョセイ</t>
    </rPh>
    <rPh sb="18" eb="20">
      <t>ジギョウ</t>
    </rPh>
    <rPh sb="21" eb="23">
      <t>オウボ</t>
    </rPh>
    <rPh sb="31" eb="36">
      <t>ブタイゲイジュツトウ</t>
    </rPh>
    <rPh sb="36" eb="38">
      <t>ソウゴウ</t>
    </rPh>
    <rPh sb="38" eb="42">
      <t>シエンジギョウ</t>
    </rPh>
    <rPh sb="43" eb="45">
      <t>ゲキジョウ</t>
    </rPh>
    <rPh sb="46" eb="49">
      <t>オンガクドウ</t>
    </rPh>
    <rPh sb="49" eb="50">
      <t>トウ</t>
    </rPh>
    <rPh sb="50" eb="52">
      <t>キノウ</t>
    </rPh>
    <rPh sb="52" eb="54">
      <t>キョウカ</t>
    </rPh>
    <rPh sb="54" eb="58">
      <t>スイシンジギョウ</t>
    </rPh>
    <rPh sb="59" eb="63">
      <t>ブタイゲイジュツ</t>
    </rPh>
    <rPh sb="64" eb="67">
      <t>ビジュツトウ</t>
    </rPh>
    <rPh sb="68" eb="74">
      <t>ソウゾウフキュウカツドウ</t>
    </rPh>
    <rPh sb="75" eb="76">
      <t>ホカ</t>
    </rPh>
    <rPh sb="77" eb="79">
      <t>ブンヤ</t>
    </rPh>
    <rPh sb="81" eb="82">
      <t>ナド</t>
    </rPh>
    <phoneticPr fontId="15"/>
  </si>
  <si>
    <t>月</t>
    <rPh sb="0" eb="1">
      <t>ツキ</t>
    </rPh>
    <phoneticPr fontId="15"/>
  </si>
  <si>
    <t>決算期</t>
    <rPh sb="0" eb="2">
      <t>ケッサン</t>
    </rPh>
    <rPh sb="2" eb="3">
      <t>キ</t>
    </rPh>
    <phoneticPr fontId="15"/>
  </si>
  <si>
    <t>R○年○月～R□年□月</t>
    <rPh sb="2" eb="3">
      <t>ネン</t>
    </rPh>
    <rPh sb="4" eb="5">
      <t>ガツ</t>
    </rPh>
    <rPh sb="8" eb="9">
      <t>ネン</t>
    </rPh>
    <rPh sb="10" eb="11">
      <t>ガツ</t>
    </rPh>
    <phoneticPr fontId="15"/>
  </si>
  <si>
    <t>活動に対する
助成金・補助金名</t>
    <rPh sb="0" eb="2">
      <t>カツドウ</t>
    </rPh>
    <rPh sb="3" eb="4">
      <t>タイ</t>
    </rPh>
    <rPh sb="7" eb="10">
      <t>ジョセイキン</t>
    </rPh>
    <rPh sb="11" eb="14">
      <t>ホジョキン</t>
    </rPh>
    <rPh sb="14" eb="15">
      <t>メイ</t>
    </rPh>
    <phoneticPr fontId="8"/>
  </si>
  <si>
    <r>
      <rPr>
        <b/>
        <sz val="18"/>
        <color theme="1"/>
        <rFont val="ＭＳ ゴシック"/>
        <family val="3"/>
        <charset val="128"/>
      </rPr>
      <t>【活動実績】</t>
    </r>
    <r>
      <rPr>
        <sz val="14"/>
        <color theme="1"/>
        <rFont val="ＭＳ ゴシック"/>
        <family val="3"/>
        <charset val="128"/>
      </rPr>
      <t>※A4判1枚に収まるように作成してください。</t>
    </r>
    <rPh sb="1" eb="3">
      <t>カツドウ</t>
    </rPh>
    <rPh sb="3" eb="5">
      <t>ジッセキ</t>
    </rPh>
    <phoneticPr fontId="8"/>
  </si>
  <si>
    <t>番号</t>
    <rPh sb="0" eb="2">
      <t>バンゴウ</t>
    </rPh>
    <phoneticPr fontId="8"/>
  </si>
  <si>
    <t>曜</t>
    <rPh sb="0" eb="1">
      <t>ヨウ</t>
    </rPh>
    <phoneticPr fontId="8"/>
  </si>
  <si>
    <t>①</t>
    <phoneticPr fontId="8"/>
  </si>
  <si>
    <t>②</t>
    <phoneticPr fontId="8"/>
  </si>
  <si>
    <t>③</t>
    <phoneticPr fontId="8"/>
  </si>
  <si>
    <t>④</t>
    <phoneticPr fontId="8"/>
  </si>
  <si>
    <t>⑤</t>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</si>
  <si>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</si>
  <si>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</si>
  <si>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</si>
  <si>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</si>
  <si>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</si>
  <si>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</si>
  <si>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</si>
  <si>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</si>
  <si>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</si>
  <si>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⑮</t>
    <phoneticPr fontId="8"/>
  </si>
  <si>
    <t>総表!K52</t>
    <phoneticPr fontId="15"/>
  </si>
  <si>
    <t>総表!H40</t>
    <phoneticPr fontId="15"/>
  </si>
  <si>
    <t>総表!J9</t>
    <phoneticPr fontId="15"/>
  </si>
  <si>
    <t>総表!D25</t>
    <phoneticPr fontId="15"/>
  </si>
  <si>
    <t>総表!G25</t>
    <phoneticPr fontId="15"/>
  </si>
  <si>
    <t>総表!I25</t>
    <phoneticPr fontId="15"/>
  </si>
  <si>
    <t>総表!D26</t>
    <phoneticPr fontId="15"/>
  </si>
  <si>
    <t>総表!G26</t>
    <phoneticPr fontId="15"/>
  </si>
  <si>
    <t>総表!I26</t>
    <phoneticPr fontId="15"/>
  </si>
  <si>
    <t>総表!D27</t>
    <phoneticPr fontId="15"/>
  </si>
  <si>
    <t>総表!G27</t>
    <phoneticPr fontId="15"/>
  </si>
  <si>
    <t>総表!I27</t>
    <phoneticPr fontId="15"/>
  </si>
  <si>
    <t>総表!D28</t>
    <phoneticPr fontId="15"/>
  </si>
  <si>
    <t>総表!G28</t>
    <phoneticPr fontId="15"/>
  </si>
  <si>
    <t>総表!I28</t>
    <phoneticPr fontId="15"/>
  </si>
  <si>
    <t>総表!D29</t>
    <phoneticPr fontId="15"/>
  </si>
  <si>
    <t>総表!G29</t>
    <phoneticPr fontId="15"/>
  </si>
  <si>
    <t>総表!I29</t>
    <phoneticPr fontId="15"/>
  </si>
  <si>
    <t>総表!D30</t>
    <phoneticPr fontId="15"/>
  </si>
  <si>
    <t>総表!G30</t>
    <phoneticPr fontId="15"/>
  </si>
  <si>
    <t>総表!I30</t>
    <phoneticPr fontId="15"/>
  </si>
  <si>
    <t>総表!D31</t>
    <phoneticPr fontId="15"/>
  </si>
  <si>
    <t>総表!G31</t>
    <phoneticPr fontId="15"/>
  </si>
  <si>
    <t>総表!I31</t>
    <phoneticPr fontId="15"/>
  </si>
  <si>
    <t>総表!D32</t>
    <phoneticPr fontId="15"/>
  </si>
  <si>
    <t>総表!G32</t>
    <phoneticPr fontId="15"/>
  </si>
  <si>
    <t>総表!I32</t>
    <phoneticPr fontId="15"/>
  </si>
  <si>
    <t>総表!D33</t>
    <phoneticPr fontId="15"/>
  </si>
  <si>
    <t>総表!G33</t>
    <phoneticPr fontId="15"/>
  </si>
  <si>
    <t>総表!I33</t>
    <phoneticPr fontId="15"/>
  </si>
  <si>
    <t>総表!D34</t>
    <phoneticPr fontId="15"/>
  </si>
  <si>
    <t>総表!G34</t>
    <phoneticPr fontId="15"/>
  </si>
  <si>
    <t>総表!I34</t>
    <phoneticPr fontId="15"/>
  </si>
  <si>
    <t>総表!D35</t>
    <phoneticPr fontId="15"/>
  </si>
  <si>
    <t>総表!G35</t>
    <phoneticPr fontId="15"/>
  </si>
  <si>
    <t>総表!I35</t>
    <phoneticPr fontId="15"/>
  </si>
  <si>
    <t>総表!D36</t>
    <phoneticPr fontId="15"/>
  </si>
  <si>
    <t>総表!G36</t>
    <phoneticPr fontId="15"/>
  </si>
  <si>
    <t>総表!I36</t>
    <phoneticPr fontId="15"/>
  </si>
  <si>
    <t>総表!D37</t>
    <phoneticPr fontId="15"/>
  </si>
  <si>
    <t>総表!G37</t>
    <phoneticPr fontId="15"/>
  </si>
  <si>
    <t>総表!I37</t>
    <phoneticPr fontId="15"/>
  </si>
  <si>
    <t>総表!D38</t>
    <phoneticPr fontId="15"/>
  </si>
  <si>
    <t>総表!G38</t>
    <phoneticPr fontId="15"/>
  </si>
  <si>
    <t>総表!I38</t>
    <phoneticPr fontId="15"/>
  </si>
  <si>
    <t>総表!D39</t>
    <phoneticPr fontId="15"/>
  </si>
  <si>
    <t>総表!G39</t>
    <phoneticPr fontId="15"/>
  </si>
  <si>
    <t>総表!I39</t>
    <phoneticPr fontId="15"/>
  </si>
  <si>
    <t>総表!E12</t>
    <phoneticPr fontId="15"/>
  </si>
  <si>
    <t>総表!H18</t>
    <phoneticPr fontId="15"/>
  </si>
  <si>
    <t>総表!H20</t>
    <phoneticPr fontId="15"/>
  </si>
  <si>
    <t>令和4年11月～令和7年11月の国内・海外における活動実績（開催済みの公演）を記入してください。</t>
    <rPh sb="0" eb="2">
      <t>レイワ</t>
    </rPh>
    <rPh sb="6" eb="7">
      <t>ガツ</t>
    </rPh>
    <rPh sb="14" eb="15">
      <t>ガツ</t>
    </rPh>
    <rPh sb="16" eb="18">
      <t>コクナイ</t>
    </rPh>
    <rPh sb="19" eb="21">
      <t>カイガイ</t>
    </rPh>
    <rPh sb="25" eb="27">
      <t>カツドウ</t>
    </rPh>
    <rPh sb="27" eb="29">
      <t>ジッセキ</t>
    </rPh>
    <rPh sb="30" eb="33">
      <t>カイサイズ</t>
    </rPh>
    <rPh sb="35" eb="37">
      <t>コウエン</t>
    </rPh>
    <rPh sb="39" eb="41">
      <t>キニュウ</t>
    </rPh>
    <phoneticPr fontId="36"/>
  </si>
  <si>
    <t>年</t>
    <rPh sb="0" eb="1">
      <t>トシ</t>
    </rPh>
    <phoneticPr fontId="8"/>
  </si>
  <si>
    <t>総表!C12</t>
    <rPh sb="0" eb="2">
      <t>ソウヒョウ</t>
    </rPh>
    <phoneticPr fontId="15"/>
  </si>
  <si>
    <t>　共催者・共同制作者名とその役割</t>
    <rPh sb="1" eb="4">
      <t>キョウサイシャ</t>
    </rPh>
    <rPh sb="5" eb="7">
      <t>キョウドウ</t>
    </rPh>
    <rPh sb="7" eb="9">
      <t>セイサク</t>
    </rPh>
    <rPh sb="9" eb="10">
      <t>シャ</t>
    </rPh>
    <rPh sb="10" eb="11">
      <t>メイ</t>
    </rPh>
    <rPh sb="14" eb="16">
      <t>ヤクワリ</t>
    </rPh>
    <phoneticPr fontId="8"/>
  </si>
  <si>
    <t>　後援・助成・協賛者名等とその役割</t>
    <rPh sb="1" eb="3">
      <t>コウエン</t>
    </rPh>
    <rPh sb="4" eb="6">
      <t>ジョセイ</t>
    </rPh>
    <rPh sb="7" eb="9">
      <t>キョウサン</t>
    </rPh>
    <rPh sb="9" eb="10">
      <t>シャ</t>
    </rPh>
    <rPh sb="10" eb="11">
      <t>メイ</t>
    </rPh>
    <rPh sb="11" eb="12">
      <t>トウ</t>
    </rPh>
    <rPh sb="15" eb="17">
      <t>ヤクワリ</t>
    </rPh>
    <phoneticPr fontId="8"/>
  </si>
  <si>
    <t>　配信の実施予定および期待される効果（想定する観客層を含む）</t>
    <rPh sb="1" eb="3">
      <t>ハイシン</t>
    </rPh>
    <rPh sb="4" eb="6">
      <t>ジッシ</t>
    </rPh>
    <rPh sb="6" eb="8">
      <t>ヨテイ</t>
    </rPh>
    <rPh sb="11" eb="13">
      <t>キタイ</t>
    </rPh>
    <rPh sb="16" eb="18">
      <t>コウカ</t>
    </rPh>
    <rPh sb="19" eb="21">
      <t>ソウテイ</t>
    </rPh>
    <rPh sb="23" eb="25">
      <t>カンキャク</t>
    </rPh>
    <rPh sb="25" eb="26">
      <t>ソウ</t>
    </rPh>
    <rPh sb="27" eb="28">
      <t>フク</t>
    </rPh>
    <phoneticPr fontId="8"/>
  </si>
  <si>
    <t>　助成金を得ることで期待できる効果</t>
    <phoneticPr fontId="8"/>
  </si>
  <si>
    <t>団体名</t>
    <phoneticPr fontId="15"/>
  </si>
  <si>
    <t>団体の種類</t>
    <phoneticPr fontId="15"/>
  </si>
  <si>
    <t>団体設立年月</t>
    <phoneticPr fontId="15"/>
  </si>
  <si>
    <t>　</t>
    <phoneticPr fontId="15"/>
  </si>
  <si>
    <t xml:space="preserve">監査担当者は団体代表者、経理担当者と別の者とし、適切なチェック体制を整えている。														</t>
    <phoneticPr fontId="15"/>
  </si>
  <si>
    <t>カ 応募時点で、団体設立後１年以上の芸術活動実績を有すること</t>
    <rPh sb="2" eb="6">
      <t>オウボジテン</t>
    </rPh>
    <phoneticPr fontId="15"/>
  </si>
  <si>
    <t>　　自己申告書</t>
    <rPh sb="2" eb="7">
      <t>ジコシンコクショ</t>
    </rPh>
    <phoneticPr fontId="15"/>
  </si>
  <si>
    <t>組織運営等に関する自己申告書</t>
    <rPh sb="0" eb="4">
      <t>ソシキウンエイ</t>
    </rPh>
    <rPh sb="4" eb="5">
      <t>トウ</t>
    </rPh>
    <rPh sb="6" eb="7">
      <t>カン</t>
    </rPh>
    <rPh sb="9" eb="14">
      <t>ジコシンコクショ</t>
    </rPh>
    <phoneticPr fontId="15"/>
  </si>
  <si>
    <t>代表者役職名・氏名</t>
    <rPh sb="0" eb="3">
      <t>ダイヒョウシャ</t>
    </rPh>
    <rPh sb="3" eb="4">
      <t>ヤク</t>
    </rPh>
    <rPh sb="4" eb="6">
      <t>ショクメイ</t>
    </rPh>
    <rPh sb="7" eb="9">
      <t>シメイ</t>
    </rPh>
    <phoneticPr fontId="15"/>
  </si>
  <si>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15"/>
  </si>
  <si>
    <t>運営</t>
    <rPh sb="0" eb="2">
      <t>ウンエイ</t>
    </rPh>
    <phoneticPr fontId="36"/>
  </si>
  <si>
    <t>１．意思決定機関</t>
    <rPh sb="2" eb="4">
      <t>イシ</t>
    </rPh>
    <rPh sb="4" eb="6">
      <t>ケッテイ</t>
    </rPh>
    <rPh sb="6" eb="8">
      <t>キカン</t>
    </rPh>
    <phoneticPr fontId="15"/>
  </si>
  <si>
    <t>定款等</t>
    <rPh sb="0" eb="2">
      <t>テイカン</t>
    </rPh>
    <rPh sb="2" eb="3">
      <t>トウ</t>
    </rPh>
    <phoneticPr fontId="36"/>
  </si>
  <si>
    <t>〇定款等を適切に定めている。</t>
    <rPh sb="1" eb="3">
      <t>テイカン</t>
    </rPh>
    <rPh sb="3" eb="4">
      <t>トウ</t>
    </rPh>
    <rPh sb="5" eb="7">
      <t>テキセツ</t>
    </rPh>
    <rPh sb="8" eb="9">
      <t>サダ</t>
    </rPh>
    <phoneticPr fontId="15"/>
  </si>
  <si>
    <t>２．意思決定機関</t>
    <rPh sb="2" eb="4">
      <t>イシ</t>
    </rPh>
    <rPh sb="4" eb="6">
      <t>ケッテイ</t>
    </rPh>
    <rPh sb="6" eb="8">
      <t>キカン</t>
    </rPh>
    <phoneticPr fontId="15"/>
  </si>
  <si>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15"/>
  </si>
  <si>
    <t>○理事会等を定期的に開催している。</t>
    <rPh sb="6" eb="9">
      <t>テイキテキ</t>
    </rPh>
    <phoneticPr fontId="15"/>
  </si>
  <si>
    <t>○理事会等の議事録を作成している。</t>
    <phoneticPr fontId="15"/>
  </si>
  <si>
    <t>○事業計画及び収支予算並びに事業報告及び収支決算について理事会等の決議を経ている。</t>
    <phoneticPr fontId="15"/>
  </si>
  <si>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36"/>
  </si>
  <si>
    <t>〇理事会・評議員会の構成についてジェンダーバランスに配慮している。</t>
    <rPh sb="1" eb="4">
      <t>リジカイ</t>
    </rPh>
    <rPh sb="5" eb="8">
      <t>ヒョウギイン</t>
    </rPh>
    <rPh sb="8" eb="9">
      <t>カイ</t>
    </rPh>
    <rPh sb="10" eb="12">
      <t>コウセイ</t>
    </rPh>
    <rPh sb="26" eb="28">
      <t>ハイリョ</t>
    </rPh>
    <phoneticPr fontId="36"/>
  </si>
  <si>
    <t>（「はい」の場合）配慮の具体的な内容</t>
    <rPh sb="6" eb="8">
      <t>バアイ</t>
    </rPh>
    <rPh sb="9" eb="11">
      <t>ハイリョ</t>
    </rPh>
    <rPh sb="12" eb="15">
      <t>グタイテキ</t>
    </rPh>
    <rPh sb="16" eb="18">
      <t>ナイヨウ</t>
    </rPh>
    <phoneticPr fontId="36"/>
  </si>
  <si>
    <t>３．運営事務</t>
    <rPh sb="2" eb="6">
      <t>ウンエイジム</t>
    </rPh>
    <phoneticPr fontId="15"/>
  </si>
  <si>
    <t>○経理責任者は明確になっている。</t>
    <phoneticPr fontId="15"/>
  </si>
  <si>
    <t xml:space="preserve">○現預金の出納責任者は明確になっている。 </t>
    <phoneticPr fontId="15"/>
  </si>
  <si>
    <t>○銀行印の管理責任者は明確になっている。</t>
    <phoneticPr fontId="15"/>
  </si>
  <si>
    <t>○事務の執行に当たっては、各担当者の権限と責任が明確になっている。</t>
    <rPh sb="1" eb="3">
      <t>ジム</t>
    </rPh>
    <rPh sb="4" eb="6">
      <t>シッコウ</t>
    </rPh>
    <phoneticPr fontId="15"/>
  </si>
  <si>
    <t>〇業者選定等に関する規程等を整備している。</t>
    <rPh sb="1" eb="5">
      <t>カイケイキテイ</t>
    </rPh>
    <rPh sb="5" eb="6">
      <t>トウ</t>
    </rPh>
    <rPh sb="7" eb="9">
      <t>セイビ</t>
    </rPh>
    <phoneticPr fontId="36"/>
  </si>
  <si>
    <t>（「はい」の場合）整備している規程等の具体的な内容</t>
    <rPh sb="9" eb="11">
      <t>セイビ</t>
    </rPh>
    <rPh sb="15" eb="17">
      <t>キテイ</t>
    </rPh>
    <rPh sb="17" eb="18">
      <t>トウ</t>
    </rPh>
    <rPh sb="19" eb="22">
      <t>グタイテキ</t>
    </rPh>
    <rPh sb="23" eb="25">
      <t>ナイヨウ</t>
    </rPh>
    <phoneticPr fontId="36"/>
  </si>
  <si>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15"/>
  </si>
  <si>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36"/>
  </si>
  <si>
    <t>※利益相反行為とは、複数の当事者がいる場合における、一方の利益となり、かつ他方の不利益となる行為を指す。</t>
    <rPh sb="46" eb="48">
      <t>コウイ</t>
    </rPh>
    <rPh sb="49" eb="50">
      <t>サ</t>
    </rPh>
    <phoneticPr fontId="36"/>
  </si>
  <si>
    <t>○手許現金有高は、定期的に出納担当者以外の者が出納簿と照合している。</t>
    <rPh sb="1" eb="3">
      <t>テモト</t>
    </rPh>
    <rPh sb="3" eb="5">
      <t>ゲンキン</t>
    </rPh>
    <rPh sb="5" eb="7">
      <t>アリタカ</t>
    </rPh>
    <rPh sb="23" eb="26">
      <t>スイトウボ</t>
    </rPh>
    <phoneticPr fontId="15"/>
  </si>
  <si>
    <t>○法人税や消費税、源泉所得税等で必要な申告義務を適切に実施している。</t>
    <phoneticPr fontId="15"/>
  </si>
  <si>
    <t>財務</t>
    <rPh sb="0" eb="2">
      <t>ザイム</t>
    </rPh>
    <phoneticPr fontId="36"/>
  </si>
  <si>
    <t>４．財務諸表等</t>
    <rPh sb="2" eb="6">
      <t>ザイムショヒョウ</t>
    </rPh>
    <rPh sb="6" eb="7">
      <t>トウ</t>
    </rPh>
    <phoneticPr fontId="15"/>
  </si>
  <si>
    <t xml:space="preserve">○会計帳簿（仕訳帳・総勘定元帳等）を作成している。 </t>
    <phoneticPr fontId="15"/>
  </si>
  <si>
    <t>○財務諸表（貸借対照表・損益計算書等）を作成している。</t>
    <rPh sb="1" eb="5">
      <t>ザイムショヒョウ</t>
    </rPh>
    <phoneticPr fontId="15"/>
  </si>
  <si>
    <t>○財務諸表（貸借対照表・損益計算書等）を公表している。</t>
    <phoneticPr fontId="15"/>
  </si>
  <si>
    <t>※本項目における「公表」とは、ウェブサイトに掲載していること、もしくは事務所に備え付け一般からの要望があれば常に閲覧できる状態にしていることを指す。</t>
    <phoneticPr fontId="36"/>
  </si>
  <si>
    <t>５．監査</t>
    <rPh sb="2" eb="4">
      <t>カンサ</t>
    </rPh>
    <phoneticPr fontId="15"/>
  </si>
  <si>
    <t>〇監事・監査役等による会計監査またはこれに準じた内部監査を実施している。</t>
    <phoneticPr fontId="36"/>
  </si>
  <si>
    <t>　（「はい」の場合は当てはまるものにチェック）</t>
    <phoneticPr fontId="15"/>
  </si>
  <si>
    <t>　　外部監査（監査法人、公認会計士による会計監査）</t>
    <rPh sb="20" eb="22">
      <t>カイケイ</t>
    </rPh>
    <rPh sb="22" eb="24">
      <t>カンサ</t>
    </rPh>
    <phoneticPr fontId="36"/>
  </si>
  <si>
    <t>　　内部監査（監事監査、監査役監査による会計監査）</t>
    <rPh sb="20" eb="22">
      <t>カイケイ</t>
    </rPh>
    <rPh sb="22" eb="24">
      <t>カンサ</t>
    </rPh>
    <phoneticPr fontId="36"/>
  </si>
  <si>
    <t>　　内部監査に準じた監査</t>
    <phoneticPr fontId="36"/>
  </si>
  <si>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36"/>
  </si>
  <si>
    <t>①　監査法人による外部監査を受けている場合</t>
    <rPh sb="2" eb="4">
      <t>カンサ</t>
    </rPh>
    <rPh sb="4" eb="6">
      <t>ホウジン</t>
    </rPh>
    <rPh sb="9" eb="11">
      <t>ガイブ</t>
    </rPh>
    <rPh sb="11" eb="13">
      <t>カンサ</t>
    </rPh>
    <rPh sb="14" eb="15">
      <t>ウ</t>
    </rPh>
    <rPh sb="19" eb="21">
      <t>バアイ</t>
    </rPh>
    <phoneticPr fontId="36"/>
  </si>
  <si>
    <t>監査法人の名称</t>
    <phoneticPr fontId="36"/>
  </si>
  <si>
    <t>直近の外部監査報告書の提出日</t>
    <rPh sb="0" eb="2">
      <t>チョッキン</t>
    </rPh>
    <rPh sb="3" eb="7">
      <t>ガイブカンサ</t>
    </rPh>
    <rPh sb="7" eb="10">
      <t>ホウコクショ</t>
    </rPh>
    <rPh sb="11" eb="13">
      <t>テイシュツ</t>
    </rPh>
    <rPh sb="13" eb="14">
      <t>ビ</t>
    </rPh>
    <phoneticPr fontId="36"/>
  </si>
  <si>
    <t>令和　年　月　日</t>
    <rPh sb="0" eb="2">
      <t>レイワ</t>
    </rPh>
    <phoneticPr fontId="36"/>
  </si>
  <si>
    <t>②　公認会計士による外部監査を受けている場合</t>
    <rPh sb="2" eb="7">
      <t>コウニンカイケイシ</t>
    </rPh>
    <rPh sb="10" eb="12">
      <t>ガイブ</t>
    </rPh>
    <rPh sb="12" eb="14">
      <t>カンサ</t>
    </rPh>
    <rPh sb="15" eb="16">
      <t>ウ</t>
    </rPh>
    <rPh sb="20" eb="22">
      <t>バアイ</t>
    </rPh>
    <phoneticPr fontId="36"/>
  </si>
  <si>
    <t>公認会計士の氏名</t>
    <rPh sb="0" eb="5">
      <t>コウニンカイケイシ</t>
    </rPh>
    <rPh sb="6" eb="8">
      <t>シメイ</t>
    </rPh>
    <phoneticPr fontId="36"/>
  </si>
  <si>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36"/>
  </si>
  <si>
    <t>③　内部監査に準じた監査の具体的内容</t>
    <rPh sb="2" eb="6">
      <t>ナイブカンサ</t>
    </rPh>
    <rPh sb="7" eb="8">
      <t>ジュン</t>
    </rPh>
    <rPh sb="10" eb="12">
      <t>カンサ</t>
    </rPh>
    <rPh sb="13" eb="16">
      <t>グタイテキ</t>
    </rPh>
    <rPh sb="16" eb="18">
      <t>ナイヨウ</t>
    </rPh>
    <phoneticPr fontId="36"/>
  </si>
  <si>
    <t xml:space="preserve">○監事等による監査報告書を作成している。 </t>
    <phoneticPr fontId="15"/>
  </si>
  <si>
    <t>活動環境</t>
    <rPh sb="0" eb="4">
      <t>カツドウカンキョウ</t>
    </rPh>
    <phoneticPr fontId="36"/>
  </si>
  <si>
    <t>６．労務管理・契約状況</t>
    <rPh sb="2" eb="6">
      <t>ロウムカンリ</t>
    </rPh>
    <rPh sb="7" eb="11">
      <t>ケイヤクジョウキョウ</t>
    </rPh>
    <phoneticPr fontId="15"/>
  </si>
  <si>
    <t>〇団体として出演者・スタッフ等の雇用を行っている。</t>
    <rPh sb="1" eb="3">
      <t>ダンタイ</t>
    </rPh>
    <rPh sb="6" eb="9">
      <t>シュツエンシャ</t>
    </rPh>
    <rPh sb="14" eb="15">
      <t>トウ</t>
    </rPh>
    <rPh sb="16" eb="18">
      <t>コヨウ</t>
    </rPh>
    <rPh sb="19" eb="20">
      <t>オコナ</t>
    </rPh>
    <phoneticPr fontId="15"/>
  </si>
  <si>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15"/>
  </si>
  <si>
    <t>団体内部 雇用契約状況について</t>
    <rPh sb="0" eb="2">
      <t>ダンタイ</t>
    </rPh>
    <rPh sb="2" eb="4">
      <t>ナイブ</t>
    </rPh>
    <rPh sb="5" eb="7">
      <t>コヨウ</t>
    </rPh>
    <rPh sb="7" eb="9">
      <t>ケイヤク</t>
    </rPh>
    <rPh sb="9" eb="11">
      <t>ジョウキョウ</t>
    </rPh>
    <phoneticPr fontId="15"/>
  </si>
  <si>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15"/>
  </si>
  <si>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15"/>
  </si>
  <si>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36"/>
  </si>
  <si>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36"/>
  </si>
  <si>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15"/>
  </si>
  <si>
    <t>その他の場合には具体的方法を記入→</t>
    <rPh sb="2" eb="3">
      <t>タ</t>
    </rPh>
    <rPh sb="4" eb="6">
      <t>バアイ</t>
    </rPh>
    <rPh sb="8" eb="11">
      <t>グタイテキ</t>
    </rPh>
    <rPh sb="11" eb="13">
      <t>ホウホウ</t>
    </rPh>
    <rPh sb="14" eb="16">
      <t>キニュウ</t>
    </rPh>
    <phoneticPr fontId="15"/>
  </si>
  <si>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15"/>
  </si>
  <si>
    <t>　※報酬（賃金）は通貨で、直接全額を、毎月１回以上、一定の期日を定め、最低賃金以上にて、支払う必要があります。</t>
    <phoneticPr fontId="36"/>
  </si>
  <si>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15"/>
  </si>
  <si>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15"/>
  </si>
  <si>
    <t>　※加入義務を有する有給職員を雇用していない場合等については、「なし」を選択してください。</t>
    <phoneticPr fontId="36"/>
  </si>
  <si>
    <t>○雇用者を労働保険（労災保険、雇用保険）に加入させている。</t>
    <rPh sb="1" eb="4">
      <t>コヨウシャ</t>
    </rPh>
    <rPh sb="10" eb="14">
      <t>ロウサイホケン</t>
    </rPh>
    <rPh sb="15" eb="19">
      <t>コヨウホケン</t>
    </rPh>
    <phoneticPr fontId="15"/>
  </si>
  <si>
    <t>外部との取引</t>
    <rPh sb="0" eb="2">
      <t>ガイブ</t>
    </rPh>
    <rPh sb="4" eb="6">
      <t>トリヒキ</t>
    </rPh>
    <phoneticPr fontId="36"/>
  </si>
  <si>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36"/>
  </si>
  <si>
    <t>　（「はい」の場合は以下の当てはまるものにチェック）</t>
    <rPh sb="10" eb="12">
      <t>イカ</t>
    </rPh>
    <phoneticPr fontId="15"/>
  </si>
  <si>
    <t>①契約を行う相手方</t>
    <rPh sb="1" eb="3">
      <t>ケイヤク</t>
    </rPh>
    <rPh sb="4" eb="5">
      <t>オコナ</t>
    </rPh>
    <rPh sb="6" eb="9">
      <t>アイテカタ</t>
    </rPh>
    <phoneticPr fontId="36"/>
  </si>
  <si>
    <t>出演者</t>
    <rPh sb="0" eb="3">
      <t>シュツエンシャ</t>
    </rPh>
    <phoneticPr fontId="15"/>
  </si>
  <si>
    <t>スタッフ</t>
    <phoneticPr fontId="36"/>
  </si>
  <si>
    <t>外部業者</t>
    <rPh sb="0" eb="4">
      <t>ガイブギョウシャ</t>
    </rPh>
    <phoneticPr fontId="36"/>
  </si>
  <si>
    <t>その他</t>
    <rPh sb="2" eb="3">
      <t>タ</t>
    </rPh>
    <phoneticPr fontId="36"/>
  </si>
  <si>
    <t>（　　　　　　　　　　　　　　　）</t>
    <phoneticPr fontId="36"/>
  </si>
  <si>
    <t>②契約方法</t>
    <rPh sb="1" eb="3">
      <t>ケイヤク</t>
    </rPh>
    <rPh sb="3" eb="5">
      <t>ホウホウ</t>
    </rPh>
    <phoneticPr fontId="36"/>
  </si>
  <si>
    <t>契約書</t>
    <rPh sb="0" eb="3">
      <t>ケイヤクショ</t>
    </rPh>
    <phoneticPr fontId="15"/>
  </si>
  <si>
    <t>メール</t>
    <phoneticPr fontId="36"/>
  </si>
  <si>
    <t>（　　　　　　　　　　　　　　　　　　　　　　）</t>
    <phoneticPr fontId="36"/>
  </si>
  <si>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36"/>
  </si>
  <si>
    <t>　（「はい」の場合は以下の当てはまるもの全てにチェック）</t>
    <rPh sb="10" eb="12">
      <t>イカ</t>
    </rPh>
    <rPh sb="20" eb="21">
      <t>スベ</t>
    </rPh>
    <phoneticPr fontId="15"/>
  </si>
  <si>
    <t xml:space="preserve"> 　  給与　　　  出演料　　　  稽古料　　　　報酬等（　　　　　　　　　　　　　　　　　　　　　　　　）</t>
    <rPh sb="4" eb="6">
      <t>キュウヨ</t>
    </rPh>
    <rPh sb="11" eb="13">
      <t>シュツエン</t>
    </rPh>
    <rPh sb="13" eb="14">
      <t>リョウ</t>
    </rPh>
    <rPh sb="19" eb="22">
      <t>ケイコリョウ</t>
    </rPh>
    <rPh sb="26" eb="29">
      <t>ホウシュウトウ</t>
    </rPh>
    <phoneticPr fontId="15"/>
  </si>
  <si>
    <t>ハラスメント防止対策　</t>
    <rPh sb="6" eb="10">
      <t>ボウシタイサク</t>
    </rPh>
    <phoneticPr fontId="15"/>
  </si>
  <si>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36"/>
  </si>
  <si>
    <t>（「はい」の場合）具体的な内容について記入してください。</t>
    <rPh sb="9" eb="11">
      <t>グタイ</t>
    </rPh>
    <rPh sb="11" eb="12">
      <t>テキ</t>
    </rPh>
    <rPh sb="13" eb="15">
      <t>ナイヨウ</t>
    </rPh>
    <rPh sb="19" eb="21">
      <t>キニュウ</t>
    </rPh>
    <phoneticPr fontId="36"/>
  </si>
  <si>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15"/>
  </si>
  <si>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15"/>
  </si>
  <si>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15"/>
  </si>
  <si>
    <t>安全管理（事故防止）対策　</t>
    <rPh sb="0" eb="2">
      <t>アンゼン</t>
    </rPh>
    <rPh sb="2" eb="4">
      <t>カンリ</t>
    </rPh>
    <rPh sb="5" eb="7">
      <t>ジコ</t>
    </rPh>
    <rPh sb="7" eb="9">
      <t>ボウシ</t>
    </rPh>
    <rPh sb="10" eb="12">
      <t>タイサク</t>
    </rPh>
    <phoneticPr fontId="15"/>
  </si>
  <si>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15"/>
  </si>
  <si>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36"/>
  </si>
  <si>
    <t>（音舞演）令和4年11月14日～令和7年11月13日の3年間に、応募分野における国内で自ら主催する有料公演を1回以上実施したことがある
（伝大）過去に応募分野において、国内で自ら主催する有料公演を1回以上実施したことがある</t>
    <phoneticPr fontId="15"/>
  </si>
  <si>
    <t>（音舞演）現代舞台芸術の創造・普及に係る活動を行うことを主たる目的とする我が国の文化芸術団体等である。
（伝大）伝統芸能・大衆芸能の保存・普及に係る活動を行うことを主たる目的とする我が国の文化芸術団体等である。</t>
    <phoneticPr fontId="15"/>
  </si>
  <si>
    <t>令和８年度助成金交付要望書</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</si>
</sst>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76" formatCode="#,##0_ "/>
    <numFmt numFmtId="177" formatCode="#,##0_);[Red]\(#,##0\)"/>
    <numFmt numFmtId="178" formatCode="#,##0_ ;[Red]\-#,##0\ "/>
    <numFmt numFmtId="179" formatCode="000"/>
    <numFmt numFmtId="180" formatCode="0.0%"/>
    <numFmt numFmtId="181" formatCode="&quot;¥&quot;#,##0_);[Red]\(&quot;¥&quot;#,##0\)"/>
    <numFmt numFmtId="182" formatCode="yyyy/m/d;@"/>
    <numFmt numFmtId="183" formatCode="General;;"/>
    <numFmt numFmtId="184" formatCode="#,##0&quot; 席&quot;"/>
    <numFmt numFmtId="185" formatCode="#,##0_ &quot;回&quot;"/>
    <numFmt numFmtId="186" formatCode="0\ %"/>
    <numFmt numFmtId="187" formatCode="#,##0_ &quot;枚&quot;"/>
    <numFmt numFmtId="188" formatCode="#,##0_ &quot;席&quot;"/>
    <numFmt numFmtId="189" formatCode="m/d;@"/>
    <numFmt numFmtId="190" formatCode="General&quot;回&quot;"/>
    <numFmt numFmtId="191" formatCode="General&quot;ヶ所&quot;"/>
    <numFmt numFmtId="192" formatCode="#,##0\ &quot;席&quot;\ ;[Red]\-#,##0\ &quot;席&quot;"/>
    <numFmt numFmtId="193" formatCode="yyyy/mm"/>
    <numFmt numFmtId="194" formatCode="#,##0&quot;千円&quot;"/>
    <numFmt numFmtId="195" formatCode="&quot;外&quot;#&quot;件&quot;;;"/>
    <numFmt numFmtId="196" formatCode="#,###"/>
    <numFmt numFmtId="197" formatCode="#,##0\ &quot;回&quot;\ ;[Red]\-#,##0\ &quot;回&quot;"/>
    <numFmt numFmtId="198" formatCode="yyyy&quot;年&quot;m&quot;月&quot;;@"/>
  </numFmts>
  <fonts count="9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sz val="6"/>
      <name val="游ゴシック"/>
      <family val="3"/>
      <charset val="128"/>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b/>
      <sz val="11"/>
      <name val="游ゴシック"/>
      <family val="3"/>
      <charset val="128"/>
      <scheme val="minor"/>
    </font>
    <font>
      <sz val="14"/>
      <color theme="1"/>
      <name val="ＭＳ ゴシック"/>
      <family val="3"/>
      <charset val="128"/>
    </font>
    <font>
      <b/>
      <sz val="10"/>
      <color indexed="81"/>
      <name val="MS P ゴシック"/>
      <family val="3"/>
      <charset val="128"/>
    </font>
    <font>
      <sz val="18"/>
      <color theme="1"/>
      <name val="ＭＳ ゴシック"/>
      <family val="3"/>
      <charset val="128"/>
    </font>
    <font>
      <sz val="11"/>
      <color theme="1"/>
      <name val="ＭＳ ゴシック"/>
      <family val="3"/>
      <charset val="128"/>
    </font>
    <font>
      <sz val="16"/>
      <color theme="1"/>
      <name val="ＭＳ ゴシック"/>
      <family val="3"/>
      <charset val="128"/>
    </font>
    <font>
      <sz val="9"/>
      <color theme="1"/>
      <name val="ＭＳ ゴシック"/>
      <family val="3"/>
      <charset val="128"/>
    </font>
    <font>
      <b/>
      <sz val="11"/>
      <color theme="1"/>
      <name val="ＭＳ ゴシック"/>
      <family val="3"/>
      <charset val="128"/>
    </font>
    <font>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rgb="FFFF0000"/>
      <name val="ＭＳ ゴシック"/>
      <family val="3"/>
      <charset val="128"/>
    </font>
    <font>
      <sz val="14"/>
      <name val="ＭＳ ゴシック"/>
      <family val="3"/>
      <charset val="128"/>
    </font>
    <font>
      <sz val="10"/>
      <color theme="1"/>
      <name val="ＭＳ ゴシック"/>
      <family val="3"/>
      <charset val="128"/>
    </font>
    <font>
      <b/>
      <sz val="20"/>
      <color theme="1"/>
      <name val="ＭＳ ゴシック"/>
      <family val="3"/>
      <charset val="128"/>
    </font>
    <font>
      <sz val="14"/>
      <color rgb="FFEAEAEA"/>
      <name val="ＭＳ ゴシック"/>
      <family val="3"/>
      <charset val="128"/>
    </font>
    <font>
      <sz val="22"/>
      <name val="ＭＳ ゴシック"/>
      <family val="3"/>
      <charset val="128"/>
    </font>
    <font>
      <sz val="10"/>
      <name val="ＭＳ ゴシック"/>
      <family val="3"/>
      <charset val="128"/>
    </font>
    <font>
      <b/>
      <sz val="16"/>
      <color theme="1"/>
      <name val="ＭＳ ゴシック"/>
      <family val="3"/>
      <charset val="128"/>
    </font>
    <font>
      <sz val="22"/>
      <color theme="1"/>
      <name val="ＭＳ ゴシック"/>
      <family val="3"/>
      <charset val="128"/>
    </font>
    <font>
      <sz val="6"/>
      <name val="游ゴシック"/>
      <family val="2"/>
      <charset val="128"/>
      <scheme val="minor"/>
    </font>
    <font>
      <b/>
      <sz val="14"/>
      <name val="ＭＳ ゴシック"/>
      <family val="3"/>
      <charset val="128"/>
    </font>
    <font>
      <b/>
      <sz val="11"/>
      <name val="ＭＳ ゴシック"/>
      <family val="3"/>
      <charset val="128"/>
    </font>
    <font>
      <sz val="11"/>
      <name val="ＭＳ ゴシック"/>
      <family val="3"/>
      <charset val="128"/>
    </font>
    <font>
      <sz val="14"/>
      <color rgb="FF000000"/>
      <name val="ＭＳ ゴシック"/>
      <family val="3"/>
      <charset val="128"/>
    </font>
    <font>
      <b/>
      <sz val="20"/>
      <name val="ＭＳ ゴシック"/>
      <family val="3"/>
      <charset val="128"/>
    </font>
    <font>
      <sz val="12"/>
      <name val="ＭＳ ゴシック"/>
      <family val="3"/>
      <charset val="128"/>
    </font>
    <font>
      <b/>
      <sz val="16"/>
      <name val="ＭＳ ゴシック"/>
      <family val="3"/>
      <charset val="128"/>
    </font>
    <font>
      <sz val="16"/>
      <name val="ＭＳ ゴシック"/>
      <family val="3"/>
      <charset val="128"/>
    </font>
    <font>
      <b/>
      <sz val="18"/>
      <color theme="1"/>
      <name val="ＭＳ ゴシック"/>
      <family val="3"/>
      <charset val="128"/>
    </font>
    <font>
      <b/>
      <sz val="18"/>
      <name val="ＭＳ ゴシック"/>
      <family val="3"/>
      <charset val="128"/>
    </font>
    <font>
      <b/>
      <sz val="22"/>
      <color theme="1"/>
      <name val="ＭＳ ゴシック"/>
      <family val="3"/>
      <charset val="128"/>
    </font>
    <font>
      <b/>
      <sz val="11"/>
      <color rgb="FFFF0000"/>
      <name val="游ゴシック"/>
      <family val="3"/>
      <charset val="128"/>
      <scheme val="minor"/>
    </font>
    <font>
      <sz val="9"/>
      <color indexed="81"/>
      <name val="MS P ゴシック"/>
      <family val="3"/>
      <charset val="128"/>
    </font>
    <font>
      <b/>
      <sz val="9"/>
      <color indexed="81"/>
      <name val="MS P ゴシック"/>
      <family val="3"/>
      <charset val="128"/>
    </font>
    <font>
      <b/>
      <sz val="11"/>
      <color indexed="81"/>
      <name val="MS P ゴシック"/>
      <family val="3"/>
      <charset val="128"/>
    </font>
    <font>
      <b/>
      <sz val="16"/>
      <color rgb="FFC00000"/>
      <name val="游ゴシック"/>
      <family val="3"/>
      <charset val="128"/>
      <scheme val="minor"/>
    </font>
    <font>
      <b/>
      <u/>
      <sz val="16"/>
      <color rgb="FFC00000"/>
      <name val="游ゴシック"/>
      <family val="3"/>
      <charset val="128"/>
      <scheme val="minor"/>
    </font>
    <font>
      <b/>
      <u/>
      <sz val="16"/>
      <color rgb="FFFF0000"/>
      <name val="ＭＳ ゴシック"/>
      <family val="3"/>
      <charset val="128"/>
    </font>
    <font>
      <b/>
      <sz val="12"/>
      <color rgb="FFC00000"/>
      <name val="ＭＳ ゴシック"/>
      <family val="3"/>
      <charset val="128"/>
    </font>
    <font>
      <b/>
      <sz val="14"/>
      <color rgb="FFC00000"/>
      <name val="ＭＳ ゴシック"/>
      <family val="3"/>
      <charset val="128"/>
    </font>
    <font>
      <b/>
      <sz val="16"/>
      <color rgb="FFDE0000"/>
      <name val="ＭＳ ゴシック"/>
      <family val="3"/>
      <charset val="128"/>
    </font>
    <font>
      <b/>
      <sz val="14"/>
      <color rgb="FFDE0000"/>
      <name val="ＭＳ ゴシック"/>
      <family val="3"/>
      <charset val="128"/>
    </font>
    <font>
      <sz val="6"/>
      <name val="ＭＳ Ｐゴシック"/>
      <family val="3"/>
      <charset val="128"/>
    </font>
    <font>
      <sz val="12"/>
      <color indexed="81"/>
      <name val="MS P ゴシック"/>
      <family val="3"/>
      <charset val="128"/>
    </font>
    <font>
      <sz val="10"/>
      <color rgb="FFFF0000"/>
      <name val="ＭＳ ゴシック"/>
      <family val="3"/>
      <charset val="128"/>
    </font>
    <font>
      <sz val="14"/>
      <color theme="2"/>
      <name val="ＭＳ ゴシック"/>
      <family val="3"/>
      <charset val="128"/>
    </font>
    <font>
      <sz val="11"/>
      <color theme="1"/>
      <name val="游ゴシック"/>
      <family val="2"/>
      <scheme val="minor"/>
    </font>
    <font>
      <b/>
      <sz val="14"/>
      <color theme="1"/>
      <name val="Meiryo UI"/>
      <family val="3"/>
      <charset val="128"/>
    </font>
    <font>
      <sz val="12"/>
      <color theme="1"/>
      <name val="Meiryo UI"/>
      <family val="3"/>
      <charset val="128"/>
    </font>
    <font>
      <sz val="12"/>
      <color rgb="FFFF0000"/>
      <name val="Meiryo UI"/>
      <family val="3"/>
      <charset val="128"/>
    </font>
    <font>
      <sz val="10"/>
      <name val="Meiryo UI"/>
      <family val="3"/>
      <charset val="128"/>
    </font>
    <font>
      <sz val="16"/>
      <color rgb="FFFF0000"/>
      <name val="Meiryo UI"/>
      <family val="3"/>
      <charset val="128"/>
    </font>
    <font>
      <b/>
      <u/>
      <sz val="12"/>
      <color rgb="FFFF0000"/>
      <name val="Meiryo UI"/>
      <family val="3"/>
      <charset val="128"/>
    </font>
    <font>
      <sz val="10"/>
      <color theme="1"/>
      <name val="Meiryo UI"/>
      <family val="3"/>
      <charset val="128"/>
    </font>
    <font>
      <sz val="11"/>
      <color theme="1"/>
      <name val="Meiryo UI"/>
      <family val="3"/>
      <charset val="128"/>
    </font>
    <font>
      <b/>
      <sz val="12"/>
      <color theme="1"/>
      <name val="Meiryo UI"/>
      <family val="3"/>
      <charset val="128"/>
    </font>
    <font>
      <b/>
      <sz val="10"/>
      <color theme="1"/>
      <name val="Meiryo UI"/>
      <family val="3"/>
      <charset val="128"/>
    </font>
    <font>
      <b/>
      <sz val="10"/>
      <color rgb="FFFF0000"/>
      <name val="Meiryo UI"/>
      <family val="3"/>
      <charset val="128"/>
    </font>
    <font>
      <sz val="10"/>
      <color rgb="FFFF0000"/>
      <name val="Meiryo UI"/>
      <family val="3"/>
      <charset val="128"/>
    </font>
    <font>
      <b/>
      <sz val="12"/>
      <color rgb="FFFF0000"/>
      <name val="ＭＳ ゴシック"/>
      <family val="3"/>
      <charset val="128"/>
    </font>
    <font>
      <sz val="9.5"/>
      <color theme="1"/>
      <name val="Meiryo UI"/>
      <family val="3"/>
      <charset val="128"/>
    </font>
    <font>
      <sz val="11"/>
      <color indexed="81"/>
      <name val="MS P ゴシック"/>
      <family val="3"/>
      <charset val="128"/>
    </font>
    <font>
      <sz val="18"/>
      <name val="ＭＳ ゴシック"/>
      <family val="3"/>
      <charset val="128"/>
    </font>
    <font>
      <sz val="12"/>
      <color theme="1"/>
      <name val="游ゴシック"/>
      <family val="3"/>
      <charset val="128"/>
      <scheme val="minor"/>
    </font>
    <font>
      <b/>
      <sz val="16"/>
      <color rgb="FFFF0000"/>
      <name val="ＭＳ ゴシック"/>
      <family val="3"/>
      <charset val="128"/>
    </font>
    <font>
      <b/>
      <sz val="12"/>
      <name val="ＭＳ ゴシック"/>
      <family val="3"/>
      <charset val="128"/>
    </font>
    <font>
      <b/>
      <sz val="22"/>
      <color rgb="FFDE0000"/>
      <name val="ＭＳ ゴシック"/>
      <family val="3"/>
      <charset val="128"/>
    </font>
    <font>
      <b/>
      <sz val="16"/>
      <color indexed="81"/>
      <name val="MS P ゴシック"/>
      <family val="3"/>
      <charset val="128"/>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22">
    <fill>
      <patternFill patternType="none"/>
    </fill>
    <fill>
      <patternFill patternType="gray125"/>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theme="8" tint="0.79998168889431442"/>
        <bgColor indexed="64"/>
      </patternFill>
    </fill>
    <fill>
      <patternFill patternType="solid">
        <fgColor them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99"/>
        <bgColor indexed="64"/>
      </patternFill>
    </fill>
    <fill>
      <patternFill patternType="solid">
        <fgColor rgb="FFCCFF99"/>
        <bgColor indexed="64"/>
      </patternFill>
    </fill>
    <fill>
      <patternFill patternType="solid">
        <fgColor rgb="FF00B05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DDDDDD"/>
        <bgColor indexed="64"/>
      </patternFill>
    </fill>
    <fill>
      <patternFill patternType="solid">
        <fgColor theme="0" tint="-0.249977111117893"/>
        <bgColor indexed="64"/>
      </patternFill>
    </fill>
    <fill>
      <patternFill patternType="solid">
        <fgColor theme="0"/>
        <bgColor indexed="64"/>
      </patternFill>
    </fill>
  </fills>
  <borders count="198">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bottom style="hair">
        <color indexed="64"/>
      </bottom>
      <diagonal/>
    </border>
    <border>
      <left/>
      <right style="hair">
        <color indexed="64"/>
      </right>
      <top style="thin">
        <color indexed="64"/>
      </top>
      <bottom style="thin">
        <color indexed="64"/>
      </bottom>
      <diagonal/>
    </border>
    <border>
      <left/>
      <right style="hair">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right/>
      <top style="hair">
        <color indexed="64"/>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medium">
        <color indexed="64"/>
      </right>
      <top style="thin">
        <color indexed="64"/>
      </top>
      <bottom/>
      <diagonal/>
    </border>
    <border>
      <left/>
      <right style="hair">
        <color indexed="64"/>
      </right>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left/>
      <right style="medium">
        <color indexed="64"/>
      </right>
      <top style="hair">
        <color indexed="64"/>
      </top>
      <bottom style="thin">
        <color indexed="64"/>
      </bottom>
      <diagonal/>
    </border>
    <border>
      <left style="hair">
        <color indexed="64"/>
      </left>
      <right/>
      <top style="thin">
        <color indexed="64"/>
      </top>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hair">
        <color indexed="64"/>
      </left>
      <right/>
      <top style="medium">
        <color indexed="64"/>
      </top>
      <bottom style="medium">
        <color indexed="64"/>
      </bottom>
      <diagonal/>
    </border>
    <border>
      <left style="hair">
        <color indexed="64"/>
      </left>
      <right/>
      <top/>
      <bottom style="thin">
        <color indexed="64"/>
      </bottom>
      <diagonal/>
    </border>
    <border>
      <left style="hair">
        <color indexed="64"/>
      </left>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top style="hair">
        <color indexed="64"/>
      </top>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hair">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bottom style="hair">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style="thin">
        <color indexed="64"/>
      </right>
      <top style="hair">
        <color indexed="64"/>
      </top>
      <bottom style="medium">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hair">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ck">
        <color indexed="64"/>
      </left>
      <right/>
      <top/>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style="thick">
        <color indexed="64"/>
      </right>
      <top style="thin">
        <color indexed="64"/>
      </top>
      <bottom style="thin">
        <color indexed="64"/>
      </bottom>
      <diagonal/>
    </border>
    <border>
      <left/>
      <right style="thick">
        <color indexed="64"/>
      </right>
      <top style="thin">
        <color indexed="64"/>
      </top>
      <bottom style="hair">
        <color indexed="64"/>
      </bottom>
      <diagonal/>
    </border>
    <border>
      <left/>
      <right style="thick">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right style="hair">
        <color indexed="64"/>
      </right>
      <top style="hair">
        <color indexed="64"/>
      </top>
      <bottom style="medium">
        <color indexed="64"/>
      </bottom>
      <diagonal/>
    </border>
    <border>
      <left style="thick">
        <color rgb="FFFF0000"/>
      </left>
      <right/>
      <top/>
      <bottom/>
      <diagonal/>
    </border>
    <border>
      <left/>
      <right style="thick">
        <color rgb="FFFF0000"/>
      </right>
      <top/>
      <bottom/>
      <diagonal/>
    </border>
  </borders>
  <cellStyleXfs count="23">
    <xf numFmtId="0" fontId="0" fillId="0" borderId="0">
      <alignment vertical="center"/>
    </xf>
    <xf numFmtId="9" fontId="13" fillId="0" borderId="0" applyFont="0" applyFill="0" applyBorder="0" applyAlignment="0" applyProtection="0">
      <alignment vertical="center"/>
    </xf>
    <xf numFmtId="9" fontId="11"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1" fillId="0" borderId="0" applyFont="0" applyFill="0" applyBorder="0" applyAlignment="0" applyProtection="0"/>
    <xf numFmtId="0" fontId="13" fillId="0" borderId="0">
      <alignment vertical="center"/>
    </xf>
    <xf numFmtId="0" fontId="11" fillId="0" borderId="0"/>
    <xf numFmtId="0" fontId="7" fillId="0" borderId="0">
      <alignment vertical="center"/>
    </xf>
    <xf numFmtId="0" fontId="6" fillId="0" borderId="0">
      <alignment vertical="center"/>
    </xf>
    <xf numFmtId="0" fontId="5" fillId="0" borderId="0">
      <alignment vertical="center"/>
    </xf>
    <xf numFmtId="0" fontId="63" fillId="0" borderId="0"/>
    <xf numFmtId="0" fontId="4" fillId="0" borderId="0">
      <alignment vertical="center"/>
    </xf>
    <xf numFmtId="0" fontId="3" fillId="0" borderId="0">
      <alignment vertical="center"/>
    </xf>
    <xf numFmtId="38" fontId="6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63"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599">
    <xf numFmtId="0" fontId="0" fillId="0" borderId="0" xfId="0">
      <alignment vertical="center"/>
    </xf>
    <xf numFmtId="0" fontId="13" fillId="0" borderId="0" xfId="6">
      <alignment vertical="center"/>
    </xf>
    <xf numFmtId="0" fontId="16" fillId="2" borderId="8" xfId="6" applyFont="1" applyFill="1" applyBorder="1" applyAlignment="1">
      <alignment horizontal="center" vertical="center"/>
    </xf>
    <xf numFmtId="0" fontId="14" fillId="2" borderId="8" xfId="6" applyFont="1" applyFill="1" applyBorder="1">
      <alignment vertical="center"/>
    </xf>
    <xf numFmtId="0" fontId="14" fillId="0" borderId="0" xfId="6" applyFont="1">
      <alignment vertical="center"/>
    </xf>
    <xf numFmtId="0" fontId="20" fillId="0" borderId="0" xfId="0" applyFont="1">
      <alignment vertical="center"/>
    </xf>
    <xf numFmtId="0" fontId="20" fillId="0" borderId="0" xfId="0" applyFont="1" applyAlignment="1">
      <alignment vertical="center" wrapText="1"/>
    </xf>
    <xf numFmtId="190" fontId="17" fillId="0" borderId="9" xfId="0" applyNumberFormat="1" applyFont="1" applyBorder="1" applyAlignment="1" applyProtection="1">
      <alignment horizontal="center" vertical="center" shrinkToFit="1"/>
      <protection locked="0"/>
    </xf>
    <xf numFmtId="14" fontId="17" fillId="0" borderId="47" xfId="0" applyNumberFormat="1" applyFont="1" applyBorder="1" applyAlignment="1" applyProtection="1">
      <alignment horizontal="center" vertical="center"/>
      <protection locked="0"/>
    </xf>
    <xf numFmtId="14" fontId="17" fillId="0" borderId="52" xfId="0" applyNumberFormat="1" applyFont="1" applyBorder="1" applyAlignment="1" applyProtection="1">
      <alignment horizontal="center" vertical="center"/>
      <protection locked="0"/>
    </xf>
    <xf numFmtId="0" fontId="17" fillId="0" borderId="0" xfId="6" applyFont="1">
      <alignment vertical="center"/>
    </xf>
    <xf numFmtId="176" fontId="17" fillId="0" borderId="12" xfId="6" applyNumberFormat="1" applyFont="1" applyBorder="1" applyProtection="1">
      <alignment vertical="center"/>
      <protection locked="0"/>
    </xf>
    <xf numFmtId="176" fontId="17" fillId="0" borderId="10" xfId="6" applyNumberFormat="1" applyFont="1" applyBorder="1" applyProtection="1">
      <alignment vertical="center"/>
      <protection locked="0"/>
    </xf>
    <xf numFmtId="38" fontId="17" fillId="0" borderId="81" xfId="6" applyNumberFormat="1" applyFont="1" applyBorder="1" applyProtection="1">
      <alignment vertical="center"/>
      <protection locked="0"/>
    </xf>
    <xf numFmtId="177" fontId="17" fillId="0" borderId="5" xfId="6" applyNumberFormat="1" applyFont="1" applyBorder="1" applyProtection="1">
      <alignment vertical="center"/>
      <protection locked="0"/>
    </xf>
    <xf numFmtId="177" fontId="17" fillId="0" borderId="6" xfId="6" applyNumberFormat="1" applyFont="1" applyBorder="1" applyProtection="1">
      <alignment vertical="center"/>
      <protection locked="0"/>
    </xf>
    <xf numFmtId="177" fontId="17" fillId="0" borderId="7" xfId="6" applyNumberFormat="1" applyFont="1" applyBorder="1" applyProtection="1">
      <alignment vertical="center"/>
      <protection locked="0"/>
    </xf>
    <xf numFmtId="177" fontId="17" fillId="0" borderId="1" xfId="6" applyNumberFormat="1" applyFont="1" applyBorder="1" applyProtection="1">
      <alignment vertical="center"/>
      <protection locked="0"/>
    </xf>
    <xf numFmtId="177" fontId="17" fillId="0" borderId="2" xfId="6" applyNumberFormat="1" applyFont="1" applyBorder="1" applyProtection="1">
      <alignment vertical="center"/>
      <protection locked="0"/>
    </xf>
    <xf numFmtId="177" fontId="17" fillId="0" borderId="4" xfId="6" applyNumberFormat="1" applyFont="1" applyBorder="1" applyProtection="1">
      <alignment vertical="center"/>
      <protection locked="0"/>
    </xf>
    <xf numFmtId="177" fontId="17" fillId="0" borderId="35" xfId="6" applyNumberFormat="1" applyFont="1" applyBorder="1" applyProtection="1">
      <alignment vertical="center"/>
      <protection locked="0"/>
    </xf>
    <xf numFmtId="0" fontId="32" fillId="0" borderId="0" xfId="7" applyFont="1" applyAlignment="1">
      <alignment vertical="center"/>
    </xf>
    <xf numFmtId="0" fontId="33" fillId="0" borderId="0" xfId="7" applyFont="1" applyAlignment="1">
      <alignment vertical="center"/>
    </xf>
    <xf numFmtId="0" fontId="33" fillId="0" borderId="0" xfId="7" applyFont="1"/>
    <xf numFmtId="0" fontId="20" fillId="0" borderId="0" xfId="6" applyFont="1" applyAlignment="1">
      <alignment vertical="top" wrapText="1"/>
    </xf>
    <xf numFmtId="0" fontId="33" fillId="0" borderId="0" xfId="7" applyFont="1" applyAlignment="1">
      <alignment horizontal="center" vertical="center"/>
    </xf>
    <xf numFmtId="178" fontId="17" fillId="0" borderId="96" xfId="0" applyNumberFormat="1" applyFont="1" applyBorder="1" applyAlignment="1" applyProtection="1">
      <alignment horizontal="right" vertical="center" shrinkToFit="1"/>
      <protection locked="0"/>
    </xf>
    <xf numFmtId="178" fontId="17" fillId="0" borderId="85" xfId="0" applyNumberFormat="1" applyFont="1" applyBorder="1" applyProtection="1">
      <alignment vertical="center"/>
      <protection locked="0"/>
    </xf>
    <xf numFmtId="0" fontId="17" fillId="0" borderId="21" xfId="0" applyFont="1" applyBorder="1" applyAlignment="1" applyProtection="1">
      <alignment vertical="center" shrinkToFit="1"/>
      <protection locked="0"/>
    </xf>
    <xf numFmtId="178" fontId="17" fillId="0" borderId="10" xfId="0" applyNumberFormat="1" applyFont="1" applyBorder="1" applyAlignment="1" applyProtection="1">
      <alignment horizontal="right" vertical="center" shrinkToFit="1"/>
      <protection locked="0"/>
    </xf>
    <xf numFmtId="178" fontId="17" fillId="0" borderId="51" xfId="0" applyNumberFormat="1" applyFont="1" applyBorder="1" applyProtection="1">
      <alignment vertical="center"/>
      <protection locked="0"/>
    </xf>
    <xf numFmtId="178" fontId="17" fillId="0" borderId="11" xfId="0" applyNumberFormat="1" applyFont="1" applyBorder="1" applyAlignment="1" applyProtection="1">
      <alignment horizontal="right" vertical="center" shrinkToFit="1"/>
      <protection locked="0"/>
    </xf>
    <xf numFmtId="178" fontId="17" fillId="0" borderId="55" xfId="0" applyNumberFormat="1" applyFont="1" applyBorder="1" applyProtection="1">
      <alignment vertical="center"/>
      <protection locked="0"/>
    </xf>
    <xf numFmtId="189" fontId="17" fillId="0" borderId="0" xfId="0" applyNumberFormat="1" applyFont="1" applyAlignment="1" applyProtection="1">
      <alignment horizontal="center" vertical="center" shrinkToFit="1"/>
      <protection locked="0"/>
    </xf>
    <xf numFmtId="177" fontId="17" fillId="0" borderId="108" xfId="6" applyNumberFormat="1" applyFont="1" applyBorder="1" applyProtection="1">
      <alignment vertical="center"/>
      <protection locked="0"/>
    </xf>
    <xf numFmtId="178" fontId="17" fillId="0" borderId="103" xfId="0" applyNumberFormat="1" applyFont="1" applyBorder="1" applyAlignment="1" applyProtection="1">
      <alignment horizontal="right" vertical="center" shrinkToFit="1"/>
      <protection locked="0"/>
    </xf>
    <xf numFmtId="178" fontId="17" fillId="0" borderId="6" xfId="0" applyNumberFormat="1" applyFont="1" applyBorder="1" applyAlignment="1" applyProtection="1">
      <alignment horizontal="right" vertical="center" shrinkToFit="1"/>
      <protection locked="0"/>
    </xf>
    <xf numFmtId="178" fontId="17" fillId="0" borderId="7" xfId="0" applyNumberFormat="1" applyFont="1" applyBorder="1" applyAlignment="1" applyProtection="1">
      <alignment horizontal="right" vertical="center" shrinkToFit="1"/>
      <protection locked="0"/>
    </xf>
    <xf numFmtId="0" fontId="14" fillId="0" borderId="8" xfId="6" applyFont="1" applyBorder="1" applyAlignment="1">
      <alignment vertical="top"/>
    </xf>
    <xf numFmtId="0" fontId="14" fillId="0" borderId="8" xfId="6" applyFont="1" applyBorder="1">
      <alignment vertical="center"/>
    </xf>
    <xf numFmtId="0" fontId="14" fillId="0" borderId="8" xfId="6" applyFont="1" applyBorder="1" applyAlignment="1">
      <alignment vertical="center" wrapText="1"/>
    </xf>
    <xf numFmtId="0" fontId="0" fillId="0" borderId="8" xfId="6" applyFont="1" applyBorder="1">
      <alignment vertical="center"/>
    </xf>
    <xf numFmtId="0" fontId="13" fillId="0" borderId="8" xfId="6" applyBorder="1" applyAlignment="1">
      <alignment vertical="center" wrapText="1"/>
    </xf>
    <xf numFmtId="0" fontId="13" fillId="0" borderId="8" xfId="6" applyBorder="1">
      <alignment vertical="center"/>
    </xf>
    <xf numFmtId="0" fontId="13" fillId="0" borderId="8" xfId="6" applyBorder="1" applyAlignment="1">
      <alignment horizontal="left" vertical="top"/>
    </xf>
    <xf numFmtId="0" fontId="0" fillId="0" borderId="8" xfId="6" applyFont="1" applyBorder="1" applyAlignment="1">
      <alignment horizontal="left" vertical="top"/>
    </xf>
    <xf numFmtId="0" fontId="13" fillId="0" borderId="8" xfId="6" applyBorder="1" applyAlignment="1">
      <alignment horizontal="left" vertical="top" wrapText="1"/>
    </xf>
    <xf numFmtId="0" fontId="0" fillId="0" borderId="8" xfId="6" applyFont="1" applyBorder="1" applyAlignment="1">
      <alignment horizontal="left" vertical="top" wrapText="1"/>
    </xf>
    <xf numFmtId="0" fontId="14" fillId="0" borderId="8" xfId="6" applyFont="1" applyBorder="1" applyAlignment="1">
      <alignment horizontal="left" vertical="top"/>
    </xf>
    <xf numFmtId="0" fontId="14" fillId="0" borderId="8" xfId="6" applyFont="1" applyBorder="1" applyAlignment="1">
      <alignment horizontal="left" vertical="top" wrapText="1"/>
    </xf>
    <xf numFmtId="189" fontId="17" fillId="0" borderId="10" xfId="0" applyNumberFormat="1" applyFont="1" applyBorder="1" applyAlignment="1" applyProtection="1">
      <alignment horizontal="center" vertical="center" wrapText="1" shrinkToFit="1"/>
      <protection locked="0"/>
    </xf>
    <xf numFmtId="0" fontId="20" fillId="0" borderId="0" xfId="7" applyFont="1" applyAlignment="1">
      <alignment horizontal="center" vertical="center"/>
    </xf>
    <xf numFmtId="0" fontId="39" fillId="0" borderId="0" xfId="7" applyFont="1" applyAlignment="1">
      <alignment horizontal="center"/>
    </xf>
    <xf numFmtId="38" fontId="39" fillId="0" borderId="0" xfId="7" applyNumberFormat="1" applyFont="1" applyAlignment="1">
      <alignment vertical="center"/>
    </xf>
    <xf numFmtId="0" fontId="20" fillId="0" borderId="0" xfId="7" applyFont="1" applyAlignment="1">
      <alignment horizontal="right" vertical="center"/>
    </xf>
    <xf numFmtId="38" fontId="20" fillId="0" borderId="0" xfId="7" applyNumberFormat="1" applyFont="1" applyAlignment="1">
      <alignment vertical="center"/>
    </xf>
    <xf numFmtId="0" fontId="39" fillId="0" borderId="0" xfId="7" applyFont="1" applyAlignment="1">
      <alignment vertical="center"/>
    </xf>
    <xf numFmtId="0" fontId="39" fillId="0" borderId="0" xfId="7" applyFont="1"/>
    <xf numFmtId="188" fontId="39" fillId="0" borderId="0" xfId="7" applyNumberFormat="1" applyFont="1" applyAlignment="1">
      <alignment vertical="center"/>
    </xf>
    <xf numFmtId="180" fontId="39" fillId="0" borderId="0" xfId="7" applyNumberFormat="1" applyFont="1" applyAlignment="1">
      <alignment vertical="center"/>
    </xf>
    <xf numFmtId="0" fontId="20" fillId="0" borderId="0" xfId="7" applyFont="1" applyAlignment="1">
      <alignment vertical="center"/>
    </xf>
    <xf numFmtId="180" fontId="39" fillId="5" borderId="81" xfId="3" applyNumberFormat="1" applyFont="1" applyFill="1" applyBorder="1" applyAlignment="1">
      <alignment horizontal="right" vertical="center"/>
    </xf>
    <xf numFmtId="180" fontId="39" fillId="5" borderId="94" xfId="3" applyNumberFormat="1" applyFont="1" applyFill="1" applyBorder="1" applyAlignment="1">
      <alignment horizontal="right" vertical="center"/>
    </xf>
    <xf numFmtId="38" fontId="39" fillId="5" borderId="81" xfId="5" applyFont="1" applyFill="1" applyBorder="1" applyAlignment="1" applyProtection="1">
      <alignment horizontal="right" vertical="center"/>
    </xf>
    <xf numFmtId="0" fontId="39" fillId="0" borderId="0" xfId="7" applyFont="1" applyAlignment="1">
      <alignment horizontal="center" vertical="center"/>
    </xf>
    <xf numFmtId="0" fontId="14" fillId="9" borderId="8" xfId="6" applyFont="1" applyFill="1" applyBorder="1" applyAlignment="1">
      <alignment vertical="top"/>
    </xf>
    <xf numFmtId="0" fontId="0" fillId="10" borderId="8" xfId="6" applyFont="1" applyFill="1" applyBorder="1" applyAlignment="1">
      <alignment horizontal="left" vertical="top"/>
    </xf>
    <xf numFmtId="0" fontId="13" fillId="10" borderId="8" xfId="6" applyFill="1" applyBorder="1" applyAlignment="1">
      <alignment horizontal="left" vertical="top"/>
    </xf>
    <xf numFmtId="0" fontId="13" fillId="11" borderId="8" xfId="6" applyFill="1" applyBorder="1" applyAlignment="1">
      <alignment horizontal="left" vertical="top"/>
    </xf>
    <xf numFmtId="0" fontId="13" fillId="6" borderId="8" xfId="6" applyFill="1" applyBorder="1" applyAlignment="1">
      <alignment horizontal="left" vertical="top"/>
    </xf>
    <xf numFmtId="0" fontId="0" fillId="12" borderId="8" xfId="6" applyFont="1" applyFill="1" applyBorder="1" applyAlignment="1">
      <alignment horizontal="left" vertical="top"/>
    </xf>
    <xf numFmtId="0" fontId="13" fillId="12" borderId="8" xfId="6" applyFill="1" applyBorder="1" applyAlignment="1">
      <alignment horizontal="left" vertical="top"/>
    </xf>
    <xf numFmtId="0" fontId="14" fillId="13" borderId="8" xfId="6" applyFont="1" applyFill="1" applyBorder="1" applyAlignment="1">
      <alignment horizontal="left" vertical="top"/>
    </xf>
    <xf numFmtId="0" fontId="14" fillId="13" borderId="8" xfId="6" applyFont="1" applyFill="1" applyBorder="1" applyAlignment="1">
      <alignment vertical="top"/>
    </xf>
    <xf numFmtId="0" fontId="14" fillId="14" borderId="8" xfId="6" applyFont="1" applyFill="1" applyBorder="1" applyAlignment="1">
      <alignment vertical="top"/>
    </xf>
    <xf numFmtId="0" fontId="14" fillId="15" borderId="8" xfId="6" applyFont="1" applyFill="1" applyBorder="1">
      <alignment vertical="center"/>
    </xf>
    <xf numFmtId="0" fontId="17" fillId="0" borderId="22" xfId="0" applyFont="1" applyBorder="1" applyAlignment="1" applyProtection="1">
      <alignment vertical="center" shrinkToFit="1"/>
      <protection locked="0"/>
    </xf>
    <xf numFmtId="49" fontId="0" fillId="0" borderId="0" xfId="0" applyNumberFormat="1">
      <alignment vertical="center"/>
    </xf>
    <xf numFmtId="178" fontId="17" fillId="0" borderId="12" xfId="0" applyNumberFormat="1" applyFont="1" applyBorder="1" applyAlignment="1" applyProtection="1">
      <alignment horizontal="right" vertical="center" shrinkToFit="1"/>
      <protection locked="0"/>
    </xf>
    <xf numFmtId="0" fontId="28" fillId="0" borderId="20" xfId="0" applyFont="1" applyBorder="1" applyAlignment="1" applyProtection="1">
      <alignment vertical="center" shrinkToFit="1"/>
      <protection locked="0"/>
    </xf>
    <xf numFmtId="0" fontId="46" fillId="0" borderId="0" xfId="7" applyFont="1" applyAlignment="1">
      <alignment vertical="center"/>
    </xf>
    <xf numFmtId="0" fontId="0" fillId="0" borderId="0" xfId="0" applyAlignment="1">
      <alignment horizontal="right" vertical="center"/>
    </xf>
    <xf numFmtId="0" fontId="0" fillId="6" borderId="155" xfId="0" applyFill="1" applyBorder="1">
      <alignment vertical="center"/>
    </xf>
    <xf numFmtId="0" fontId="14" fillId="6" borderId="138" xfId="0" applyFont="1" applyFill="1" applyBorder="1" applyAlignment="1">
      <alignment horizontal="center" vertical="center" shrinkToFit="1"/>
    </xf>
    <xf numFmtId="0" fontId="14" fillId="0" borderId="156" xfId="0" applyFont="1" applyBorder="1" applyAlignment="1">
      <alignment vertical="center" shrinkToFit="1"/>
    </xf>
    <xf numFmtId="0" fontId="14" fillId="0" borderId="154" xfId="0" applyFont="1" applyBorder="1" applyAlignment="1">
      <alignment vertical="center" shrinkToFit="1"/>
    </xf>
    <xf numFmtId="0" fontId="0" fillId="6" borderId="105" xfId="0" applyFill="1" applyBorder="1">
      <alignment vertical="center"/>
    </xf>
    <xf numFmtId="0" fontId="14" fillId="6" borderId="90" xfId="0" applyFont="1" applyFill="1" applyBorder="1" applyAlignment="1">
      <alignment horizontal="center" vertical="center" shrinkToFit="1"/>
    </xf>
    <xf numFmtId="0" fontId="14" fillId="0" borderId="157" xfId="0" applyFont="1" applyBorder="1" applyAlignment="1">
      <alignment vertical="center" shrinkToFit="1"/>
    </xf>
    <xf numFmtId="0" fontId="14" fillId="0" borderId="158" xfId="0" applyFont="1" applyBorder="1" applyAlignment="1">
      <alignment vertical="center" shrinkToFit="1"/>
    </xf>
    <xf numFmtId="0" fontId="14" fillId="6" borderId="113" xfId="0" applyFont="1" applyFill="1" applyBorder="1" applyAlignment="1">
      <alignment horizontal="center" vertical="center" shrinkToFit="1"/>
    </xf>
    <xf numFmtId="0" fontId="14" fillId="0" borderId="160" xfId="0" applyFont="1" applyBorder="1" applyAlignment="1">
      <alignment vertical="center" shrinkToFit="1"/>
    </xf>
    <xf numFmtId="0" fontId="14" fillId="0" borderId="161" xfId="0" applyFont="1" applyBorder="1" applyAlignment="1">
      <alignment vertical="center" shrinkToFit="1"/>
    </xf>
    <xf numFmtId="0" fontId="0" fillId="0" borderId="138" xfId="0" applyBorder="1">
      <alignment vertical="center"/>
    </xf>
    <xf numFmtId="0" fontId="14" fillId="0" borderId="138" xfId="0" applyFont="1" applyBorder="1" applyAlignment="1">
      <alignment vertical="center" shrinkToFit="1"/>
    </xf>
    <xf numFmtId="0" fontId="0" fillId="0" borderId="90" xfId="0" applyBorder="1">
      <alignment vertical="center"/>
    </xf>
    <xf numFmtId="0" fontId="14" fillId="0" borderId="90" xfId="0" applyFont="1" applyBorder="1" applyAlignment="1">
      <alignment vertical="center" shrinkToFit="1"/>
    </xf>
    <xf numFmtId="0" fontId="0" fillId="8" borderId="90" xfId="0" applyFill="1" applyBorder="1">
      <alignment vertical="center"/>
    </xf>
    <xf numFmtId="0" fontId="0" fillId="8" borderId="67" xfId="0" applyFill="1" applyBorder="1">
      <alignment vertical="center"/>
    </xf>
    <xf numFmtId="0" fontId="14" fillId="6" borderId="67" xfId="0" applyFont="1" applyFill="1" applyBorder="1" applyAlignment="1">
      <alignment horizontal="center" vertical="center" shrinkToFit="1"/>
    </xf>
    <xf numFmtId="0" fontId="14" fillId="0" borderId="162" xfId="0" applyFont="1" applyBorder="1" applyAlignment="1">
      <alignment vertical="center" shrinkToFit="1"/>
    </xf>
    <xf numFmtId="0" fontId="14" fillId="0" borderId="67" xfId="0" applyFont="1" applyBorder="1" applyAlignment="1">
      <alignment vertical="center" shrinkToFit="1"/>
    </xf>
    <xf numFmtId="0" fontId="0" fillId="0" borderId="77" xfId="0" applyBorder="1">
      <alignment vertical="center"/>
    </xf>
    <xf numFmtId="0" fontId="14" fillId="6" borderId="77" xfId="0" applyFont="1" applyFill="1" applyBorder="1" applyAlignment="1">
      <alignment horizontal="center" vertical="center" shrinkToFit="1"/>
    </xf>
    <xf numFmtId="0" fontId="14" fillId="0" borderId="163" xfId="0" applyFont="1" applyBorder="1" applyAlignment="1">
      <alignment vertical="center" shrinkToFit="1"/>
    </xf>
    <xf numFmtId="0" fontId="14" fillId="0" borderId="77" xfId="0" applyFont="1" applyBorder="1" applyAlignment="1">
      <alignment vertical="center" shrinkToFit="1"/>
    </xf>
    <xf numFmtId="0" fontId="0" fillId="0" borderId="163" xfId="0" applyBorder="1">
      <alignment vertical="center"/>
    </xf>
    <xf numFmtId="0" fontId="14" fillId="6" borderId="90" xfId="0" applyFont="1" applyFill="1" applyBorder="1" applyAlignment="1">
      <alignment vertical="center" shrinkToFit="1"/>
    </xf>
    <xf numFmtId="14" fontId="0" fillId="0" borderId="100" xfId="0" applyNumberFormat="1" applyBorder="1">
      <alignment vertical="center"/>
    </xf>
    <xf numFmtId="0" fontId="14" fillId="6" borderId="100" xfId="0" applyFont="1" applyFill="1" applyBorder="1" applyAlignment="1">
      <alignment horizontal="center" vertical="center" shrinkToFit="1"/>
    </xf>
    <xf numFmtId="0" fontId="0" fillId="0" borderId="164" xfId="0" applyBorder="1">
      <alignment vertical="center"/>
    </xf>
    <xf numFmtId="0" fontId="0" fillId="0" borderId="100" xfId="0" applyBorder="1">
      <alignment vertical="center"/>
    </xf>
    <xf numFmtId="0" fontId="0" fillId="0" borderId="157" xfId="0" applyBorder="1">
      <alignment vertical="center"/>
    </xf>
    <xf numFmtId="0" fontId="0" fillId="0" borderId="67" xfId="0" applyBorder="1">
      <alignment vertical="center"/>
    </xf>
    <xf numFmtId="0" fontId="14" fillId="6" borderId="67" xfId="0" applyFont="1" applyFill="1" applyBorder="1" applyAlignment="1">
      <alignment vertical="center" shrinkToFit="1"/>
    </xf>
    <xf numFmtId="0" fontId="0" fillId="8" borderId="77" xfId="0" applyFill="1" applyBorder="1">
      <alignment vertical="center"/>
    </xf>
    <xf numFmtId="14" fontId="0" fillId="0" borderId="90" xfId="0" applyNumberFormat="1" applyBorder="1">
      <alignment vertical="center"/>
    </xf>
    <xf numFmtId="0" fontId="0" fillId="6" borderId="90" xfId="0" applyFill="1" applyBorder="1" applyAlignment="1">
      <alignment vertical="center" shrinkToFit="1"/>
    </xf>
    <xf numFmtId="14" fontId="0" fillId="0" borderId="67" xfId="0" applyNumberFormat="1" applyBorder="1">
      <alignment vertical="center"/>
    </xf>
    <xf numFmtId="0" fontId="0" fillId="0" borderId="90" xfId="0" applyBorder="1" applyAlignment="1">
      <alignment vertical="center" wrapText="1" shrinkToFit="1"/>
    </xf>
    <xf numFmtId="0" fontId="0" fillId="0" borderId="90" xfId="0" applyBorder="1" applyAlignment="1">
      <alignment vertical="center" wrapText="1"/>
    </xf>
    <xf numFmtId="0" fontId="0" fillId="0" borderId="162" xfId="0" applyBorder="1">
      <alignment vertical="center"/>
    </xf>
    <xf numFmtId="14" fontId="0" fillId="0" borderId="77" xfId="0" applyNumberFormat="1" applyBorder="1">
      <alignment vertical="center"/>
    </xf>
    <xf numFmtId="0" fontId="0" fillId="0" borderId="89" xfId="0" applyBorder="1">
      <alignment vertical="center"/>
    </xf>
    <xf numFmtId="0" fontId="14" fillId="6" borderId="89" xfId="0" applyFont="1" applyFill="1" applyBorder="1" applyAlignment="1">
      <alignment vertical="center" shrinkToFit="1"/>
    </xf>
    <xf numFmtId="0" fontId="14" fillId="0" borderId="165" xfId="0" applyFont="1" applyBorder="1" applyAlignment="1">
      <alignment vertical="center" shrinkToFit="1"/>
    </xf>
    <xf numFmtId="0" fontId="14" fillId="0" borderId="89" xfId="0" applyFont="1" applyBorder="1" applyAlignment="1">
      <alignment vertical="center" shrinkToFit="1"/>
    </xf>
    <xf numFmtId="0" fontId="0" fillId="6" borderId="166" xfId="0" applyFill="1" applyBorder="1">
      <alignment vertical="center"/>
    </xf>
    <xf numFmtId="0" fontId="0" fillId="0" borderId="167" xfId="0" applyBorder="1" applyAlignment="1">
      <alignment vertical="center" shrinkToFit="1"/>
    </xf>
    <xf numFmtId="0" fontId="0" fillId="0" borderId="168" xfId="0" applyBorder="1" applyAlignment="1">
      <alignment vertical="center" shrinkToFit="1"/>
    </xf>
    <xf numFmtId="0" fontId="48" fillId="0" borderId="0" xfId="0" applyFont="1">
      <alignment vertical="center"/>
    </xf>
    <xf numFmtId="0" fontId="0" fillId="0" borderId="14" xfId="0" applyBorder="1">
      <alignment vertical="center"/>
    </xf>
    <xf numFmtId="0" fontId="0" fillId="4" borderId="64" xfId="0" applyFill="1" applyBorder="1">
      <alignment vertical="center"/>
    </xf>
    <xf numFmtId="0" fontId="0" fillId="4" borderId="64" xfId="0" applyFill="1" applyBorder="1" applyAlignment="1">
      <alignment vertical="center" shrinkToFit="1"/>
    </xf>
    <xf numFmtId="14" fontId="0" fillId="6" borderId="90" xfId="0" applyNumberFormat="1" applyFill="1" applyBorder="1" applyAlignment="1">
      <alignment vertical="center" shrinkToFit="1"/>
    </xf>
    <xf numFmtId="14" fontId="0" fillId="6" borderId="67" xfId="0" applyNumberFormat="1" applyFill="1" applyBorder="1" applyAlignment="1">
      <alignment vertical="center" shrinkToFit="1"/>
    </xf>
    <xf numFmtId="14" fontId="14" fillId="6" borderId="90" xfId="0" applyNumberFormat="1" applyFont="1" applyFill="1" applyBorder="1" applyAlignment="1">
      <alignment horizontal="left" vertical="center" shrinkToFit="1"/>
    </xf>
    <xf numFmtId="0" fontId="14" fillId="6" borderId="90" xfId="0" applyFont="1" applyFill="1" applyBorder="1" applyAlignment="1">
      <alignment horizontal="left" vertical="center" shrinkToFit="1"/>
    </xf>
    <xf numFmtId="49" fontId="14" fillId="6" borderId="90" xfId="0" applyNumberFormat="1" applyFont="1" applyFill="1" applyBorder="1" applyAlignment="1">
      <alignment vertical="center" shrinkToFit="1"/>
    </xf>
    <xf numFmtId="0" fontId="14" fillId="6" borderId="138" xfId="0" applyFont="1" applyFill="1" applyBorder="1" applyAlignment="1">
      <alignment horizontal="left" vertical="center" shrinkToFit="1"/>
    </xf>
    <xf numFmtId="0" fontId="39" fillId="0" borderId="0" xfId="7" applyFont="1" applyAlignment="1">
      <alignment horizontal="right" vertical="center"/>
    </xf>
    <xf numFmtId="177" fontId="17" fillId="0" borderId="0" xfId="4" applyNumberFormat="1" applyFont="1" applyBorder="1" applyProtection="1">
      <alignment vertical="center"/>
    </xf>
    <xf numFmtId="177" fontId="17" fillId="0" borderId="0" xfId="4" applyNumberFormat="1" applyFont="1" applyBorder="1" applyAlignment="1" applyProtection="1">
      <alignment horizontal="left" vertical="top"/>
    </xf>
    <xf numFmtId="38" fontId="17" fillId="0" borderId="0" xfId="3" applyFont="1" applyFill="1" applyBorder="1" applyAlignment="1" applyProtection="1">
      <alignment horizontal="right" vertical="center"/>
    </xf>
    <xf numFmtId="177" fontId="17" fillId="0" borderId="0" xfId="4" applyNumberFormat="1" applyFont="1" applyFill="1" applyBorder="1" applyAlignment="1" applyProtection="1">
      <alignment horizontal="left" vertical="top"/>
    </xf>
    <xf numFmtId="0" fontId="17" fillId="0" borderId="0" xfId="6" applyFont="1" applyAlignment="1">
      <alignment vertical="top" wrapText="1"/>
    </xf>
    <xf numFmtId="0" fontId="26" fillId="0" borderId="0" xfId="6" applyFont="1" applyAlignment="1">
      <alignment vertical="top" wrapText="1"/>
    </xf>
    <xf numFmtId="186" fontId="17" fillId="4" borderId="50" xfId="1" applyNumberFormat="1" applyFont="1" applyFill="1" applyBorder="1" applyAlignment="1" applyProtection="1">
      <alignment horizontal="center" vertical="center"/>
    </xf>
    <xf numFmtId="0" fontId="26" fillId="0" borderId="0" xfId="6" applyFont="1" applyAlignment="1">
      <alignment horizontal="left" vertical="center"/>
    </xf>
    <xf numFmtId="0" fontId="26" fillId="0" borderId="0" xfId="6" applyFont="1" applyAlignment="1">
      <alignment horizontal="left" vertical="top" wrapText="1"/>
    </xf>
    <xf numFmtId="178" fontId="26" fillId="2" borderId="88" xfId="3" applyNumberFormat="1" applyFont="1" applyFill="1" applyBorder="1" applyAlignment="1" applyProtection="1">
      <alignment horizontal="right" vertical="center" shrinkToFit="1"/>
    </xf>
    <xf numFmtId="178" fontId="17" fillId="0" borderId="0" xfId="4" applyNumberFormat="1" applyFont="1" applyBorder="1" applyAlignment="1" applyProtection="1">
      <alignment vertical="center" shrinkToFit="1"/>
    </xf>
    <xf numFmtId="178" fontId="17" fillId="0" borderId="0" xfId="4" applyNumberFormat="1" applyFont="1" applyBorder="1" applyProtection="1">
      <alignment vertical="center"/>
    </xf>
    <xf numFmtId="178" fontId="17" fillId="0" borderId="0" xfId="3" applyNumberFormat="1" applyFont="1" applyProtection="1">
      <alignment vertical="center"/>
    </xf>
    <xf numFmtId="178" fontId="26" fillId="2" borderId="66" xfId="3" applyNumberFormat="1" applyFont="1" applyFill="1" applyBorder="1" applyAlignment="1" applyProtection="1">
      <alignment horizontal="right" vertical="center" shrinkToFit="1"/>
    </xf>
    <xf numFmtId="178" fontId="26" fillId="2" borderId="137" xfId="3" applyNumberFormat="1" applyFont="1" applyFill="1" applyBorder="1" applyAlignment="1" applyProtection="1">
      <alignment horizontal="right" vertical="center" shrinkToFit="1"/>
    </xf>
    <xf numFmtId="178" fontId="26" fillId="4" borderId="42" xfId="3" applyNumberFormat="1" applyFont="1" applyFill="1" applyBorder="1" applyAlignment="1" applyProtection="1">
      <alignment horizontal="right" vertical="center" shrinkToFit="1"/>
    </xf>
    <xf numFmtId="178" fontId="17" fillId="0" borderId="0" xfId="4" applyNumberFormat="1" applyFont="1" applyBorder="1" applyAlignment="1" applyProtection="1">
      <alignment horizontal="left" vertical="top" shrinkToFit="1"/>
    </xf>
    <xf numFmtId="178" fontId="17" fillId="0" borderId="0" xfId="4" applyNumberFormat="1" applyFont="1" applyBorder="1" applyAlignment="1" applyProtection="1">
      <alignment horizontal="left" vertical="top"/>
    </xf>
    <xf numFmtId="178" fontId="37" fillId="4" borderId="101" xfId="3" applyNumberFormat="1" applyFont="1" applyFill="1" applyBorder="1" applyAlignment="1" applyProtection="1">
      <alignment horizontal="center" vertical="center" shrinkToFit="1"/>
    </xf>
    <xf numFmtId="178" fontId="26" fillId="5" borderId="145" xfId="3" applyNumberFormat="1" applyFont="1" applyFill="1" applyBorder="1" applyAlignment="1" applyProtection="1">
      <alignment horizontal="right" vertical="center" shrinkToFit="1"/>
    </xf>
    <xf numFmtId="178" fontId="27" fillId="0" borderId="0" xfId="4" applyNumberFormat="1" applyFont="1" applyBorder="1" applyAlignment="1" applyProtection="1">
      <alignment horizontal="left" vertical="top"/>
    </xf>
    <xf numFmtId="178" fontId="26" fillId="5" borderId="105" xfId="3" applyNumberFormat="1" applyFont="1" applyFill="1" applyBorder="1" applyAlignment="1" applyProtection="1">
      <alignment horizontal="right" vertical="center" shrinkToFit="1"/>
    </xf>
    <xf numFmtId="178" fontId="26" fillId="5" borderId="71" xfId="3" applyNumberFormat="1" applyFont="1" applyFill="1" applyBorder="1" applyAlignment="1" applyProtection="1">
      <alignment horizontal="right" vertical="center" shrinkToFit="1"/>
    </xf>
    <xf numFmtId="177" fontId="17" fillId="0" borderId="0" xfId="4" applyNumberFormat="1" applyFont="1" applyBorder="1" applyAlignment="1" applyProtection="1">
      <alignment horizontal="left" vertical="top" wrapText="1"/>
    </xf>
    <xf numFmtId="178" fontId="17" fillId="0" borderId="0" xfId="4" applyNumberFormat="1" applyFont="1" applyBorder="1" applyAlignment="1" applyProtection="1">
      <alignment horizontal="left" vertical="top" wrapText="1"/>
    </xf>
    <xf numFmtId="178" fontId="17" fillId="0" borderId="0" xfId="3" applyNumberFormat="1" applyFont="1" applyFill="1" applyBorder="1" applyProtection="1">
      <alignment vertical="center"/>
    </xf>
    <xf numFmtId="0" fontId="28" fillId="0" borderId="0" xfId="0" applyFont="1">
      <alignment vertical="center"/>
    </xf>
    <xf numFmtId="178" fontId="17" fillId="0" borderId="0" xfId="3" applyNumberFormat="1" applyFont="1" applyFill="1" applyProtection="1">
      <alignment vertical="center"/>
    </xf>
    <xf numFmtId="178" fontId="26" fillId="2" borderId="26" xfId="3" applyNumberFormat="1" applyFont="1" applyFill="1" applyBorder="1" applyAlignment="1" applyProtection="1">
      <alignment horizontal="center" vertical="center" shrinkToFit="1"/>
    </xf>
    <xf numFmtId="178" fontId="26" fillId="4" borderId="32" xfId="3" applyNumberFormat="1" applyFont="1" applyFill="1" applyBorder="1" applyAlignment="1" applyProtection="1">
      <alignment horizontal="right" vertical="center"/>
    </xf>
    <xf numFmtId="178" fontId="26" fillId="5" borderId="57" xfId="3" applyNumberFormat="1" applyFont="1" applyFill="1" applyBorder="1" applyAlignment="1" applyProtection="1">
      <alignment vertical="top"/>
    </xf>
    <xf numFmtId="178" fontId="26" fillId="5" borderId="58" xfId="3" applyNumberFormat="1" applyFont="1" applyFill="1" applyBorder="1" applyAlignment="1" applyProtection="1">
      <alignment vertical="top"/>
    </xf>
    <xf numFmtId="178" fontId="26" fillId="5" borderId="59" xfId="3" applyNumberFormat="1" applyFont="1" applyFill="1" applyBorder="1" applyAlignment="1" applyProtection="1">
      <alignment vertical="top"/>
    </xf>
    <xf numFmtId="178" fontId="26" fillId="4" borderId="42" xfId="3" applyNumberFormat="1" applyFont="1" applyFill="1" applyBorder="1" applyAlignment="1" applyProtection="1">
      <alignment horizontal="right" vertical="center"/>
    </xf>
    <xf numFmtId="178" fontId="26" fillId="0" borderId="28" xfId="3" applyNumberFormat="1" applyFont="1" applyFill="1" applyBorder="1" applyAlignment="1" applyProtection="1">
      <alignment horizontal="right" vertical="top"/>
    </xf>
    <xf numFmtId="0" fontId="0" fillId="6" borderId="159" xfId="0" applyFill="1" applyBorder="1" applyProtection="1">
      <alignment vertical="center"/>
      <protection locked="0"/>
    </xf>
    <xf numFmtId="0" fontId="0" fillId="6" borderId="105" xfId="0" applyFill="1" applyBorder="1" applyProtection="1">
      <alignment vertical="center"/>
      <protection locked="0"/>
    </xf>
    <xf numFmtId="0" fontId="14" fillId="0" borderId="90" xfId="0" applyFont="1" applyBorder="1" applyAlignment="1">
      <alignment vertical="center" wrapText="1" shrinkToFit="1"/>
    </xf>
    <xf numFmtId="0" fontId="14" fillId="0" borderId="77" xfId="0" applyFont="1" applyBorder="1" applyAlignment="1">
      <alignment vertical="center" wrapText="1" shrinkToFit="1"/>
    </xf>
    <xf numFmtId="14" fontId="0" fillId="6" borderId="90" xfId="0" applyNumberFormat="1" applyFill="1" applyBorder="1" applyAlignment="1">
      <alignment horizontal="center" vertical="center" shrinkToFit="1"/>
    </xf>
    <xf numFmtId="0" fontId="0" fillId="6" borderId="77" xfId="0" applyFill="1" applyBorder="1" applyAlignment="1">
      <alignment horizontal="center" vertical="center" shrinkToFit="1"/>
    </xf>
    <xf numFmtId="0" fontId="32" fillId="0" borderId="0" xfId="7" applyFont="1" applyAlignment="1">
      <alignment vertical="center" shrinkToFit="1"/>
    </xf>
    <xf numFmtId="0" fontId="20" fillId="0" borderId="0" xfId="7" applyFont="1" applyAlignment="1">
      <alignment horizontal="center" vertical="center" shrinkToFit="1"/>
    </xf>
    <xf numFmtId="0" fontId="39" fillId="0" borderId="0" xfId="7" applyFont="1" applyAlignment="1">
      <alignment vertical="center" shrinkToFit="1"/>
    </xf>
    <xf numFmtId="0" fontId="39" fillId="0" borderId="0" xfId="7" applyFont="1" applyAlignment="1">
      <alignment horizontal="center" vertical="center" shrinkToFit="1"/>
    </xf>
    <xf numFmtId="0" fontId="33" fillId="0" borderId="0" xfId="7" applyFont="1" applyAlignment="1">
      <alignment horizontal="center" vertical="center" shrinkToFit="1"/>
    </xf>
    <xf numFmtId="0" fontId="33" fillId="0" borderId="0" xfId="7" applyFont="1" applyAlignment="1">
      <alignment vertical="center" shrinkToFit="1"/>
    </xf>
    <xf numFmtId="49" fontId="14" fillId="6" borderId="90" xfId="0" applyNumberFormat="1" applyFont="1" applyFill="1" applyBorder="1" applyAlignment="1">
      <alignment horizontal="center" vertical="center" shrinkToFit="1"/>
    </xf>
    <xf numFmtId="189" fontId="17" fillId="0" borderId="16" xfId="0" applyNumberFormat="1" applyFont="1" applyBorder="1" applyAlignment="1" applyProtection="1">
      <alignment horizontal="center" vertical="center" wrapText="1" shrinkToFit="1"/>
      <protection locked="0"/>
    </xf>
    <xf numFmtId="190" fontId="17" fillId="0" borderId="98" xfId="0" applyNumberFormat="1" applyFont="1" applyBorder="1" applyAlignment="1" applyProtection="1">
      <alignment horizontal="center" vertical="center" shrinkToFit="1"/>
      <protection locked="0"/>
    </xf>
    <xf numFmtId="190" fontId="17" fillId="0" borderId="16" xfId="0" applyNumberFormat="1" applyFont="1" applyBorder="1" applyAlignment="1" applyProtection="1">
      <alignment horizontal="center" vertical="center" shrinkToFit="1"/>
      <protection locked="0"/>
    </xf>
    <xf numFmtId="190" fontId="17" fillId="0" borderId="10" xfId="0" applyNumberFormat="1" applyFont="1" applyBorder="1" applyAlignment="1" applyProtection="1">
      <alignment horizontal="center" vertical="center" shrinkToFit="1"/>
      <protection locked="0"/>
    </xf>
    <xf numFmtId="0" fontId="17" fillId="0" borderId="82" xfId="0" applyFont="1" applyBorder="1" applyAlignment="1" applyProtection="1">
      <alignment vertical="center" wrapText="1" shrinkToFit="1"/>
      <protection locked="0"/>
    </xf>
    <xf numFmtId="0" fontId="17" fillId="0" borderId="12" xfId="0" applyFont="1" applyBorder="1" applyAlignment="1" applyProtection="1">
      <alignment vertical="center" wrapText="1"/>
      <protection locked="0"/>
    </xf>
    <xf numFmtId="0" fontId="17" fillId="0" borderId="51" xfId="0" applyFont="1" applyBorder="1" applyAlignment="1" applyProtection="1">
      <alignment vertical="center" wrapText="1" shrinkToFit="1"/>
      <protection locked="0"/>
    </xf>
    <xf numFmtId="0" fontId="17" fillId="0" borderId="10" xfId="0" applyFont="1" applyBorder="1" applyAlignment="1" applyProtection="1">
      <alignment vertical="center" wrapText="1"/>
      <protection locked="0"/>
    </xf>
    <xf numFmtId="0" fontId="17" fillId="0" borderId="55" xfId="0" applyFont="1" applyBorder="1" applyAlignment="1" applyProtection="1">
      <alignment vertical="center" wrapText="1" shrinkToFit="1"/>
      <protection locked="0"/>
    </xf>
    <xf numFmtId="0" fontId="17" fillId="0" borderId="11" xfId="0" applyFont="1" applyBorder="1" applyAlignment="1" applyProtection="1">
      <alignment vertical="center" wrapText="1"/>
      <protection locked="0"/>
    </xf>
    <xf numFmtId="0" fontId="14" fillId="16" borderId="8" xfId="6" applyFont="1" applyFill="1" applyBorder="1" applyAlignment="1">
      <alignment vertical="top"/>
    </xf>
    <xf numFmtId="189" fontId="17" fillId="0" borderId="9" xfId="0" applyNumberFormat="1" applyFont="1" applyBorder="1" applyAlignment="1" applyProtection="1">
      <alignment horizontal="center" vertical="center" wrapText="1" shrinkToFit="1"/>
      <protection locked="0"/>
    </xf>
    <xf numFmtId="189" fontId="17" fillId="0" borderId="6" xfId="0" applyNumberFormat="1" applyFont="1" applyBorder="1" applyAlignment="1" applyProtection="1">
      <alignment horizontal="center" vertical="center" wrapText="1" shrinkToFit="1"/>
      <protection locked="0"/>
    </xf>
    <xf numFmtId="0" fontId="14" fillId="6" borderId="67" xfId="0" applyFont="1" applyFill="1" applyBorder="1" applyAlignment="1">
      <alignment horizontal="left" vertical="center" shrinkToFit="1"/>
    </xf>
    <xf numFmtId="0" fontId="17" fillId="0" borderId="20" xfId="6" applyFont="1" applyBorder="1" applyAlignment="1" applyProtection="1">
      <alignment horizontal="center" vertical="center" wrapText="1"/>
      <protection locked="0"/>
    </xf>
    <xf numFmtId="0" fontId="17" fillId="0" borderId="21" xfId="6" applyFont="1" applyBorder="1" applyAlignment="1" applyProtection="1">
      <alignment horizontal="center" vertical="center" wrapText="1"/>
      <protection locked="0"/>
    </xf>
    <xf numFmtId="49" fontId="17" fillId="0" borderId="9" xfId="0" applyNumberFormat="1" applyFont="1" applyBorder="1" applyAlignment="1" applyProtection="1">
      <alignment horizontal="center" vertical="center" wrapText="1" shrinkToFit="1"/>
      <protection locked="0"/>
    </xf>
    <xf numFmtId="49" fontId="17" fillId="0" borderId="10" xfId="0" applyNumberFormat="1" applyFont="1" applyBorder="1" applyAlignment="1" applyProtection="1">
      <alignment horizontal="center" vertical="center" wrapText="1" shrinkToFit="1"/>
      <protection locked="0"/>
    </xf>
    <xf numFmtId="0" fontId="37" fillId="0" borderId="0" xfId="6" applyFont="1" applyAlignment="1">
      <alignment horizontal="left" vertical="center"/>
    </xf>
    <xf numFmtId="0" fontId="0" fillId="0" borderId="90" xfId="0" applyBorder="1" applyAlignment="1">
      <alignment horizontal="left" vertical="center"/>
    </xf>
    <xf numFmtId="177" fontId="20" fillId="0" borderId="0" xfId="0" applyNumberFormat="1" applyFont="1" applyAlignment="1">
      <alignment vertical="center" wrapText="1"/>
    </xf>
    <xf numFmtId="194" fontId="28" fillId="0" borderId="124" xfId="4" applyNumberFormat="1" applyFont="1" applyFill="1" applyBorder="1" applyAlignment="1" applyProtection="1">
      <alignment horizontal="right" vertical="center" wrapText="1"/>
      <protection locked="0"/>
    </xf>
    <xf numFmtId="194" fontId="28" fillId="0" borderId="133" xfId="4" applyNumberFormat="1" applyFont="1" applyFill="1" applyBorder="1" applyAlignment="1" applyProtection="1">
      <alignment horizontal="right" vertical="center" wrapText="1"/>
      <protection locked="0"/>
    </xf>
    <xf numFmtId="0" fontId="20" fillId="0" borderId="0" xfId="11" applyFont="1"/>
    <xf numFmtId="0" fontId="26" fillId="4" borderId="174" xfId="11" applyFont="1" applyFill="1" applyBorder="1" applyAlignment="1">
      <alignment horizontal="center" vertical="center"/>
    </xf>
    <xf numFmtId="0" fontId="26" fillId="4" borderId="175" xfId="11" applyFont="1" applyFill="1" applyBorder="1" applyAlignment="1">
      <alignment horizontal="center" vertical="center"/>
    </xf>
    <xf numFmtId="0" fontId="17" fillId="0" borderId="177" xfId="11" applyFont="1" applyBorder="1" applyAlignment="1" applyProtection="1">
      <alignment vertical="top"/>
      <protection locked="0"/>
    </xf>
    <xf numFmtId="0" fontId="17" fillId="0" borderId="28" xfId="11" applyFont="1" applyBorder="1" applyAlignment="1" applyProtection="1">
      <alignment vertical="top"/>
      <protection locked="0"/>
    </xf>
    <xf numFmtId="0" fontId="17" fillId="0" borderId="178" xfId="11" applyFont="1" applyBorder="1" applyAlignment="1" applyProtection="1">
      <alignment vertical="top"/>
      <protection locked="0"/>
    </xf>
    <xf numFmtId="0" fontId="17" fillId="0" borderId="173" xfId="11" applyFont="1" applyBorder="1" applyAlignment="1" applyProtection="1">
      <alignment vertical="top"/>
      <protection locked="0"/>
    </xf>
    <xf numFmtId="0" fontId="17" fillId="0" borderId="0" xfId="11" applyFont="1" applyAlignment="1" applyProtection="1">
      <alignment vertical="top"/>
      <protection locked="0"/>
    </xf>
    <xf numFmtId="0" fontId="17" fillId="0" borderId="179" xfId="11" applyFont="1" applyBorder="1" applyAlignment="1" applyProtection="1">
      <alignment vertical="top"/>
      <protection locked="0"/>
    </xf>
    <xf numFmtId="0" fontId="17" fillId="0" borderId="180" xfId="11" applyFont="1" applyBorder="1" applyAlignment="1" applyProtection="1">
      <alignment vertical="top"/>
      <protection locked="0"/>
    </xf>
    <xf numFmtId="0" fontId="17" fillId="0" borderId="181" xfId="11" applyFont="1" applyBorder="1" applyAlignment="1" applyProtection="1">
      <alignment vertical="top"/>
      <protection locked="0"/>
    </xf>
    <xf numFmtId="0" fontId="17" fillId="0" borderId="182" xfId="11" applyFont="1" applyBorder="1" applyAlignment="1" applyProtection="1">
      <alignment vertical="top"/>
      <protection locked="0"/>
    </xf>
    <xf numFmtId="0" fontId="34" fillId="0" borderId="146" xfId="11" applyFont="1" applyBorder="1" applyAlignment="1">
      <alignment vertical="center"/>
    </xf>
    <xf numFmtId="0" fontId="34" fillId="0" borderId="146" xfId="11" applyFont="1" applyBorder="1" applyAlignment="1">
      <alignment horizontal="left" vertical="center"/>
    </xf>
    <xf numFmtId="0" fontId="20" fillId="0" borderId="146" xfId="11" applyFont="1" applyBorder="1" applyAlignment="1">
      <alignment vertical="center"/>
    </xf>
    <xf numFmtId="0" fontId="24" fillId="0" borderId="146" xfId="11" applyFont="1" applyBorder="1" applyAlignment="1">
      <alignment vertical="center"/>
    </xf>
    <xf numFmtId="0" fontId="29" fillId="0" borderId="146" xfId="11" applyFont="1" applyBorder="1" applyAlignment="1">
      <alignment vertical="center"/>
    </xf>
    <xf numFmtId="0" fontId="20" fillId="0" borderId="146" xfId="11" applyFont="1" applyBorder="1"/>
    <xf numFmtId="0" fontId="24" fillId="0" borderId="0" xfId="7" applyFont="1" applyAlignment="1">
      <alignment vertical="center"/>
    </xf>
    <xf numFmtId="0" fontId="25" fillId="0" borderId="0" xfId="6" applyFont="1" applyAlignment="1">
      <alignment vertical="top" wrapText="1"/>
    </xf>
    <xf numFmtId="0" fontId="24" fillId="0" borderId="0" xfId="6" applyFont="1">
      <alignment vertical="center"/>
    </xf>
    <xf numFmtId="0" fontId="42" fillId="0" borderId="0" xfId="7" applyFont="1"/>
    <xf numFmtId="187" fontId="42" fillId="0" borderId="11" xfId="0" applyNumberFormat="1" applyFont="1" applyBorder="1" applyAlignment="1" applyProtection="1">
      <alignment horizontal="right" vertical="center" wrapText="1" shrinkToFit="1"/>
      <protection locked="0"/>
    </xf>
    <xf numFmtId="0" fontId="24" fillId="0" borderId="0" xfId="7" applyFont="1" applyAlignment="1">
      <alignment horizontal="right" vertical="center"/>
    </xf>
    <xf numFmtId="0" fontId="25" fillId="0" borderId="0" xfId="6" applyFont="1" applyAlignment="1">
      <alignment horizontal="right" vertical="top" wrapText="1"/>
    </xf>
    <xf numFmtId="0" fontId="24" fillId="0" borderId="0" xfId="6" applyFont="1" applyAlignment="1">
      <alignment horizontal="right" vertical="center"/>
    </xf>
    <xf numFmtId="0" fontId="42" fillId="0" borderId="0" xfId="7" applyFont="1" applyAlignment="1">
      <alignment horizontal="right"/>
    </xf>
    <xf numFmtId="187" fontId="28" fillId="0" borderId="11" xfId="0" applyNumberFormat="1" applyFont="1" applyBorder="1" applyAlignment="1" applyProtection="1">
      <alignment horizontal="right" vertical="center" wrapText="1" shrinkToFit="1"/>
      <protection locked="0"/>
    </xf>
    <xf numFmtId="0" fontId="42" fillId="4" borderId="44" xfId="7" applyFont="1" applyFill="1" applyBorder="1" applyAlignment="1">
      <alignment horizontal="center" vertical="center" shrinkToFit="1"/>
    </xf>
    <xf numFmtId="0" fontId="42" fillId="4" borderId="44" xfId="7" applyFont="1" applyFill="1" applyBorder="1" applyAlignment="1">
      <alignment horizontal="center" vertical="center"/>
    </xf>
    <xf numFmtId="38" fontId="42" fillId="4" borderId="81" xfId="5" applyFont="1" applyFill="1" applyBorder="1" applyAlignment="1" applyProtection="1">
      <alignment horizontal="center" vertical="center" wrapText="1"/>
    </xf>
    <xf numFmtId="38" fontId="42" fillId="4" borderId="9" xfId="5" applyFont="1" applyFill="1" applyBorder="1" applyAlignment="1" applyProtection="1">
      <alignment horizontal="center" vertical="center"/>
    </xf>
    <xf numFmtId="38" fontId="42" fillId="0" borderId="9" xfId="3" applyFont="1" applyFill="1" applyBorder="1" applyAlignment="1" applyProtection="1">
      <alignment horizontal="right" vertical="center"/>
      <protection locked="0"/>
    </xf>
    <xf numFmtId="38" fontId="42" fillId="5" borderId="95" xfId="5" applyFont="1" applyFill="1" applyBorder="1" applyAlignment="1" applyProtection="1">
      <alignment horizontal="right" vertical="center"/>
    </xf>
    <xf numFmtId="38" fontId="42" fillId="4" borderId="10" xfId="5" applyFont="1" applyFill="1" applyBorder="1" applyAlignment="1" applyProtection="1">
      <alignment horizontal="center" vertical="center"/>
    </xf>
    <xf numFmtId="38" fontId="42" fillId="0" borderId="10" xfId="3" applyFont="1" applyBorder="1" applyAlignment="1" applyProtection="1">
      <alignment horizontal="right" vertical="center"/>
      <protection locked="0"/>
    </xf>
    <xf numFmtId="38" fontId="42" fillId="5" borderId="2" xfId="5" applyFont="1" applyFill="1" applyBorder="1" applyAlignment="1" applyProtection="1">
      <alignment horizontal="right" vertical="center"/>
    </xf>
    <xf numFmtId="0" fontId="24" fillId="0" borderId="0" xfId="6" applyFont="1" applyAlignment="1">
      <alignment vertical="top" wrapText="1"/>
    </xf>
    <xf numFmtId="0" fontId="76" fillId="0" borderId="0" xfId="6" applyFont="1" applyAlignment="1">
      <alignment vertical="top"/>
    </xf>
    <xf numFmtId="0" fontId="76" fillId="0" borderId="0" xfId="6" applyFont="1" applyAlignment="1">
      <alignment vertical="top" wrapText="1"/>
    </xf>
    <xf numFmtId="0" fontId="24" fillId="0" borderId="0" xfId="7" applyFont="1" applyAlignment="1">
      <alignment horizontal="center" vertical="center"/>
    </xf>
    <xf numFmtId="0" fontId="42" fillId="0" borderId="0" xfId="7" applyFont="1" applyAlignment="1">
      <alignment vertical="center"/>
    </xf>
    <xf numFmtId="0" fontId="42" fillId="0" borderId="0" xfId="7" applyFont="1" applyAlignment="1">
      <alignment horizontal="right" vertical="center"/>
    </xf>
    <xf numFmtId="38" fontId="42" fillId="5" borderId="81" xfId="5" applyFont="1" applyFill="1" applyBorder="1" applyAlignment="1" applyProtection="1">
      <alignment horizontal="right" vertical="center"/>
    </xf>
    <xf numFmtId="187" fontId="17" fillId="0" borderId="11" xfId="6" applyNumberFormat="1" applyFont="1" applyBorder="1" applyAlignment="1" applyProtection="1">
      <alignment horizontal="right" vertical="center"/>
      <protection locked="0"/>
    </xf>
    <xf numFmtId="187" fontId="17" fillId="0" borderId="4" xfId="6" applyNumberFormat="1" applyFont="1" applyBorder="1" applyAlignment="1" applyProtection="1">
      <alignment horizontal="right" vertical="center"/>
      <protection locked="0"/>
    </xf>
    <xf numFmtId="38" fontId="28" fillId="0" borderId="9" xfId="3" applyFont="1" applyBorder="1" applyAlignment="1" applyProtection="1">
      <alignment horizontal="right" vertical="center" shrinkToFit="1"/>
      <protection locked="0"/>
    </xf>
    <xf numFmtId="38" fontId="28" fillId="0" borderId="10" xfId="3" applyFont="1" applyBorder="1" applyAlignment="1" applyProtection="1">
      <alignment horizontal="right" vertical="center" shrinkToFit="1"/>
      <protection locked="0"/>
    </xf>
    <xf numFmtId="38" fontId="28" fillId="0" borderId="9" xfId="3" applyFont="1" applyFill="1" applyBorder="1" applyAlignment="1" applyProtection="1">
      <alignment horizontal="right" vertical="center"/>
      <protection locked="0"/>
    </xf>
    <xf numFmtId="38" fontId="42" fillId="0" borderId="99" xfId="5" applyFont="1" applyFill="1" applyBorder="1" applyAlignment="1" applyProtection="1">
      <alignment horizontal="right" vertical="center"/>
      <protection locked="0"/>
    </xf>
    <xf numFmtId="38" fontId="28" fillId="0" borderId="99" xfId="5" applyFont="1" applyFill="1" applyBorder="1" applyAlignment="1" applyProtection="1">
      <alignment horizontal="right" vertical="center"/>
      <protection locked="0"/>
    </xf>
    <xf numFmtId="0" fontId="17" fillId="0" borderId="5" xfId="6" applyFont="1" applyBorder="1" applyAlignment="1" applyProtection="1">
      <alignment horizontal="left" vertical="center" wrapText="1" shrinkToFit="1"/>
      <protection locked="0"/>
    </xf>
    <xf numFmtId="0" fontId="17" fillId="0" borderId="6" xfId="6" applyFont="1" applyBorder="1" applyAlignment="1" applyProtection="1">
      <alignment horizontal="left" vertical="center" wrapText="1" shrinkToFit="1"/>
      <protection locked="0"/>
    </xf>
    <xf numFmtId="0" fontId="17" fillId="0" borderId="7" xfId="6" applyFont="1" applyBorder="1" applyAlignment="1" applyProtection="1">
      <alignment horizontal="left" vertical="center" wrapText="1" shrinkToFit="1"/>
      <protection locked="0"/>
    </xf>
    <xf numFmtId="0" fontId="17" fillId="0" borderId="12" xfId="6" applyFont="1" applyBorder="1" applyAlignment="1" applyProtection="1">
      <alignment horizontal="left" vertical="center" wrapText="1" shrinkToFit="1"/>
      <protection locked="0"/>
    </xf>
    <xf numFmtId="0" fontId="17" fillId="0" borderId="10" xfId="6" applyFont="1" applyBorder="1" applyAlignment="1" applyProtection="1">
      <alignment horizontal="left" vertical="center" wrapText="1" shrinkToFit="1"/>
      <protection locked="0"/>
    </xf>
    <xf numFmtId="0" fontId="17" fillId="0" borderId="11" xfId="6" applyFont="1" applyBorder="1" applyAlignment="1" applyProtection="1">
      <alignment horizontal="left" vertical="center" wrapText="1" shrinkToFit="1"/>
      <protection locked="0"/>
    </xf>
    <xf numFmtId="0" fontId="17" fillId="0" borderId="48" xfId="6" applyFont="1" applyBorder="1" applyAlignment="1" applyProtection="1">
      <alignment horizontal="left" vertical="center" wrapText="1" shrinkToFit="1"/>
      <protection locked="0"/>
    </xf>
    <xf numFmtId="0" fontId="0" fillId="0" borderId="8" xfId="6" applyFont="1" applyBorder="1" applyAlignment="1">
      <alignment vertical="center" wrapText="1"/>
    </xf>
    <xf numFmtId="38" fontId="42" fillId="4" borderId="75" xfId="5" applyFont="1" applyFill="1" applyBorder="1" applyAlignment="1" applyProtection="1">
      <alignment horizontal="center" vertical="center"/>
    </xf>
    <xf numFmtId="0" fontId="17" fillId="0" borderId="50" xfId="0" applyFont="1" applyBorder="1" applyAlignment="1" applyProtection="1">
      <alignment horizontal="center" vertical="top" shrinkToFit="1"/>
      <protection locked="0"/>
    </xf>
    <xf numFmtId="0" fontId="17" fillId="0" borderId="9" xfId="0" applyFont="1" applyBorder="1" applyAlignment="1" applyProtection="1">
      <alignment horizontal="center" vertical="top" shrinkToFit="1"/>
      <protection locked="0"/>
    </xf>
    <xf numFmtId="0" fontId="17" fillId="0" borderId="95" xfId="0" applyFont="1" applyBorder="1" applyAlignment="1" applyProtection="1">
      <alignment horizontal="center" vertical="top" shrinkToFit="1"/>
      <protection locked="0"/>
    </xf>
    <xf numFmtId="0" fontId="17" fillId="0" borderId="21" xfId="0" applyFont="1" applyBorder="1" applyAlignment="1" applyProtection="1">
      <alignment horizontal="center" vertical="top" shrinkToFit="1"/>
      <protection locked="0"/>
    </xf>
    <xf numFmtId="0" fontId="17" fillId="0" borderId="10" xfId="0" applyFont="1" applyBorder="1" applyAlignment="1" applyProtection="1">
      <alignment horizontal="center" vertical="top" shrinkToFit="1"/>
      <protection locked="0"/>
    </xf>
    <xf numFmtId="0" fontId="17" fillId="0" borderId="3" xfId="0" applyFont="1" applyBorder="1" applyAlignment="1" applyProtection="1">
      <alignment horizontal="center" vertical="top" shrinkToFit="1"/>
      <protection locked="0"/>
    </xf>
    <xf numFmtId="0" fontId="17" fillId="0" borderId="11" xfId="0" applyFont="1" applyBorder="1" applyAlignment="1" applyProtection="1">
      <alignment horizontal="center" vertical="top" shrinkToFit="1"/>
      <protection locked="0"/>
    </xf>
    <xf numFmtId="0" fontId="73" fillId="0" borderId="8" xfId="13" applyFont="1" applyBorder="1" applyAlignment="1" applyProtection="1">
      <alignment horizontal="center" vertical="center"/>
      <protection locked="0"/>
    </xf>
    <xf numFmtId="180" fontId="42" fillId="5" borderId="81" xfId="3" applyNumberFormat="1" applyFont="1" applyFill="1" applyBorder="1" applyAlignment="1">
      <alignment horizontal="right" vertical="center"/>
    </xf>
    <xf numFmtId="180" fontId="42" fillId="5" borderId="94" xfId="3" applyNumberFormat="1" applyFont="1" applyFill="1" applyBorder="1" applyAlignment="1">
      <alignment horizontal="right" vertical="center"/>
    </xf>
    <xf numFmtId="184" fontId="42" fillId="0" borderId="91" xfId="7" applyNumberFormat="1" applyFont="1" applyBorder="1" applyAlignment="1" applyProtection="1">
      <alignment horizontal="center" vertical="center"/>
      <protection locked="0"/>
    </xf>
    <xf numFmtId="38" fontId="42" fillId="0" borderId="9" xfId="3" applyFont="1" applyBorder="1" applyAlignment="1" applyProtection="1">
      <alignment horizontal="right" vertical="center" shrinkToFit="1"/>
      <protection locked="0"/>
    </xf>
    <xf numFmtId="38" fontId="42" fillId="0" borderId="10" xfId="3" applyFont="1" applyBorder="1" applyAlignment="1" applyProtection="1">
      <alignment horizontal="right" vertical="center" shrinkToFit="1"/>
      <protection locked="0"/>
    </xf>
    <xf numFmtId="185" fontId="42" fillId="0" borderId="38" xfId="7" applyNumberFormat="1" applyFont="1" applyBorder="1" applyAlignment="1" applyProtection="1">
      <alignment horizontal="right" vertical="center"/>
      <protection locked="0"/>
    </xf>
    <xf numFmtId="192" fontId="42" fillId="5" borderId="99" xfId="7" applyNumberFormat="1" applyFont="1" applyFill="1" applyBorder="1" applyAlignment="1">
      <alignment horizontal="right" vertical="center" shrinkToFit="1"/>
    </xf>
    <xf numFmtId="180" fontId="42" fillId="5" borderId="81" xfId="7" applyNumberFormat="1" applyFont="1" applyFill="1" applyBorder="1" applyAlignment="1">
      <alignment horizontal="right" vertical="center" shrinkToFit="1"/>
    </xf>
    <xf numFmtId="180" fontId="42" fillId="5" borderId="94" xfId="7" applyNumberFormat="1" applyFont="1" applyFill="1" applyBorder="1" applyAlignment="1">
      <alignment horizontal="right" vertical="center" shrinkToFit="1"/>
    </xf>
    <xf numFmtId="0" fontId="26" fillId="0" borderId="0" xfId="11" applyFont="1" applyAlignment="1">
      <alignment vertical="top" wrapText="1"/>
    </xf>
    <xf numFmtId="0" fontId="24" fillId="0" borderId="0" xfId="0" applyFont="1" applyAlignment="1">
      <alignment horizontal="left" vertical="center"/>
    </xf>
    <xf numFmtId="0" fontId="21" fillId="0" borderId="0" xfId="0" applyFont="1">
      <alignment vertical="center"/>
    </xf>
    <xf numFmtId="0" fontId="30" fillId="0" borderId="0" xfId="0" applyFont="1">
      <alignment vertical="center"/>
    </xf>
    <xf numFmtId="0" fontId="19" fillId="0" borderId="0" xfId="0" applyFont="1">
      <alignment vertical="center"/>
    </xf>
    <xf numFmtId="0" fontId="35" fillId="0" borderId="0" xfId="0" applyFont="1" applyAlignment="1">
      <alignment horizontal="center" vertical="top" wrapText="1"/>
    </xf>
    <xf numFmtId="0" fontId="17" fillId="0" borderId="0" xfId="0" applyFont="1" applyAlignment="1">
      <alignment vertical="top"/>
    </xf>
    <xf numFmtId="0" fontId="17" fillId="0" borderId="0" xfId="0" applyFont="1" applyAlignment="1">
      <alignment vertical="top" wrapText="1"/>
    </xf>
    <xf numFmtId="0" fontId="17" fillId="4" borderId="8" xfId="0" applyFont="1" applyFill="1" applyBorder="1" applyAlignment="1">
      <alignment horizontal="center" vertical="center"/>
    </xf>
    <xf numFmtId="0" fontId="20" fillId="0" borderId="14" xfId="0" applyFont="1" applyBorder="1">
      <alignment vertical="center"/>
    </xf>
    <xf numFmtId="0" fontId="28" fillId="4" borderId="8" xfId="0" applyFont="1" applyFill="1" applyBorder="1" applyAlignment="1">
      <alignment horizontal="center" vertical="center"/>
    </xf>
    <xf numFmtId="0" fontId="23" fillId="0" borderId="0" xfId="0" applyFont="1" applyAlignment="1">
      <alignment vertical="top"/>
    </xf>
    <xf numFmtId="0" fontId="28" fillId="4" borderId="8" xfId="0" applyFont="1" applyFill="1" applyBorder="1" applyAlignment="1">
      <alignment horizontal="center" vertical="center" wrapText="1"/>
    </xf>
    <xf numFmtId="0" fontId="28" fillId="4" borderId="64" xfId="0" applyFont="1" applyFill="1" applyBorder="1" applyAlignment="1">
      <alignment horizontal="center" vertical="center" wrapText="1"/>
    </xf>
    <xf numFmtId="0" fontId="26" fillId="0" borderId="0" xfId="0" applyFont="1" applyAlignment="1">
      <alignment vertical="top" wrapText="1"/>
    </xf>
    <xf numFmtId="0" fontId="39" fillId="4" borderId="64" xfId="0" applyFont="1" applyFill="1" applyBorder="1" applyAlignment="1">
      <alignment horizontal="center" vertical="center"/>
    </xf>
    <xf numFmtId="0" fontId="28" fillId="4" borderId="77" xfId="0" applyFont="1" applyFill="1" applyBorder="1" applyAlignment="1">
      <alignment horizontal="center" vertical="center" wrapText="1"/>
    </xf>
    <xf numFmtId="0" fontId="28" fillId="4" borderId="64" xfId="0" applyFont="1" applyFill="1" applyBorder="1" applyAlignment="1">
      <alignment horizontal="center" vertical="center"/>
    </xf>
    <xf numFmtId="0" fontId="39" fillId="4" borderId="64" xfId="0" applyFont="1" applyFill="1" applyBorder="1" applyAlignment="1">
      <alignment horizontal="center" vertical="center" wrapText="1"/>
    </xf>
    <xf numFmtId="0" fontId="20" fillId="0" borderId="0" xfId="0" applyFont="1" applyAlignment="1">
      <alignment vertical="top"/>
    </xf>
    <xf numFmtId="0" fontId="20" fillId="4" borderId="89" xfId="0" applyFont="1" applyFill="1" applyBorder="1" applyAlignment="1">
      <alignment horizontal="center" vertical="center"/>
    </xf>
    <xf numFmtId="0" fontId="17" fillId="4" borderId="77" xfId="0" applyFont="1" applyFill="1" applyBorder="1" applyAlignment="1">
      <alignment horizontal="center" vertical="center"/>
    </xf>
    <xf numFmtId="0" fontId="17" fillId="4" borderId="45" xfId="0" applyFont="1" applyFill="1" applyBorder="1" applyAlignment="1">
      <alignment horizontal="center" vertical="center"/>
    </xf>
    <xf numFmtId="0" fontId="17" fillId="4" borderId="44" xfId="0" applyFont="1" applyFill="1" applyBorder="1" applyAlignment="1">
      <alignment horizontal="center" vertical="center"/>
    </xf>
    <xf numFmtId="0" fontId="22" fillId="4" borderId="45" xfId="0" applyFont="1" applyFill="1" applyBorder="1" applyAlignment="1">
      <alignment horizontal="left" vertical="center"/>
    </xf>
    <xf numFmtId="0" fontId="22" fillId="4" borderId="43" xfId="0" applyFont="1" applyFill="1" applyBorder="1" applyAlignment="1">
      <alignment horizontal="left" vertical="center"/>
    </xf>
    <xf numFmtId="0" fontId="17" fillId="4" borderId="56" xfId="0" applyFont="1" applyFill="1" applyBorder="1">
      <alignment vertical="center"/>
    </xf>
    <xf numFmtId="182" fontId="17" fillId="5" borderId="45" xfId="0" applyNumberFormat="1" applyFont="1" applyFill="1" applyBorder="1" applyAlignment="1">
      <alignment horizontal="center" vertical="center"/>
    </xf>
    <xf numFmtId="0" fontId="17" fillId="5" borderId="45" xfId="0" applyFont="1" applyFill="1" applyBorder="1" applyAlignment="1">
      <alignment horizontal="right" vertical="center" shrinkToFit="1"/>
    </xf>
    <xf numFmtId="0" fontId="17" fillId="5" borderId="43" xfId="0" applyFont="1" applyFill="1" applyBorder="1" applyAlignment="1">
      <alignment vertical="center" shrinkToFit="1"/>
    </xf>
    <xf numFmtId="0" fontId="17" fillId="0" borderId="46" xfId="0" applyFont="1" applyBorder="1" applyAlignment="1">
      <alignment horizontal="center" vertical="center"/>
    </xf>
    <xf numFmtId="0" fontId="17" fillId="0" borderId="53" xfId="0" applyFont="1" applyBorder="1" applyAlignment="1">
      <alignment horizontal="center" vertical="center"/>
    </xf>
    <xf numFmtId="0" fontId="54" fillId="0" borderId="0" xfId="0" applyFont="1">
      <alignment vertical="center"/>
    </xf>
    <xf numFmtId="0" fontId="21" fillId="0" borderId="0" xfId="0" applyFont="1" applyAlignment="1">
      <alignment vertical="center" wrapText="1"/>
    </xf>
    <xf numFmtId="0" fontId="17" fillId="0" borderId="63" xfId="0" applyFont="1" applyBorder="1" applyAlignment="1">
      <alignment horizontal="center" vertical="center"/>
    </xf>
    <xf numFmtId="0" fontId="34" fillId="0" borderId="0" xfId="0" applyFont="1" applyAlignment="1"/>
    <xf numFmtId="0" fontId="34" fillId="0" borderId="0" xfId="0" applyFont="1" applyAlignment="1">
      <alignment vertical="top"/>
    </xf>
    <xf numFmtId="0" fontId="55" fillId="0" borderId="0" xfId="0" applyFont="1">
      <alignment vertical="center"/>
    </xf>
    <xf numFmtId="0" fontId="17" fillId="0" borderId="0" xfId="0" applyFont="1">
      <alignment vertical="center"/>
    </xf>
    <xf numFmtId="0" fontId="27" fillId="0" borderId="0" xfId="0" applyFont="1">
      <alignment vertical="center"/>
    </xf>
    <xf numFmtId="0" fontId="37" fillId="0" borderId="0" xfId="0" applyFont="1">
      <alignment vertical="center"/>
    </xf>
    <xf numFmtId="0" fontId="41" fillId="0" borderId="0" xfId="6" applyFont="1">
      <alignment vertical="center"/>
    </xf>
    <xf numFmtId="0" fontId="28" fillId="0" borderId="0" xfId="6" applyFont="1">
      <alignment vertical="center"/>
    </xf>
    <xf numFmtId="0" fontId="28" fillId="0" borderId="0" xfId="6" applyFont="1" applyAlignment="1">
      <alignment horizontal="right" vertical="center"/>
    </xf>
    <xf numFmtId="0" fontId="28" fillId="5" borderId="46" xfId="6" applyFont="1" applyFill="1" applyBorder="1" applyAlignment="1">
      <alignment horizontal="center" vertical="center" wrapText="1"/>
    </xf>
    <xf numFmtId="0" fontId="28" fillId="7" borderId="8" xfId="6" applyFont="1" applyFill="1" applyBorder="1" applyAlignment="1">
      <alignment horizontal="center" vertical="center" wrapText="1"/>
    </xf>
    <xf numFmtId="0" fontId="28" fillId="7" borderId="37" xfId="6" applyFont="1" applyFill="1" applyBorder="1" applyAlignment="1">
      <alignment horizontal="center" vertical="center"/>
    </xf>
    <xf numFmtId="0" fontId="28" fillId="7" borderId="92" xfId="6" applyFont="1" applyFill="1" applyBorder="1" applyAlignment="1">
      <alignment horizontal="center" vertical="center" wrapText="1"/>
    </xf>
    <xf numFmtId="0" fontId="28" fillId="0" borderId="0" xfId="6" applyFont="1" applyAlignment="1">
      <alignment horizontal="left" vertical="center"/>
    </xf>
    <xf numFmtId="0" fontId="28" fillId="0" borderId="0" xfId="6" applyFont="1" applyAlignment="1">
      <alignment horizontal="left" vertical="center" indent="1"/>
    </xf>
    <xf numFmtId="0" fontId="28" fillId="0" borderId="0" xfId="6" applyFont="1" applyAlignment="1">
      <alignment horizontal="justify" vertical="center"/>
    </xf>
    <xf numFmtId="0" fontId="30" fillId="0" borderId="0" xfId="6" applyFont="1">
      <alignment vertical="center"/>
    </xf>
    <xf numFmtId="0" fontId="17" fillId="0" borderId="0" xfId="6" applyFont="1" applyAlignment="1">
      <alignment horizontal="right" vertical="center"/>
    </xf>
    <xf numFmtId="0" fontId="45" fillId="0" borderId="0" xfId="6" applyFont="1">
      <alignment vertical="center"/>
    </xf>
    <xf numFmtId="0" fontId="17" fillId="4" borderId="134" xfId="6" applyFont="1" applyFill="1" applyBorder="1" applyAlignment="1">
      <alignment horizontal="center" vertical="center" shrinkToFit="1"/>
    </xf>
    <xf numFmtId="0" fontId="17" fillId="4" borderId="135" xfId="6" applyFont="1" applyFill="1" applyBorder="1" applyAlignment="1">
      <alignment horizontal="center" vertical="center" shrinkToFit="1"/>
    </xf>
    <xf numFmtId="0" fontId="17" fillId="4" borderId="135" xfId="0" applyFont="1" applyFill="1" applyBorder="1" applyAlignment="1">
      <alignment horizontal="center" vertical="center" wrapText="1"/>
    </xf>
    <xf numFmtId="0" fontId="17" fillId="4" borderId="88" xfId="0" applyFont="1" applyFill="1" applyBorder="1" applyAlignment="1">
      <alignment horizontal="center" vertical="center" wrapText="1"/>
    </xf>
    <xf numFmtId="0" fontId="17" fillId="0" borderId="28" xfId="6" applyFont="1" applyBorder="1" applyAlignment="1">
      <alignment horizontal="center" vertical="center" shrinkToFit="1"/>
    </xf>
    <xf numFmtId="0" fontId="17" fillId="0" borderId="0" xfId="6" applyFont="1" applyAlignment="1">
      <alignment horizontal="center" vertical="center" shrinkToFit="1"/>
    </xf>
    <xf numFmtId="0" fontId="17" fillId="0" borderId="0" xfId="0" applyFont="1" applyAlignment="1">
      <alignment vertical="center" wrapText="1"/>
    </xf>
    <xf numFmtId="178" fontId="17" fillId="0" borderId="0" xfId="0" applyNumberFormat="1" applyFont="1" applyAlignment="1">
      <alignment vertical="center" wrapText="1"/>
    </xf>
    <xf numFmtId="178" fontId="17" fillId="0" borderId="0" xfId="3" applyNumberFormat="1" applyFont="1" applyBorder="1" applyAlignment="1" applyProtection="1">
      <alignment vertical="center" wrapText="1"/>
    </xf>
    <xf numFmtId="178" fontId="17" fillId="0" borderId="0" xfId="0" applyNumberFormat="1" applyFont="1" applyAlignment="1">
      <alignment horizontal="right" vertical="center" wrapText="1"/>
    </xf>
    <xf numFmtId="0" fontId="40" fillId="0" borderId="0" xfId="6" applyFont="1" applyAlignment="1">
      <alignment horizontal="left" vertical="center"/>
    </xf>
    <xf numFmtId="0" fontId="40" fillId="0" borderId="0" xfId="6" applyFont="1" applyAlignment="1">
      <alignment horizontal="left" vertical="center" indent="1"/>
    </xf>
    <xf numFmtId="0" fontId="17" fillId="0" borderId="0" xfId="6" applyFont="1" applyAlignment="1">
      <alignment horizontal="justify" vertical="center"/>
    </xf>
    <xf numFmtId="0" fontId="21" fillId="0" borderId="136" xfId="6" applyFont="1" applyBorder="1" applyAlignment="1" applyProtection="1">
      <alignment horizontal="center" vertical="center" shrinkToFit="1"/>
      <protection locked="0"/>
    </xf>
    <xf numFmtId="0" fontId="17" fillId="0" borderId="89" xfId="6" applyFont="1" applyBorder="1" applyAlignment="1" applyProtection="1">
      <alignment horizontal="center" vertical="center" shrinkToFit="1"/>
      <protection locked="0"/>
    </xf>
    <xf numFmtId="0" fontId="17" fillId="0" borderId="89" xfId="0" applyFont="1" applyBorder="1" applyAlignment="1" applyProtection="1">
      <alignment vertical="center" wrapText="1"/>
      <protection locked="0"/>
    </xf>
    <xf numFmtId="178" fontId="17" fillId="0" borderId="89" xfId="0" applyNumberFormat="1" applyFont="1" applyBorder="1" applyAlignment="1" applyProtection="1">
      <alignment vertical="center" wrapText="1"/>
      <protection locked="0"/>
    </xf>
    <xf numFmtId="178" fontId="17" fillId="0" borderId="89" xfId="3" applyNumberFormat="1" applyFont="1" applyBorder="1" applyAlignment="1" applyProtection="1">
      <alignment vertical="center" wrapText="1"/>
      <protection locked="0"/>
    </xf>
    <xf numFmtId="194" fontId="17" fillId="0" borderId="89" xfId="0" applyNumberFormat="1" applyFont="1" applyBorder="1" applyAlignment="1" applyProtection="1">
      <alignment horizontal="right" vertical="center" wrapText="1"/>
      <protection locked="0"/>
    </xf>
    <xf numFmtId="194" fontId="17" fillId="0" borderId="74" xfId="0" applyNumberFormat="1" applyFont="1" applyBorder="1" applyAlignment="1" applyProtection="1">
      <alignment horizontal="right" vertical="center" wrapText="1"/>
      <protection locked="0"/>
    </xf>
    <xf numFmtId="0" fontId="17" fillId="0" borderId="90" xfId="6" applyFont="1" applyBorder="1" applyAlignment="1" applyProtection="1">
      <alignment horizontal="center" vertical="center" shrinkToFit="1"/>
      <protection locked="0"/>
    </xf>
    <xf numFmtId="0" fontId="17" fillId="0" borderId="90" xfId="0" applyFont="1" applyBorder="1" applyAlignment="1" applyProtection="1">
      <alignment vertical="center" wrapText="1"/>
      <protection locked="0"/>
    </xf>
    <xf numFmtId="178" fontId="17" fillId="0" borderId="90" xfId="0" applyNumberFormat="1" applyFont="1" applyBorder="1" applyAlignment="1" applyProtection="1">
      <alignment vertical="center" wrapText="1"/>
      <protection locked="0"/>
    </xf>
    <xf numFmtId="178" fontId="17" fillId="0" borderId="90" xfId="3" applyNumberFormat="1" applyFont="1" applyBorder="1" applyAlignment="1" applyProtection="1">
      <alignment vertical="center" wrapText="1"/>
      <protection locked="0"/>
    </xf>
    <xf numFmtId="194" fontId="17" fillId="0" borderId="90" xfId="0" applyNumberFormat="1" applyFont="1" applyBorder="1" applyAlignment="1" applyProtection="1">
      <alignment horizontal="right" vertical="center" wrapText="1"/>
      <protection locked="0"/>
    </xf>
    <xf numFmtId="194" fontId="17" fillId="0" borderId="137" xfId="0" applyNumberFormat="1" applyFont="1" applyBorder="1" applyAlignment="1" applyProtection="1">
      <alignment horizontal="right" vertical="center" wrapText="1"/>
      <protection locked="0"/>
    </xf>
    <xf numFmtId="0" fontId="17" fillId="0" borderId="138" xfId="6" applyFont="1" applyBorder="1" applyAlignment="1" applyProtection="1">
      <alignment horizontal="center" vertical="center" shrinkToFit="1"/>
      <protection locked="0"/>
    </xf>
    <xf numFmtId="0" fontId="17" fillId="0" borderId="138" xfId="0" applyFont="1" applyBorder="1" applyAlignment="1" applyProtection="1">
      <alignment vertical="center" wrapText="1"/>
      <protection locked="0"/>
    </xf>
    <xf numFmtId="178" fontId="17" fillId="0" borderId="138" xfId="0" applyNumberFormat="1" applyFont="1" applyBorder="1" applyAlignment="1" applyProtection="1">
      <alignment vertical="center" wrapText="1"/>
      <protection locked="0"/>
    </xf>
    <xf numFmtId="178" fontId="17" fillId="0" borderId="138" xfId="3" applyNumberFormat="1" applyFont="1" applyBorder="1" applyAlignment="1" applyProtection="1">
      <alignment vertical="center" wrapText="1"/>
      <protection locked="0"/>
    </xf>
    <xf numFmtId="194" fontId="17" fillId="0" borderId="138" xfId="0" applyNumberFormat="1" applyFont="1" applyBorder="1" applyAlignment="1" applyProtection="1">
      <alignment horizontal="right" vertical="center" wrapText="1"/>
      <protection locked="0"/>
    </xf>
    <xf numFmtId="194" fontId="17" fillId="0" borderId="139" xfId="0" applyNumberFormat="1" applyFont="1" applyBorder="1" applyAlignment="1" applyProtection="1">
      <alignment horizontal="right" vertical="center" wrapText="1"/>
      <protection locked="0"/>
    </xf>
    <xf numFmtId="0" fontId="44" fillId="4" borderId="89" xfId="6" applyFont="1" applyFill="1" applyBorder="1" applyAlignment="1">
      <alignment horizontal="center" vertical="center" wrapText="1"/>
    </xf>
    <xf numFmtId="0" fontId="44" fillId="4" borderId="65" xfId="6" applyFont="1" applyFill="1" applyBorder="1" applyAlignment="1">
      <alignment horizontal="center" vertical="center" wrapText="1"/>
    </xf>
    <xf numFmtId="0" fontId="44" fillId="4" borderId="8" xfId="6" applyFont="1" applyFill="1" applyBorder="1" applyAlignment="1">
      <alignment horizontal="center" vertical="center" wrapText="1"/>
    </xf>
    <xf numFmtId="0" fontId="28" fillId="0" borderId="152" xfId="6" applyFont="1" applyBorder="1" applyAlignment="1">
      <alignment horizontal="center" vertical="center" textRotation="255" shrinkToFit="1"/>
    </xf>
    <xf numFmtId="0" fontId="17" fillId="0" borderId="152" xfId="6" applyFont="1" applyBorder="1" applyAlignment="1">
      <alignment horizontal="left" vertical="center" wrapText="1" shrinkToFit="1"/>
    </xf>
    <xf numFmtId="177" fontId="17" fillId="0" borderId="0" xfId="6" applyNumberFormat="1" applyFont="1">
      <alignment vertical="center"/>
    </xf>
    <xf numFmtId="0" fontId="17" fillId="0" borderId="0" xfId="6" applyFont="1" applyAlignment="1">
      <alignment horizontal="left" vertical="top"/>
    </xf>
    <xf numFmtId="0" fontId="26" fillId="4" borderId="8" xfId="0" applyFont="1" applyFill="1" applyBorder="1" applyAlignment="1">
      <alignment horizontal="center" vertical="center" shrinkToFit="1"/>
    </xf>
    <xf numFmtId="0" fontId="26" fillId="0" borderId="0" xfId="0" applyFont="1" applyAlignment="1">
      <alignment vertical="center" wrapText="1"/>
    </xf>
    <xf numFmtId="0" fontId="26" fillId="0" borderId="14" xfId="0" applyFont="1" applyBorder="1" applyAlignment="1">
      <alignment vertical="top" wrapText="1"/>
    </xf>
    <xf numFmtId="0" fontId="17" fillId="4" borderId="11" xfId="0" applyFont="1" applyFill="1" applyBorder="1" applyAlignment="1">
      <alignment horizontal="center" vertical="center"/>
    </xf>
    <xf numFmtId="14" fontId="17" fillId="5" borderId="9" xfId="0" applyNumberFormat="1" applyFont="1" applyFill="1" applyBorder="1" applyAlignment="1">
      <alignment horizontal="center" vertical="center" shrinkToFit="1"/>
    </xf>
    <xf numFmtId="189" fontId="17" fillId="4" borderId="11" xfId="0" applyNumberFormat="1" applyFont="1" applyFill="1" applyBorder="1" applyAlignment="1">
      <alignment horizontal="center" vertical="center" shrinkToFit="1"/>
    </xf>
    <xf numFmtId="183" fontId="17" fillId="5" borderId="54" xfId="0" applyNumberFormat="1" applyFont="1" applyFill="1" applyBorder="1" applyAlignment="1">
      <alignment horizontal="left" vertical="center"/>
    </xf>
    <xf numFmtId="183" fontId="17" fillId="5" borderId="91" xfId="0" applyNumberFormat="1" applyFont="1" applyFill="1" applyBorder="1" applyAlignment="1">
      <alignment horizontal="left" vertical="center"/>
    </xf>
    <xf numFmtId="189" fontId="17" fillId="0" borderId="0" xfId="0" applyNumberFormat="1" applyFont="1" applyAlignment="1">
      <alignment horizontal="right" vertical="center" shrinkToFit="1"/>
    </xf>
    <xf numFmtId="0" fontId="26" fillId="0" borderId="14" xfId="0" applyFont="1" applyBorder="1" applyAlignment="1"/>
    <xf numFmtId="0" fontId="17" fillId="4" borderId="40" xfId="0" applyFont="1" applyFill="1" applyBorder="1" applyAlignment="1">
      <alignment horizontal="center" vertical="top" shrinkToFit="1"/>
    </xf>
    <xf numFmtId="0" fontId="17" fillId="4" borderId="44" xfId="0" applyFont="1" applyFill="1" applyBorder="1" applyAlignment="1">
      <alignment horizontal="center" vertical="top" shrinkToFit="1"/>
    </xf>
    <xf numFmtId="0" fontId="17" fillId="4" borderId="81" xfId="0" applyFont="1" applyFill="1" applyBorder="1" applyAlignment="1">
      <alignment horizontal="center" vertical="top" shrinkToFit="1"/>
    </xf>
    <xf numFmtId="0" fontId="26" fillId="0" borderId="0" xfId="0" applyFont="1">
      <alignment vertical="center"/>
    </xf>
    <xf numFmtId="0" fontId="20" fillId="20" borderId="0" xfId="0" applyFont="1" applyFill="1">
      <alignment vertical="center"/>
    </xf>
    <xf numFmtId="183" fontId="17" fillId="0" borderId="56" xfId="0" applyNumberFormat="1" applyFont="1" applyBorder="1" applyAlignment="1">
      <alignment horizontal="left" vertical="center"/>
    </xf>
    <xf numFmtId="0" fontId="20" fillId="0" borderId="0" xfId="11" applyFont="1" applyProtection="1">
      <protection locked="0"/>
    </xf>
    <xf numFmtId="0" fontId="17" fillId="0" borderId="0" xfId="6" applyFont="1" applyAlignment="1">
      <alignment vertical="center" textRotation="255"/>
    </xf>
    <xf numFmtId="0" fontId="17" fillId="5" borderId="146" xfId="6" applyFont="1" applyFill="1" applyBorder="1" applyAlignment="1">
      <alignment vertical="center" wrapText="1"/>
    </xf>
    <xf numFmtId="0" fontId="26" fillId="2" borderId="147" xfId="6" applyFont="1" applyFill="1" applyBorder="1">
      <alignment vertical="center"/>
    </xf>
    <xf numFmtId="0" fontId="17" fillId="2" borderId="152" xfId="6" applyFont="1" applyFill="1" applyBorder="1">
      <alignment vertical="center"/>
    </xf>
    <xf numFmtId="177" fontId="27" fillId="0" borderId="0" xfId="0" applyNumberFormat="1" applyFont="1">
      <alignment vertical="center"/>
    </xf>
    <xf numFmtId="0" fontId="17" fillId="2" borderId="29" xfId="6" applyFont="1" applyFill="1" applyBorder="1">
      <alignment vertical="center"/>
    </xf>
    <xf numFmtId="0" fontId="17" fillId="3" borderId="15" xfId="6" applyFont="1" applyFill="1" applyBorder="1">
      <alignment vertical="center"/>
    </xf>
    <xf numFmtId="0" fontId="17" fillId="3" borderId="24" xfId="6" applyFont="1" applyFill="1" applyBorder="1">
      <alignment vertical="center"/>
    </xf>
    <xf numFmtId="0" fontId="17" fillId="3" borderId="37" xfId="6" applyFont="1" applyFill="1" applyBorder="1">
      <alignment vertical="center"/>
    </xf>
    <xf numFmtId="0" fontId="17" fillId="3" borderId="43" xfId="6" applyFont="1" applyFill="1" applyBorder="1">
      <alignment vertical="center"/>
    </xf>
    <xf numFmtId="0" fontId="17" fillId="3" borderId="14" xfId="6" applyFont="1" applyFill="1" applyBorder="1">
      <alignment vertical="center"/>
    </xf>
    <xf numFmtId="0" fontId="17" fillId="4" borderId="52" xfId="6" applyFont="1" applyFill="1" applyBorder="1">
      <alignment vertical="center"/>
    </xf>
    <xf numFmtId="0" fontId="17" fillId="4" borderId="53" xfId="6" applyFont="1" applyFill="1" applyBorder="1">
      <alignment vertical="center"/>
    </xf>
    <xf numFmtId="0" fontId="17" fillId="4" borderId="21" xfId="6" applyFont="1" applyFill="1" applyBorder="1">
      <alignment vertical="center"/>
    </xf>
    <xf numFmtId="0" fontId="17" fillId="4" borderId="21" xfId="6" applyFont="1" applyFill="1" applyBorder="1" applyAlignment="1">
      <alignment horizontal="left" vertical="center"/>
    </xf>
    <xf numFmtId="0" fontId="17" fillId="2" borderId="30" xfId="6" applyFont="1" applyFill="1" applyBorder="1">
      <alignment vertical="center"/>
    </xf>
    <xf numFmtId="0" fontId="17" fillId="3" borderId="33" xfId="6" applyFont="1" applyFill="1" applyBorder="1">
      <alignment vertical="center"/>
    </xf>
    <xf numFmtId="0" fontId="17" fillId="4" borderId="34" xfId="6" applyFont="1" applyFill="1" applyBorder="1" applyAlignment="1">
      <alignment horizontal="left" vertical="center"/>
    </xf>
    <xf numFmtId="0" fontId="17" fillId="4" borderId="84" xfId="6" applyFont="1" applyFill="1" applyBorder="1">
      <alignment vertical="center"/>
    </xf>
    <xf numFmtId="0" fontId="17" fillId="0" borderId="0" xfId="6" applyFont="1" applyAlignment="1">
      <alignment horizontal="left" vertical="center"/>
    </xf>
    <xf numFmtId="177" fontId="17" fillId="0" borderId="0" xfId="0" applyNumberFormat="1" applyFont="1">
      <alignment vertical="center"/>
    </xf>
    <xf numFmtId="0" fontId="17" fillId="2" borderId="36" xfId="6" applyFont="1" applyFill="1" applyBorder="1" applyAlignment="1">
      <alignment horizontal="center" vertical="center"/>
    </xf>
    <xf numFmtId="0" fontId="17" fillId="2" borderId="25" xfId="6" applyFont="1" applyFill="1" applyBorder="1" applyAlignment="1">
      <alignment horizontal="center" vertical="center"/>
    </xf>
    <xf numFmtId="177" fontId="17" fillId="2" borderId="25" xfId="6" applyNumberFormat="1" applyFont="1" applyFill="1" applyBorder="1" applyAlignment="1">
      <alignment horizontal="center" vertical="center"/>
    </xf>
    <xf numFmtId="177" fontId="17" fillId="2" borderId="26" xfId="6" applyNumberFormat="1" applyFont="1" applyFill="1" applyBorder="1" applyAlignment="1">
      <alignment horizontal="center" vertical="center"/>
    </xf>
    <xf numFmtId="0" fontId="17" fillId="0" borderId="0" xfId="6" applyFont="1" applyAlignment="1">
      <alignment horizontal="center" vertical="center"/>
    </xf>
    <xf numFmtId="0" fontId="17" fillId="2" borderId="28" xfId="6" applyFont="1" applyFill="1" applyBorder="1" applyAlignment="1">
      <alignment horizontal="center" vertical="center"/>
    </xf>
    <xf numFmtId="177" fontId="17" fillId="2" borderId="28" xfId="6" applyNumberFormat="1" applyFont="1" applyFill="1" applyBorder="1" applyAlignment="1">
      <alignment horizontal="center" vertical="center"/>
    </xf>
    <xf numFmtId="177" fontId="17" fillId="2" borderId="70" xfId="6" applyNumberFormat="1" applyFont="1" applyFill="1" applyBorder="1" applyAlignment="1">
      <alignment horizontal="center" vertical="center"/>
    </xf>
    <xf numFmtId="0" fontId="17" fillId="2" borderId="29" xfId="6" applyFont="1" applyFill="1" applyBorder="1" applyAlignment="1">
      <alignment vertical="center" textRotation="255"/>
    </xf>
    <xf numFmtId="0" fontId="17" fillId="3" borderId="37" xfId="6" applyFont="1" applyFill="1" applyBorder="1" applyAlignment="1">
      <alignment horizontal="left" vertical="center"/>
    </xf>
    <xf numFmtId="0" fontId="17" fillId="3" borderId="13" xfId="6" applyFont="1" applyFill="1" applyBorder="1" applyAlignment="1">
      <alignment horizontal="center" vertical="center" textRotation="255"/>
    </xf>
    <xf numFmtId="0" fontId="17" fillId="3" borderId="13" xfId="6" applyFont="1" applyFill="1" applyBorder="1" applyAlignment="1">
      <alignment horizontal="center" vertical="center"/>
    </xf>
    <xf numFmtId="177" fontId="17" fillId="3" borderId="13" xfId="6" applyNumberFormat="1" applyFont="1" applyFill="1" applyBorder="1" applyAlignment="1">
      <alignment horizontal="center" vertical="center"/>
    </xf>
    <xf numFmtId="177" fontId="17" fillId="3" borderId="42" xfId="6" applyNumberFormat="1" applyFont="1" applyFill="1" applyBorder="1" applyAlignment="1">
      <alignment horizontal="center" vertical="center"/>
    </xf>
    <xf numFmtId="0" fontId="17" fillId="3" borderId="14" xfId="6" applyFont="1" applyFill="1" applyBorder="1" applyAlignment="1">
      <alignment horizontal="left" vertical="center"/>
    </xf>
    <xf numFmtId="0" fontId="26" fillId="4" borderId="37" xfId="6" applyFont="1" applyFill="1" applyBorder="1" applyAlignment="1">
      <alignment horizontal="left" vertical="center"/>
    </xf>
    <xf numFmtId="0" fontId="17" fillId="4" borderId="13" xfId="6" applyFont="1" applyFill="1" applyBorder="1" applyAlignment="1">
      <alignment horizontal="center" vertical="center"/>
    </xf>
    <xf numFmtId="0" fontId="26" fillId="4" borderId="14" xfId="6" applyFont="1" applyFill="1" applyBorder="1" applyAlignment="1">
      <alignment horizontal="left" vertical="center"/>
    </xf>
    <xf numFmtId="0" fontId="24" fillId="4" borderId="8" xfId="6" applyFont="1" applyFill="1" applyBorder="1" applyAlignment="1">
      <alignment horizontal="right" vertical="center"/>
    </xf>
    <xf numFmtId="0" fontId="27" fillId="0" borderId="0" xfId="6" applyFont="1" applyAlignment="1">
      <alignment horizontal="left" vertical="center"/>
    </xf>
    <xf numFmtId="0" fontId="17" fillId="3" borderId="14" xfId="6" applyFont="1" applyFill="1" applyBorder="1" applyAlignment="1">
      <alignment vertical="center" textRotation="255"/>
    </xf>
    <xf numFmtId="0" fontId="17" fillId="4" borderId="14" xfId="6" applyFont="1" applyFill="1" applyBorder="1" applyAlignment="1">
      <alignment vertical="center" textRotation="255" shrinkToFit="1"/>
    </xf>
    <xf numFmtId="0" fontId="17" fillId="4" borderId="67" xfId="6" applyFont="1" applyFill="1" applyBorder="1" applyAlignment="1">
      <alignment horizontal="center" vertical="center"/>
    </xf>
    <xf numFmtId="0" fontId="17" fillId="4" borderId="100" xfId="6" applyFont="1" applyFill="1" applyBorder="1" applyAlignment="1">
      <alignment horizontal="center" vertical="center"/>
    </xf>
    <xf numFmtId="0" fontId="17" fillId="4" borderId="64" xfId="6" applyFont="1" applyFill="1" applyBorder="1" applyAlignment="1">
      <alignment horizontal="center" vertical="center"/>
    </xf>
    <xf numFmtId="3" fontId="17" fillId="4" borderId="43" xfId="6" applyNumberFormat="1" applyFont="1" applyFill="1" applyBorder="1" applyAlignment="1">
      <alignment horizontal="left" vertical="center" shrinkToFit="1"/>
    </xf>
    <xf numFmtId="177" fontId="17" fillId="4" borderId="66" xfId="6" applyNumberFormat="1" applyFont="1" applyFill="1" applyBorder="1" applyAlignment="1">
      <alignment horizontal="left" vertical="center"/>
    </xf>
    <xf numFmtId="0" fontId="26" fillId="0" borderId="0" xfId="6" applyFont="1" applyAlignment="1">
      <alignment vertical="top"/>
    </xf>
    <xf numFmtId="0" fontId="17" fillId="4" borderId="77" xfId="6" applyFont="1" applyFill="1" applyBorder="1" applyAlignment="1">
      <alignment horizontal="center" vertical="center"/>
    </xf>
    <xf numFmtId="0" fontId="17" fillId="4" borderId="79" xfId="6" applyFont="1" applyFill="1" applyBorder="1" applyAlignment="1">
      <alignment horizontal="center" vertical="center"/>
    </xf>
    <xf numFmtId="0" fontId="17" fillId="4" borderId="89" xfId="6" applyFont="1" applyFill="1" applyBorder="1" applyAlignment="1">
      <alignment horizontal="center" vertical="center"/>
    </xf>
    <xf numFmtId="180" fontId="17" fillId="5" borderId="74" xfId="6" applyNumberFormat="1" applyFont="1" applyFill="1" applyBorder="1" applyAlignment="1">
      <alignment vertical="top"/>
    </xf>
    <xf numFmtId="0" fontId="17" fillId="4" borderId="65" xfId="6" applyFont="1" applyFill="1" applyBorder="1" applyAlignment="1">
      <alignment horizontal="center" vertical="center"/>
    </xf>
    <xf numFmtId="180" fontId="17" fillId="5" borderId="70" xfId="6" applyNumberFormat="1" applyFont="1" applyFill="1" applyBorder="1">
      <alignment vertical="center"/>
    </xf>
    <xf numFmtId="0" fontId="17" fillId="4" borderId="14" xfId="6" applyFont="1" applyFill="1" applyBorder="1" applyAlignment="1">
      <alignment vertical="center" textRotation="255"/>
    </xf>
    <xf numFmtId="0" fontId="17" fillId="4" borderId="40" xfId="6" applyFont="1" applyFill="1" applyBorder="1" applyAlignment="1">
      <alignment horizontal="center" vertical="center"/>
    </xf>
    <xf numFmtId="0" fontId="17" fillId="4" borderId="44" xfId="6" applyFont="1" applyFill="1" applyBorder="1" applyAlignment="1">
      <alignment horizontal="center" vertical="center" shrinkToFit="1"/>
    </xf>
    <xf numFmtId="0" fontId="17" fillId="4" borderId="44" xfId="6" applyFont="1" applyFill="1" applyBorder="1" applyAlignment="1">
      <alignment horizontal="center" vertical="center"/>
    </xf>
    <xf numFmtId="177" fontId="17" fillId="4" borderId="68" xfId="6" applyNumberFormat="1" applyFont="1" applyFill="1" applyBorder="1" applyAlignment="1">
      <alignment horizontal="center" vertical="center"/>
    </xf>
    <xf numFmtId="177" fontId="17" fillId="4" borderId="101" xfId="6" applyNumberFormat="1" applyFont="1" applyFill="1" applyBorder="1" applyAlignment="1">
      <alignment horizontal="center" vertical="center"/>
    </xf>
    <xf numFmtId="0" fontId="17" fillId="4" borderId="12" xfId="6" applyFont="1" applyFill="1" applyBorder="1" applyAlignment="1">
      <alignment horizontal="center" vertical="center"/>
    </xf>
    <xf numFmtId="38" fontId="17" fillId="5" borderId="5" xfId="6" applyNumberFormat="1" applyFont="1" applyFill="1" applyBorder="1">
      <alignment vertical="center"/>
    </xf>
    <xf numFmtId="177" fontId="17" fillId="5" borderId="57" xfId="6" applyNumberFormat="1" applyFont="1" applyFill="1" applyBorder="1" applyAlignment="1">
      <alignment vertical="top"/>
    </xf>
    <xf numFmtId="0" fontId="17" fillId="4" borderId="10" xfId="6" applyFont="1" applyFill="1" applyBorder="1" applyAlignment="1">
      <alignment horizontal="center" vertical="center"/>
    </xf>
    <xf numFmtId="38" fontId="17" fillId="5" borderId="6" xfId="6" applyNumberFormat="1" applyFont="1" applyFill="1" applyBorder="1">
      <alignment vertical="center"/>
    </xf>
    <xf numFmtId="177" fontId="31" fillId="5" borderId="58" xfId="6" applyNumberFormat="1" applyFont="1" applyFill="1" applyBorder="1" applyAlignment="1">
      <alignment vertical="top"/>
    </xf>
    <xf numFmtId="177" fontId="17" fillId="5" borderId="58" xfId="6" applyNumberFormat="1" applyFont="1" applyFill="1" applyBorder="1" applyAlignment="1">
      <alignment vertical="top"/>
    </xf>
    <xf numFmtId="176" fontId="17" fillId="7" borderId="12" xfId="6" applyNumberFormat="1" applyFont="1" applyFill="1" applyBorder="1" applyAlignment="1">
      <alignment horizontal="center" vertical="center"/>
    </xf>
    <xf numFmtId="176" fontId="28" fillId="7" borderId="12" xfId="6" applyNumberFormat="1" applyFont="1" applyFill="1" applyBorder="1" applyAlignment="1">
      <alignment horizontal="center" vertical="center"/>
    </xf>
    <xf numFmtId="0" fontId="17" fillId="4" borderId="22" xfId="6" applyFont="1" applyFill="1" applyBorder="1" applyAlignment="1">
      <alignment horizontal="center" vertical="center"/>
    </xf>
    <xf numFmtId="0" fontId="17" fillId="4" borderId="16" xfId="6" applyFont="1" applyFill="1" applyBorder="1">
      <alignment vertical="center"/>
    </xf>
    <xf numFmtId="0" fontId="17" fillId="4" borderId="16" xfId="6" applyFont="1" applyFill="1" applyBorder="1" applyAlignment="1">
      <alignment horizontal="center" vertical="center"/>
    </xf>
    <xf numFmtId="0" fontId="17" fillId="4" borderId="23" xfId="6" applyFont="1" applyFill="1" applyBorder="1" applyAlignment="1">
      <alignment vertical="center" textRotation="255"/>
    </xf>
    <xf numFmtId="38" fontId="17" fillId="5" borderId="81" xfId="6" applyNumberFormat="1" applyFont="1" applyFill="1" applyBorder="1">
      <alignment vertical="center"/>
    </xf>
    <xf numFmtId="177" fontId="17" fillId="5" borderId="32" xfId="6" applyNumberFormat="1" applyFont="1" applyFill="1" applyBorder="1" applyAlignment="1">
      <alignment vertical="top"/>
    </xf>
    <xf numFmtId="38" fontId="17" fillId="5" borderId="86" xfId="6" applyNumberFormat="1" applyFont="1" applyFill="1" applyBorder="1">
      <alignment vertical="center"/>
    </xf>
    <xf numFmtId="0" fontId="17" fillId="3" borderId="43" xfId="6" applyFont="1" applyFill="1" applyBorder="1" applyAlignment="1">
      <alignment vertical="center" textRotation="255"/>
    </xf>
    <xf numFmtId="0" fontId="17" fillId="3" borderId="56" xfId="6" applyFont="1" applyFill="1" applyBorder="1" applyAlignment="1">
      <alignment vertical="center" textRotation="255"/>
    </xf>
    <xf numFmtId="0" fontId="17" fillId="3" borderId="23" xfId="6" applyFont="1" applyFill="1" applyBorder="1" applyAlignment="1">
      <alignment vertical="center" textRotation="255"/>
    </xf>
    <xf numFmtId="0" fontId="17" fillId="3" borderId="65" xfId="6" applyFont="1" applyFill="1" applyBorder="1" applyAlignment="1">
      <alignment vertical="center" textRotation="255"/>
    </xf>
    <xf numFmtId="0" fontId="17" fillId="3" borderId="13" xfId="6" applyFont="1" applyFill="1" applyBorder="1" applyAlignment="1">
      <alignment horizontal="left" vertical="center"/>
    </xf>
    <xf numFmtId="177" fontId="17" fillId="3" borderId="13" xfId="6" applyNumberFormat="1" applyFont="1" applyFill="1" applyBorder="1" applyAlignment="1">
      <alignment horizontal="left" vertical="center"/>
    </xf>
    <xf numFmtId="177" fontId="17" fillId="3" borderId="31" xfId="6" applyNumberFormat="1" applyFont="1" applyFill="1" applyBorder="1" applyAlignment="1">
      <alignment horizontal="right" vertical="top"/>
    </xf>
    <xf numFmtId="0" fontId="17" fillId="0" borderId="0" xfId="6" applyFont="1" applyAlignment="1">
      <alignment horizontal="left" vertical="top" wrapText="1"/>
    </xf>
    <xf numFmtId="0" fontId="17" fillId="3" borderId="23" xfId="6" applyFont="1" applyFill="1" applyBorder="1">
      <alignment vertical="center"/>
    </xf>
    <xf numFmtId="0" fontId="17" fillId="4" borderId="13" xfId="6" applyFont="1" applyFill="1" applyBorder="1" applyAlignment="1">
      <alignment horizontal="left" vertical="center"/>
    </xf>
    <xf numFmtId="177" fontId="17" fillId="4" borderId="13" xfId="6" applyNumberFormat="1" applyFont="1" applyFill="1" applyBorder="1" applyAlignment="1">
      <alignment horizontal="left" vertical="center"/>
    </xf>
    <xf numFmtId="177" fontId="17" fillId="4" borderId="31" xfId="6" applyNumberFormat="1" applyFont="1" applyFill="1" applyBorder="1" applyAlignment="1">
      <alignment horizontal="right" vertical="top"/>
    </xf>
    <xf numFmtId="0" fontId="17" fillId="4" borderId="15" xfId="6" applyFont="1" applyFill="1" applyBorder="1" applyAlignment="1">
      <alignment vertical="center" textRotation="255"/>
    </xf>
    <xf numFmtId="0" fontId="26" fillId="4" borderId="37" xfId="6" applyFont="1" applyFill="1" applyBorder="1">
      <alignment vertical="center"/>
    </xf>
    <xf numFmtId="0" fontId="17" fillId="4" borderId="13" xfId="6" applyFont="1" applyFill="1" applyBorder="1">
      <alignment vertical="center"/>
    </xf>
    <xf numFmtId="177" fontId="17" fillId="4" borderId="13" xfId="6" applyNumberFormat="1" applyFont="1" applyFill="1" applyBorder="1">
      <alignment vertical="center"/>
    </xf>
    <xf numFmtId="177" fontId="17" fillId="4" borderId="32" xfId="6" applyNumberFormat="1" applyFont="1" applyFill="1" applyBorder="1" applyAlignment="1">
      <alignment horizontal="right" vertical="top"/>
    </xf>
    <xf numFmtId="0" fontId="17" fillId="4" borderId="15" xfId="6" applyFont="1" applyFill="1" applyBorder="1" applyAlignment="1">
      <alignment vertical="center" textRotation="255" shrinkToFit="1"/>
    </xf>
    <xf numFmtId="0" fontId="37" fillId="4" borderId="37" xfId="6" applyFont="1" applyFill="1" applyBorder="1">
      <alignment vertical="center"/>
    </xf>
    <xf numFmtId="177" fontId="17" fillId="4" borderId="31" xfId="6" applyNumberFormat="1" applyFont="1" applyFill="1" applyBorder="1" applyAlignment="1">
      <alignment vertical="top"/>
    </xf>
    <xf numFmtId="0" fontId="17" fillId="2" borderId="30" xfId="6" applyFont="1" applyFill="1" applyBorder="1" applyAlignment="1">
      <alignment vertical="center" textRotation="255"/>
    </xf>
    <xf numFmtId="0" fontId="17" fillId="3" borderId="33" xfId="6" applyFont="1" applyFill="1" applyBorder="1" applyAlignment="1">
      <alignment vertical="center" textRotation="255"/>
    </xf>
    <xf numFmtId="0" fontId="17" fillId="4" borderId="33" xfId="6" applyFont="1" applyFill="1" applyBorder="1" applyAlignment="1">
      <alignment vertical="center" textRotation="255" shrinkToFit="1"/>
    </xf>
    <xf numFmtId="181" fontId="42" fillId="7" borderId="85" xfId="0" applyNumberFormat="1" applyFont="1" applyFill="1" applyBorder="1" applyAlignment="1">
      <alignment horizontal="center" vertical="center" wrapText="1" shrinkToFit="1"/>
    </xf>
    <xf numFmtId="176" fontId="42" fillId="7" borderId="1" xfId="6" applyNumberFormat="1" applyFont="1" applyFill="1" applyBorder="1" applyAlignment="1">
      <alignment horizontal="center" vertical="center"/>
    </xf>
    <xf numFmtId="187" fontId="42" fillId="0" borderId="4" xfId="5" applyNumberFormat="1" applyFont="1" applyFill="1" applyBorder="1" applyAlignment="1" applyProtection="1">
      <alignment horizontal="right" vertical="center"/>
      <protection locked="0"/>
    </xf>
    <xf numFmtId="187" fontId="28" fillId="0" borderId="4" xfId="5" applyNumberFormat="1" applyFont="1" applyFill="1" applyBorder="1" applyAlignment="1" applyProtection="1">
      <alignment horizontal="right" vertical="center"/>
      <protection locked="0"/>
    </xf>
    <xf numFmtId="0" fontId="47" fillId="0" borderId="0" xfId="6" applyFont="1">
      <alignment vertical="center"/>
    </xf>
    <xf numFmtId="177" fontId="28" fillId="0" borderId="0" xfId="6" applyNumberFormat="1" applyFont="1" applyAlignment="1">
      <alignment horizontal="right" vertical="center" indent="1"/>
    </xf>
    <xf numFmtId="177" fontId="17" fillId="0" borderId="0" xfId="6" applyNumberFormat="1" applyFont="1" applyAlignment="1">
      <alignment horizontal="right" vertical="center"/>
    </xf>
    <xf numFmtId="0" fontId="37" fillId="2" borderId="27" xfId="6" applyFont="1" applyFill="1" applyBorder="1">
      <alignment vertical="center"/>
    </xf>
    <xf numFmtId="0" fontId="26" fillId="2" borderId="144" xfId="6" applyFont="1" applyFill="1" applyBorder="1">
      <alignment vertical="center"/>
    </xf>
    <xf numFmtId="0" fontId="26" fillId="2" borderId="29" xfId="6" applyFont="1" applyFill="1" applyBorder="1">
      <alignment vertical="center"/>
    </xf>
    <xf numFmtId="0" fontId="26" fillId="2" borderId="37" xfId="6" applyFont="1" applyFill="1" applyBorder="1">
      <alignment vertical="center"/>
    </xf>
    <xf numFmtId="0" fontId="26" fillId="2" borderId="0" xfId="6" applyFont="1" applyFill="1">
      <alignment vertical="center"/>
    </xf>
    <xf numFmtId="0" fontId="26" fillId="2" borderId="46" xfId="6" applyFont="1" applyFill="1" applyBorder="1">
      <alignment vertical="center"/>
    </xf>
    <xf numFmtId="0" fontId="26" fillId="2" borderId="14" xfId="6" applyFont="1" applyFill="1" applyBorder="1">
      <alignment vertical="center"/>
    </xf>
    <xf numFmtId="0" fontId="26" fillId="2" borderId="53" xfId="6" applyFont="1" applyFill="1" applyBorder="1">
      <alignment vertical="center"/>
    </xf>
    <xf numFmtId="0" fontId="26" fillId="7" borderId="29" xfId="6" applyFont="1" applyFill="1" applyBorder="1" applyAlignment="1">
      <alignment horizontal="left" vertical="center"/>
    </xf>
    <xf numFmtId="0" fontId="0" fillId="7" borderId="0" xfId="0" applyFill="1">
      <alignment vertical="center"/>
    </xf>
    <xf numFmtId="0" fontId="0" fillId="7" borderId="37" xfId="0" applyFill="1" applyBorder="1">
      <alignment vertical="center"/>
    </xf>
    <xf numFmtId="0" fontId="26" fillId="0" borderId="47" xfId="6" applyFont="1" applyBorder="1" applyAlignment="1">
      <alignment horizontal="center" vertical="center"/>
    </xf>
    <xf numFmtId="0" fontId="26" fillId="0" borderId="53" xfId="6" applyFont="1" applyBorder="1" applyAlignment="1">
      <alignment horizontal="center" vertical="center"/>
    </xf>
    <xf numFmtId="0" fontId="26" fillId="0" borderId="138" xfId="6" applyFont="1" applyBorder="1" applyAlignment="1">
      <alignment horizontal="center" vertical="center"/>
    </xf>
    <xf numFmtId="178" fontId="17" fillId="0" borderId="0" xfId="0" applyNumberFormat="1" applyFont="1" applyAlignment="1">
      <alignment vertical="center" shrinkToFit="1"/>
    </xf>
    <xf numFmtId="178" fontId="17" fillId="0" borderId="0" xfId="0" applyNumberFormat="1" applyFont="1">
      <alignment vertical="center"/>
    </xf>
    <xf numFmtId="0" fontId="43" fillId="0" borderId="0" xfId="6" applyFont="1">
      <alignment vertical="center"/>
    </xf>
    <xf numFmtId="0" fontId="34" fillId="0" borderId="0" xfId="6" applyFont="1">
      <alignment vertical="center"/>
    </xf>
    <xf numFmtId="0" fontId="26" fillId="2" borderId="147" xfId="0" applyFont="1" applyFill="1" applyBorder="1">
      <alignment vertical="center"/>
    </xf>
    <xf numFmtId="0" fontId="26" fillId="2" borderId="76" xfId="0" applyFont="1" applyFill="1" applyBorder="1" applyAlignment="1">
      <alignment horizontal="left" vertical="center"/>
    </xf>
    <xf numFmtId="0" fontId="26" fillId="2" borderId="25" xfId="0" applyFont="1" applyFill="1" applyBorder="1" applyAlignment="1">
      <alignment horizontal="center" vertical="center" shrinkToFit="1"/>
    </xf>
    <xf numFmtId="178" fontId="26" fillId="2" borderId="25" xfId="0" applyNumberFormat="1" applyFont="1" applyFill="1" applyBorder="1" applyAlignment="1">
      <alignment horizontal="center" vertical="center" shrinkToFit="1"/>
    </xf>
    <xf numFmtId="0" fontId="43" fillId="7" borderId="110" xfId="0" applyFont="1" applyFill="1" applyBorder="1" applyAlignment="1">
      <alignment horizontal="left" vertical="center"/>
    </xf>
    <xf numFmtId="0" fontId="34" fillId="4" borderId="13" xfId="0" applyFont="1" applyFill="1" applyBorder="1">
      <alignment vertical="center"/>
    </xf>
    <xf numFmtId="0" fontId="26" fillId="4" borderId="13" xfId="0" applyFont="1" applyFill="1" applyBorder="1">
      <alignment vertical="center"/>
    </xf>
    <xf numFmtId="178" fontId="26" fillId="4" borderId="13" xfId="0" applyNumberFormat="1" applyFont="1" applyFill="1" applyBorder="1" applyAlignment="1">
      <alignment vertical="center" shrinkToFit="1"/>
    </xf>
    <xf numFmtId="178" fontId="26" fillId="4" borderId="13" xfId="0" applyNumberFormat="1" applyFont="1" applyFill="1" applyBorder="1">
      <alignment vertical="center"/>
    </xf>
    <xf numFmtId="178" fontId="26" fillId="4" borderId="13" xfId="0" applyNumberFormat="1" applyFont="1" applyFill="1" applyBorder="1" applyAlignment="1">
      <alignment horizontal="right" vertical="center"/>
    </xf>
    <xf numFmtId="0" fontId="62" fillId="4" borderId="29" xfId="0" applyFont="1" applyFill="1" applyBorder="1" applyAlignment="1">
      <alignment vertical="top"/>
    </xf>
    <xf numFmtId="0" fontId="17" fillId="4" borderId="39" xfId="0" applyFont="1" applyFill="1" applyBorder="1" applyAlignment="1">
      <alignment vertical="top"/>
    </xf>
    <xf numFmtId="178" fontId="17" fillId="5" borderId="103" xfId="0" applyNumberFormat="1" applyFont="1" applyFill="1" applyBorder="1" applyAlignment="1">
      <alignment horizontal="right" vertical="center"/>
    </xf>
    <xf numFmtId="178" fontId="17" fillId="5" borderId="2" xfId="0" applyNumberFormat="1" applyFont="1" applyFill="1" applyBorder="1" applyAlignment="1">
      <alignment horizontal="right" vertical="center"/>
    </xf>
    <xf numFmtId="0" fontId="17" fillId="4" borderId="73" xfId="0" applyFont="1" applyFill="1" applyBorder="1" applyAlignment="1">
      <alignment vertical="top"/>
    </xf>
    <xf numFmtId="0" fontId="34" fillId="4" borderId="43" xfId="0" applyFont="1" applyFill="1" applyBorder="1">
      <alignment vertical="center"/>
    </xf>
    <xf numFmtId="0" fontId="34" fillId="4" borderId="43" xfId="0" applyFont="1" applyFill="1" applyBorder="1" applyAlignment="1">
      <alignment vertical="center" wrapText="1"/>
    </xf>
    <xf numFmtId="0" fontId="26" fillId="4" borderId="43" xfId="0" applyFont="1" applyFill="1" applyBorder="1" applyAlignment="1">
      <alignment vertical="center" wrapText="1"/>
    </xf>
    <xf numFmtId="178" fontId="26" fillId="4" borderId="43" xfId="0" applyNumberFormat="1" applyFont="1" applyFill="1" applyBorder="1" applyAlignment="1">
      <alignment vertical="center" shrinkToFit="1"/>
    </xf>
    <xf numFmtId="178" fontId="26" fillId="4" borderId="43" xfId="0" applyNumberFormat="1" applyFont="1" applyFill="1" applyBorder="1">
      <alignment vertical="center"/>
    </xf>
    <xf numFmtId="178" fontId="26" fillId="4" borderId="43" xfId="0" applyNumberFormat="1" applyFont="1" applyFill="1" applyBorder="1" applyAlignment="1">
      <alignment horizontal="right" vertical="center"/>
    </xf>
    <xf numFmtId="0" fontId="37" fillId="4" borderId="110" xfId="0" applyFont="1" applyFill="1" applyBorder="1" applyAlignment="1">
      <alignment horizontal="left" vertical="center"/>
    </xf>
    <xf numFmtId="178" fontId="26" fillId="4" borderId="24" xfId="0" applyNumberFormat="1" applyFont="1" applyFill="1" applyBorder="1" applyAlignment="1">
      <alignment vertical="center" shrinkToFit="1"/>
    </xf>
    <xf numFmtId="0" fontId="17" fillId="0" borderId="28" xfId="0" applyFont="1" applyBorder="1">
      <alignment vertical="center"/>
    </xf>
    <xf numFmtId="0" fontId="17" fillId="0" borderId="28" xfId="0" applyFont="1" applyBorder="1" applyAlignment="1">
      <alignment vertical="center" shrinkToFit="1"/>
    </xf>
    <xf numFmtId="178" fontId="17" fillId="0" borderId="28" xfId="0" applyNumberFormat="1" applyFont="1" applyBorder="1" applyAlignment="1">
      <alignment horizontal="right" vertical="center" shrinkToFit="1"/>
    </xf>
    <xf numFmtId="178" fontId="17" fillId="0" borderId="28" xfId="0" applyNumberFormat="1" applyFont="1" applyBorder="1">
      <alignment vertical="center"/>
    </xf>
    <xf numFmtId="178" fontId="17" fillId="0" borderId="28" xfId="0" applyNumberFormat="1" applyFont="1" applyBorder="1" applyAlignment="1">
      <alignment horizontal="right" vertical="center"/>
    </xf>
    <xf numFmtId="0" fontId="17" fillId="0" borderId="0" xfId="0" applyFont="1" applyAlignment="1">
      <alignment vertical="center" shrinkToFit="1"/>
    </xf>
    <xf numFmtId="0" fontId="65" fillId="0" borderId="0" xfId="11" applyFont="1" applyAlignment="1">
      <alignment vertical="center" wrapText="1"/>
    </xf>
    <xf numFmtId="0" fontId="65" fillId="0" borderId="0" xfId="11" applyFont="1" applyAlignment="1">
      <alignment vertical="center"/>
    </xf>
    <xf numFmtId="0" fontId="65" fillId="0" borderId="0" xfId="11" applyFont="1" applyAlignment="1">
      <alignment horizontal="center" vertical="center"/>
    </xf>
    <xf numFmtId="0" fontId="66" fillId="0" borderId="0" xfId="11" applyFont="1" applyAlignment="1">
      <alignment horizontal="center" vertical="center"/>
    </xf>
    <xf numFmtId="0" fontId="67" fillId="0" borderId="0" xfId="13" applyFont="1">
      <alignment vertical="center"/>
    </xf>
    <xf numFmtId="0" fontId="67" fillId="0" borderId="24" xfId="13" applyFont="1" applyBorder="1">
      <alignment vertical="center"/>
    </xf>
    <xf numFmtId="0" fontId="67" fillId="0" borderId="24" xfId="13" applyFont="1" applyBorder="1" applyAlignment="1">
      <alignment horizontal="right" vertical="center"/>
    </xf>
    <xf numFmtId="0" fontId="68" fillId="0" borderId="0" xfId="13" applyFont="1">
      <alignment vertical="center"/>
    </xf>
    <xf numFmtId="0" fontId="67" fillId="0" borderId="43" xfId="13" applyFont="1" applyBorder="1">
      <alignment vertical="center"/>
    </xf>
    <xf numFmtId="0" fontId="67" fillId="0" borderId="43" xfId="13" applyFont="1" applyBorder="1" applyAlignment="1">
      <alignment horizontal="right" vertical="center"/>
    </xf>
    <xf numFmtId="0" fontId="67" fillId="0" borderId="0" xfId="13" applyFont="1" applyAlignment="1">
      <alignment horizontal="left" vertical="center"/>
    </xf>
    <xf numFmtId="0" fontId="70" fillId="0" borderId="0" xfId="11" applyFont="1" applyAlignment="1">
      <alignment vertical="center"/>
    </xf>
    <xf numFmtId="0" fontId="71" fillId="0" borderId="0" xfId="11" applyFont="1" applyAlignment="1">
      <alignment horizontal="left" vertical="center" wrapText="1"/>
    </xf>
    <xf numFmtId="0" fontId="72" fillId="0" borderId="0" xfId="11" applyFont="1" applyAlignment="1">
      <alignment vertical="center"/>
    </xf>
    <xf numFmtId="0" fontId="70" fillId="17" borderId="64" xfId="11" applyFont="1" applyFill="1" applyBorder="1" applyAlignment="1">
      <alignment horizontal="center" vertical="center" wrapText="1"/>
    </xf>
    <xf numFmtId="0" fontId="73" fillId="17" borderId="134" xfId="11" applyFont="1" applyFill="1" applyBorder="1" applyAlignment="1">
      <alignment vertical="center"/>
    </xf>
    <xf numFmtId="0" fontId="73" fillId="17" borderId="144" xfId="11" applyFont="1" applyFill="1" applyBorder="1" applyAlignment="1">
      <alignment vertical="center"/>
    </xf>
    <xf numFmtId="0" fontId="73" fillId="17" borderId="88" xfId="11" applyFont="1" applyFill="1" applyBorder="1" applyAlignment="1">
      <alignment vertical="center"/>
    </xf>
    <xf numFmtId="0" fontId="70" fillId="18" borderId="142" xfId="11" applyFont="1" applyFill="1" applyBorder="1" applyAlignment="1">
      <alignment horizontal="center" vertical="center"/>
    </xf>
    <xf numFmtId="0" fontId="72" fillId="8" borderId="0" xfId="11" applyFont="1" applyFill="1" applyAlignment="1">
      <alignment vertical="center"/>
    </xf>
    <xf numFmtId="0" fontId="70" fillId="18" borderId="109" xfId="11" applyFont="1" applyFill="1" applyBorder="1" applyAlignment="1">
      <alignment horizontal="center" vertical="center"/>
    </xf>
    <xf numFmtId="0" fontId="70" fillId="18" borderId="140" xfId="11" applyFont="1" applyFill="1" applyBorder="1" applyAlignment="1">
      <alignment horizontal="center" vertical="center"/>
    </xf>
    <xf numFmtId="0" fontId="70" fillId="18" borderId="45" xfId="11" applyFont="1" applyFill="1" applyBorder="1" applyAlignment="1">
      <alignment vertical="center" wrapText="1"/>
    </xf>
    <xf numFmtId="0" fontId="70" fillId="18" borderId="37" xfId="11" applyFont="1" applyFill="1" applyBorder="1" applyAlignment="1">
      <alignment vertical="center" wrapText="1"/>
    </xf>
    <xf numFmtId="0" fontId="70" fillId="18" borderId="14" xfId="11" applyFont="1" applyFill="1" applyBorder="1" applyAlignment="1">
      <alignment vertical="center" wrapText="1"/>
    </xf>
    <xf numFmtId="0" fontId="70" fillId="18" borderId="15" xfId="11" applyFont="1" applyFill="1" applyBorder="1" applyAlignment="1">
      <alignment vertical="center" wrapText="1"/>
    </xf>
    <xf numFmtId="0" fontId="70" fillId="18" borderId="8" xfId="11" applyFont="1" applyFill="1" applyBorder="1" applyAlignment="1">
      <alignment horizontal="center" vertical="center" wrapText="1"/>
    </xf>
    <xf numFmtId="0" fontId="73" fillId="0" borderId="0" xfId="11" applyFont="1" applyAlignment="1">
      <alignment horizontal="left" vertical="center" wrapText="1"/>
    </xf>
    <xf numFmtId="0" fontId="73" fillId="0" borderId="0" xfId="11" applyFont="1" applyAlignment="1">
      <alignment vertical="center"/>
    </xf>
    <xf numFmtId="0" fontId="70" fillId="17" borderId="8" xfId="11" applyFont="1" applyFill="1" applyBorder="1" applyAlignment="1">
      <alignment horizontal="center" vertical="center"/>
    </xf>
    <xf numFmtId="0" fontId="70" fillId="0" borderId="37" xfId="11" applyFont="1" applyBorder="1" applyAlignment="1">
      <alignment horizontal="center" vertical="center"/>
    </xf>
    <xf numFmtId="0" fontId="73" fillId="0" borderId="39" xfId="11" applyFont="1" applyBorder="1" applyAlignment="1">
      <alignment vertical="center"/>
    </xf>
    <xf numFmtId="0" fontId="70" fillId="0" borderId="14" xfId="11" applyFont="1" applyBorder="1" applyAlignment="1">
      <alignment horizontal="center" vertical="center"/>
    </xf>
    <xf numFmtId="0" fontId="70" fillId="0" borderId="14" xfId="13" applyFont="1" applyBorder="1" applyAlignment="1">
      <alignment horizontal="center" vertical="center"/>
    </xf>
    <xf numFmtId="0" fontId="73" fillId="0" borderId="0" xfId="13" applyFont="1">
      <alignment vertical="center"/>
    </xf>
    <xf numFmtId="0" fontId="73" fillId="0" borderId="56" xfId="11" applyFont="1" applyBorder="1" applyAlignment="1">
      <alignment horizontal="center" vertical="center"/>
    </xf>
    <xf numFmtId="0" fontId="70" fillId="0" borderId="0" xfId="11" applyFont="1" applyAlignment="1">
      <alignment horizontal="center" vertical="center"/>
    </xf>
    <xf numFmtId="0" fontId="73" fillId="0" borderId="101" xfId="11" applyFont="1" applyBorder="1" applyAlignment="1" applyProtection="1">
      <alignment horizontal="center" vertical="center"/>
      <protection locked="0"/>
    </xf>
    <xf numFmtId="0" fontId="73" fillId="0" borderId="57" xfId="11" applyFont="1" applyBorder="1" applyAlignment="1" applyProtection="1">
      <alignment horizontal="center" vertical="center"/>
      <protection locked="0"/>
    </xf>
    <xf numFmtId="0" fontId="73" fillId="0" borderId="105" xfId="11" applyFont="1" applyBorder="1" applyAlignment="1" applyProtection="1">
      <alignment horizontal="center" vertical="center"/>
      <protection locked="0"/>
    </xf>
    <xf numFmtId="0" fontId="73" fillId="0" borderId="8" xfId="11" applyFont="1" applyBorder="1" applyAlignment="1" applyProtection="1">
      <alignment horizontal="center" vertical="center"/>
      <protection locked="0"/>
    </xf>
    <xf numFmtId="0" fontId="70" fillId="0" borderId="0" xfId="11" applyFont="1" applyAlignment="1" applyProtection="1">
      <alignment vertical="center"/>
      <protection hidden="1"/>
    </xf>
    <xf numFmtId="0" fontId="72" fillId="0" borderId="0" xfId="11" applyFont="1" applyAlignment="1" applyProtection="1">
      <alignment vertical="center"/>
      <protection hidden="1"/>
    </xf>
    <xf numFmtId="0" fontId="70" fillId="17" borderId="109" xfId="11" applyFont="1" applyFill="1" applyBorder="1" applyAlignment="1" applyProtection="1">
      <alignment vertical="center"/>
      <protection locked="0" hidden="1"/>
    </xf>
    <xf numFmtId="0" fontId="73" fillId="0" borderId="109" xfId="11" applyFont="1" applyBorder="1" applyAlignment="1" applyProtection="1">
      <alignment vertical="center"/>
      <protection locked="0" hidden="1"/>
    </xf>
    <xf numFmtId="0" fontId="70" fillId="0" borderId="109" xfId="11" applyFont="1" applyBorder="1" applyAlignment="1" applyProtection="1">
      <alignment vertical="center"/>
      <protection locked="0" hidden="1"/>
    </xf>
    <xf numFmtId="0" fontId="70" fillId="0" borderId="140" xfId="11" applyFont="1" applyBorder="1" applyAlignment="1" applyProtection="1">
      <alignment horizontal="center" vertical="center"/>
      <protection locked="0" hidden="1"/>
    </xf>
    <xf numFmtId="0" fontId="70" fillId="0" borderId="140" xfId="11" applyFont="1" applyBorder="1" applyAlignment="1" applyProtection="1">
      <alignment vertical="center"/>
      <protection locked="0" hidden="1"/>
    </xf>
    <xf numFmtId="0" fontId="70" fillId="0" borderId="158" xfId="11" applyFont="1" applyBorder="1" applyAlignment="1" applyProtection="1">
      <alignment vertical="center"/>
      <protection locked="0" hidden="1"/>
    </xf>
    <xf numFmtId="0" fontId="70" fillId="0" borderId="183" xfId="11" applyFont="1" applyBorder="1" applyAlignment="1" applyProtection="1">
      <alignment vertical="center"/>
      <protection locked="0" hidden="1"/>
    </xf>
    <xf numFmtId="0" fontId="70" fillId="0" borderId="142" xfId="11" applyFont="1" applyBorder="1" applyAlignment="1" applyProtection="1">
      <alignment horizontal="center" vertical="center"/>
      <protection locked="0" hidden="1"/>
    </xf>
    <xf numFmtId="0" fontId="65" fillId="0" borderId="0" xfId="11" applyFont="1" applyAlignment="1" applyProtection="1">
      <alignment vertical="center"/>
      <protection hidden="1"/>
    </xf>
    <xf numFmtId="0" fontId="73" fillId="0" borderId="0" xfId="11" applyFont="1" applyAlignment="1" applyProtection="1">
      <alignment vertical="center"/>
      <protection hidden="1"/>
    </xf>
    <xf numFmtId="0" fontId="70" fillId="17" borderId="8" xfId="11" applyFont="1" applyFill="1" applyBorder="1" applyAlignment="1" applyProtection="1">
      <alignment horizontal="center" vertical="center" wrapText="1"/>
      <protection hidden="1"/>
    </xf>
    <xf numFmtId="0" fontId="70" fillId="0" borderId="8" xfId="11" applyFont="1" applyBorder="1" applyAlignment="1" applyProtection="1">
      <alignment horizontal="center" vertical="center"/>
      <protection locked="0" hidden="1"/>
    </xf>
    <xf numFmtId="0" fontId="70" fillId="0" borderId="8" xfId="13" applyFont="1" applyBorder="1" applyAlignment="1" applyProtection="1">
      <alignment horizontal="center" vertical="center"/>
      <protection locked="0" hidden="1"/>
    </xf>
    <xf numFmtId="195" fontId="17" fillId="5" borderId="56" xfId="0" applyNumberFormat="1" applyFont="1" applyFill="1" applyBorder="1" applyAlignment="1" applyProtection="1">
      <alignment horizontal="center" vertical="center" shrinkToFit="1"/>
      <protection locked="0"/>
    </xf>
    <xf numFmtId="190" fontId="17" fillId="5" borderId="11" xfId="0" applyNumberFormat="1" applyFont="1" applyFill="1" applyBorder="1" applyAlignment="1" applyProtection="1">
      <alignment horizontal="center" vertical="center" shrinkToFit="1"/>
      <protection locked="0"/>
    </xf>
    <xf numFmtId="191" fontId="17" fillId="5" borderId="7" xfId="0" applyNumberFormat="1" applyFont="1" applyFill="1" applyBorder="1" applyAlignment="1" applyProtection="1">
      <alignment horizontal="center" vertical="center"/>
      <protection locked="0"/>
    </xf>
    <xf numFmtId="185" fontId="42" fillId="5" borderId="38" xfId="7" applyNumberFormat="1" applyFont="1" applyFill="1" applyBorder="1" applyAlignment="1" applyProtection="1">
      <alignment horizontal="right" vertical="center"/>
      <protection locked="0"/>
    </xf>
    <xf numFmtId="185" fontId="39" fillId="5" borderId="38" xfId="7" applyNumberFormat="1" applyFont="1" applyFill="1" applyBorder="1" applyAlignment="1" applyProtection="1">
      <alignment horizontal="right" vertical="center"/>
      <protection locked="0"/>
    </xf>
    <xf numFmtId="0" fontId="81" fillId="0" borderId="146" xfId="11" applyFont="1" applyBorder="1" applyAlignment="1">
      <alignment vertical="center"/>
    </xf>
    <xf numFmtId="0" fontId="26" fillId="0" borderId="0" xfId="11" applyFont="1" applyAlignment="1" applyProtection="1">
      <alignment vertical="top" wrapText="1"/>
      <protection locked="0"/>
    </xf>
    <xf numFmtId="0" fontId="17" fillId="4" borderId="65" xfId="0" applyFont="1" applyFill="1" applyBorder="1" applyAlignment="1">
      <alignment horizontal="center" vertical="center" wrapText="1"/>
    </xf>
    <xf numFmtId="0" fontId="26" fillId="0" borderId="0" xfId="0" applyFont="1" applyAlignment="1">
      <alignment horizontal="left" vertical="center"/>
    </xf>
    <xf numFmtId="0" fontId="37" fillId="4" borderId="168" xfId="0" applyFont="1" applyFill="1" applyBorder="1" applyAlignment="1">
      <alignment horizontal="center" vertical="center" wrapText="1"/>
    </xf>
    <xf numFmtId="0" fontId="83" fillId="0" borderId="0" xfId="11" applyFont="1" applyAlignment="1">
      <alignment vertical="center"/>
    </xf>
    <xf numFmtId="0" fontId="26" fillId="0" borderId="173" xfId="11" applyFont="1" applyBorder="1" applyAlignment="1">
      <alignment horizontal="left" vertical="center" wrapText="1"/>
    </xf>
    <xf numFmtId="0" fontId="21" fillId="0" borderId="188" xfId="6" applyFont="1" applyBorder="1" applyAlignment="1" applyProtection="1">
      <alignment horizontal="center" vertical="center" shrinkToFit="1"/>
      <protection locked="0"/>
    </xf>
    <xf numFmtId="0" fontId="21" fillId="0" borderId="89" xfId="6" applyFont="1" applyBorder="1" applyAlignment="1" applyProtection="1">
      <alignment horizontal="center" vertical="center" shrinkToFit="1"/>
      <protection locked="0"/>
    </xf>
    <xf numFmtId="0" fontId="21" fillId="0" borderId="138" xfId="6" applyFont="1" applyBorder="1" applyAlignment="1" applyProtection="1">
      <alignment horizontal="center" vertical="center" shrinkToFit="1"/>
      <protection locked="0"/>
    </xf>
    <xf numFmtId="0" fontId="17" fillId="0" borderId="0" xfId="0" applyFont="1" applyAlignment="1">
      <alignment horizontal="left" vertical="center"/>
    </xf>
    <xf numFmtId="0" fontId="17" fillId="4" borderId="14" xfId="0" applyFont="1" applyFill="1" applyBorder="1" applyAlignment="1">
      <alignment horizontal="center" vertical="center"/>
    </xf>
    <xf numFmtId="0" fontId="17" fillId="0" borderId="67"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77" xfId="0" applyFont="1" applyBorder="1" applyAlignment="1">
      <alignment horizontal="center" vertical="center" wrapText="1"/>
    </xf>
    <xf numFmtId="0" fontId="17" fillId="4" borderId="43" xfId="0" applyFont="1" applyFill="1" applyBorder="1" applyAlignment="1">
      <alignment horizontal="center" vertical="center"/>
    </xf>
    <xf numFmtId="14" fontId="17" fillId="0" borderId="46" xfId="0" applyNumberFormat="1" applyFont="1" applyBorder="1" applyAlignment="1" applyProtection="1">
      <alignment horizontal="center" vertical="center"/>
      <protection locked="0"/>
    </xf>
    <xf numFmtId="14" fontId="17" fillId="0" borderId="53" xfId="0" applyNumberFormat="1" applyFont="1" applyBorder="1" applyAlignment="1" applyProtection="1">
      <alignment horizontal="center" vertical="center"/>
      <protection locked="0"/>
    </xf>
    <xf numFmtId="14" fontId="17" fillId="0" borderId="63" xfId="0" applyNumberFormat="1" applyFont="1" applyBorder="1" applyAlignment="1" applyProtection="1">
      <alignment horizontal="center" vertical="center"/>
      <protection locked="0"/>
    </xf>
    <xf numFmtId="0" fontId="17" fillId="4" borderId="81" xfId="0" applyFont="1" applyFill="1" applyBorder="1" applyAlignment="1">
      <alignment horizontal="center" vertical="center"/>
    </xf>
    <xf numFmtId="182" fontId="17" fillId="5" borderId="44" xfId="0" applyNumberFormat="1" applyFont="1" applyFill="1" applyBorder="1" applyAlignment="1">
      <alignment horizontal="center" vertical="center"/>
    </xf>
    <xf numFmtId="14" fontId="17" fillId="0" borderId="54" xfId="0" applyNumberFormat="1" applyFont="1" applyBorder="1" applyAlignment="1" applyProtection="1">
      <alignment horizontal="center" vertical="center"/>
      <protection locked="0"/>
    </xf>
    <xf numFmtId="14" fontId="17" fillId="0" borderId="46" xfId="0" applyNumberFormat="1" applyFont="1" applyBorder="1" applyAlignment="1">
      <alignment horizontal="center" vertical="center"/>
    </xf>
    <xf numFmtId="0" fontId="26" fillId="4" borderId="87" xfId="0" applyFont="1" applyFill="1" applyBorder="1" applyAlignment="1">
      <alignment horizontal="center" vertical="center"/>
    </xf>
    <xf numFmtId="0" fontId="17" fillId="0" borderId="67" xfId="0" applyFont="1" applyBorder="1" applyAlignment="1">
      <alignment horizontal="center" vertical="center"/>
    </xf>
    <xf numFmtId="0" fontId="17" fillId="0" borderId="90" xfId="0" applyFont="1" applyBorder="1" applyAlignment="1">
      <alignment horizontal="center" vertical="center"/>
    </xf>
    <xf numFmtId="14" fontId="17" fillId="0" borderId="53" xfId="0" applyNumberFormat="1" applyFont="1" applyBorder="1" applyAlignment="1">
      <alignment horizontal="center" vertical="center"/>
    </xf>
    <xf numFmtId="14" fontId="17" fillId="0" borderId="62" xfId="0" applyNumberFormat="1" applyFont="1" applyBorder="1" applyAlignment="1">
      <alignment horizontal="center" vertical="center"/>
    </xf>
    <xf numFmtId="14" fontId="17" fillId="0" borderId="60" xfId="0" applyNumberFormat="1" applyFont="1" applyBorder="1" applyAlignment="1">
      <alignment horizontal="center" vertical="center"/>
    </xf>
    <xf numFmtId="14" fontId="17" fillId="0" borderId="78" xfId="0" applyNumberFormat="1" applyFont="1" applyBorder="1" applyAlignment="1">
      <alignment horizontal="center" vertical="center"/>
    </xf>
    <xf numFmtId="14" fontId="17" fillId="0" borderId="91" xfId="0" applyNumberFormat="1" applyFont="1" applyBorder="1" applyAlignment="1">
      <alignment horizontal="center" vertical="center"/>
    </xf>
    <xf numFmtId="182" fontId="17" fillId="5" borderId="44" xfId="0" applyNumberFormat="1" applyFont="1" applyFill="1" applyBorder="1" applyAlignment="1">
      <alignment horizontal="center" vertical="center" wrapText="1"/>
    </xf>
    <xf numFmtId="182" fontId="17" fillId="5" borderId="81" xfId="0" applyNumberFormat="1" applyFont="1" applyFill="1" applyBorder="1" applyAlignment="1">
      <alignment horizontal="center" vertical="center" wrapText="1"/>
    </xf>
    <xf numFmtId="0" fontId="28" fillId="5" borderId="47" xfId="6" applyFont="1" applyFill="1" applyBorder="1" applyAlignment="1">
      <alignment horizontal="center" vertical="center" wrapText="1"/>
    </xf>
    <xf numFmtId="0" fontId="17" fillId="0" borderId="20" xfId="0" applyFont="1" applyBorder="1" applyAlignment="1" applyProtection="1">
      <alignment vertical="center" wrapText="1" shrinkToFit="1"/>
      <protection locked="0"/>
    </xf>
    <xf numFmtId="0" fontId="17" fillId="0" borderId="21" xfId="0" applyFont="1" applyBorder="1" applyAlignment="1" applyProtection="1">
      <alignment vertical="center" wrapText="1" shrinkToFit="1"/>
      <protection locked="0"/>
    </xf>
    <xf numFmtId="0" fontId="17" fillId="0" borderId="3" xfId="0" applyFont="1" applyBorder="1" applyAlignment="1" applyProtection="1">
      <alignment vertical="center" wrapText="1" shrinkToFit="1"/>
      <protection locked="0"/>
    </xf>
    <xf numFmtId="0" fontId="17" fillId="4" borderId="51" xfId="0" applyFont="1" applyFill="1" applyBorder="1" applyAlignment="1">
      <alignment horizontal="center" vertical="center" wrapText="1"/>
    </xf>
    <xf numFmtId="0" fontId="17" fillId="4" borderId="82" xfId="0" applyFont="1" applyFill="1" applyBorder="1" applyAlignment="1">
      <alignment horizontal="center" vertical="center" wrapText="1"/>
    </xf>
    <xf numFmtId="0" fontId="17" fillId="4" borderId="195" xfId="0" applyFont="1" applyFill="1" applyBorder="1" applyAlignment="1">
      <alignment horizontal="center" vertical="center" wrapText="1"/>
    </xf>
    <xf numFmtId="38" fontId="42" fillId="4" borderId="44" xfId="5" applyFont="1" applyFill="1" applyBorder="1" applyAlignment="1" applyProtection="1">
      <alignment horizontal="right" vertical="center"/>
    </xf>
    <xf numFmtId="0" fontId="28" fillId="21" borderId="45" xfId="6" applyFont="1" applyFill="1" applyBorder="1" applyAlignment="1" applyProtection="1">
      <alignment horizontal="center" vertical="center" wrapText="1"/>
      <protection locked="0"/>
    </xf>
    <xf numFmtId="0" fontId="28" fillId="21" borderId="128" xfId="6" applyFont="1" applyFill="1" applyBorder="1" applyAlignment="1" applyProtection="1">
      <alignment horizontal="center" vertical="center" wrapText="1"/>
      <protection locked="0"/>
    </xf>
    <xf numFmtId="0" fontId="85" fillId="0" borderId="0" xfId="20" applyFont="1">
      <alignment vertical="center"/>
    </xf>
    <xf numFmtId="0" fontId="85" fillId="21" borderId="0" xfId="20" applyFont="1" applyFill="1">
      <alignment vertical="center"/>
    </xf>
    <xf numFmtId="0" fontId="86" fillId="0" borderId="0" xfId="20" applyFont="1">
      <alignment vertical="center"/>
    </xf>
    <xf numFmtId="0" fontId="87" fillId="0" borderId="0" xfId="20" applyFont="1">
      <alignment vertical="center"/>
    </xf>
    <xf numFmtId="0" fontId="87" fillId="0" borderId="24" xfId="20" applyFont="1" applyBorder="1" applyAlignment="1">
      <alignment horizontal="right" vertical="center"/>
    </xf>
    <xf numFmtId="0" fontId="87" fillId="0" borderId="43" xfId="20" applyFont="1" applyBorder="1" applyAlignment="1">
      <alignment horizontal="right" vertical="center"/>
    </xf>
    <xf numFmtId="0" fontId="88" fillId="0" borderId="0" xfId="20" applyFont="1">
      <alignment vertical="center"/>
    </xf>
    <xf numFmtId="0" fontId="87" fillId="0" borderId="8" xfId="20" applyFont="1" applyBorder="1" applyAlignment="1" applyProtection="1">
      <alignment horizontal="center" vertical="center"/>
      <protection locked="0"/>
    </xf>
    <xf numFmtId="0" fontId="87" fillId="0" borderId="0" xfId="20" applyFont="1" applyAlignment="1">
      <alignment vertical="center" wrapText="1"/>
    </xf>
    <xf numFmtId="0" fontId="87" fillId="0" borderId="0" xfId="11" applyFont="1" applyAlignment="1">
      <alignment vertical="center"/>
    </xf>
    <xf numFmtId="0" fontId="87" fillId="0" borderId="64" xfId="11" applyFont="1" applyBorder="1" applyAlignment="1" applyProtection="1">
      <alignment horizontal="center" vertical="center"/>
      <protection locked="0"/>
    </xf>
    <xf numFmtId="0" fontId="85" fillId="21" borderId="0" xfId="11" applyFont="1" applyFill="1" applyAlignment="1">
      <alignment vertical="center"/>
    </xf>
    <xf numFmtId="0" fontId="85" fillId="0" borderId="0" xfId="11" applyFont="1" applyAlignment="1">
      <alignment vertical="center"/>
    </xf>
    <xf numFmtId="0" fontId="87" fillId="0" borderId="56" xfId="11" applyFont="1" applyBorder="1" applyAlignment="1" applyProtection="1">
      <alignment horizontal="center" vertical="center"/>
      <protection locked="0"/>
    </xf>
    <xf numFmtId="0" fontId="87" fillId="0" borderId="0" xfId="11" applyFont="1" applyAlignment="1">
      <alignment vertical="center" wrapText="1"/>
    </xf>
    <xf numFmtId="0" fontId="87" fillId="0" borderId="64" xfId="20" applyFont="1" applyBorder="1" applyAlignment="1" applyProtection="1">
      <alignment horizontal="center" vertical="center"/>
      <protection locked="0"/>
    </xf>
    <xf numFmtId="0" fontId="87" fillId="7" borderId="14" xfId="20" applyFont="1" applyFill="1" applyBorder="1" applyAlignment="1">
      <alignment horizontal="left" vertical="center" wrapText="1"/>
    </xf>
    <xf numFmtId="0" fontId="87" fillId="7" borderId="45" xfId="20" applyFont="1" applyFill="1" applyBorder="1" applyAlignment="1">
      <alignment horizontal="left" vertical="center" wrapText="1"/>
    </xf>
    <xf numFmtId="0" fontId="87" fillId="7" borderId="43" xfId="20" applyFont="1" applyFill="1" applyBorder="1" applyAlignment="1">
      <alignment horizontal="left" vertical="center" wrapText="1"/>
    </xf>
    <xf numFmtId="0" fontId="87" fillId="7" borderId="23" xfId="20" applyFont="1" applyFill="1" applyBorder="1" applyAlignment="1">
      <alignment vertical="center" wrapText="1"/>
    </xf>
    <xf numFmtId="0" fontId="87" fillId="7" borderId="15" xfId="20" applyFont="1" applyFill="1" applyBorder="1" applyAlignment="1">
      <alignment horizontal="left" vertical="center" wrapText="1"/>
    </xf>
    <xf numFmtId="0" fontId="87" fillId="0" borderId="65" xfId="20" applyFont="1" applyBorder="1" applyAlignment="1" applyProtection="1">
      <alignment horizontal="center" vertical="center"/>
      <protection locked="0"/>
    </xf>
    <xf numFmtId="0" fontId="87" fillId="0" borderId="24" xfId="20" applyFont="1" applyBorder="1" applyAlignment="1">
      <alignment vertical="center" wrapText="1"/>
    </xf>
    <xf numFmtId="0" fontId="87" fillId="7" borderId="15" xfId="20" applyFont="1" applyFill="1" applyBorder="1" applyAlignment="1">
      <alignment vertical="center" wrapText="1"/>
    </xf>
    <xf numFmtId="0" fontId="91" fillId="7" borderId="14" xfId="20" applyFont="1" applyFill="1" applyBorder="1" applyAlignment="1">
      <alignment horizontal="right" vertical="center" wrapText="1"/>
    </xf>
    <xf numFmtId="0" fontId="87" fillId="7" borderId="14" xfId="20" applyFont="1" applyFill="1" applyBorder="1" applyAlignment="1">
      <alignment vertical="center" wrapText="1"/>
    </xf>
    <xf numFmtId="0" fontId="87" fillId="7" borderId="0" xfId="20" applyFont="1" applyFill="1" applyAlignment="1">
      <alignment horizontal="left" vertical="center" wrapText="1"/>
    </xf>
    <xf numFmtId="0" fontId="87" fillId="7" borderId="39" xfId="20" applyFont="1" applyFill="1" applyBorder="1" applyAlignment="1">
      <alignment horizontal="left" vertical="center" wrapText="1"/>
    </xf>
    <xf numFmtId="0" fontId="90" fillId="7" borderId="14" xfId="20" applyFont="1" applyFill="1" applyBorder="1" applyAlignment="1">
      <alignment horizontal="left" vertical="center" wrapText="1"/>
    </xf>
    <xf numFmtId="0" fontId="90" fillId="7" borderId="39" xfId="20" applyFont="1" applyFill="1" applyBorder="1" applyAlignment="1">
      <alignment horizontal="left" vertical="center" wrapText="1"/>
    </xf>
    <xf numFmtId="0" fontId="87" fillId="7" borderId="14" xfId="20" applyFont="1" applyFill="1" applyBorder="1" applyAlignment="1">
      <alignment horizontal="right" vertical="center" wrapText="1"/>
    </xf>
    <xf numFmtId="0" fontId="92" fillId="0" borderId="0" xfId="20" applyFont="1">
      <alignment vertical="center"/>
    </xf>
    <xf numFmtId="0" fontId="87" fillId="0" borderId="196" xfId="21" applyFont="1" applyBorder="1">
      <alignment vertical="center"/>
    </xf>
    <xf numFmtId="0" fontId="87" fillId="0" borderId="8" xfId="21" applyFont="1" applyBorder="1" applyAlignment="1" applyProtection="1">
      <alignment horizontal="center" vertical="center"/>
      <protection locked="0"/>
    </xf>
    <xf numFmtId="0" fontId="87" fillId="0" borderId="0" xfId="21" applyFont="1">
      <alignment vertical="center"/>
    </xf>
    <xf numFmtId="0" fontId="87" fillId="0" borderId="0" xfId="21" applyFont="1" applyAlignment="1">
      <alignment vertical="center" wrapText="1"/>
    </xf>
    <xf numFmtId="0" fontId="87" fillId="0" borderId="197" xfId="21" applyFont="1" applyBorder="1">
      <alignment vertical="center"/>
    </xf>
    <xf numFmtId="0" fontId="85" fillId="21" borderId="14" xfId="20" applyFont="1" applyFill="1" applyBorder="1" applyAlignment="1">
      <alignment horizontal="left" vertical="center" wrapText="1"/>
    </xf>
    <xf numFmtId="0" fontId="85" fillId="21" borderId="0" xfId="20" applyFont="1" applyFill="1" applyAlignment="1">
      <alignment horizontal="left" vertical="top" wrapText="1"/>
    </xf>
    <xf numFmtId="0" fontId="87" fillId="7" borderId="14" xfId="21" applyFont="1" applyFill="1" applyBorder="1" applyAlignment="1">
      <alignment vertical="center" wrapText="1"/>
    </xf>
    <xf numFmtId="0" fontId="87" fillId="7" borderId="0" xfId="21" applyFont="1" applyFill="1" applyAlignment="1">
      <alignment horizontal="left" vertical="center" wrapText="1"/>
    </xf>
    <xf numFmtId="0" fontId="90" fillId="7" borderId="14" xfId="21" applyFont="1" applyFill="1" applyBorder="1" applyAlignment="1">
      <alignment horizontal="left" vertical="center" wrapText="1"/>
    </xf>
    <xf numFmtId="0" fontId="87" fillId="21" borderId="45" xfId="21" applyFont="1" applyFill="1" applyBorder="1" applyAlignment="1" applyProtection="1">
      <alignment horizontal="center" vertical="center" wrapText="1"/>
      <protection locked="0"/>
    </xf>
    <xf numFmtId="0" fontId="87" fillId="21" borderId="43" xfId="21" applyFont="1" applyFill="1" applyBorder="1" applyAlignment="1" applyProtection="1">
      <alignment horizontal="center" vertical="center" wrapText="1"/>
      <protection locked="0"/>
    </xf>
    <xf numFmtId="0" fontId="87" fillId="21" borderId="43" xfId="21" applyFont="1" applyFill="1" applyBorder="1" applyAlignment="1" applyProtection="1">
      <alignment horizontal="right" vertical="center" wrapText="1"/>
      <protection locked="0"/>
    </xf>
    <xf numFmtId="0" fontId="87" fillId="21" borderId="56" xfId="21" applyFont="1" applyFill="1" applyBorder="1" applyAlignment="1" applyProtection="1">
      <alignment vertical="center" wrapText="1"/>
      <protection locked="0"/>
    </xf>
    <xf numFmtId="0" fontId="87" fillId="7" borderId="15" xfId="21" applyFont="1" applyFill="1" applyBorder="1" applyAlignment="1">
      <alignment vertical="center" wrapText="1"/>
    </xf>
    <xf numFmtId="0" fontId="87" fillId="0" borderId="196" xfId="22" applyFont="1" applyBorder="1">
      <alignment vertical="center"/>
    </xf>
    <xf numFmtId="0" fontId="87" fillId="0" borderId="0" xfId="22" applyFont="1">
      <alignment vertical="center"/>
    </xf>
    <xf numFmtId="0" fontId="87" fillId="7" borderId="14" xfId="22" applyFont="1" applyFill="1" applyBorder="1" applyAlignment="1">
      <alignment vertical="center" wrapText="1"/>
    </xf>
    <xf numFmtId="0" fontId="87" fillId="7" borderId="0" xfId="22" applyFont="1" applyFill="1" applyAlignment="1">
      <alignment horizontal="left" vertical="center" wrapText="1"/>
    </xf>
    <xf numFmtId="0" fontId="90" fillId="7" borderId="14" xfId="22" applyFont="1" applyFill="1" applyBorder="1" applyAlignment="1">
      <alignment horizontal="left" vertical="center" wrapText="1"/>
    </xf>
    <xf numFmtId="0" fontId="87" fillId="7" borderId="15" xfId="22" applyFont="1" applyFill="1" applyBorder="1" applyAlignment="1">
      <alignment vertical="center" wrapText="1"/>
    </xf>
    <xf numFmtId="0" fontId="87" fillId="7" borderId="14" xfId="21" applyFont="1" applyFill="1" applyBorder="1" applyAlignment="1">
      <alignment horizontal="left" vertical="center" wrapText="1"/>
    </xf>
    <xf numFmtId="0" fontId="87" fillId="21" borderId="0" xfId="21" applyFont="1" applyFill="1">
      <alignment vertical="center"/>
    </xf>
    <xf numFmtId="0" fontId="87" fillId="7" borderId="73" xfId="21" applyFont="1" applyFill="1" applyBorder="1" applyAlignment="1" applyProtection="1">
      <alignment horizontal="center" vertical="top" wrapText="1"/>
      <protection locked="0"/>
    </xf>
    <xf numFmtId="0" fontId="87" fillId="0" borderId="0" xfId="20" applyFont="1" applyAlignment="1">
      <alignment horizontal="center" vertical="center"/>
    </xf>
    <xf numFmtId="0" fontId="35" fillId="0" borderId="0" xfId="0" applyFont="1" applyAlignment="1">
      <alignment horizontal="center" vertical="top" wrapText="1"/>
    </xf>
    <xf numFmtId="0" fontId="28" fillId="4" borderId="64" xfId="0" applyFont="1" applyFill="1" applyBorder="1" applyAlignment="1">
      <alignment horizontal="center" vertical="center" textRotation="255"/>
    </xf>
    <xf numFmtId="0" fontId="14" fillId="0" borderId="23" xfId="0" applyFont="1" applyBorder="1" applyAlignment="1">
      <alignment horizontal="center" vertical="center" textRotation="255"/>
    </xf>
    <xf numFmtId="0" fontId="14" fillId="0" borderId="65" xfId="0" applyFont="1" applyBorder="1" applyAlignment="1">
      <alignment horizontal="center" vertical="center" textRotation="255"/>
    </xf>
    <xf numFmtId="0" fontId="17" fillId="5" borderId="45" xfId="0" applyFont="1" applyFill="1" applyBorder="1" applyAlignment="1">
      <alignment horizontal="left" vertical="center" wrapText="1"/>
    </xf>
    <xf numFmtId="0" fontId="0" fillId="0" borderId="56" xfId="0" applyBorder="1" applyAlignment="1">
      <alignment horizontal="left" vertical="center"/>
    </xf>
    <xf numFmtId="0" fontId="17" fillId="0" borderId="47" xfId="0" applyFont="1" applyBorder="1" applyAlignment="1" applyProtection="1">
      <alignment horizontal="left" vertical="center" shrinkToFit="1"/>
      <protection locked="0"/>
    </xf>
    <xf numFmtId="0" fontId="17" fillId="0" borderId="62" xfId="0" applyFont="1" applyBorder="1" applyAlignment="1" applyProtection="1">
      <alignment horizontal="left" vertical="center"/>
      <protection locked="0"/>
    </xf>
    <xf numFmtId="0" fontId="17" fillId="4" borderId="65" xfId="0" applyFont="1" applyFill="1" applyBorder="1" applyAlignment="1">
      <alignment horizontal="center" vertical="center" textRotation="255"/>
    </xf>
    <xf numFmtId="0" fontId="17" fillId="4" borderId="8" xfId="0" applyFont="1" applyFill="1" applyBorder="1" applyAlignment="1">
      <alignment horizontal="center" vertical="center" textRotation="255"/>
    </xf>
    <xf numFmtId="0" fontId="17" fillId="0" borderId="52" xfId="0" applyFont="1" applyBorder="1" applyAlignment="1" applyProtection="1">
      <alignment horizontal="left" vertical="center" shrinkToFit="1"/>
      <protection locked="0"/>
    </xf>
    <xf numFmtId="0" fontId="17" fillId="0" borderId="60" xfId="0" applyFont="1" applyBorder="1" applyAlignment="1" applyProtection="1">
      <alignment horizontal="left" vertical="center" shrinkToFit="1"/>
      <protection locked="0"/>
    </xf>
    <xf numFmtId="0" fontId="17" fillId="4" borderId="64"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65" xfId="0" applyFont="1" applyFill="1" applyBorder="1" applyAlignment="1">
      <alignment horizontal="center" vertical="center"/>
    </xf>
    <xf numFmtId="0" fontId="17" fillId="0" borderId="0" xfId="0" applyFont="1" applyAlignment="1">
      <alignment horizontal="left" vertical="top" wrapText="1"/>
    </xf>
    <xf numFmtId="0" fontId="17" fillId="0" borderId="90" xfId="0" applyFont="1" applyBorder="1" applyAlignment="1" applyProtection="1">
      <alignment horizontal="left" vertical="center" shrinkToFit="1"/>
      <protection locked="0"/>
    </xf>
    <xf numFmtId="0" fontId="42" fillId="4" borderId="47" xfId="0" applyFont="1" applyFill="1" applyBorder="1" applyAlignment="1">
      <alignment horizontal="center" vertical="center"/>
    </xf>
    <xf numFmtId="0" fontId="42" fillId="4" borderId="82"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51" xfId="0" applyFont="1" applyFill="1" applyBorder="1" applyAlignment="1">
      <alignment horizontal="center" vertical="center"/>
    </xf>
    <xf numFmtId="0" fontId="39" fillId="4" borderId="52" xfId="0" applyFont="1" applyFill="1" applyBorder="1" applyAlignment="1">
      <alignment horizontal="center" vertical="center" wrapText="1" shrinkToFit="1"/>
    </xf>
    <xf numFmtId="0" fontId="39" fillId="4" borderId="51" xfId="0" applyFont="1" applyFill="1" applyBorder="1" applyAlignment="1">
      <alignment horizontal="center" vertical="center" wrapText="1" shrinkToFit="1"/>
    </xf>
    <xf numFmtId="0" fontId="42" fillId="4" borderId="52" xfId="0" applyFont="1" applyFill="1" applyBorder="1" applyAlignment="1">
      <alignment horizontal="center" vertical="center" shrinkToFit="1"/>
    </xf>
    <xf numFmtId="0" fontId="42" fillId="4" borderId="51" xfId="0" applyFont="1" applyFill="1" applyBorder="1" applyAlignment="1">
      <alignment horizontal="center" vertical="center" shrinkToFit="1"/>
    </xf>
    <xf numFmtId="0" fontId="24" fillId="4" borderId="87" xfId="0" applyFont="1" applyFill="1" applyBorder="1" applyAlignment="1">
      <alignment horizontal="center" vertical="center" shrinkToFit="1"/>
    </xf>
    <xf numFmtId="0" fontId="24" fillId="4" borderId="55" xfId="0" applyFont="1" applyFill="1" applyBorder="1" applyAlignment="1">
      <alignment horizontal="center" vertical="center" shrinkToFit="1"/>
    </xf>
    <xf numFmtId="0" fontId="58" fillId="0" borderId="29" xfId="11" applyFont="1" applyBorder="1" applyAlignment="1">
      <alignment vertical="center" wrapText="1"/>
    </xf>
    <xf numFmtId="0" fontId="58" fillId="0" borderId="0" xfId="11" applyFont="1" applyAlignment="1">
      <alignment vertical="center" wrapText="1"/>
    </xf>
    <xf numFmtId="0" fontId="26" fillId="0" borderId="173" xfId="11" applyFont="1" applyBorder="1" applyAlignment="1">
      <alignment horizontal="left" vertical="center" wrapText="1"/>
    </xf>
    <xf numFmtId="0" fontId="26" fillId="0" borderId="0" xfId="11" applyFont="1" applyAlignment="1">
      <alignment horizontal="left" vertical="center" wrapText="1"/>
    </xf>
    <xf numFmtId="0" fontId="17" fillId="0" borderId="0" xfId="0" applyFont="1" applyAlignment="1">
      <alignment horizontal="left" vertical="center"/>
    </xf>
    <xf numFmtId="176" fontId="17" fillId="4" borderId="80" xfId="0" applyNumberFormat="1" applyFont="1" applyFill="1" applyBorder="1" applyAlignment="1">
      <alignment horizontal="center" vertical="center"/>
    </xf>
    <xf numFmtId="176" fontId="17" fillId="4" borderId="94" xfId="0" applyNumberFormat="1" applyFont="1" applyFill="1" applyBorder="1" applyAlignment="1">
      <alignment horizontal="center" vertical="center"/>
    </xf>
    <xf numFmtId="0" fontId="19" fillId="0" borderId="0" xfId="0" applyFont="1">
      <alignment vertical="center"/>
    </xf>
    <xf numFmtId="0" fontId="17" fillId="4" borderId="8" xfId="0" applyFont="1" applyFill="1" applyBorder="1" applyAlignment="1">
      <alignment horizontal="center" vertical="center"/>
    </xf>
    <xf numFmtId="0" fontId="28" fillId="4" borderId="8" xfId="0" applyFont="1" applyFill="1" applyBorder="1" applyAlignment="1">
      <alignment horizontal="center" vertical="center" wrapText="1"/>
    </xf>
    <xf numFmtId="0" fontId="21" fillId="0" borderId="8" xfId="0" applyFont="1" applyBorder="1" applyAlignment="1" applyProtection="1">
      <alignment horizontal="left" vertical="center" wrapText="1"/>
      <protection locked="0"/>
    </xf>
    <xf numFmtId="0" fontId="17" fillId="4" borderId="45" xfId="0" applyFont="1" applyFill="1" applyBorder="1" applyAlignment="1">
      <alignment horizontal="center" vertical="center"/>
    </xf>
    <xf numFmtId="0" fontId="0" fillId="0" borderId="56" xfId="0" applyBorder="1" applyAlignment="1">
      <alignment horizontal="center" vertical="center"/>
    </xf>
    <xf numFmtId="0" fontId="17" fillId="4" borderId="64" xfId="0" applyFont="1" applyFill="1" applyBorder="1" applyAlignment="1">
      <alignment horizontal="center" vertical="center" wrapText="1"/>
    </xf>
    <xf numFmtId="0" fontId="17" fillId="4" borderId="65" xfId="0" applyFont="1" applyFill="1" applyBorder="1" applyAlignment="1">
      <alignment horizontal="center" vertical="center" wrapText="1"/>
    </xf>
    <xf numFmtId="0" fontId="17" fillId="0" borderId="17" xfId="0" applyFont="1" applyBorder="1" applyAlignment="1" applyProtection="1">
      <alignment horizontal="left" vertical="center" shrinkToFit="1"/>
      <protection locked="0"/>
    </xf>
    <xf numFmtId="0" fontId="17" fillId="0" borderId="78" xfId="0" applyFont="1" applyBorder="1" applyAlignment="1" applyProtection="1">
      <alignment horizontal="left" vertical="center" shrinkToFit="1"/>
      <protection locked="0"/>
    </xf>
    <xf numFmtId="0" fontId="26" fillId="0" borderId="14" xfId="0" applyFont="1" applyBorder="1" applyAlignment="1">
      <alignment horizontal="left" vertical="center"/>
    </xf>
    <xf numFmtId="0" fontId="26" fillId="0" borderId="0" xfId="0" applyFont="1" applyAlignment="1">
      <alignment horizontal="left" vertical="center"/>
    </xf>
    <xf numFmtId="0" fontId="28" fillId="4" borderId="23" xfId="0" applyFont="1" applyFill="1" applyBorder="1" applyAlignment="1">
      <alignment horizontal="center" vertical="center" textRotation="255"/>
    </xf>
    <xf numFmtId="0" fontId="28" fillId="4" borderId="65" xfId="0" applyFont="1" applyFill="1" applyBorder="1" applyAlignment="1">
      <alignment horizontal="center" vertical="center" textRotation="255"/>
    </xf>
    <xf numFmtId="0" fontId="17" fillId="4" borderId="23" xfId="0" applyFont="1" applyFill="1" applyBorder="1" applyAlignment="1">
      <alignment horizontal="center" vertical="center" wrapText="1"/>
    </xf>
    <xf numFmtId="0" fontId="17" fillId="0" borderId="171" xfId="0" applyFont="1" applyBorder="1" applyAlignment="1" applyProtection="1">
      <alignment horizontal="left" vertical="center" shrinkToFit="1"/>
      <protection locked="0"/>
    </xf>
    <xf numFmtId="0" fontId="17" fillId="0" borderId="172" xfId="0" applyFont="1" applyBorder="1" applyAlignment="1" applyProtection="1">
      <alignment horizontal="left" vertical="center" shrinkToFit="1"/>
      <protection locked="0"/>
    </xf>
    <xf numFmtId="0" fontId="17" fillId="0" borderId="47" xfId="0" applyFont="1" applyBorder="1" applyAlignment="1" applyProtection="1">
      <alignment horizontal="left" vertical="center" wrapText="1"/>
      <protection locked="0"/>
    </xf>
    <xf numFmtId="0" fontId="17" fillId="0" borderId="46" xfId="0" applyFont="1" applyBorder="1" applyAlignment="1" applyProtection="1">
      <alignment horizontal="left" vertical="center" wrapText="1"/>
      <protection locked="0"/>
    </xf>
    <xf numFmtId="0" fontId="17" fillId="0" borderId="190" xfId="0" applyFont="1" applyBorder="1" applyAlignment="1" applyProtection="1">
      <alignment horizontal="left" vertical="center" wrapText="1"/>
      <protection locked="0"/>
    </xf>
    <xf numFmtId="0" fontId="17" fillId="0" borderId="87"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191" xfId="0" applyFont="1" applyBorder="1" applyAlignment="1" applyProtection="1">
      <alignment horizontal="left" vertical="center" wrapText="1"/>
      <protection locked="0"/>
    </xf>
    <xf numFmtId="0" fontId="17" fillId="0" borderId="45" xfId="0" applyFont="1" applyBorder="1" applyAlignment="1" applyProtection="1">
      <alignment horizontal="left" vertical="center" wrapText="1"/>
      <protection locked="0"/>
    </xf>
    <xf numFmtId="0" fontId="17" fillId="0" borderId="43" xfId="0" applyFont="1" applyBorder="1" applyAlignment="1" applyProtection="1">
      <alignment horizontal="left" vertical="center" wrapText="1"/>
      <protection locked="0"/>
    </xf>
    <xf numFmtId="0" fontId="17" fillId="0" borderId="56" xfId="0" applyFont="1" applyBorder="1" applyAlignment="1" applyProtection="1">
      <alignment horizontal="left" vertical="center" wrapText="1"/>
      <protection locked="0"/>
    </xf>
    <xf numFmtId="0" fontId="28" fillId="0" borderId="45"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0" fontId="28" fillId="0" borderId="56" xfId="0" applyFont="1" applyBorder="1" applyAlignment="1" applyProtection="1">
      <alignment horizontal="left" vertical="center" wrapText="1"/>
      <protection locked="0"/>
    </xf>
    <xf numFmtId="0" fontId="21" fillId="0" borderId="45" xfId="0" applyFont="1" applyBorder="1" applyAlignment="1" applyProtection="1">
      <alignment horizontal="center" vertical="center" wrapText="1"/>
      <protection locked="0"/>
    </xf>
    <xf numFmtId="0" fontId="21" fillId="0" borderId="43" xfId="0" applyFont="1" applyBorder="1" applyAlignment="1" applyProtection="1">
      <alignment horizontal="center" vertical="center" wrapText="1"/>
      <protection locked="0"/>
    </xf>
    <xf numFmtId="0" fontId="21" fillId="0" borderId="56" xfId="0" applyFont="1" applyBorder="1" applyAlignment="1" applyProtection="1">
      <alignment horizontal="center" vertical="center" wrapText="1"/>
      <protection locked="0"/>
    </xf>
    <xf numFmtId="0" fontId="17" fillId="4" borderId="56" xfId="0" applyFont="1" applyFill="1" applyBorder="1" applyAlignment="1">
      <alignment horizontal="center" vertical="center"/>
    </xf>
    <xf numFmtId="49" fontId="17" fillId="0" borderId="45" xfId="0" applyNumberFormat="1" applyFont="1" applyBorder="1" applyAlignment="1" applyProtection="1">
      <alignment horizontal="center" vertical="center"/>
      <protection locked="0"/>
    </xf>
    <xf numFmtId="49" fontId="17" fillId="0" borderId="56" xfId="0" applyNumberFormat="1" applyFont="1" applyBorder="1" applyAlignment="1" applyProtection="1">
      <alignment horizontal="center" vertical="center"/>
      <protection locked="0"/>
    </xf>
    <xf numFmtId="179" fontId="29" fillId="4" borderId="45" xfId="0" applyNumberFormat="1" applyFont="1" applyFill="1" applyBorder="1" applyAlignment="1">
      <alignment horizontal="center" vertical="center"/>
    </xf>
    <xf numFmtId="179" fontId="29" fillId="4" borderId="56" xfId="0" applyNumberFormat="1" applyFont="1" applyFill="1" applyBorder="1" applyAlignment="1">
      <alignment horizontal="center" vertical="center"/>
    </xf>
    <xf numFmtId="0" fontId="28" fillId="0" borderId="45" xfId="0" applyFont="1" applyBorder="1" applyAlignment="1" applyProtection="1">
      <alignment horizontal="center" vertical="center" wrapText="1"/>
      <protection locked="0"/>
    </xf>
    <xf numFmtId="0" fontId="28" fillId="0" borderId="56" xfId="0" applyFont="1" applyBorder="1" applyAlignment="1" applyProtection="1">
      <alignment horizontal="center" vertical="center" wrapText="1"/>
      <protection locked="0"/>
    </xf>
    <xf numFmtId="0" fontId="17" fillId="0" borderId="189" xfId="0" applyFont="1" applyBorder="1" applyAlignment="1" applyProtection="1">
      <alignment horizontal="left" vertical="center" wrapText="1"/>
      <protection locked="0"/>
    </xf>
    <xf numFmtId="0" fontId="29" fillId="4" borderId="45" xfId="0" applyFont="1" applyFill="1" applyBorder="1" applyAlignment="1">
      <alignment horizontal="center" vertical="center"/>
    </xf>
    <xf numFmtId="0" fontId="29" fillId="4" borderId="43" xfId="0" applyFont="1" applyFill="1" applyBorder="1" applyAlignment="1">
      <alignment horizontal="center" vertical="center"/>
    </xf>
    <xf numFmtId="0" fontId="29" fillId="4" borderId="56" xfId="0" applyFont="1" applyFill="1" applyBorder="1" applyAlignment="1">
      <alignment horizontal="center" vertical="center"/>
    </xf>
    <xf numFmtId="49" fontId="17" fillId="4" borderId="45" xfId="0" applyNumberFormat="1" applyFont="1" applyFill="1" applyBorder="1" applyAlignment="1">
      <alignment horizontal="center" vertical="center"/>
    </xf>
    <xf numFmtId="49" fontId="17" fillId="4" borderId="43" xfId="0" applyNumberFormat="1" applyFont="1" applyFill="1" applyBorder="1" applyAlignment="1">
      <alignment horizontal="center" vertical="center"/>
    </xf>
    <xf numFmtId="49" fontId="17" fillId="4" borderId="56" xfId="0" applyNumberFormat="1" applyFont="1" applyFill="1" applyBorder="1" applyAlignment="1">
      <alignment horizontal="center" vertical="center"/>
    </xf>
    <xf numFmtId="0" fontId="17" fillId="0" borderId="61" xfId="0" applyFont="1" applyBorder="1" applyAlignment="1" applyProtection="1">
      <alignment horizontal="left" vertical="center" shrinkToFit="1"/>
      <protection locked="0"/>
    </xf>
    <xf numFmtId="0" fontId="17" fillId="0" borderId="72" xfId="0" applyFont="1" applyBorder="1" applyAlignment="1" applyProtection="1">
      <alignment horizontal="left" vertical="center" shrinkToFit="1"/>
      <protection locked="0"/>
    </xf>
    <xf numFmtId="0" fontId="17" fillId="0" borderId="184" xfId="0" applyFont="1" applyBorder="1" applyAlignment="1" applyProtection="1">
      <alignment horizontal="left" vertical="center" shrinkToFit="1"/>
      <protection locked="0"/>
    </xf>
    <xf numFmtId="0" fontId="17" fillId="0" borderId="91" xfId="0" applyFont="1" applyBorder="1" applyAlignment="1" applyProtection="1">
      <alignment horizontal="left" vertical="center" wrapText="1"/>
      <protection locked="0"/>
    </xf>
    <xf numFmtId="14" fontId="43" fillId="4" borderId="45" xfId="0" applyNumberFormat="1" applyFont="1" applyFill="1" applyBorder="1" applyAlignment="1">
      <alignment horizontal="right" vertical="center"/>
    </xf>
    <xf numFmtId="14" fontId="43" fillId="4" borderId="43" xfId="0" applyNumberFormat="1" applyFont="1" applyFill="1" applyBorder="1" applyAlignment="1">
      <alignment horizontal="right" vertical="center"/>
    </xf>
    <xf numFmtId="194" fontId="30" fillId="0" borderId="149" xfId="0" applyNumberFormat="1" applyFont="1" applyBorder="1" applyAlignment="1" applyProtection="1">
      <alignment horizontal="right" vertical="center" shrinkToFit="1"/>
      <protection locked="0"/>
    </xf>
    <xf numFmtId="194" fontId="30" fillId="0" borderId="150" xfId="0" applyNumberFormat="1" applyFont="1" applyBorder="1" applyAlignment="1" applyProtection="1">
      <alignment horizontal="right" vertical="center" shrinkToFit="1"/>
      <protection locked="0"/>
    </xf>
    <xf numFmtId="194" fontId="30" fillId="0" borderId="151" xfId="0" applyNumberFormat="1" applyFont="1" applyBorder="1" applyAlignment="1" applyProtection="1">
      <alignment horizontal="right" vertical="center" shrinkToFit="1"/>
      <protection locked="0"/>
    </xf>
    <xf numFmtId="0" fontId="28" fillId="4" borderId="45" xfId="0" applyFont="1" applyFill="1" applyBorder="1" applyAlignment="1">
      <alignment horizontal="center" vertical="center"/>
    </xf>
    <xf numFmtId="0" fontId="28" fillId="4" borderId="75" xfId="0" applyFont="1" applyFill="1" applyBorder="1" applyAlignment="1">
      <alignment horizontal="center" vertical="center"/>
    </xf>
    <xf numFmtId="176" fontId="28" fillId="4" borderId="68" xfId="0" applyNumberFormat="1" applyFont="1" applyFill="1" applyBorder="1" applyAlignment="1">
      <alignment horizontal="center" vertical="center"/>
    </xf>
    <xf numFmtId="176" fontId="28" fillId="4" borderId="43" xfId="0" applyNumberFormat="1" applyFont="1" applyFill="1" applyBorder="1" applyAlignment="1">
      <alignment horizontal="center" vertical="center"/>
    </xf>
    <xf numFmtId="0" fontId="17" fillId="4" borderId="192" xfId="0" applyFont="1" applyFill="1" applyBorder="1" applyAlignment="1">
      <alignment horizontal="center" vertical="center"/>
    </xf>
    <xf numFmtId="0" fontId="17" fillId="4" borderId="193" xfId="0" applyFont="1" applyFill="1" applyBorder="1" applyAlignment="1">
      <alignment horizontal="center" vertical="center"/>
    </xf>
    <xf numFmtId="0" fontId="17" fillId="4" borderId="194" xfId="0" applyFont="1" applyFill="1" applyBorder="1" applyAlignment="1">
      <alignment horizontal="center" vertical="center"/>
    </xf>
    <xf numFmtId="0" fontId="28" fillId="0" borderId="47" xfId="0" applyFont="1" applyBorder="1" applyAlignment="1" applyProtection="1">
      <alignment horizontal="left" vertical="center" wrapText="1"/>
      <protection locked="0"/>
    </xf>
    <xf numFmtId="0" fontId="28" fillId="0" borderId="46" xfId="0" applyFont="1" applyBorder="1" applyAlignment="1" applyProtection="1">
      <alignment horizontal="left" vertical="center" wrapText="1"/>
      <protection locked="0"/>
    </xf>
    <xf numFmtId="0" fontId="28" fillId="0" borderId="62" xfId="0" applyFont="1" applyBorder="1" applyAlignment="1" applyProtection="1">
      <alignment horizontal="left" vertical="center" wrapText="1"/>
      <protection locked="0"/>
    </xf>
    <xf numFmtId="0" fontId="28" fillId="0" borderId="128" xfId="0" applyFont="1" applyBorder="1" applyAlignment="1" applyProtection="1">
      <alignment horizontal="left" vertical="center" wrapText="1"/>
      <protection locked="0"/>
    </xf>
    <xf numFmtId="0" fontId="28" fillId="0" borderId="132" xfId="0" applyFont="1" applyBorder="1" applyAlignment="1" applyProtection="1">
      <alignment horizontal="left" vertical="center" wrapText="1"/>
      <protection locked="0"/>
    </xf>
    <xf numFmtId="0" fontId="28" fillId="0" borderId="131" xfId="0" applyFont="1" applyBorder="1" applyAlignment="1" applyProtection="1">
      <alignment horizontal="left" vertical="center" wrapText="1"/>
      <protection locked="0"/>
    </xf>
    <xf numFmtId="0" fontId="28" fillId="0" borderId="87" xfId="0" applyFont="1" applyBorder="1" applyAlignment="1" applyProtection="1">
      <alignment horizontal="left" vertical="center" wrapText="1"/>
      <protection locked="0"/>
    </xf>
    <xf numFmtId="0" fontId="28" fillId="0" borderId="54" xfId="0" applyFont="1" applyBorder="1" applyAlignment="1" applyProtection="1">
      <alignment horizontal="left" vertical="center" wrapText="1"/>
      <protection locked="0"/>
    </xf>
    <xf numFmtId="0" fontId="28" fillId="0" borderId="102" xfId="0" applyFont="1" applyBorder="1" applyAlignment="1" applyProtection="1">
      <alignment horizontal="left" vertical="center" wrapText="1"/>
      <protection locked="0"/>
    </xf>
    <xf numFmtId="0" fontId="28" fillId="0" borderId="186" xfId="0" applyFont="1" applyBorder="1" applyAlignment="1" applyProtection="1">
      <alignment horizontal="left" vertical="center" wrapText="1"/>
      <protection locked="0"/>
    </xf>
    <xf numFmtId="0" fontId="28" fillId="0" borderId="152" xfId="0" applyFont="1" applyBorder="1" applyAlignment="1" applyProtection="1">
      <alignment horizontal="left" vertical="center" wrapText="1"/>
      <protection locked="0"/>
    </xf>
    <xf numFmtId="0" fontId="28" fillId="0" borderId="153"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shrinkToFit="1"/>
      <protection locked="0"/>
    </xf>
    <xf numFmtId="0" fontId="17" fillId="0" borderId="67" xfId="0" applyFont="1" applyBorder="1" applyAlignment="1" applyProtection="1">
      <alignment horizontal="left" vertical="center" shrinkToFit="1"/>
      <protection locked="0"/>
    </xf>
    <xf numFmtId="0" fontId="17" fillId="0" borderId="60" xfId="0" applyFont="1" applyBorder="1" applyAlignment="1" applyProtection="1">
      <alignment horizontal="left" vertical="center"/>
      <protection locked="0"/>
    </xf>
    <xf numFmtId="0" fontId="17" fillId="4" borderId="37" xfId="0" applyFont="1" applyFill="1" applyBorder="1" applyAlignment="1">
      <alignment horizontal="center" vertical="center"/>
    </xf>
    <xf numFmtId="0" fontId="17" fillId="4" borderId="85"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83" xfId="0" applyFont="1" applyFill="1" applyBorder="1" applyAlignment="1">
      <alignment horizontal="center" vertical="center"/>
    </xf>
    <xf numFmtId="0" fontId="17" fillId="4" borderId="75" xfId="0" applyFont="1" applyFill="1" applyBorder="1" applyAlignment="1">
      <alignment horizontal="center" vertical="center"/>
    </xf>
    <xf numFmtId="0" fontId="28" fillId="4" borderId="45" xfId="0" applyFont="1" applyFill="1" applyBorder="1" applyAlignment="1">
      <alignment horizontal="center" vertical="center" shrinkToFit="1"/>
    </xf>
    <xf numFmtId="0" fontId="28" fillId="4" borderId="75" xfId="0" applyFont="1" applyFill="1" applyBorder="1" applyAlignment="1">
      <alignment horizontal="center" vertical="center" shrinkToFit="1"/>
    </xf>
    <xf numFmtId="178" fontId="28" fillId="5" borderId="5" xfId="0" applyNumberFormat="1" applyFont="1" applyFill="1" applyBorder="1" applyAlignment="1">
      <alignment horizontal="right" vertical="center"/>
    </xf>
    <xf numFmtId="178" fontId="28" fillId="5" borderId="46" xfId="0" applyNumberFormat="1" applyFont="1" applyFill="1" applyBorder="1" applyAlignment="1">
      <alignment horizontal="right" vertical="center"/>
    </xf>
    <xf numFmtId="178" fontId="28" fillId="5" borderId="62" xfId="0" applyNumberFormat="1" applyFont="1" applyFill="1" applyBorder="1" applyAlignment="1">
      <alignment horizontal="right" vertical="center"/>
    </xf>
    <xf numFmtId="178" fontId="28" fillId="5" borderId="6" xfId="0" applyNumberFormat="1" applyFont="1" applyFill="1" applyBorder="1" applyAlignment="1">
      <alignment horizontal="right" vertical="center"/>
    </xf>
    <xf numFmtId="178" fontId="28" fillId="5" borderId="53" xfId="0" applyNumberFormat="1" applyFont="1" applyFill="1" applyBorder="1" applyAlignment="1">
      <alignment horizontal="right" vertical="center"/>
    </xf>
    <xf numFmtId="178" fontId="28" fillId="5" borderId="60" xfId="0" applyNumberFormat="1" applyFont="1" applyFill="1" applyBorder="1" applyAlignment="1">
      <alignment horizontal="right" vertical="center"/>
    </xf>
    <xf numFmtId="178" fontId="17" fillId="5" borderId="7" xfId="0" applyNumberFormat="1" applyFont="1" applyFill="1" applyBorder="1" applyAlignment="1">
      <alignment horizontal="right" vertical="center"/>
    </xf>
    <xf numFmtId="178" fontId="17" fillId="5" borderId="54" xfId="0" applyNumberFormat="1" applyFont="1" applyFill="1" applyBorder="1" applyAlignment="1">
      <alignment horizontal="right" vertical="center"/>
    </xf>
    <xf numFmtId="178" fontId="17" fillId="5" borderId="91" xfId="0" applyNumberFormat="1" applyFont="1" applyFill="1" applyBorder="1" applyAlignment="1">
      <alignment horizontal="right" vertical="center"/>
    </xf>
    <xf numFmtId="178" fontId="17" fillId="5" borderId="103" xfId="0" applyNumberFormat="1" applyFont="1" applyFill="1" applyBorder="1" applyAlignment="1">
      <alignment horizontal="right" vertical="center"/>
    </xf>
    <xf numFmtId="178" fontId="17" fillId="5" borderId="13" xfId="0" applyNumberFormat="1" applyFont="1" applyFill="1" applyBorder="1" applyAlignment="1">
      <alignment horizontal="right" vertical="center"/>
    </xf>
    <xf numFmtId="178" fontId="17" fillId="5" borderId="38" xfId="0" applyNumberFormat="1" applyFont="1" applyFill="1" applyBorder="1" applyAlignment="1">
      <alignment horizontal="right" vertical="center"/>
    </xf>
    <xf numFmtId="178" fontId="17" fillId="5" borderId="107" xfId="0" applyNumberFormat="1" applyFont="1" applyFill="1" applyBorder="1" applyAlignment="1">
      <alignment horizontal="right" vertical="center"/>
    </xf>
    <xf numFmtId="178" fontId="17" fillId="5" borderId="24" xfId="0" applyNumberFormat="1" applyFont="1" applyFill="1" applyBorder="1" applyAlignment="1">
      <alignment horizontal="right" vertical="center"/>
    </xf>
    <xf numFmtId="178" fontId="17" fillId="5" borderId="73" xfId="0" applyNumberFormat="1" applyFont="1" applyFill="1" applyBorder="1" applyAlignment="1">
      <alignment horizontal="right" vertical="center"/>
    </xf>
    <xf numFmtId="178" fontId="17" fillId="5" borderId="68" xfId="0" applyNumberFormat="1" applyFont="1" applyFill="1" applyBorder="1" applyAlignment="1">
      <alignment horizontal="right" vertical="center"/>
    </xf>
    <xf numFmtId="178" fontId="17" fillId="5" borderId="43" xfId="0" applyNumberFormat="1" applyFont="1" applyFill="1" applyBorder="1" applyAlignment="1">
      <alignment horizontal="right" vertical="center"/>
    </xf>
    <xf numFmtId="178" fontId="17" fillId="5" borderId="56" xfId="0" applyNumberFormat="1" applyFont="1" applyFill="1" applyBorder="1" applyAlignment="1">
      <alignment horizontal="right" vertical="center"/>
    </xf>
    <xf numFmtId="0" fontId="26" fillId="4" borderId="147" xfId="0" applyFont="1" applyFill="1" applyBorder="1" applyAlignment="1">
      <alignment horizontal="center" vertical="center" wrapText="1"/>
    </xf>
    <xf numFmtId="0" fontId="26" fillId="4" borderId="152" xfId="0" applyFont="1" applyFill="1" applyBorder="1" applyAlignment="1">
      <alignment horizontal="center" vertical="center" wrapText="1"/>
    </xf>
    <xf numFmtId="0" fontId="26" fillId="4" borderId="76" xfId="0" applyFont="1" applyFill="1" applyBorder="1" applyAlignment="1">
      <alignment horizontal="center" vertical="center" wrapText="1"/>
    </xf>
    <xf numFmtId="178" fontId="17" fillId="5" borderId="5" xfId="0" applyNumberFormat="1" applyFont="1" applyFill="1" applyBorder="1" applyAlignment="1">
      <alignment horizontal="right" vertical="center"/>
    </xf>
    <xf numFmtId="178" fontId="17" fillId="5" borderId="46" xfId="0" applyNumberFormat="1" applyFont="1" applyFill="1" applyBorder="1" applyAlignment="1">
      <alignment horizontal="right" vertical="center"/>
    </xf>
    <xf numFmtId="178" fontId="17" fillId="5" borderId="62" xfId="0" applyNumberFormat="1" applyFont="1" applyFill="1" applyBorder="1" applyAlignment="1">
      <alignment horizontal="right" vertical="center"/>
    </xf>
    <xf numFmtId="178" fontId="17" fillId="5" borderId="6" xfId="0" applyNumberFormat="1" applyFont="1" applyFill="1" applyBorder="1" applyAlignment="1">
      <alignment horizontal="right" vertical="center"/>
    </xf>
    <xf numFmtId="178" fontId="17" fillId="5" borderId="53" xfId="0" applyNumberFormat="1" applyFont="1" applyFill="1" applyBorder="1" applyAlignment="1">
      <alignment horizontal="right" vertical="center"/>
    </xf>
    <xf numFmtId="178" fontId="17" fillId="5" borderId="60" xfId="0" applyNumberFormat="1" applyFont="1" applyFill="1" applyBorder="1" applyAlignment="1">
      <alignment horizontal="right" vertical="center"/>
    </xf>
    <xf numFmtId="178" fontId="17" fillId="5" borderId="104" xfId="0" applyNumberFormat="1" applyFont="1" applyFill="1" applyBorder="1" applyAlignment="1">
      <alignment horizontal="right" vertical="center"/>
    </xf>
    <xf numFmtId="178" fontId="17" fillId="5" borderId="84" xfId="0" applyNumberFormat="1" applyFont="1" applyFill="1" applyBorder="1" applyAlignment="1">
      <alignment horizontal="right" vertical="center"/>
    </xf>
    <xf numFmtId="178" fontId="17" fillId="5" borderId="170" xfId="0" applyNumberFormat="1" applyFont="1" applyFill="1" applyBorder="1" applyAlignment="1">
      <alignment horizontal="right" vertical="center"/>
    </xf>
    <xf numFmtId="178" fontId="17" fillId="5" borderId="106" xfId="0" applyNumberFormat="1" applyFont="1" applyFill="1" applyBorder="1" applyAlignment="1">
      <alignment horizontal="right" vertical="center"/>
    </xf>
    <xf numFmtId="178" fontId="17" fillId="5" borderId="152" xfId="0" applyNumberFormat="1" applyFont="1" applyFill="1" applyBorder="1" applyAlignment="1">
      <alignment horizontal="right" vertical="center"/>
    </xf>
    <xf numFmtId="178" fontId="17" fillId="5" borderId="153" xfId="0" applyNumberFormat="1" applyFont="1" applyFill="1" applyBorder="1" applyAlignment="1">
      <alignment horizontal="right" vertical="center"/>
    </xf>
    <xf numFmtId="0" fontId="17" fillId="4" borderId="169" xfId="0" applyFont="1" applyFill="1" applyBorder="1" applyAlignment="1">
      <alignment horizontal="center" vertical="center"/>
    </xf>
    <xf numFmtId="0" fontId="17" fillId="4" borderId="84" xfId="0" applyFont="1" applyFill="1" applyBorder="1" applyAlignment="1">
      <alignment horizontal="center" vertical="center"/>
    </xf>
    <xf numFmtId="0" fontId="17" fillId="4" borderId="47"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7" fillId="4" borderId="53" xfId="0" applyFont="1" applyFill="1" applyBorder="1" applyAlignment="1">
      <alignment horizontal="center" vertical="center" wrapText="1"/>
    </xf>
    <xf numFmtId="0" fontId="17" fillId="4" borderId="52" xfId="0" applyFont="1" applyFill="1" applyBorder="1" applyAlignment="1">
      <alignment horizontal="center" vertical="center"/>
    </xf>
    <xf numFmtId="0" fontId="17" fillId="4" borderId="53" xfId="0" applyFont="1" applyFill="1" applyBorder="1" applyAlignment="1">
      <alignment horizontal="center" vertical="center"/>
    </xf>
    <xf numFmtId="0" fontId="28" fillId="0" borderId="0" xfId="6" applyFont="1" applyAlignment="1">
      <alignment horizontal="left" vertical="center" wrapText="1"/>
    </xf>
    <xf numFmtId="194" fontId="28" fillId="0" borderId="68" xfId="4" applyNumberFormat="1" applyFont="1" applyFill="1" applyBorder="1" applyAlignment="1" applyProtection="1">
      <alignment horizontal="right" vertical="center" wrapText="1"/>
      <protection locked="0"/>
    </xf>
    <xf numFmtId="194" fontId="28" fillId="0" borderId="75" xfId="4" applyNumberFormat="1" applyFont="1" applyFill="1" applyBorder="1" applyAlignment="1" applyProtection="1">
      <alignment horizontal="right" vertical="center" wrapText="1"/>
      <protection locked="0"/>
    </xf>
    <xf numFmtId="194" fontId="28" fillId="5" borderId="68" xfId="4" applyNumberFormat="1" applyFont="1" applyFill="1" applyBorder="1" applyAlignment="1" applyProtection="1">
      <alignment horizontal="right" vertical="center" wrapText="1"/>
    </xf>
    <xf numFmtId="194" fontId="28" fillId="5" borderId="56" xfId="4" applyNumberFormat="1" applyFont="1" applyFill="1" applyBorder="1" applyAlignment="1" applyProtection="1">
      <alignment horizontal="right" vertical="center" wrapText="1"/>
    </xf>
    <xf numFmtId="0" fontId="28" fillId="0" borderId="43" xfId="6" applyFont="1" applyBorder="1" applyAlignment="1" applyProtection="1">
      <alignment horizontal="left" vertical="center" wrapText="1"/>
      <protection locked="0"/>
    </xf>
    <xf numFmtId="0" fontId="28" fillId="0" borderId="75" xfId="6" applyFont="1" applyBorder="1" applyAlignment="1" applyProtection="1">
      <alignment horizontal="left" vertical="center" wrapText="1"/>
      <protection locked="0"/>
    </xf>
    <xf numFmtId="194" fontId="28" fillId="0" borderId="128" xfId="4" applyNumberFormat="1" applyFont="1" applyFill="1" applyBorder="1" applyAlignment="1" applyProtection="1">
      <alignment horizontal="right" vertical="center" wrapText="1"/>
      <protection locked="0"/>
    </xf>
    <xf numFmtId="194" fontId="28" fillId="0" borderId="129" xfId="4" applyNumberFormat="1" applyFont="1" applyFill="1" applyBorder="1" applyAlignment="1" applyProtection="1">
      <alignment horizontal="right" vertical="center" wrapText="1"/>
      <protection locked="0"/>
    </xf>
    <xf numFmtId="194" fontId="28" fillId="0" borderId="130" xfId="4" applyNumberFormat="1" applyFont="1" applyFill="1" applyBorder="1" applyAlignment="1" applyProtection="1">
      <alignment horizontal="right" vertical="center" wrapText="1"/>
      <protection locked="0"/>
    </xf>
    <xf numFmtId="194" fontId="28" fillId="5" borderId="130" xfId="4" applyNumberFormat="1" applyFont="1" applyFill="1" applyBorder="1" applyAlignment="1" applyProtection="1">
      <alignment horizontal="right" vertical="center" wrapText="1"/>
    </xf>
    <xf numFmtId="194" fontId="28" fillId="5" borderId="131" xfId="4" applyNumberFormat="1" applyFont="1" applyFill="1" applyBorder="1" applyAlignment="1" applyProtection="1">
      <alignment horizontal="right" vertical="center" wrapText="1"/>
    </xf>
    <xf numFmtId="0" fontId="28" fillId="0" borderId="132" xfId="6" applyFont="1" applyBorder="1" applyAlignment="1" applyProtection="1">
      <alignment horizontal="left" vertical="center" wrapText="1"/>
      <protection locked="0"/>
    </xf>
    <xf numFmtId="0" fontId="28" fillId="0" borderId="129" xfId="6" applyFont="1" applyBorder="1" applyAlignment="1" applyProtection="1">
      <alignment horizontal="left" vertical="center" wrapText="1"/>
      <protection locked="0"/>
    </xf>
    <xf numFmtId="0" fontId="28" fillId="7" borderId="123" xfId="6" applyFont="1" applyFill="1" applyBorder="1" applyAlignment="1">
      <alignment horizontal="center" vertical="center"/>
    </xf>
    <xf numFmtId="0" fontId="28" fillId="7" borderId="5" xfId="6" applyFont="1" applyFill="1" applyBorder="1" applyAlignment="1">
      <alignment horizontal="center" vertical="center"/>
    </xf>
    <xf numFmtId="0" fontId="28" fillId="7" borderId="126" xfId="6" applyFont="1" applyFill="1" applyBorder="1" applyAlignment="1">
      <alignment horizontal="center" vertical="center"/>
    </xf>
    <xf numFmtId="0" fontId="28" fillId="7" borderId="6" xfId="6" applyFont="1" applyFill="1" applyBorder="1" applyAlignment="1">
      <alignment horizontal="center" vertical="center"/>
    </xf>
    <xf numFmtId="0" fontId="28" fillId="7" borderId="127" xfId="6" applyFont="1" applyFill="1" applyBorder="1" applyAlignment="1">
      <alignment horizontal="center" vertical="center"/>
    </xf>
    <xf numFmtId="0" fontId="28" fillId="7" borderId="104" xfId="6" applyFont="1" applyFill="1" applyBorder="1" applyAlignment="1">
      <alignment horizontal="center" vertical="center"/>
    </xf>
    <xf numFmtId="0" fontId="28" fillId="7" borderId="45" xfId="6" applyFont="1" applyFill="1" applyBorder="1" applyAlignment="1">
      <alignment horizontal="center" vertical="center" wrapText="1"/>
    </xf>
    <xf numFmtId="0" fontId="28" fillId="7" borderId="75" xfId="6" applyFont="1" applyFill="1" applyBorder="1" applyAlignment="1">
      <alignment horizontal="center" vertical="center" wrapText="1"/>
    </xf>
    <xf numFmtId="0" fontId="28" fillId="7" borderId="68" xfId="6" applyFont="1" applyFill="1" applyBorder="1" applyAlignment="1">
      <alignment horizontal="center" vertical="center" wrapText="1"/>
    </xf>
    <xf numFmtId="0" fontId="28" fillId="7" borderId="56" xfId="6" applyFont="1" applyFill="1" applyBorder="1" applyAlignment="1">
      <alignment horizontal="center" vertical="center" wrapText="1"/>
    </xf>
    <xf numFmtId="0" fontId="28" fillId="7" borderId="43" xfId="6" applyFont="1" applyFill="1" applyBorder="1" applyAlignment="1">
      <alignment horizontal="center" vertical="center" wrapText="1"/>
    </xf>
    <xf numFmtId="194" fontId="28" fillId="0" borderId="45" xfId="4" applyNumberFormat="1" applyFont="1" applyFill="1" applyBorder="1" applyAlignment="1" applyProtection="1">
      <alignment horizontal="right" vertical="center" wrapText="1"/>
      <protection locked="0"/>
    </xf>
    <xf numFmtId="0" fontId="28" fillId="0" borderId="0" xfId="6" applyFont="1" applyAlignment="1" applyProtection="1">
      <alignment horizontal="left" vertical="top" wrapText="1"/>
      <protection locked="0"/>
    </xf>
    <xf numFmtId="0" fontId="28" fillId="0" borderId="32" xfId="6" applyFont="1" applyBorder="1" applyAlignment="1" applyProtection="1">
      <alignment horizontal="left" vertical="top" wrapText="1"/>
      <protection locked="0"/>
    </xf>
    <xf numFmtId="0" fontId="28" fillId="0" borderId="15" xfId="6" applyFont="1" applyBorder="1" applyAlignment="1" applyProtection="1">
      <alignment horizontal="left" vertical="top" wrapText="1"/>
      <protection locked="0"/>
    </xf>
    <xf numFmtId="0" fontId="28" fillId="0" borderId="24" xfId="6" applyFont="1" applyBorder="1" applyAlignment="1" applyProtection="1">
      <alignment horizontal="left" vertical="top" wrapText="1"/>
      <protection locked="0"/>
    </xf>
    <xf numFmtId="0" fontId="28" fillId="0" borderId="70" xfId="6" applyFont="1" applyBorder="1" applyAlignment="1" applyProtection="1">
      <alignment horizontal="left" vertical="top" wrapText="1"/>
      <protection locked="0"/>
    </xf>
    <xf numFmtId="0" fontId="28" fillId="0" borderId="45" xfId="6" applyFont="1" applyBorder="1" applyAlignment="1" applyProtection="1">
      <alignment vertical="center" wrapText="1"/>
      <protection locked="0"/>
    </xf>
    <xf numFmtId="0" fontId="28" fillId="0" borderId="43" xfId="6" applyFont="1" applyBorder="1" applyAlignment="1" applyProtection="1">
      <alignment vertical="center" wrapText="1"/>
      <protection locked="0"/>
    </xf>
    <xf numFmtId="0" fontId="28" fillId="0" borderId="56" xfId="6" applyFont="1" applyBorder="1" applyAlignment="1" applyProtection="1">
      <alignment vertical="center" wrapText="1"/>
      <protection locked="0"/>
    </xf>
    <xf numFmtId="0" fontId="28" fillId="7" borderId="110" xfId="6" applyFont="1" applyFill="1" applyBorder="1" applyAlignment="1">
      <alignment horizontal="center" vertical="center" wrapText="1"/>
    </xf>
    <xf numFmtId="0" fontId="28" fillId="7" borderId="13" xfId="6" applyFont="1" applyFill="1" applyBorder="1" applyAlignment="1">
      <alignment horizontal="center" vertical="center" wrapText="1"/>
    </xf>
    <xf numFmtId="0" fontId="28" fillId="7" borderId="121" xfId="6" applyFont="1" applyFill="1" applyBorder="1" applyAlignment="1">
      <alignment horizontal="center" vertical="center" wrapText="1"/>
    </xf>
    <xf numFmtId="0" fontId="28" fillId="7" borderId="24" xfId="6" applyFont="1" applyFill="1" applyBorder="1" applyAlignment="1">
      <alignment horizontal="center" vertical="center" wrapText="1"/>
    </xf>
    <xf numFmtId="0" fontId="28" fillId="0" borderId="37" xfId="6" applyFont="1" applyBorder="1" applyAlignment="1" applyProtection="1">
      <alignment horizontal="left" vertical="top" wrapText="1"/>
      <protection locked="0"/>
    </xf>
    <xf numFmtId="0" fontId="28" fillId="0" borderId="13" xfId="6" applyFont="1" applyBorder="1" applyAlignment="1" applyProtection="1">
      <alignment horizontal="left" vertical="top" wrapText="1"/>
      <protection locked="0"/>
    </xf>
    <xf numFmtId="0" fontId="28" fillId="0" borderId="31" xfId="6" applyFont="1" applyBorder="1" applyAlignment="1" applyProtection="1">
      <alignment horizontal="left" vertical="top" wrapText="1"/>
      <protection locked="0"/>
    </xf>
    <xf numFmtId="0" fontId="28" fillId="7" borderId="125" xfId="6" applyFont="1" applyFill="1" applyBorder="1" applyAlignment="1">
      <alignment horizontal="center" vertical="center" shrinkToFit="1"/>
    </xf>
    <xf numFmtId="0" fontId="0" fillId="0" borderId="56" xfId="0" applyBorder="1" applyAlignment="1">
      <alignment horizontal="center" vertical="center" shrinkToFit="1"/>
    </xf>
    <xf numFmtId="0" fontId="28" fillId="0" borderId="37" xfId="6" applyFont="1" applyBorder="1" applyAlignment="1" applyProtection="1">
      <alignment vertical="top" wrapText="1"/>
      <protection locked="0"/>
    </xf>
    <xf numFmtId="0" fontId="28" fillId="0" borderId="13" xfId="6" applyFont="1" applyBorder="1" applyAlignment="1" applyProtection="1">
      <alignment vertical="top" wrapText="1"/>
      <protection locked="0"/>
    </xf>
    <xf numFmtId="0" fontId="28" fillId="0" borderId="31" xfId="6" applyFont="1" applyBorder="1" applyAlignment="1" applyProtection="1">
      <alignment vertical="top" wrapText="1"/>
      <protection locked="0"/>
    </xf>
    <xf numFmtId="0" fontId="28" fillId="7" borderId="38" xfId="6" applyFont="1" applyFill="1" applyBorder="1" applyAlignment="1">
      <alignment horizontal="center" vertical="center" wrapText="1"/>
    </xf>
    <xf numFmtId="0" fontId="28" fillId="7" borderId="29" xfId="6" applyFont="1" applyFill="1" applyBorder="1" applyAlignment="1">
      <alignment horizontal="center" vertical="center" wrapText="1"/>
    </xf>
    <xf numFmtId="0" fontId="28" fillId="7" borderId="39" xfId="6" applyFont="1" applyFill="1" applyBorder="1" applyAlignment="1">
      <alignment horizontal="center" vertical="center" wrapText="1"/>
    </xf>
    <xf numFmtId="0" fontId="28" fillId="7" borderId="73" xfId="6" applyFont="1" applyFill="1" applyBorder="1" applyAlignment="1">
      <alignment horizontal="center" vertical="center" wrapText="1"/>
    </xf>
    <xf numFmtId="0" fontId="28" fillId="7" borderId="42" xfId="6" applyFont="1" applyFill="1" applyBorder="1" applyAlignment="1">
      <alignment horizontal="center" vertical="center" wrapText="1"/>
    </xf>
    <xf numFmtId="0" fontId="28" fillId="0" borderId="14" xfId="6" applyFont="1" applyBorder="1" applyAlignment="1" applyProtection="1">
      <alignment horizontal="left" vertical="top" wrapText="1"/>
      <protection locked="0"/>
    </xf>
    <xf numFmtId="0" fontId="28" fillId="0" borderId="39" xfId="6" applyFont="1" applyBorder="1" applyAlignment="1" applyProtection="1">
      <alignment horizontal="left" vertical="top" wrapText="1"/>
      <protection locked="0"/>
    </xf>
    <xf numFmtId="0" fontId="28" fillId="0" borderId="73" xfId="6" applyFont="1" applyBorder="1" applyAlignment="1" applyProtection="1">
      <alignment horizontal="left" vertical="top" wrapText="1"/>
      <protection locked="0"/>
    </xf>
    <xf numFmtId="0" fontId="28" fillId="0" borderId="37" xfId="6" applyFont="1" applyBorder="1" applyAlignment="1">
      <alignment horizontal="left" vertical="center"/>
    </xf>
    <xf numFmtId="0" fontId="28" fillId="0" borderId="13" xfId="6" applyFont="1" applyBorder="1" applyAlignment="1">
      <alignment horizontal="left" vertical="center"/>
    </xf>
    <xf numFmtId="0" fontId="28" fillId="0" borderId="31" xfId="6" applyFont="1" applyBorder="1" applyAlignment="1">
      <alignment horizontal="left" vertical="center"/>
    </xf>
    <xf numFmtId="0" fontId="28" fillId="0" borderId="14" xfId="6" applyFont="1" applyBorder="1" applyAlignment="1" applyProtection="1">
      <alignment vertical="top" wrapText="1"/>
      <protection locked="0"/>
    </xf>
    <xf numFmtId="0" fontId="28" fillId="0" borderId="0" xfId="6" applyFont="1" applyAlignment="1" applyProtection="1">
      <alignment vertical="top"/>
      <protection locked="0"/>
    </xf>
    <xf numFmtId="0" fontId="28" fillId="0" borderId="32" xfId="6" applyFont="1" applyBorder="1" applyAlignment="1" applyProtection="1">
      <alignment vertical="top"/>
      <protection locked="0"/>
    </xf>
    <xf numFmtId="0" fontId="28" fillId="0" borderId="14" xfId="6" applyFont="1" applyBorder="1" applyAlignment="1" applyProtection="1">
      <alignment vertical="top"/>
      <protection locked="0"/>
    </xf>
    <xf numFmtId="0" fontId="28" fillId="0" borderId="15" xfId="6" applyFont="1" applyBorder="1" applyAlignment="1" applyProtection="1">
      <alignment vertical="top"/>
      <protection locked="0"/>
    </xf>
    <xf numFmtId="0" fontId="28" fillId="0" borderId="24" xfId="6" applyFont="1" applyBorder="1" applyAlignment="1" applyProtection="1">
      <alignment vertical="top"/>
      <protection locked="0"/>
    </xf>
    <xf numFmtId="0" fontId="28" fillId="0" borderId="70" xfId="6" applyFont="1" applyBorder="1" applyAlignment="1" applyProtection="1">
      <alignment vertical="top"/>
      <protection locked="0"/>
    </xf>
    <xf numFmtId="0" fontId="28" fillId="0" borderId="45" xfId="6" applyFont="1" applyBorder="1" applyAlignment="1" applyProtection="1">
      <alignment vertical="top" wrapText="1"/>
      <protection locked="0"/>
    </xf>
    <xf numFmtId="0" fontId="28" fillId="0" borderId="43" xfId="6" applyFont="1" applyBorder="1" applyAlignment="1" applyProtection="1">
      <alignment vertical="top" wrapText="1"/>
      <protection locked="0"/>
    </xf>
    <xf numFmtId="0" fontId="28" fillId="0" borderId="42" xfId="6" applyFont="1" applyBorder="1" applyAlignment="1" applyProtection="1">
      <alignment vertical="top" wrapText="1"/>
      <protection locked="0"/>
    </xf>
    <xf numFmtId="0" fontId="28" fillId="0" borderId="40" xfId="6" applyFont="1" applyBorder="1" applyAlignment="1" applyProtection="1">
      <alignment horizontal="left" vertical="center" wrapText="1"/>
      <protection locked="0"/>
    </xf>
    <xf numFmtId="0" fontId="28" fillId="0" borderId="44" xfId="6" applyFont="1" applyBorder="1" applyAlignment="1" applyProtection="1">
      <alignment horizontal="left" vertical="center" wrapText="1"/>
      <protection locked="0"/>
    </xf>
    <xf numFmtId="0" fontId="28" fillId="0" borderId="124" xfId="6" applyFont="1" applyBorder="1" applyAlignment="1" applyProtection="1">
      <alignment horizontal="left" vertical="center" wrapText="1"/>
      <protection locked="0"/>
    </xf>
    <xf numFmtId="0" fontId="28" fillId="7" borderId="125" xfId="6" applyFont="1" applyFill="1" applyBorder="1" applyAlignment="1">
      <alignment horizontal="center" vertical="center" wrapText="1"/>
    </xf>
    <xf numFmtId="0" fontId="28" fillId="0" borderId="45" xfId="6" applyFont="1" applyBorder="1" applyAlignment="1" applyProtection="1">
      <alignment horizontal="center" vertical="center" wrapText="1"/>
      <protection locked="0"/>
    </xf>
    <xf numFmtId="0" fontId="28" fillId="0" borderId="43" xfId="6" applyFont="1" applyBorder="1" applyAlignment="1" applyProtection="1">
      <alignment horizontal="center" vertical="center" wrapText="1"/>
      <protection locked="0"/>
    </xf>
    <xf numFmtId="0" fontId="28" fillId="0" borderId="68" xfId="6" applyFont="1" applyBorder="1" applyAlignment="1" applyProtection="1">
      <alignment horizontal="left" vertical="center" wrapText="1"/>
      <protection locked="0"/>
    </xf>
    <xf numFmtId="0" fontId="28" fillId="0" borderId="42" xfId="6" applyFont="1" applyBorder="1" applyAlignment="1" applyProtection="1">
      <alignment horizontal="left" vertical="center" wrapText="1"/>
      <protection locked="0"/>
    </xf>
    <xf numFmtId="193" fontId="28" fillId="0" borderId="45" xfId="6" applyNumberFormat="1" applyFont="1" applyBorder="1" applyAlignment="1" applyProtection="1">
      <alignment horizontal="center" vertical="center" wrapText="1"/>
      <protection locked="0"/>
    </xf>
    <xf numFmtId="193" fontId="28" fillId="0" borderId="43" xfId="6" applyNumberFormat="1" applyFont="1" applyBorder="1" applyAlignment="1" applyProtection="1">
      <alignment horizontal="center" vertical="center" wrapText="1"/>
      <protection locked="0"/>
    </xf>
    <xf numFmtId="193" fontId="28" fillId="0" borderId="56" xfId="6" applyNumberFormat="1" applyFont="1" applyBorder="1" applyAlignment="1" applyProtection="1">
      <alignment horizontal="center" vertical="center" wrapText="1"/>
      <protection locked="0"/>
    </xf>
    <xf numFmtId="49" fontId="28" fillId="0" borderId="43" xfId="6" applyNumberFormat="1" applyFont="1" applyBorder="1" applyAlignment="1" applyProtection="1">
      <alignment horizontal="center" vertical="center" wrapText="1"/>
      <protection locked="0"/>
    </xf>
    <xf numFmtId="49" fontId="28" fillId="0" borderId="42" xfId="6" applyNumberFormat="1" applyFont="1" applyBorder="1" applyAlignment="1" applyProtection="1">
      <alignment horizontal="center" vertical="center" wrapText="1"/>
      <protection locked="0"/>
    </xf>
    <xf numFmtId="0" fontId="28" fillId="5" borderId="69" xfId="6" applyFont="1" applyFill="1" applyBorder="1" applyAlignment="1">
      <alignment horizontal="left" vertical="center" wrapText="1"/>
    </xf>
    <xf numFmtId="0" fontId="28" fillId="5" borderId="63" xfId="6" applyFont="1" applyFill="1" applyBorder="1" applyAlignment="1">
      <alignment horizontal="left" vertical="center" wrapText="1"/>
    </xf>
    <xf numFmtId="0" fontId="28" fillId="5" borderId="78" xfId="6" applyFont="1" applyFill="1" applyBorder="1" applyAlignment="1">
      <alignment horizontal="left" vertical="center" wrapText="1"/>
    </xf>
    <xf numFmtId="0" fontId="28" fillId="5" borderId="15" xfId="6" applyFont="1" applyFill="1" applyBorder="1" applyAlignment="1">
      <alignment horizontal="left" vertical="center" wrapText="1"/>
    </xf>
    <xf numFmtId="0" fontId="28" fillId="5" borderId="24" xfId="6" applyFont="1" applyFill="1" applyBorder="1" applyAlignment="1">
      <alignment horizontal="left" vertical="center" wrapText="1"/>
    </xf>
    <xf numFmtId="0" fontId="28" fillId="5" borderId="73" xfId="6" applyFont="1" applyFill="1" applyBorder="1" applyAlignment="1">
      <alignment horizontal="left" vertical="center" wrapText="1"/>
    </xf>
    <xf numFmtId="0" fontId="28" fillId="7" borderId="123" xfId="6" applyFont="1" applyFill="1" applyBorder="1" applyAlignment="1">
      <alignment horizontal="center" vertical="center" wrapText="1"/>
    </xf>
    <xf numFmtId="0" fontId="28" fillId="7" borderId="5" xfId="6" applyFont="1" applyFill="1" applyBorder="1" applyAlignment="1">
      <alignment horizontal="center" vertical="center" wrapText="1"/>
    </xf>
    <xf numFmtId="0" fontId="28" fillId="7" borderId="40" xfId="6" applyFont="1" applyFill="1" applyBorder="1" applyAlignment="1">
      <alignment horizontal="center" vertical="center" wrapText="1"/>
    </xf>
    <xf numFmtId="0" fontId="28" fillId="5" borderId="40" xfId="6" applyFont="1" applyFill="1" applyBorder="1" applyAlignment="1">
      <alignment horizontal="left" vertical="center" wrapText="1"/>
    </xf>
    <xf numFmtId="0" fontId="28" fillId="5" borderId="44" xfId="6" applyFont="1" applyFill="1" applyBorder="1" applyAlignment="1">
      <alignment horizontal="left" vertical="center" wrapText="1"/>
    </xf>
    <xf numFmtId="0" fontId="28" fillId="5" borderId="124" xfId="6" applyFont="1" applyFill="1" applyBorder="1" applyAlignment="1">
      <alignment horizontal="left" vertical="center" wrapText="1"/>
    </xf>
    <xf numFmtId="0" fontId="28" fillId="7" borderId="119" xfId="6" applyFont="1" applyFill="1" applyBorder="1" applyAlignment="1">
      <alignment horizontal="center" vertical="center" wrapText="1"/>
    </xf>
    <xf numFmtId="0" fontId="28" fillId="7" borderId="63" xfId="6" applyFont="1" applyFill="1" applyBorder="1" applyAlignment="1">
      <alignment horizontal="center" vertical="center" wrapText="1"/>
    </xf>
    <xf numFmtId="0" fontId="28" fillId="5" borderId="46" xfId="6" applyFont="1" applyFill="1" applyBorder="1" applyAlignment="1">
      <alignment horizontal="center" vertical="center" wrapText="1"/>
    </xf>
    <xf numFmtId="0" fontId="28" fillId="5" borderId="62" xfId="6" applyFont="1" applyFill="1" applyBorder="1" applyAlignment="1">
      <alignment horizontal="center" vertical="center" wrapText="1"/>
    </xf>
    <xf numFmtId="0" fontId="28" fillId="7" borderId="111" xfId="6" applyFont="1" applyFill="1" applyBorder="1" applyAlignment="1">
      <alignment horizontal="center" vertical="center" wrapText="1"/>
    </xf>
    <xf numFmtId="0" fontId="28" fillId="7" borderId="112" xfId="6" applyFont="1" applyFill="1" applyBorder="1" applyAlignment="1">
      <alignment horizontal="center" vertical="center" wrapText="1"/>
    </xf>
    <xf numFmtId="0" fontId="28" fillId="5" borderId="113" xfId="6" applyFont="1" applyFill="1" applyBorder="1" applyAlignment="1">
      <alignment horizontal="left" vertical="center" wrapText="1"/>
    </xf>
    <xf numFmtId="0" fontId="28" fillId="7" borderId="114" xfId="6" applyFont="1" applyFill="1" applyBorder="1" applyAlignment="1">
      <alignment horizontal="center" vertical="center" wrapText="1"/>
    </xf>
    <xf numFmtId="0" fontId="28" fillId="7" borderId="115" xfId="6" applyFont="1" applyFill="1" applyBorder="1" applyAlignment="1">
      <alignment horizontal="center" vertical="center" wrapText="1"/>
    </xf>
    <xf numFmtId="0" fontId="28" fillId="5" borderId="116" xfId="6" applyFont="1" applyFill="1" applyBorder="1" applyAlignment="1">
      <alignment horizontal="left" vertical="center" wrapText="1"/>
    </xf>
    <xf numFmtId="0" fontId="28" fillId="5" borderId="117" xfId="6" applyFont="1" applyFill="1" applyBorder="1" applyAlignment="1">
      <alignment horizontal="left" vertical="center" wrapText="1"/>
    </xf>
    <xf numFmtId="0" fontId="28" fillId="5" borderId="118" xfId="6" applyFont="1" applyFill="1" applyBorder="1" applyAlignment="1">
      <alignment horizontal="left" vertical="center" wrapText="1"/>
    </xf>
    <xf numFmtId="0" fontId="28" fillId="5" borderId="79" xfId="6" applyFont="1" applyFill="1" applyBorder="1" applyAlignment="1">
      <alignment horizontal="left" vertical="center" wrapText="1"/>
    </xf>
    <xf numFmtId="0" fontId="28" fillId="5" borderId="80" xfId="6" applyFont="1" applyFill="1" applyBorder="1" applyAlignment="1">
      <alignment horizontal="left" vertical="center" wrapText="1"/>
    </xf>
    <xf numFmtId="0" fontId="28" fillId="5" borderId="120" xfId="6" applyFont="1" applyFill="1" applyBorder="1" applyAlignment="1">
      <alignment horizontal="left" vertical="center" wrapText="1"/>
    </xf>
    <xf numFmtId="0" fontId="28" fillId="7" borderId="0" xfId="6" applyFont="1" applyFill="1" applyAlignment="1">
      <alignment horizontal="center" vertical="center" wrapText="1"/>
    </xf>
    <xf numFmtId="0" fontId="28" fillId="5" borderId="77" xfId="6" applyFont="1" applyFill="1" applyBorder="1" applyAlignment="1">
      <alignment horizontal="left" vertical="center" wrapText="1"/>
    </xf>
    <xf numFmtId="0" fontId="28" fillId="5" borderId="8" xfId="6" applyFont="1" applyFill="1" applyBorder="1" applyAlignment="1">
      <alignment horizontal="left" vertical="center" wrapText="1"/>
    </xf>
    <xf numFmtId="0" fontId="28" fillId="7" borderId="20" xfId="6" applyFont="1" applyFill="1" applyBorder="1" applyAlignment="1">
      <alignment horizontal="center" vertical="center" wrapText="1"/>
    </xf>
    <xf numFmtId="0" fontId="28" fillId="0" borderId="47" xfId="6" applyFont="1" applyBorder="1" applyAlignment="1" applyProtection="1">
      <alignment horizontal="left" vertical="center" wrapText="1"/>
      <protection locked="0"/>
    </xf>
    <xf numFmtId="0" fontId="28" fillId="0" borderId="46" xfId="6" applyFont="1" applyBorder="1" applyAlignment="1" applyProtection="1">
      <alignment horizontal="left" vertical="center" wrapText="1"/>
      <protection locked="0"/>
    </xf>
    <xf numFmtId="0" fontId="28" fillId="0" borderId="66" xfId="6" applyFont="1" applyBorder="1" applyAlignment="1" applyProtection="1">
      <alignment horizontal="left" vertical="center" wrapText="1"/>
      <protection locked="0"/>
    </xf>
    <xf numFmtId="0" fontId="28" fillId="7" borderId="22" xfId="6" applyFont="1" applyFill="1" applyBorder="1" applyAlignment="1">
      <alignment horizontal="center" vertical="center" wrapText="1"/>
    </xf>
    <xf numFmtId="0" fontId="28" fillId="7" borderId="17" xfId="6" applyFont="1" applyFill="1" applyBorder="1" applyAlignment="1">
      <alignment horizontal="center" vertical="center" wrapText="1"/>
    </xf>
    <xf numFmtId="0" fontId="28" fillId="5" borderId="122" xfId="6" applyFont="1" applyFill="1" applyBorder="1" applyAlignment="1">
      <alignment horizontal="left" vertical="center" wrapText="1"/>
    </xf>
    <xf numFmtId="0" fontId="17" fillId="0" borderId="0" xfId="6" applyFont="1" applyAlignment="1">
      <alignment horizontal="right" vertical="center"/>
    </xf>
    <xf numFmtId="0" fontId="0" fillId="0" borderId="0" xfId="0" applyAlignment="1">
      <alignment horizontal="right" vertical="center"/>
    </xf>
    <xf numFmtId="0" fontId="17" fillId="0" borderId="0" xfId="6" applyFont="1" applyAlignment="1">
      <alignment horizontal="left" vertical="center" wrapText="1"/>
    </xf>
    <xf numFmtId="0" fontId="17" fillId="0" borderId="146" xfId="6" applyFont="1" applyBorder="1" applyAlignment="1" applyProtection="1">
      <alignment horizontal="center" vertical="center" shrinkToFit="1"/>
      <protection locked="0"/>
    </xf>
    <xf numFmtId="0" fontId="17" fillId="0" borderId="146" xfId="6" applyFont="1" applyBorder="1" applyAlignment="1" applyProtection="1">
      <alignment horizontal="center" vertical="center"/>
      <protection locked="0"/>
    </xf>
    <xf numFmtId="0" fontId="40" fillId="0" borderId="0" xfId="6" applyFont="1" applyAlignment="1">
      <alignment horizontal="left" vertical="center" wrapText="1"/>
    </xf>
    <xf numFmtId="0" fontId="44" fillId="4" borderId="125" xfId="0" applyFont="1" applyFill="1" applyBorder="1" applyAlignment="1">
      <alignment horizontal="center" vertical="center" wrapText="1"/>
    </xf>
    <xf numFmtId="0" fontId="44" fillId="4" borderId="56" xfId="0" applyFont="1" applyFill="1" applyBorder="1" applyAlignment="1">
      <alignment horizontal="center" vertical="center" wrapText="1"/>
    </xf>
    <xf numFmtId="0" fontId="44" fillId="0" borderId="45" xfId="6" applyFont="1" applyBorder="1" applyAlignment="1">
      <alignment horizontal="center" vertical="center" wrapText="1"/>
    </xf>
    <xf numFmtId="0" fontId="44" fillId="0" borderId="43" xfId="6" applyFont="1" applyBorder="1" applyAlignment="1">
      <alignment horizontal="center" vertical="center" wrapText="1"/>
    </xf>
    <xf numFmtId="0" fontId="44" fillId="0" borderId="56" xfId="6" applyFont="1" applyBorder="1" applyAlignment="1">
      <alignment horizontal="center" vertical="center" wrapText="1"/>
    </xf>
    <xf numFmtId="0" fontId="79" fillId="0" borderId="5" xfId="6" applyFont="1" applyBorder="1" applyAlignment="1" applyProtection="1">
      <alignment horizontal="center" vertical="center" wrapText="1"/>
      <protection locked="0"/>
    </xf>
    <xf numFmtId="0" fontId="79" fillId="0" borderId="62" xfId="0" applyFont="1" applyBorder="1" applyAlignment="1" applyProtection="1">
      <alignment horizontal="center" vertical="center" wrapText="1"/>
      <protection locked="0"/>
    </xf>
    <xf numFmtId="0" fontId="79" fillId="0" borderId="45" xfId="0" applyFont="1" applyBorder="1" applyAlignment="1" applyProtection="1">
      <alignment horizontal="left" vertical="center" wrapText="1"/>
      <protection locked="0"/>
    </xf>
    <xf numFmtId="0" fontId="79" fillId="0" borderId="43" xfId="0" applyFont="1" applyBorder="1" applyAlignment="1" applyProtection="1">
      <alignment horizontal="left" vertical="center" wrapText="1"/>
      <protection locked="0"/>
    </xf>
    <xf numFmtId="0" fontId="79" fillId="0" borderId="42" xfId="0" applyFont="1" applyBorder="1" applyAlignment="1" applyProtection="1">
      <alignment horizontal="left" vertical="center" wrapText="1"/>
      <protection locked="0"/>
    </xf>
    <xf numFmtId="0" fontId="28" fillId="0" borderId="0" xfId="6" applyFont="1" applyAlignment="1">
      <alignment horizontal="right" vertical="center"/>
    </xf>
    <xf numFmtId="0" fontId="41" fillId="19" borderId="134" xfId="6" applyFont="1" applyFill="1" applyBorder="1" applyAlignment="1">
      <alignment horizontal="center" vertical="center"/>
    </xf>
    <xf numFmtId="0" fontId="41" fillId="19" borderId="144" xfId="6" applyFont="1" applyFill="1" applyBorder="1" applyAlignment="1">
      <alignment horizontal="center" vertical="center"/>
    </xf>
    <xf numFmtId="0" fontId="41" fillId="19" borderId="88" xfId="6" applyFont="1" applyFill="1" applyBorder="1" applyAlignment="1">
      <alignment horizontal="center" vertical="center"/>
    </xf>
    <xf numFmtId="0" fontId="44" fillId="4" borderId="29" xfId="6" applyFont="1" applyFill="1" applyBorder="1" applyAlignment="1">
      <alignment horizontal="center" vertical="center" wrapText="1"/>
    </xf>
    <xf numFmtId="0" fontId="44" fillId="0" borderId="121" xfId="0" applyFont="1" applyBorder="1" applyAlignment="1">
      <alignment horizontal="center" vertical="center" wrapText="1"/>
    </xf>
    <xf numFmtId="0" fontId="28" fillId="0" borderId="61" xfId="6" applyFont="1" applyBorder="1" applyAlignment="1" applyProtection="1">
      <alignment horizontal="left" vertical="center" wrapText="1" indent="1"/>
      <protection locked="0"/>
    </xf>
    <xf numFmtId="0" fontId="28" fillId="0" borderId="72" xfId="0" applyFont="1" applyBorder="1" applyAlignment="1" applyProtection="1">
      <alignment horizontal="left" vertical="center" wrapText="1" indent="1"/>
      <protection locked="0"/>
    </xf>
    <xf numFmtId="0" fontId="28" fillId="0" borderId="184" xfId="0" applyFont="1" applyBorder="1" applyAlignment="1" applyProtection="1">
      <alignment horizontal="left" vertical="center" wrapText="1" indent="1"/>
      <protection locked="0"/>
    </xf>
    <xf numFmtId="0" fontId="28" fillId="0" borderId="61" xfId="0" applyFont="1" applyBorder="1" applyAlignment="1" applyProtection="1">
      <alignment horizontal="left" vertical="center" wrapText="1" indent="1"/>
      <protection locked="0"/>
    </xf>
    <xf numFmtId="0" fontId="44" fillId="4" borderId="23" xfId="6" applyFont="1" applyFill="1" applyBorder="1" applyAlignment="1">
      <alignment horizontal="center" vertical="center" wrapText="1"/>
    </xf>
    <xf numFmtId="0" fontId="44" fillId="0" borderId="65" xfId="0" applyFont="1" applyBorder="1" applyAlignment="1">
      <alignment horizontal="center" vertical="center" wrapText="1"/>
    </xf>
    <xf numFmtId="198" fontId="79" fillId="0" borderId="32" xfId="6" applyNumberFormat="1" applyFont="1" applyBorder="1" applyAlignment="1" applyProtection="1">
      <alignment horizontal="center" vertical="center" wrapText="1"/>
      <protection locked="0"/>
    </xf>
    <xf numFmtId="198" fontId="79" fillId="0" borderId="70" xfId="0" applyNumberFormat="1" applyFont="1" applyBorder="1" applyAlignment="1" applyProtection="1">
      <alignment horizontal="center" vertical="center" wrapText="1"/>
      <protection locked="0"/>
    </xf>
    <xf numFmtId="0" fontId="79" fillId="0" borderId="87" xfId="6" applyFont="1" applyBorder="1" applyAlignment="1" applyProtection="1">
      <alignment horizontal="left" vertical="center" wrapText="1" indent="1"/>
      <protection locked="0"/>
    </xf>
    <xf numFmtId="0" fontId="79" fillId="0" borderId="54" xfId="0" applyFont="1" applyBorder="1" applyAlignment="1" applyProtection="1">
      <alignment horizontal="left" vertical="center" wrapText="1" indent="1"/>
      <protection locked="0"/>
    </xf>
    <xf numFmtId="0" fontId="79" fillId="0" borderId="91" xfId="0" applyFont="1" applyBorder="1" applyAlignment="1" applyProtection="1">
      <alignment horizontal="left" vertical="center" wrapText="1" indent="1"/>
      <protection locked="0"/>
    </xf>
    <xf numFmtId="0" fontId="79" fillId="0" borderId="87" xfId="0" applyFont="1" applyBorder="1" applyAlignment="1" applyProtection="1">
      <alignment horizontal="left" vertical="center" wrapText="1" indent="1"/>
      <protection locked="0"/>
    </xf>
    <xf numFmtId="0" fontId="21" fillId="0" borderId="128" xfId="6" applyFont="1" applyBorder="1" applyAlignment="1" applyProtection="1">
      <alignment horizontal="left" vertical="top" wrapText="1" shrinkToFit="1"/>
      <protection locked="0"/>
    </xf>
    <xf numFmtId="0" fontId="21" fillId="0" borderId="132" xfId="6" applyFont="1" applyBorder="1" applyAlignment="1" applyProtection="1">
      <alignment horizontal="left" vertical="top" wrapText="1" shrinkToFit="1"/>
      <protection locked="0"/>
    </xf>
    <xf numFmtId="0" fontId="21" fillId="0" borderId="185" xfId="6" applyFont="1" applyBorder="1" applyAlignment="1" applyProtection="1">
      <alignment horizontal="left" vertical="top" wrapText="1" shrinkToFit="1"/>
      <protection locked="0"/>
    </xf>
    <xf numFmtId="0" fontId="79" fillId="4" borderId="187" xfId="6" applyFont="1" applyFill="1" applyBorder="1" applyAlignment="1">
      <alignment horizontal="center" vertical="center" textRotation="255" wrapText="1" shrinkToFit="1"/>
    </xf>
    <xf numFmtId="0" fontId="79" fillId="4" borderId="131" xfId="6" applyFont="1" applyFill="1" applyBorder="1" applyAlignment="1">
      <alignment horizontal="center" vertical="center" textRotation="255" wrapText="1" shrinkToFit="1"/>
    </xf>
    <xf numFmtId="0" fontId="44" fillId="4" borderId="125" xfId="6" applyFont="1" applyFill="1" applyBorder="1" applyAlignment="1">
      <alignment horizontal="center" vertical="center" wrapText="1"/>
    </xf>
    <xf numFmtId="0" fontId="44" fillId="0" borderId="56" xfId="0" applyFont="1" applyBorder="1" applyAlignment="1">
      <alignment horizontal="center" vertical="center" wrapText="1"/>
    </xf>
    <xf numFmtId="0" fontId="44" fillId="0" borderId="45" xfId="6" applyFont="1" applyBorder="1" applyAlignment="1" applyProtection="1">
      <alignment horizontal="left" vertical="center" wrapText="1"/>
      <protection locked="0"/>
    </xf>
    <xf numFmtId="0" fontId="44" fillId="0" borderId="43" xfId="6" applyFont="1" applyBorder="1" applyAlignment="1" applyProtection="1">
      <alignment horizontal="left" vertical="center" wrapText="1"/>
      <protection locked="0"/>
    </xf>
    <xf numFmtId="0" fontId="44" fillId="0" borderId="42" xfId="6" applyFont="1" applyBorder="1" applyAlignment="1" applyProtection="1">
      <alignment horizontal="left" vertical="center" wrapText="1"/>
      <protection locked="0"/>
    </xf>
    <xf numFmtId="0" fontId="28" fillId="0" borderId="47" xfId="0" applyFont="1" applyBorder="1" applyAlignment="1" applyProtection="1">
      <alignment horizontal="left" vertical="center" wrapText="1" indent="1"/>
      <protection locked="0"/>
    </xf>
    <xf numFmtId="0" fontId="28" fillId="0" borderId="46" xfId="0" applyFont="1" applyBorder="1" applyAlignment="1" applyProtection="1">
      <alignment horizontal="left" vertical="center" wrapText="1" indent="1"/>
      <protection locked="0"/>
    </xf>
    <xf numFmtId="0" fontId="28" fillId="0" borderId="62" xfId="0" applyFont="1" applyBorder="1" applyAlignment="1" applyProtection="1">
      <alignment horizontal="left" vertical="center" wrapText="1" indent="1"/>
      <protection locked="0"/>
    </xf>
    <xf numFmtId="0" fontId="79" fillId="4" borderId="143" xfId="6" applyFont="1" applyFill="1" applyBorder="1" applyAlignment="1">
      <alignment horizontal="center" vertical="center" textRotation="255" wrapText="1" shrinkToFit="1"/>
    </xf>
    <xf numFmtId="0" fontId="79" fillId="4" borderId="128" xfId="6" applyFont="1" applyFill="1" applyBorder="1" applyAlignment="1">
      <alignment horizontal="center" vertical="center" textRotation="255" wrapText="1" shrinkToFit="1"/>
    </xf>
    <xf numFmtId="0" fontId="26" fillId="0" borderId="14" xfId="0" applyFont="1" applyBorder="1" applyAlignment="1">
      <alignment horizontal="left" vertical="top" wrapText="1"/>
    </xf>
    <xf numFmtId="0" fontId="26" fillId="0" borderId="0" xfId="0" applyFont="1" applyAlignment="1">
      <alignment horizontal="left" vertical="center" wrapText="1"/>
    </xf>
    <xf numFmtId="0" fontId="26" fillId="4" borderId="96" xfId="0" applyFont="1" applyFill="1" applyBorder="1" applyAlignment="1">
      <alignment horizontal="center" vertical="center"/>
    </xf>
    <xf numFmtId="0" fontId="26" fillId="4" borderId="80" xfId="0" applyFont="1" applyFill="1" applyBorder="1" applyAlignment="1">
      <alignment horizontal="center" vertical="center"/>
    </xf>
    <xf numFmtId="0" fontId="37" fillId="4" borderId="103" xfId="0" applyFont="1" applyFill="1" applyBorder="1" applyAlignment="1">
      <alignment horizontal="center" vertical="center"/>
    </xf>
    <xf numFmtId="0" fontId="14" fillId="0" borderId="13" xfId="0" applyFont="1" applyBorder="1" applyAlignment="1">
      <alignment horizontal="center" vertical="center"/>
    </xf>
    <xf numFmtId="0" fontId="14" fillId="0" borderId="38" xfId="0" applyFont="1" applyBorder="1">
      <alignment vertical="center"/>
    </xf>
    <xf numFmtId="0" fontId="14" fillId="0" borderId="107" xfId="0" applyFont="1" applyBorder="1">
      <alignment vertical="center"/>
    </xf>
    <xf numFmtId="0" fontId="14" fillId="0" borderId="24" xfId="0" applyFont="1" applyBorder="1">
      <alignment vertical="center"/>
    </xf>
    <xf numFmtId="0" fontId="14" fillId="0" borderId="73" xfId="0" applyFont="1" applyBorder="1">
      <alignment vertical="center"/>
    </xf>
    <xf numFmtId="183" fontId="17" fillId="5" borderId="5" xfId="0" applyNumberFormat="1" applyFont="1" applyFill="1" applyBorder="1" applyAlignment="1">
      <alignment horizontal="left" vertical="center" shrinkToFit="1"/>
    </xf>
    <xf numFmtId="0" fontId="0" fillId="0" borderId="46" xfId="0" applyBorder="1">
      <alignment vertical="center"/>
    </xf>
    <xf numFmtId="0" fontId="0" fillId="0" borderId="62" xfId="0" applyBorder="1">
      <alignment vertical="center"/>
    </xf>
    <xf numFmtId="183" fontId="17" fillId="5" borderId="6" xfId="0" applyNumberFormat="1" applyFont="1" applyFill="1" applyBorder="1" applyAlignment="1">
      <alignment horizontal="left" vertical="center" shrinkToFit="1"/>
    </xf>
    <xf numFmtId="0" fontId="0" fillId="0" borderId="53" xfId="0" applyBorder="1">
      <alignment vertical="center"/>
    </xf>
    <xf numFmtId="0" fontId="0" fillId="0" borderId="60" xfId="0" applyBorder="1">
      <alignment vertical="center"/>
    </xf>
    <xf numFmtId="0" fontId="17" fillId="0" borderId="69" xfId="0" applyFont="1" applyBorder="1" applyAlignment="1" applyProtection="1">
      <alignment vertical="top" wrapText="1"/>
      <protection locked="0"/>
    </xf>
    <xf numFmtId="0" fontId="17" fillId="0" borderId="63" xfId="0" applyFont="1" applyBorder="1" applyAlignment="1" applyProtection="1">
      <alignment vertical="top" wrapText="1"/>
      <protection locked="0"/>
    </xf>
    <xf numFmtId="0" fontId="17" fillId="0" borderId="78" xfId="0" applyFont="1" applyBorder="1" applyAlignment="1" applyProtection="1">
      <alignment vertical="top" wrapText="1"/>
      <protection locked="0"/>
    </xf>
    <xf numFmtId="0" fontId="17" fillId="0" borderId="14" xfId="0" applyFont="1" applyBorder="1" applyAlignment="1" applyProtection="1">
      <alignment vertical="top" wrapText="1"/>
      <protection locked="0"/>
    </xf>
    <xf numFmtId="0" fontId="17" fillId="0" borderId="0" xfId="0" applyFont="1" applyAlignment="1" applyProtection="1">
      <alignment vertical="top" wrapText="1"/>
      <protection locked="0"/>
    </xf>
    <xf numFmtId="0" fontId="17" fillId="0" borderId="39" xfId="0" applyFont="1" applyBorder="1" applyAlignment="1" applyProtection="1">
      <alignment vertical="top" wrapText="1"/>
      <protection locked="0"/>
    </xf>
    <xf numFmtId="0" fontId="26" fillId="4" borderId="47" xfId="0" applyFont="1" applyFill="1" applyBorder="1" applyAlignment="1">
      <alignment horizontal="left" vertical="top"/>
    </xf>
    <xf numFmtId="0" fontId="26" fillId="4" borderId="46" xfId="0" applyFont="1" applyFill="1" applyBorder="1" applyAlignment="1">
      <alignment horizontal="left" vertical="top"/>
    </xf>
    <xf numFmtId="0" fontId="26" fillId="4" borderId="62" xfId="0" applyFont="1" applyFill="1" applyBorder="1" applyAlignment="1">
      <alignment horizontal="left" vertical="top"/>
    </xf>
    <xf numFmtId="0" fontId="17" fillId="0" borderId="15" xfId="0" applyFont="1" applyBorder="1" applyAlignment="1" applyProtection="1">
      <alignment vertical="top" wrapText="1"/>
      <protection locked="0"/>
    </xf>
    <xf numFmtId="0" fontId="17" fillId="0" borderId="24" xfId="0" applyFont="1" applyBorder="1" applyAlignment="1" applyProtection="1">
      <alignment vertical="top" wrapText="1"/>
      <protection locked="0"/>
    </xf>
    <xf numFmtId="0" fontId="17" fillId="0" borderId="73" xfId="0" applyFont="1" applyBorder="1" applyAlignment="1" applyProtection="1">
      <alignment vertical="top" wrapText="1"/>
      <protection locked="0"/>
    </xf>
    <xf numFmtId="0" fontId="37" fillId="4" borderId="37" xfId="0" applyFont="1" applyFill="1" applyBorder="1" applyAlignment="1">
      <alignment vertical="top"/>
    </xf>
    <xf numFmtId="0" fontId="37" fillId="4" borderId="13" xfId="0" applyFont="1" applyFill="1" applyBorder="1" applyAlignment="1">
      <alignment vertical="top"/>
    </xf>
    <xf numFmtId="0" fontId="37" fillId="4" borderId="38" xfId="0" applyFont="1" applyFill="1" applyBorder="1" applyAlignment="1">
      <alignment vertical="top"/>
    </xf>
    <xf numFmtId="0" fontId="26" fillId="4" borderId="47" xfId="0" applyFont="1" applyFill="1" applyBorder="1" applyAlignment="1">
      <alignment vertical="top" wrapText="1"/>
    </xf>
    <xf numFmtId="0" fontId="26" fillId="4" borderId="46" xfId="0" applyFont="1" applyFill="1" applyBorder="1" applyAlignment="1">
      <alignment vertical="top" wrapText="1"/>
    </xf>
    <xf numFmtId="0" fontId="26" fillId="4" borderId="62" xfId="0" applyFont="1" applyFill="1" applyBorder="1" applyAlignment="1">
      <alignment vertical="top" wrapText="1"/>
    </xf>
    <xf numFmtId="0" fontId="26" fillId="4" borderId="8" xfId="0" applyFont="1" applyFill="1" applyBorder="1" applyAlignment="1">
      <alignment horizontal="center" vertical="center"/>
    </xf>
    <xf numFmtId="0" fontId="17" fillId="5" borderId="8" xfId="0" applyFont="1" applyFill="1" applyBorder="1" applyAlignment="1">
      <alignment horizontal="left" vertical="center" wrapText="1" shrinkToFit="1"/>
    </xf>
    <xf numFmtId="0" fontId="0" fillId="0" borderId="53" xfId="0" applyBorder="1" applyAlignment="1">
      <alignment horizontal="left" vertical="center" shrinkToFit="1"/>
    </xf>
    <xf numFmtId="0" fontId="0" fillId="0" borderId="60" xfId="0" applyBorder="1" applyAlignment="1">
      <alignment vertical="center" shrinkToFit="1"/>
    </xf>
    <xf numFmtId="189" fontId="17" fillId="0" borderId="52" xfId="0" applyNumberFormat="1" applyFont="1" applyBorder="1" applyAlignment="1" applyProtection="1">
      <alignment horizontal="center" vertical="center" wrapText="1" shrinkToFit="1"/>
      <protection locked="0"/>
    </xf>
    <xf numFmtId="189" fontId="17" fillId="0" borderId="51" xfId="0" applyNumberFormat="1" applyFont="1" applyBorder="1" applyAlignment="1" applyProtection="1">
      <alignment horizontal="center" vertical="center" wrapText="1" shrinkToFit="1"/>
      <protection locked="0"/>
    </xf>
    <xf numFmtId="0" fontId="17" fillId="4" borderId="87" xfId="0" applyFont="1" applyFill="1" applyBorder="1" applyAlignment="1">
      <alignment horizontal="center" vertical="center"/>
    </xf>
    <xf numFmtId="0" fontId="17" fillId="4" borderId="55" xfId="0" applyFont="1" applyFill="1" applyBorder="1" applyAlignment="1">
      <alignment horizontal="center" vertical="center"/>
    </xf>
    <xf numFmtId="0" fontId="17" fillId="4" borderId="7" xfId="0" applyFont="1" applyFill="1" applyBorder="1" applyAlignment="1">
      <alignment horizontal="center" vertical="center"/>
    </xf>
    <xf numFmtId="189" fontId="17" fillId="0" borderId="47" xfId="0" applyNumberFormat="1" applyFont="1" applyBorder="1" applyAlignment="1" applyProtection="1">
      <alignment horizontal="center" vertical="center" wrapText="1" shrinkToFit="1"/>
      <protection locked="0"/>
    </xf>
    <xf numFmtId="189" fontId="17" fillId="0" borderId="82" xfId="0" applyNumberFormat="1" applyFont="1" applyBorder="1" applyAlignment="1" applyProtection="1">
      <alignment horizontal="center" vertical="center" wrapText="1" shrinkToFit="1"/>
      <protection locked="0"/>
    </xf>
    <xf numFmtId="0" fontId="26" fillId="0" borderId="14" xfId="0" applyFont="1" applyBorder="1" applyAlignment="1">
      <alignment vertical="top" wrapText="1"/>
    </xf>
    <xf numFmtId="189" fontId="17" fillId="4" borderId="54" xfId="0" applyNumberFormat="1" applyFont="1" applyFill="1" applyBorder="1" applyAlignment="1">
      <alignment horizontal="center" vertical="top" shrinkToFit="1"/>
    </xf>
    <xf numFmtId="189" fontId="17" fillId="4" borderId="55" xfId="0" applyNumberFormat="1" applyFont="1" applyFill="1" applyBorder="1" applyAlignment="1">
      <alignment horizontal="center" vertical="top" shrinkToFit="1"/>
    </xf>
    <xf numFmtId="0" fontId="26" fillId="4" borderId="47" xfId="0" applyFont="1" applyFill="1" applyBorder="1" applyAlignment="1">
      <alignment horizontal="left" vertical="center"/>
    </xf>
    <xf numFmtId="0" fontId="26" fillId="4" borderId="46" xfId="0" applyFont="1" applyFill="1" applyBorder="1" applyAlignment="1">
      <alignment horizontal="left" vertical="center"/>
    </xf>
    <xf numFmtId="0" fontId="26" fillId="4" borderId="82" xfId="0" applyFont="1" applyFill="1" applyBorder="1" applyAlignment="1">
      <alignment horizontal="left" vertical="center"/>
    </xf>
    <xf numFmtId="0" fontId="0" fillId="4" borderId="73" xfId="0" applyFill="1" applyBorder="1">
      <alignment vertical="center"/>
    </xf>
    <xf numFmtId="0" fontId="17" fillId="0" borderId="15" xfId="0" applyFont="1" applyBorder="1" applyProtection="1">
      <alignment vertical="center"/>
      <protection locked="0"/>
    </xf>
    <xf numFmtId="0" fontId="0" fillId="0" borderId="24" xfId="0" applyBorder="1" applyProtection="1">
      <alignment vertical="center"/>
      <protection locked="0"/>
    </xf>
    <xf numFmtId="0" fontId="0" fillId="0" borderId="73" xfId="0" applyBorder="1" applyProtection="1">
      <alignment vertical="center"/>
      <protection locked="0"/>
    </xf>
    <xf numFmtId="0" fontId="26" fillId="4" borderId="37" xfId="0" applyFont="1" applyFill="1" applyBorder="1" applyAlignment="1">
      <alignment horizontal="center" vertical="center" wrapText="1"/>
    </xf>
    <xf numFmtId="0" fontId="26" fillId="4" borderId="13" xfId="0" applyFont="1" applyFill="1" applyBorder="1" applyAlignment="1">
      <alignment horizontal="center" vertical="center" wrapText="1"/>
    </xf>
    <xf numFmtId="0" fontId="26" fillId="4" borderId="38"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26" fillId="4" borderId="0" xfId="0" applyFont="1" applyFill="1" applyAlignment="1">
      <alignment horizontal="center" vertical="center" wrapText="1"/>
    </xf>
    <xf numFmtId="0" fontId="26" fillId="4" borderId="39"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24" xfId="0" applyFont="1" applyFill="1" applyBorder="1" applyAlignment="1">
      <alignment horizontal="center" vertical="center" wrapText="1"/>
    </xf>
    <xf numFmtId="0" fontId="26" fillId="4" borderId="73" xfId="0" applyFont="1" applyFill="1" applyBorder="1" applyAlignment="1">
      <alignment horizontal="center" vertical="center" wrapText="1"/>
    </xf>
    <xf numFmtId="0" fontId="26" fillId="4" borderId="64" xfId="0" applyFont="1" applyFill="1" applyBorder="1" applyAlignment="1">
      <alignment horizontal="center" vertical="center" textRotation="255"/>
    </xf>
    <xf numFmtId="0" fontId="26" fillId="4" borderId="23" xfId="0" applyFont="1" applyFill="1" applyBorder="1" applyAlignment="1">
      <alignment horizontal="center" vertical="center" textRotation="255"/>
    </xf>
    <xf numFmtId="0" fontId="26" fillId="4" borderId="23" xfId="0" applyFont="1" applyFill="1" applyBorder="1" applyAlignment="1">
      <alignment horizontal="center" vertical="center" wrapText="1"/>
    </xf>
    <xf numFmtId="0" fontId="26" fillId="4" borderId="65" xfId="0" applyFont="1" applyFill="1" applyBorder="1" applyAlignment="1">
      <alignment horizontal="center" vertical="center" wrapText="1"/>
    </xf>
    <xf numFmtId="0" fontId="17" fillId="0" borderId="14"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39"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24" xfId="0" applyFont="1" applyBorder="1" applyAlignment="1" applyProtection="1">
      <alignment horizontal="left" vertical="top" wrapText="1"/>
      <protection locked="0"/>
    </xf>
    <xf numFmtId="0" fontId="17" fillId="0" borderId="73" xfId="0" applyFont="1" applyBorder="1" applyAlignment="1" applyProtection="1">
      <alignment horizontal="left" vertical="top" wrapText="1"/>
      <protection locked="0"/>
    </xf>
    <xf numFmtId="0" fontId="24" fillId="0" borderId="5" xfId="0" applyFont="1" applyBorder="1" applyAlignment="1" applyProtection="1">
      <alignment horizontal="center" vertical="center"/>
      <protection locked="0"/>
    </xf>
    <xf numFmtId="0" fontId="24" fillId="0" borderId="82" xfId="0" applyFont="1" applyBorder="1" applyAlignment="1" applyProtection="1">
      <alignment horizontal="center" vertical="center"/>
      <protection locked="0"/>
    </xf>
    <xf numFmtId="0" fontId="24" fillId="0" borderId="47" xfId="0" applyFont="1" applyBorder="1" applyAlignment="1" applyProtection="1">
      <alignment horizontal="center" vertical="center"/>
      <protection locked="0"/>
    </xf>
    <xf numFmtId="0" fontId="24" fillId="0" borderId="46" xfId="0" applyFont="1" applyBorder="1" applyAlignment="1" applyProtection="1">
      <alignment horizontal="center" vertical="center"/>
      <protection locked="0"/>
    </xf>
    <xf numFmtId="0" fontId="25" fillId="4" borderId="37" xfId="0" applyFont="1" applyFill="1" applyBorder="1" applyAlignment="1">
      <alignment horizontal="center" vertical="center" wrapText="1"/>
    </xf>
    <xf numFmtId="0" fontId="25" fillId="4" borderId="13"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39"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24" xfId="0" applyFont="1" applyFill="1" applyBorder="1" applyAlignment="1">
      <alignment horizontal="center" vertical="center" wrapText="1"/>
    </xf>
    <xf numFmtId="0" fontId="24" fillId="4" borderId="73" xfId="0" applyFont="1" applyFill="1" applyBorder="1" applyAlignment="1">
      <alignment horizontal="center" vertical="center" wrapText="1"/>
    </xf>
    <xf numFmtId="0" fontId="17" fillId="4" borderId="68" xfId="0" applyFont="1" applyFill="1" applyBorder="1" applyAlignment="1">
      <alignment horizontal="center" vertical="top" shrinkToFit="1"/>
    </xf>
    <xf numFmtId="0" fontId="17" fillId="0" borderId="75" xfId="0" applyFont="1" applyBorder="1" applyAlignment="1">
      <alignment horizontal="center" vertical="top" shrinkToFit="1"/>
    </xf>
    <xf numFmtId="0" fontId="17" fillId="4" borderId="75" xfId="0" applyFont="1" applyFill="1" applyBorder="1" applyAlignment="1">
      <alignment horizontal="center" vertical="top" shrinkToFit="1"/>
    </xf>
    <xf numFmtId="0" fontId="17" fillId="4" borderId="43" xfId="0" applyFont="1" applyFill="1" applyBorder="1" applyAlignment="1">
      <alignment horizontal="center" vertical="top" shrinkToFit="1"/>
    </xf>
    <xf numFmtId="49" fontId="17" fillId="0" borderId="108" xfId="0" applyNumberFormat="1" applyFont="1" applyBorder="1" applyAlignment="1" applyProtection="1">
      <alignment vertical="top" shrinkToFit="1"/>
      <protection locked="0"/>
    </xf>
    <xf numFmtId="49" fontId="17" fillId="0" borderId="93" xfId="0" applyNumberFormat="1" applyFont="1" applyBorder="1" applyAlignment="1" applyProtection="1">
      <alignment vertical="top" shrinkToFit="1"/>
      <protection locked="0"/>
    </xf>
    <xf numFmtId="0" fontId="17" fillId="0" borderId="6" xfId="0" applyFont="1" applyBorder="1" applyAlignment="1" applyProtection="1">
      <alignment horizontal="left" vertical="center" shrinkToFit="1"/>
      <protection locked="0"/>
    </xf>
    <xf numFmtId="0" fontId="17" fillId="0" borderId="51" xfId="0" applyFont="1" applyBorder="1" applyAlignment="1" applyProtection="1">
      <alignment horizontal="left" vertical="center" shrinkToFit="1"/>
      <protection locked="0"/>
    </xf>
    <xf numFmtId="0" fontId="24" fillId="0" borderId="62" xfId="0" applyFont="1" applyBorder="1" applyAlignment="1" applyProtection="1">
      <alignment horizontal="center" vertical="center"/>
      <protection locked="0"/>
    </xf>
    <xf numFmtId="49" fontId="17" fillId="0" borderId="7" xfId="0" applyNumberFormat="1" applyFont="1" applyBorder="1" applyAlignment="1" applyProtection="1">
      <alignment vertical="top" shrinkToFit="1"/>
      <protection locked="0"/>
    </xf>
    <xf numFmtId="49" fontId="17" fillId="0" borderId="55" xfId="0" applyNumberFormat="1" applyFont="1" applyBorder="1" applyAlignment="1" applyProtection="1">
      <alignment vertical="top" shrinkToFit="1"/>
      <protection locked="0"/>
    </xf>
    <xf numFmtId="0" fontId="17" fillId="0" borderId="10" xfId="0" applyFont="1" applyBorder="1" applyAlignment="1" applyProtection="1">
      <alignment vertical="top" shrinkToFit="1"/>
      <protection locked="0"/>
    </xf>
    <xf numFmtId="0" fontId="17" fillId="0" borderId="96" xfId="0" applyFont="1" applyBorder="1" applyAlignment="1" applyProtection="1">
      <alignment vertical="top" shrinkToFit="1"/>
      <protection locked="0"/>
    </xf>
    <xf numFmtId="49" fontId="17" fillId="0" borderId="6" xfId="0" applyNumberFormat="1" applyFont="1" applyBorder="1" applyAlignment="1" applyProtection="1">
      <alignment vertical="top" shrinkToFit="1"/>
      <protection locked="0"/>
    </xf>
    <xf numFmtId="49" fontId="17" fillId="0" borderId="51" xfId="0" applyNumberFormat="1" applyFont="1" applyBorder="1" applyAlignment="1" applyProtection="1">
      <alignment vertical="top" shrinkToFit="1"/>
      <protection locked="0"/>
    </xf>
    <xf numFmtId="0" fontId="56" fillId="0" borderId="14" xfId="0" applyFont="1" applyBorder="1" applyAlignment="1">
      <alignment vertical="top" wrapText="1"/>
    </xf>
    <xf numFmtId="0" fontId="26" fillId="0" borderId="0" xfId="0" applyFont="1" applyAlignment="1">
      <alignment horizontal="left" vertical="top" wrapText="1"/>
    </xf>
    <xf numFmtId="189" fontId="17" fillId="0" borderId="43" xfId="0" applyNumberFormat="1" applyFont="1" applyBorder="1" applyAlignment="1" applyProtection="1">
      <alignment horizontal="center" vertical="center" shrinkToFit="1"/>
      <protection locked="0"/>
    </xf>
    <xf numFmtId="0" fontId="37" fillId="4" borderId="47" xfId="0" applyFont="1" applyFill="1" applyBorder="1">
      <alignment vertical="center"/>
    </xf>
    <xf numFmtId="0" fontId="37" fillId="4" borderId="46" xfId="0" applyFont="1" applyFill="1" applyBorder="1">
      <alignment vertical="center"/>
    </xf>
    <xf numFmtId="0" fontId="37" fillId="4" borderId="62" xfId="0" applyFont="1" applyFill="1" applyBorder="1">
      <alignment vertical="center"/>
    </xf>
    <xf numFmtId="0" fontId="26" fillId="4" borderId="47" xfId="0" applyFont="1" applyFill="1" applyBorder="1">
      <alignment vertical="center"/>
    </xf>
    <xf numFmtId="0" fontId="26" fillId="4" borderId="46" xfId="0" applyFont="1" applyFill="1" applyBorder="1">
      <alignment vertical="center"/>
    </xf>
    <xf numFmtId="0" fontId="26" fillId="4" borderId="62" xfId="0" applyFont="1" applyFill="1" applyBorder="1">
      <alignment vertical="center"/>
    </xf>
    <xf numFmtId="189" fontId="17" fillId="4" borderId="64" xfId="0" applyNumberFormat="1" applyFont="1" applyFill="1" applyBorder="1" applyAlignment="1">
      <alignment horizontal="center" vertical="center" textRotation="255" shrinkToFit="1"/>
    </xf>
    <xf numFmtId="189" fontId="17" fillId="4" borderId="23" xfId="0" applyNumberFormat="1" applyFont="1" applyFill="1" applyBorder="1" applyAlignment="1">
      <alignment horizontal="center" vertical="center" textRotation="255" shrinkToFit="1"/>
    </xf>
    <xf numFmtId="0" fontId="17" fillId="0" borderId="37" xfId="0" applyFont="1" applyBorder="1" applyAlignment="1" applyProtection="1">
      <alignment vertical="top" wrapText="1"/>
      <protection locked="0"/>
    </xf>
    <xf numFmtId="0" fontId="17" fillId="0" borderId="13" xfId="0" applyFont="1" applyBorder="1" applyAlignment="1" applyProtection="1">
      <alignment vertical="top" wrapText="1"/>
      <protection locked="0"/>
    </xf>
    <xf numFmtId="0" fontId="17" fillId="0" borderId="38" xfId="0" applyFont="1" applyBorder="1" applyAlignment="1" applyProtection="1">
      <alignment vertical="top" wrapText="1"/>
      <protection locked="0"/>
    </xf>
    <xf numFmtId="0" fontId="17" fillId="4" borderId="45" xfId="0" applyFont="1" applyFill="1" applyBorder="1" applyAlignment="1">
      <alignment horizontal="center" vertical="center" shrinkToFit="1"/>
    </xf>
    <xf numFmtId="0" fontId="17" fillId="4" borderId="75" xfId="0" applyFont="1" applyFill="1" applyBorder="1" applyAlignment="1">
      <alignment horizontal="center" vertical="center" shrinkToFit="1"/>
    </xf>
    <xf numFmtId="0" fontId="17" fillId="5" borderId="147" xfId="11" applyFont="1" applyFill="1" applyBorder="1" applyAlignment="1">
      <alignment horizontal="left" vertical="center" wrapText="1"/>
    </xf>
    <xf numFmtId="0" fontId="17" fillId="5" borderId="152" xfId="11" applyFont="1" applyFill="1" applyBorder="1" applyAlignment="1">
      <alignment horizontal="left" vertical="center" wrapText="1"/>
    </xf>
    <xf numFmtId="0" fontId="17" fillId="5" borderId="153" xfId="11" applyFont="1" applyFill="1" applyBorder="1" applyAlignment="1">
      <alignment horizontal="left" vertical="center" wrapText="1"/>
    </xf>
    <xf numFmtId="0" fontId="17" fillId="5" borderId="176" xfId="11" applyFont="1" applyFill="1" applyBorder="1" applyAlignment="1">
      <alignment horizontal="left" vertical="center" wrapText="1"/>
    </xf>
    <xf numFmtId="0" fontId="26" fillId="0" borderId="173" xfId="11" applyFont="1" applyBorder="1" applyAlignment="1" applyProtection="1">
      <alignment horizontal="left" vertical="top" wrapText="1"/>
      <protection locked="0"/>
    </xf>
    <xf numFmtId="0" fontId="26" fillId="0" borderId="0" xfId="11" applyFont="1" applyAlignment="1" applyProtection="1">
      <alignment horizontal="left" vertical="top" wrapText="1"/>
      <protection locked="0"/>
    </xf>
    <xf numFmtId="0" fontId="56" fillId="0" borderId="173" xfId="11" applyFont="1" applyBorder="1" applyAlignment="1" applyProtection="1">
      <alignment horizontal="left" vertical="top" wrapText="1"/>
      <protection locked="0"/>
    </xf>
    <xf numFmtId="177" fontId="27" fillId="4" borderId="43" xfId="6" applyNumberFormat="1" applyFont="1" applyFill="1" applyBorder="1" applyAlignment="1">
      <alignment horizontal="center" vertical="center"/>
    </xf>
    <xf numFmtId="177" fontId="27" fillId="4" borderId="42" xfId="6" applyNumberFormat="1" applyFont="1" applyFill="1" applyBorder="1" applyAlignment="1">
      <alignment horizontal="center" vertical="center"/>
    </xf>
    <xf numFmtId="177" fontId="17" fillId="0" borderId="7" xfId="6" applyNumberFormat="1" applyFont="1" applyBorder="1" applyAlignment="1" applyProtection="1">
      <alignment horizontal="left" vertical="center" indent="1"/>
      <protection locked="0"/>
    </xf>
    <xf numFmtId="177" fontId="17" fillId="0" borderId="102" xfId="6" applyNumberFormat="1" applyFont="1" applyBorder="1" applyAlignment="1" applyProtection="1">
      <alignment horizontal="left" vertical="center" indent="1"/>
      <protection locked="0"/>
    </xf>
    <xf numFmtId="0" fontId="17" fillId="2" borderId="25" xfId="6" applyFont="1" applyFill="1" applyBorder="1" applyAlignment="1">
      <alignment horizontal="center" vertical="center"/>
    </xf>
    <xf numFmtId="188" fontId="17" fillId="0" borderId="45" xfId="6" applyNumberFormat="1" applyFont="1" applyBorder="1" applyAlignment="1" applyProtection="1">
      <alignment horizontal="right" vertical="center" shrinkToFit="1"/>
      <protection locked="0"/>
    </xf>
    <xf numFmtId="188" fontId="17" fillId="0" borderId="43" xfId="6" applyNumberFormat="1" applyFont="1" applyBorder="1" applyAlignment="1" applyProtection="1">
      <alignment horizontal="right" vertical="center" shrinkToFit="1"/>
      <protection locked="0"/>
    </xf>
    <xf numFmtId="188" fontId="17" fillId="0" borderId="56" xfId="6" applyNumberFormat="1" applyFont="1" applyBorder="1" applyAlignment="1" applyProtection="1">
      <alignment horizontal="right" vertical="center" shrinkToFit="1"/>
      <protection locked="0"/>
    </xf>
    <xf numFmtId="184" fontId="17" fillId="0" borderId="87" xfId="6" applyNumberFormat="1" applyFont="1" applyBorder="1" applyAlignment="1" applyProtection="1">
      <alignment horizontal="right" vertical="center" shrinkToFit="1"/>
      <protection locked="0"/>
    </xf>
    <xf numFmtId="184" fontId="17" fillId="0" borderId="54" xfId="6" applyNumberFormat="1" applyFont="1" applyBorder="1" applyAlignment="1" applyProtection="1">
      <alignment horizontal="right" vertical="center" shrinkToFit="1"/>
      <protection locked="0"/>
    </xf>
    <xf numFmtId="184" fontId="17" fillId="0" borderId="55" xfId="6" applyNumberFormat="1" applyFont="1" applyBorder="1" applyAlignment="1" applyProtection="1">
      <alignment horizontal="right" vertical="center" shrinkToFit="1"/>
      <protection locked="0"/>
    </xf>
    <xf numFmtId="0" fontId="17" fillId="5" borderId="37" xfId="6" applyFont="1" applyFill="1" applyBorder="1" applyAlignment="1">
      <alignment horizontal="center" vertical="center" shrinkToFit="1"/>
    </xf>
    <xf numFmtId="0" fontId="17" fillId="5" borderId="13" xfId="6" applyFont="1" applyFill="1" applyBorder="1" applyAlignment="1">
      <alignment horizontal="center" vertical="center" shrinkToFit="1"/>
    </xf>
    <xf numFmtId="0" fontId="17" fillId="5" borderId="46" xfId="6" applyFont="1" applyFill="1" applyBorder="1" applyAlignment="1">
      <alignment horizontal="center" vertical="center" shrinkToFit="1"/>
    </xf>
    <xf numFmtId="0" fontId="17" fillId="5" borderId="66" xfId="6" applyFont="1" applyFill="1" applyBorder="1" applyAlignment="1">
      <alignment horizontal="center" vertical="center" shrinkToFit="1"/>
    </xf>
    <xf numFmtId="177" fontId="28" fillId="4" borderId="43" xfId="6" applyNumberFormat="1" applyFont="1" applyFill="1" applyBorder="1" applyAlignment="1">
      <alignment horizontal="center" vertical="center" shrinkToFit="1"/>
    </xf>
    <xf numFmtId="177" fontId="28" fillId="4" borderId="42" xfId="6" applyNumberFormat="1" applyFont="1" applyFill="1" applyBorder="1" applyAlignment="1">
      <alignment horizontal="center" vertical="center" shrinkToFit="1"/>
    </xf>
    <xf numFmtId="0" fontId="26" fillId="0" borderId="0" xfId="6" applyFont="1" applyAlignment="1">
      <alignment vertical="top" wrapText="1"/>
    </xf>
    <xf numFmtId="1" fontId="27" fillId="4" borderId="43" xfId="1" applyNumberFormat="1" applyFont="1" applyFill="1" applyBorder="1" applyAlignment="1" applyProtection="1">
      <alignment horizontal="center" vertical="center"/>
    </xf>
    <xf numFmtId="1" fontId="27" fillId="4" borderId="42" xfId="1" applyNumberFormat="1" applyFont="1" applyFill="1" applyBorder="1" applyAlignment="1" applyProtection="1">
      <alignment horizontal="center" vertical="center"/>
    </xf>
    <xf numFmtId="0" fontId="17" fillId="4" borderId="40" xfId="6" applyFont="1" applyFill="1" applyBorder="1" applyAlignment="1">
      <alignment horizontal="center" vertical="center"/>
    </xf>
    <xf numFmtId="0" fontId="17" fillId="4" borderId="44" xfId="6" applyFont="1" applyFill="1" applyBorder="1" applyAlignment="1">
      <alignment horizontal="center" vertical="center"/>
    </xf>
    <xf numFmtId="0" fontId="24" fillId="4" borderId="40" xfId="6" applyFont="1" applyFill="1" applyBorder="1" applyAlignment="1">
      <alignment horizontal="right" vertical="center"/>
    </xf>
    <xf numFmtId="0" fontId="24" fillId="4" borderId="44" xfId="6" applyFont="1" applyFill="1" applyBorder="1" applyAlignment="1">
      <alignment horizontal="right" vertical="center"/>
    </xf>
    <xf numFmtId="0" fontId="17" fillId="4" borderId="41" xfId="6" applyFont="1" applyFill="1" applyBorder="1" applyAlignment="1">
      <alignment horizontal="center" vertical="center"/>
    </xf>
    <xf numFmtId="0" fontId="17" fillId="4" borderId="96" xfId="6" applyFont="1" applyFill="1" applyBorder="1" applyAlignment="1">
      <alignment horizontal="center" vertical="center"/>
    </xf>
    <xf numFmtId="0" fontId="26" fillId="0" borderId="29" xfId="6" applyFont="1" applyBorder="1" applyAlignment="1">
      <alignment horizontal="left" vertical="top" wrapText="1"/>
    </xf>
    <xf numFmtId="187" fontId="17" fillId="0" borderId="68" xfId="6" applyNumberFormat="1" applyFont="1" applyBorder="1" applyAlignment="1" applyProtection="1">
      <alignment horizontal="center" vertical="center"/>
      <protection locked="0"/>
    </xf>
    <xf numFmtId="187" fontId="17" fillId="0" borderId="56" xfId="6" applyNumberFormat="1" applyFont="1" applyBorder="1" applyAlignment="1" applyProtection="1">
      <alignment horizontal="center" vertical="center"/>
      <protection locked="0"/>
    </xf>
    <xf numFmtId="176" fontId="17" fillId="5" borderId="31" xfId="6" applyNumberFormat="1" applyFont="1" applyFill="1" applyBorder="1">
      <alignment vertical="center"/>
    </xf>
    <xf numFmtId="176" fontId="17" fillId="5" borderId="70" xfId="6" applyNumberFormat="1" applyFont="1" applyFill="1" applyBorder="1">
      <alignment vertical="center"/>
    </xf>
    <xf numFmtId="0" fontId="17" fillId="0" borderId="43" xfId="6" applyFont="1" applyBorder="1" applyAlignment="1" applyProtection="1">
      <alignment horizontal="center" vertical="center"/>
      <protection locked="0"/>
    </xf>
    <xf numFmtId="0" fontId="17" fillId="0" borderId="75" xfId="6" applyFont="1" applyBorder="1" applyAlignment="1" applyProtection="1">
      <alignment horizontal="center" vertical="center"/>
      <protection locked="0"/>
    </xf>
    <xf numFmtId="184" fontId="17" fillId="5" borderId="46" xfId="6" applyNumberFormat="1" applyFont="1" applyFill="1" applyBorder="1" applyAlignment="1">
      <alignment horizontal="right" vertical="center" shrinkToFit="1"/>
    </xf>
    <xf numFmtId="178" fontId="17" fillId="5" borderId="72" xfId="1" applyNumberFormat="1" applyFont="1" applyFill="1" applyBorder="1" applyAlignment="1" applyProtection="1">
      <alignment horizontal="right" vertical="center"/>
    </xf>
    <xf numFmtId="185" fontId="17" fillId="5" borderId="54" xfId="6" applyNumberFormat="1" applyFont="1" applyFill="1" applyBorder="1" applyAlignment="1" applyProtection="1">
      <alignment horizontal="right" vertical="center" shrinkToFit="1"/>
      <protection locked="0"/>
    </xf>
    <xf numFmtId="0" fontId="17" fillId="4" borderId="41" xfId="6" applyFont="1" applyFill="1" applyBorder="1" applyAlignment="1">
      <alignment horizontal="center" vertical="center" wrapText="1"/>
    </xf>
    <xf numFmtId="0" fontId="17" fillId="4" borderId="79" xfId="6" applyFont="1" applyFill="1" applyBorder="1" applyAlignment="1">
      <alignment horizontal="center" vertical="center"/>
    </xf>
    <xf numFmtId="178" fontId="17" fillId="5" borderId="24" xfId="6" applyNumberFormat="1" applyFont="1" applyFill="1" applyBorder="1">
      <alignment vertical="center"/>
    </xf>
    <xf numFmtId="181" fontId="28" fillId="7" borderId="41" xfId="0" applyNumberFormat="1" applyFont="1" applyFill="1" applyBorder="1" applyAlignment="1">
      <alignment horizontal="center" vertical="center" wrapText="1" shrinkToFit="1"/>
    </xf>
    <xf numFmtId="181" fontId="28" fillId="7" borderId="79" xfId="0" applyNumberFormat="1" applyFont="1" applyFill="1" applyBorder="1" applyAlignment="1">
      <alignment horizontal="center" vertical="center" wrapText="1" shrinkToFit="1"/>
    </xf>
    <xf numFmtId="176" fontId="17" fillId="7" borderId="5" xfId="6" applyNumberFormat="1" applyFont="1" applyFill="1" applyBorder="1" applyAlignment="1">
      <alignment horizontal="center" vertical="center"/>
    </xf>
    <xf numFmtId="176" fontId="17" fillId="7" borderId="82" xfId="6" applyNumberFormat="1" applyFont="1" applyFill="1" applyBorder="1" applyAlignment="1">
      <alignment horizontal="center" vertical="center"/>
    </xf>
    <xf numFmtId="187" fontId="17" fillId="0" borderId="7" xfId="6" applyNumberFormat="1" applyFont="1" applyBorder="1" applyAlignment="1" applyProtection="1">
      <alignment horizontal="right" vertical="center"/>
      <protection locked="0"/>
    </xf>
    <xf numFmtId="187" fontId="17" fillId="0" borderId="55" xfId="6" applyNumberFormat="1" applyFont="1" applyBorder="1" applyAlignment="1" applyProtection="1">
      <alignment horizontal="right" vertical="center"/>
      <protection locked="0"/>
    </xf>
    <xf numFmtId="0" fontId="26" fillId="4" borderId="37" xfId="6" applyFont="1" applyFill="1" applyBorder="1" applyAlignment="1">
      <alignment horizontal="left" vertical="center"/>
    </xf>
    <xf numFmtId="0" fontId="26" fillId="4" borderId="13" xfId="6" applyFont="1" applyFill="1" applyBorder="1" applyAlignment="1">
      <alignment horizontal="left" vertical="center"/>
    </xf>
    <xf numFmtId="1" fontId="17" fillId="4" borderId="13" xfId="1" applyNumberFormat="1" applyFont="1" applyFill="1" applyBorder="1" applyAlignment="1" applyProtection="1">
      <alignment horizontal="center" vertical="center"/>
    </xf>
    <xf numFmtId="177" fontId="17" fillId="5" borderId="57" xfId="6" applyNumberFormat="1" applyFont="1" applyFill="1" applyBorder="1" applyAlignment="1">
      <alignment horizontal="right" vertical="top"/>
    </xf>
    <xf numFmtId="177" fontId="17" fillId="5" borderId="58" xfId="6" applyNumberFormat="1" applyFont="1" applyFill="1" applyBorder="1" applyAlignment="1">
      <alignment horizontal="right" vertical="top"/>
    </xf>
    <xf numFmtId="177" fontId="17" fillId="5" borderId="59" xfId="6" applyNumberFormat="1" applyFont="1" applyFill="1" applyBorder="1" applyAlignment="1">
      <alignment horizontal="right" vertical="top"/>
    </xf>
    <xf numFmtId="0" fontId="17" fillId="0" borderId="0" xfId="6" applyFont="1" applyAlignment="1">
      <alignment horizontal="left" vertical="top" wrapText="1"/>
    </xf>
    <xf numFmtId="0" fontId="17" fillId="0" borderId="0" xfId="6" applyFont="1" applyAlignment="1">
      <alignment horizontal="left" vertical="top"/>
    </xf>
    <xf numFmtId="0" fontId="17" fillId="0" borderId="10" xfId="6" applyFont="1" applyBorder="1" applyAlignment="1" applyProtection="1">
      <alignment horizontal="left" vertical="center" shrinkToFit="1"/>
      <protection locked="0"/>
    </xf>
    <xf numFmtId="0" fontId="17" fillId="0" borderId="11" xfId="6" applyFont="1" applyBorder="1" applyAlignment="1" applyProtection="1">
      <alignment horizontal="left" vertical="center" shrinkToFit="1"/>
      <protection locked="0"/>
    </xf>
    <xf numFmtId="0" fontId="17" fillId="0" borderId="12" xfId="6" applyFont="1" applyBorder="1" applyAlignment="1" applyProtection="1">
      <alignment horizontal="left" vertical="center" shrinkToFit="1"/>
      <protection locked="0"/>
    </xf>
    <xf numFmtId="0" fontId="17" fillId="3" borderId="23" xfId="6" applyFont="1" applyFill="1" applyBorder="1" applyAlignment="1">
      <alignment horizontal="center" vertical="top" textRotation="255"/>
    </xf>
    <xf numFmtId="0" fontId="17" fillId="4" borderId="13" xfId="6" applyFont="1" applyFill="1" applyBorder="1" applyAlignment="1">
      <alignment horizontal="center" vertical="center"/>
    </xf>
    <xf numFmtId="177" fontId="17" fillId="5" borderId="71" xfId="6" applyNumberFormat="1" applyFont="1" applyFill="1" applyBorder="1" applyAlignment="1">
      <alignment horizontal="right" vertical="top"/>
    </xf>
    <xf numFmtId="0" fontId="17" fillId="0" borderId="48" xfId="6" applyFont="1" applyBorder="1" applyAlignment="1" applyProtection="1">
      <alignment horizontal="left" vertical="center" shrinkToFit="1"/>
      <protection locked="0"/>
    </xf>
    <xf numFmtId="0" fontId="17" fillId="0" borderId="6" xfId="6" applyFont="1" applyBorder="1" applyAlignment="1" applyProtection="1">
      <alignment horizontal="left" vertical="center" shrinkToFit="1"/>
      <protection locked="0"/>
    </xf>
    <xf numFmtId="0" fontId="17" fillId="0" borderId="53" xfId="6" applyFont="1" applyBorder="1" applyAlignment="1" applyProtection="1">
      <alignment horizontal="left" vertical="center" shrinkToFit="1"/>
      <protection locked="0"/>
    </xf>
    <xf numFmtId="0" fontId="17" fillId="0" borderId="51" xfId="6" applyFont="1" applyBorder="1" applyAlignment="1" applyProtection="1">
      <alignment horizontal="left" vertical="center" shrinkToFit="1"/>
      <protection locked="0"/>
    </xf>
    <xf numFmtId="0" fontId="17" fillId="0" borderId="7" xfId="6" applyFont="1" applyBorder="1" applyAlignment="1" applyProtection="1">
      <alignment horizontal="left" vertical="center" shrinkToFit="1"/>
      <protection locked="0"/>
    </xf>
    <xf numFmtId="0" fontId="17" fillId="0" borderId="54" xfId="6" applyFont="1" applyBorder="1" applyAlignment="1" applyProtection="1">
      <alignment horizontal="left" vertical="center" shrinkToFit="1"/>
      <protection locked="0"/>
    </xf>
    <xf numFmtId="0" fontId="17" fillId="0" borderId="55" xfId="6" applyFont="1" applyBorder="1" applyAlignment="1" applyProtection="1">
      <alignment horizontal="left" vertical="center" shrinkToFit="1"/>
      <protection locked="0"/>
    </xf>
    <xf numFmtId="0" fontId="17" fillId="0" borderId="5" xfId="6" applyFont="1" applyBorder="1" applyAlignment="1" applyProtection="1">
      <alignment horizontal="left" vertical="center" shrinkToFit="1"/>
      <protection locked="0"/>
    </xf>
    <xf numFmtId="0" fontId="17" fillId="0" borderId="46" xfId="6" applyFont="1" applyBorder="1" applyAlignment="1" applyProtection="1">
      <alignment horizontal="left" vertical="center" shrinkToFit="1"/>
      <protection locked="0"/>
    </xf>
    <xf numFmtId="0" fontId="17" fillId="0" borderId="82" xfId="6" applyFont="1" applyBorder="1" applyAlignment="1" applyProtection="1">
      <alignment horizontal="left" vertical="center" shrinkToFit="1"/>
      <protection locked="0"/>
    </xf>
    <xf numFmtId="0" fontId="24" fillId="4" borderId="64" xfId="6" applyFont="1" applyFill="1" applyBorder="1" applyAlignment="1">
      <alignment horizontal="center" vertical="top" wrapText="1"/>
    </xf>
    <xf numFmtId="0" fontId="24" fillId="4" borderId="23" xfId="6" applyFont="1" applyFill="1" applyBorder="1" applyAlignment="1">
      <alignment horizontal="center" vertical="top" wrapText="1"/>
    </xf>
    <xf numFmtId="0" fontId="24" fillId="4" borderId="65" xfId="6" applyFont="1" applyFill="1" applyBorder="1" applyAlignment="1">
      <alignment horizontal="center" vertical="top" wrapText="1"/>
    </xf>
    <xf numFmtId="0" fontId="17" fillId="5" borderId="146" xfId="6" applyFont="1" applyFill="1" applyBorder="1" applyAlignment="1">
      <alignment vertical="center" wrapText="1"/>
    </xf>
    <xf numFmtId="0" fontId="0" fillId="5" borderId="146" xfId="0" applyFill="1" applyBorder="1" applyAlignment="1">
      <alignment vertical="center" wrapText="1"/>
    </xf>
    <xf numFmtId="0" fontId="28" fillId="0" borderId="0" xfId="0" applyFont="1">
      <alignment vertical="center"/>
    </xf>
    <xf numFmtId="38" fontId="17" fillId="5" borderId="9" xfId="3" applyFont="1" applyFill="1" applyBorder="1" applyAlignment="1" applyProtection="1">
      <alignment horizontal="right" vertical="center"/>
    </xf>
    <xf numFmtId="38" fontId="17" fillId="5" borderId="18" xfId="3" applyFont="1" applyFill="1" applyBorder="1" applyAlignment="1" applyProtection="1">
      <alignment horizontal="right" vertical="center"/>
    </xf>
    <xf numFmtId="38" fontId="17" fillId="5" borderId="10" xfId="3" applyFont="1" applyFill="1" applyBorder="1" applyAlignment="1" applyProtection="1">
      <alignment horizontal="right" vertical="center"/>
    </xf>
    <xf numFmtId="38" fontId="17" fillId="5" borderId="19" xfId="3" applyFont="1" applyFill="1" applyBorder="1" applyAlignment="1" applyProtection="1">
      <alignment horizontal="right" vertical="center"/>
    </xf>
    <xf numFmtId="0" fontId="17" fillId="4" borderId="61" xfId="6" applyFont="1" applyFill="1" applyBorder="1" applyAlignment="1">
      <alignment vertical="center" shrinkToFit="1"/>
    </xf>
    <xf numFmtId="0" fontId="17" fillId="4" borderId="93" xfId="6" applyFont="1" applyFill="1" applyBorder="1" applyAlignment="1">
      <alignment vertical="center" shrinkToFit="1"/>
    </xf>
    <xf numFmtId="0" fontId="17" fillId="2" borderId="27" xfId="6" applyFont="1" applyFill="1" applyBorder="1" applyAlignment="1">
      <alignment horizontal="left" vertical="center"/>
    </xf>
    <xf numFmtId="0" fontId="17" fillId="2" borderId="28" xfId="6" applyFont="1" applyFill="1" applyBorder="1" applyAlignment="1">
      <alignment horizontal="left" vertical="center"/>
    </xf>
    <xf numFmtId="38" fontId="17" fillId="5" borderId="48" xfId="3" applyFont="1" applyFill="1" applyBorder="1" applyAlignment="1" applyProtection="1">
      <alignment horizontal="right" vertical="center"/>
    </xf>
    <xf numFmtId="38" fontId="17" fillId="5" borderId="49" xfId="3" applyFont="1" applyFill="1" applyBorder="1" applyAlignment="1" applyProtection="1">
      <alignment horizontal="right" vertical="center"/>
    </xf>
    <xf numFmtId="38" fontId="26" fillId="5" borderId="152" xfId="3" applyFont="1" applyFill="1" applyBorder="1" applyAlignment="1" applyProtection="1">
      <alignment horizontal="right" vertical="center"/>
    </xf>
    <xf numFmtId="38" fontId="26" fillId="5" borderId="153" xfId="3" applyFont="1" applyFill="1" applyBorder="1" applyAlignment="1" applyProtection="1">
      <alignment horizontal="right" vertical="center"/>
    </xf>
    <xf numFmtId="38" fontId="17" fillId="3" borderId="24" xfId="3" applyFont="1" applyFill="1" applyBorder="1" applyAlignment="1" applyProtection="1">
      <alignment horizontal="right" vertical="center"/>
    </xf>
    <xf numFmtId="38" fontId="17" fillId="3" borderId="70" xfId="3" applyFont="1" applyFill="1" applyBorder="1" applyAlignment="1" applyProtection="1">
      <alignment horizontal="right" vertical="center"/>
    </xf>
    <xf numFmtId="38" fontId="17" fillId="3" borderId="0" xfId="3" applyFont="1" applyFill="1" applyBorder="1" applyAlignment="1" applyProtection="1">
      <alignment horizontal="right" vertical="center"/>
    </xf>
    <xf numFmtId="38" fontId="17" fillId="3" borderId="32" xfId="3" applyFont="1" applyFill="1" applyBorder="1" applyAlignment="1" applyProtection="1">
      <alignment horizontal="right" vertical="center"/>
    </xf>
    <xf numFmtId="38" fontId="17" fillId="5" borderId="10" xfId="3" applyFont="1" applyFill="1" applyBorder="1" applyAlignment="1" applyProtection="1">
      <alignment horizontal="right" vertical="center" wrapText="1"/>
    </xf>
    <xf numFmtId="38" fontId="17" fillId="5" borderId="19" xfId="3" applyFont="1" applyFill="1" applyBorder="1" applyAlignment="1" applyProtection="1">
      <alignment horizontal="right" vertical="center" wrapText="1"/>
    </xf>
    <xf numFmtId="38" fontId="17" fillId="5" borderId="96" xfId="3" applyFont="1" applyFill="1" applyBorder="1" applyAlignment="1" applyProtection="1">
      <alignment horizontal="right" vertical="center" wrapText="1"/>
    </xf>
    <xf numFmtId="38" fontId="17" fillId="5" borderId="92" xfId="3" applyFont="1" applyFill="1" applyBorder="1" applyAlignment="1" applyProtection="1">
      <alignment horizontal="right" vertical="center" wrapText="1"/>
    </xf>
    <xf numFmtId="38" fontId="17" fillId="3" borderId="43" xfId="3" applyFont="1" applyFill="1" applyBorder="1" applyAlignment="1" applyProtection="1">
      <alignment horizontal="right" vertical="center"/>
    </xf>
    <xf numFmtId="38" fontId="17" fillId="3" borderId="42" xfId="3" applyFont="1" applyFill="1" applyBorder="1" applyAlignment="1" applyProtection="1">
      <alignment horizontal="right" vertical="center"/>
    </xf>
    <xf numFmtId="192" fontId="42" fillId="0" borderId="7" xfId="7" applyNumberFormat="1" applyFont="1" applyBorder="1" applyAlignment="1" applyProtection="1">
      <alignment horizontal="right" vertical="center"/>
      <protection locked="0"/>
    </xf>
    <xf numFmtId="192" fontId="42" fillId="0" borderId="54" xfId="7" applyNumberFormat="1" applyFont="1" applyBorder="1" applyAlignment="1" applyProtection="1">
      <alignment horizontal="right" vertical="center"/>
      <protection locked="0"/>
    </xf>
    <xf numFmtId="182" fontId="42" fillId="5" borderId="5" xfId="7" applyNumberFormat="1" applyFont="1" applyFill="1" applyBorder="1" applyAlignment="1" applyProtection="1">
      <alignment horizontal="center" vertical="center"/>
      <protection locked="0"/>
    </xf>
    <xf numFmtId="182" fontId="42" fillId="5" borderId="46" xfId="7" applyNumberFormat="1" applyFont="1" applyFill="1" applyBorder="1" applyAlignment="1" applyProtection="1">
      <alignment horizontal="center" vertical="center"/>
      <protection locked="0"/>
    </xf>
    <xf numFmtId="182" fontId="42" fillId="5" borderId="62" xfId="7" applyNumberFormat="1" applyFont="1" applyFill="1" applyBorder="1" applyAlignment="1" applyProtection="1">
      <alignment horizontal="center" vertical="center"/>
      <protection locked="0"/>
    </xf>
    <xf numFmtId="0" fontId="39" fillId="4" borderId="87" xfId="7" applyFont="1" applyFill="1" applyBorder="1" applyAlignment="1">
      <alignment horizontal="center" vertical="center"/>
    </xf>
    <xf numFmtId="0" fontId="39" fillId="4" borderId="55" xfId="7" applyFont="1" applyFill="1" applyBorder="1" applyAlignment="1">
      <alignment horizontal="center" vertical="center"/>
    </xf>
    <xf numFmtId="0" fontId="39" fillId="4" borderId="52" xfId="7" applyFont="1" applyFill="1" applyBorder="1" applyAlignment="1">
      <alignment horizontal="center" vertical="center"/>
    </xf>
    <xf numFmtId="0" fontId="39" fillId="4" borderId="51" xfId="7" applyFont="1" applyFill="1" applyBorder="1" applyAlignment="1">
      <alignment horizontal="center" vertical="center"/>
    </xf>
    <xf numFmtId="181" fontId="42" fillId="0" borderId="52" xfId="7" applyNumberFormat="1" applyFont="1" applyBorder="1" applyAlignment="1" applyProtection="1">
      <alignment horizontal="center" vertical="center" shrinkToFit="1"/>
      <protection locked="0"/>
    </xf>
    <xf numFmtId="181" fontId="42" fillId="0" borderId="53" xfId="7" applyNumberFormat="1" applyFont="1" applyBorder="1" applyAlignment="1" applyProtection="1">
      <alignment horizontal="center" vertical="center" shrinkToFit="1"/>
      <protection locked="0"/>
    </xf>
    <xf numFmtId="181" fontId="42" fillId="0" borderId="51" xfId="7" applyNumberFormat="1" applyFont="1" applyBorder="1" applyAlignment="1" applyProtection="1">
      <alignment horizontal="center" vertical="center" shrinkToFit="1"/>
      <protection locked="0"/>
    </xf>
    <xf numFmtId="0" fontId="42" fillId="4" borderId="45" xfId="7" applyFont="1" applyFill="1" applyBorder="1" applyAlignment="1">
      <alignment horizontal="center" vertical="center"/>
    </xf>
    <xf numFmtId="0" fontId="42" fillId="4" borderId="43" xfId="7" applyFont="1" applyFill="1" applyBorder="1" applyAlignment="1">
      <alignment horizontal="center" vertical="center"/>
    </xf>
    <xf numFmtId="0" fontId="42" fillId="4" borderId="75" xfId="7" applyFont="1" applyFill="1" applyBorder="1" applyAlignment="1">
      <alignment horizontal="center" vertical="center"/>
    </xf>
    <xf numFmtId="0" fontId="27" fillId="0" borderId="0" xfId="6" applyFont="1" applyAlignment="1">
      <alignment wrapText="1"/>
    </xf>
    <xf numFmtId="183" fontId="42" fillId="5" borderId="6" xfId="7" applyNumberFormat="1" applyFont="1" applyFill="1" applyBorder="1" applyAlignment="1" applyProtection="1">
      <alignment horizontal="center" vertical="center"/>
      <protection locked="0"/>
    </xf>
    <xf numFmtId="183" fontId="42" fillId="5" borderId="53" xfId="7" applyNumberFormat="1" applyFont="1" applyFill="1" applyBorder="1" applyAlignment="1" applyProtection="1">
      <alignment horizontal="center" vertical="center"/>
      <protection locked="0"/>
    </xf>
    <xf numFmtId="183" fontId="42" fillId="5" borderId="60" xfId="7" applyNumberFormat="1" applyFont="1" applyFill="1" applyBorder="1" applyAlignment="1" applyProtection="1">
      <alignment horizontal="center" vertical="center"/>
      <protection locked="0"/>
    </xf>
    <xf numFmtId="0" fontId="39" fillId="4" borderId="47" xfId="7" applyFont="1" applyFill="1" applyBorder="1" applyAlignment="1">
      <alignment horizontal="center" vertical="center"/>
    </xf>
    <xf numFmtId="0" fontId="39" fillId="4" borderId="82" xfId="7" applyFont="1" applyFill="1" applyBorder="1" applyAlignment="1">
      <alignment horizontal="center" vertical="center"/>
    </xf>
    <xf numFmtId="192" fontId="42" fillId="5" borderId="5" xfId="7" applyNumberFormat="1" applyFont="1" applyFill="1" applyBorder="1" applyAlignment="1">
      <alignment horizontal="right" vertical="center"/>
    </xf>
    <xf numFmtId="192" fontId="42" fillId="5" borderId="62" xfId="7" applyNumberFormat="1" applyFont="1" applyFill="1" applyBorder="1" applyAlignment="1">
      <alignment horizontal="right" vertical="center"/>
    </xf>
    <xf numFmtId="0" fontId="61" fillId="0" borderId="0" xfId="7" applyFont="1" applyAlignment="1">
      <alignment horizontal="center" vertical="center"/>
    </xf>
    <xf numFmtId="0" fontId="34" fillId="0" borderId="0" xfId="6" applyFont="1" applyAlignment="1">
      <alignment vertical="top" wrapText="1"/>
    </xf>
    <xf numFmtId="181" fontId="42" fillId="7" borderId="37" xfId="0" applyNumberFormat="1" applyFont="1" applyFill="1" applyBorder="1" applyAlignment="1" applyProtection="1">
      <alignment horizontal="center" vertical="center" wrapText="1" shrinkToFit="1"/>
      <protection locked="0"/>
    </xf>
    <xf numFmtId="181" fontId="42" fillId="7" borderId="13" xfId="0" applyNumberFormat="1" applyFont="1" applyFill="1" applyBorder="1" applyAlignment="1" applyProtection="1">
      <alignment horizontal="center" vertical="center" wrapText="1" shrinkToFit="1"/>
      <protection locked="0"/>
    </xf>
    <xf numFmtId="181" fontId="42" fillId="7" borderId="85" xfId="0" applyNumberFormat="1" applyFont="1" applyFill="1" applyBorder="1" applyAlignment="1" applyProtection="1">
      <alignment horizontal="center" vertical="center" wrapText="1" shrinkToFit="1"/>
      <protection locked="0"/>
    </xf>
    <xf numFmtId="181" fontId="42" fillId="7" borderId="15" xfId="0" applyNumberFormat="1" applyFont="1" applyFill="1" applyBorder="1" applyAlignment="1" applyProtection="1">
      <alignment horizontal="center" vertical="center" wrapText="1" shrinkToFit="1"/>
      <protection locked="0"/>
    </xf>
    <xf numFmtId="181" fontId="42" fillId="7" borderId="24" xfId="0" applyNumberFormat="1" applyFont="1" applyFill="1" applyBorder="1" applyAlignment="1" applyProtection="1">
      <alignment horizontal="center" vertical="center" wrapText="1" shrinkToFit="1"/>
      <protection locked="0"/>
    </xf>
    <xf numFmtId="181" fontId="42" fillId="7" borderId="83" xfId="0" applyNumberFormat="1" applyFont="1" applyFill="1" applyBorder="1" applyAlignment="1" applyProtection="1">
      <alignment horizontal="center" vertical="center" wrapText="1" shrinkToFit="1"/>
      <protection locked="0"/>
    </xf>
    <xf numFmtId="176" fontId="24" fillId="7" borderId="5" xfId="6" applyNumberFormat="1" applyFont="1" applyFill="1" applyBorder="1" applyAlignment="1">
      <alignment horizontal="center" vertical="center"/>
    </xf>
    <xf numFmtId="176" fontId="24" fillId="7" borderId="82" xfId="6" applyNumberFormat="1" applyFont="1" applyFill="1" applyBorder="1" applyAlignment="1">
      <alignment horizontal="center" vertical="center"/>
    </xf>
    <xf numFmtId="183" fontId="39" fillId="4" borderId="68" xfId="7" applyNumberFormat="1" applyFont="1" applyFill="1" applyBorder="1" applyAlignment="1">
      <alignment horizontal="center" vertical="center"/>
    </xf>
    <xf numFmtId="183" fontId="39" fillId="4" borderId="75" xfId="7" applyNumberFormat="1" applyFont="1" applyFill="1" applyBorder="1" applyAlignment="1">
      <alignment horizontal="center" vertical="center"/>
    </xf>
    <xf numFmtId="0" fontId="39" fillId="4" borderId="45" xfId="7" applyFont="1" applyFill="1" applyBorder="1" applyAlignment="1">
      <alignment horizontal="center" vertical="center" wrapText="1" shrinkToFit="1"/>
    </xf>
    <xf numFmtId="0" fontId="39" fillId="4" borderId="75" xfId="7" applyFont="1" applyFill="1" applyBorder="1" applyAlignment="1">
      <alignment horizontal="center" vertical="center" wrapText="1" shrinkToFit="1"/>
    </xf>
    <xf numFmtId="0" fontId="39" fillId="4" borderId="45" xfId="7" applyFont="1" applyFill="1" applyBorder="1" applyAlignment="1">
      <alignment horizontal="center" vertical="center"/>
    </xf>
    <xf numFmtId="0" fontId="39" fillId="4" borderId="43" xfId="7" applyFont="1" applyFill="1" applyBorder="1" applyAlignment="1">
      <alignment horizontal="center" vertical="center"/>
    </xf>
    <xf numFmtId="0" fontId="39" fillId="4" borderId="56" xfId="7" applyFont="1" applyFill="1" applyBorder="1" applyAlignment="1">
      <alignment horizontal="center" vertical="center"/>
    </xf>
    <xf numFmtId="0" fontId="26" fillId="0" borderId="0" xfId="6" applyFont="1" applyAlignment="1">
      <alignment horizontal="left" vertical="top" wrapText="1"/>
    </xf>
    <xf numFmtId="0" fontId="39" fillId="4" borderId="75" xfId="7" applyFont="1" applyFill="1" applyBorder="1" applyAlignment="1">
      <alignment horizontal="center" vertical="center"/>
    </xf>
    <xf numFmtId="0" fontId="39" fillId="4" borderId="45" xfId="7" applyFont="1" applyFill="1" applyBorder="1" applyAlignment="1">
      <alignment horizontal="center" vertical="center" shrinkToFit="1"/>
    </xf>
    <xf numFmtId="0" fontId="39" fillId="4" borderId="43" xfId="7" applyFont="1" applyFill="1" applyBorder="1" applyAlignment="1">
      <alignment horizontal="center" vertical="center" shrinkToFit="1"/>
    </xf>
    <xf numFmtId="0" fontId="39" fillId="4" borderId="75" xfId="7" applyFont="1" applyFill="1" applyBorder="1" applyAlignment="1">
      <alignment horizontal="center" vertical="center" shrinkToFit="1"/>
    </xf>
    <xf numFmtId="181" fontId="42" fillId="0" borderId="87" xfId="7" applyNumberFormat="1" applyFont="1" applyBorder="1" applyAlignment="1" applyProtection="1">
      <alignment horizontal="center" vertical="center" shrinkToFit="1"/>
      <protection locked="0"/>
    </xf>
    <xf numFmtId="181" fontId="42" fillId="0" borderId="54" xfId="7" applyNumberFormat="1" applyFont="1" applyBorder="1" applyAlignment="1" applyProtection="1">
      <alignment horizontal="center" vertical="center" shrinkToFit="1"/>
      <protection locked="0"/>
    </xf>
    <xf numFmtId="181" fontId="42" fillId="0" borderId="55" xfId="7" applyNumberFormat="1" applyFont="1" applyBorder="1" applyAlignment="1" applyProtection="1">
      <alignment horizontal="center" vertical="center" shrinkToFit="1"/>
      <protection locked="0"/>
    </xf>
    <xf numFmtId="183" fontId="39" fillId="4" borderId="68" xfId="7" applyNumberFormat="1" applyFont="1" applyFill="1" applyBorder="1" applyAlignment="1">
      <alignment horizontal="center" vertical="center" wrapText="1"/>
    </xf>
    <xf numFmtId="183" fontId="39" fillId="4" borderId="75" xfId="7" applyNumberFormat="1" applyFont="1" applyFill="1" applyBorder="1" applyAlignment="1">
      <alignment horizontal="center" vertical="center" wrapText="1"/>
    </xf>
    <xf numFmtId="183" fontId="42" fillId="0" borderId="6" xfId="7" applyNumberFormat="1" applyFont="1" applyBorder="1" applyAlignment="1" applyProtection="1">
      <alignment horizontal="center" vertical="center"/>
      <protection locked="0"/>
    </xf>
    <xf numFmtId="183" fontId="42" fillId="0" borderId="53" xfId="7" applyNumberFormat="1" applyFont="1" applyBorder="1" applyAlignment="1" applyProtection="1">
      <alignment horizontal="center" vertical="center"/>
      <protection locked="0"/>
    </xf>
    <xf numFmtId="183" fontId="42" fillId="0" borderId="60" xfId="7" applyNumberFormat="1" applyFont="1" applyBorder="1" applyAlignment="1" applyProtection="1">
      <alignment horizontal="center" vertical="center"/>
      <protection locked="0"/>
    </xf>
    <xf numFmtId="182" fontId="42" fillId="0" borderId="5" xfId="7" applyNumberFormat="1" applyFont="1" applyBorder="1" applyAlignment="1" applyProtection="1">
      <alignment horizontal="center" vertical="center"/>
      <protection locked="0"/>
    </xf>
    <xf numFmtId="182" fontId="42" fillId="0" borderId="46" xfId="7" applyNumberFormat="1" applyFont="1" applyBorder="1" applyAlignment="1" applyProtection="1">
      <alignment horizontal="center" vertical="center"/>
      <protection locked="0"/>
    </xf>
    <xf numFmtId="182" fontId="42" fillId="0" borderId="62" xfId="7" applyNumberFormat="1" applyFont="1" applyBorder="1" applyAlignment="1" applyProtection="1">
      <alignment horizontal="center" vertical="center"/>
      <protection locked="0"/>
    </xf>
    <xf numFmtId="0" fontId="39" fillId="4" borderId="14" xfId="7" applyFont="1" applyFill="1" applyBorder="1" applyAlignment="1">
      <alignment horizontal="center" vertical="center"/>
    </xf>
    <xf numFmtId="0" fontId="39" fillId="4" borderId="97" xfId="7" applyFont="1" applyFill="1" applyBorder="1" applyAlignment="1">
      <alignment horizontal="center" vertical="center"/>
    </xf>
    <xf numFmtId="192" fontId="42" fillId="0" borderId="55" xfId="7" applyNumberFormat="1" applyFont="1" applyBorder="1" applyAlignment="1" applyProtection="1">
      <alignment horizontal="right" vertical="center"/>
      <protection locked="0"/>
    </xf>
    <xf numFmtId="187" fontId="42" fillId="5" borderId="44" xfId="7" applyNumberFormat="1" applyFont="1" applyFill="1" applyBorder="1" applyAlignment="1">
      <alignment horizontal="right" vertical="center"/>
    </xf>
    <xf numFmtId="187" fontId="42" fillId="5" borderId="80" xfId="7" applyNumberFormat="1" applyFont="1" applyFill="1" applyBorder="1" applyAlignment="1">
      <alignment horizontal="right" vertical="center"/>
    </xf>
    <xf numFmtId="181" fontId="42" fillId="0" borderId="47" xfId="7" applyNumberFormat="1" applyFont="1" applyBorder="1" applyAlignment="1" applyProtection="1">
      <alignment horizontal="center" vertical="center" shrinkToFit="1"/>
      <protection locked="0"/>
    </xf>
    <xf numFmtId="181" fontId="42" fillId="0" borderId="46" xfId="7" applyNumberFormat="1" applyFont="1" applyBorder="1" applyAlignment="1" applyProtection="1">
      <alignment horizontal="center" vertical="center" shrinkToFit="1"/>
      <protection locked="0"/>
    </xf>
    <xf numFmtId="181" fontId="42" fillId="0" borderId="82" xfId="7" applyNumberFormat="1" applyFont="1" applyBorder="1" applyAlignment="1" applyProtection="1">
      <alignment horizontal="center" vertical="center" shrinkToFit="1"/>
      <protection locked="0"/>
    </xf>
    <xf numFmtId="0" fontId="39" fillId="4" borderId="79" xfId="7" applyFont="1" applyFill="1" applyBorder="1" applyAlignment="1">
      <alignment horizontal="center" vertical="center" wrapText="1" shrinkToFit="1"/>
    </xf>
    <xf numFmtId="0" fontId="39" fillId="4" borderId="80" xfId="7" applyFont="1" applyFill="1" applyBorder="1" applyAlignment="1">
      <alignment horizontal="center" vertical="center" wrapText="1" shrinkToFit="1"/>
    </xf>
    <xf numFmtId="0" fontId="39" fillId="4" borderId="40" xfId="7" applyFont="1" applyFill="1" applyBorder="1" applyAlignment="1">
      <alignment horizontal="center" vertical="center"/>
    </xf>
    <xf numFmtId="0" fontId="39" fillId="4" borderId="44" xfId="7" applyFont="1" applyFill="1" applyBorder="1" applyAlignment="1">
      <alignment horizontal="center" vertical="center"/>
    </xf>
    <xf numFmtId="0" fontId="42" fillId="4" borderId="87" xfId="7" applyFont="1" applyFill="1" applyBorder="1" applyAlignment="1">
      <alignment horizontal="center" vertical="center"/>
    </xf>
    <xf numFmtId="0" fontId="42" fillId="4" borderId="54" xfId="7" applyFont="1" applyFill="1" applyBorder="1" applyAlignment="1">
      <alignment horizontal="center" vertical="center"/>
    </xf>
    <xf numFmtId="187" fontId="24" fillId="0" borderId="7" xfId="6" applyNumberFormat="1" applyFont="1" applyBorder="1" applyAlignment="1" applyProtection="1">
      <alignment horizontal="right" vertical="center"/>
      <protection locked="0"/>
    </xf>
    <xf numFmtId="187" fontId="24" fillId="0" borderId="55" xfId="6" applyNumberFormat="1" applyFont="1" applyBorder="1" applyAlignment="1" applyProtection="1">
      <alignment horizontal="right" vertical="center"/>
      <protection locked="0"/>
    </xf>
    <xf numFmtId="0" fontId="42" fillId="4" borderId="40" xfId="7" applyFont="1" applyFill="1" applyBorder="1" applyAlignment="1">
      <alignment horizontal="center" vertical="center"/>
    </xf>
    <xf numFmtId="0" fontId="42" fillId="4" borderId="44" xfId="7" applyFont="1" applyFill="1" applyBorder="1" applyAlignment="1">
      <alignment horizontal="center" vertical="center"/>
    </xf>
    <xf numFmtId="187" fontId="42" fillId="5" borderId="68" xfId="7" applyNumberFormat="1" applyFont="1" applyFill="1" applyBorder="1" applyAlignment="1">
      <alignment horizontal="right" vertical="center"/>
    </xf>
    <xf numFmtId="187" fontId="42" fillId="5" borderId="75" xfId="7" applyNumberFormat="1" applyFont="1" applyFill="1" applyBorder="1" applyAlignment="1">
      <alignment horizontal="right" vertical="center"/>
    </xf>
    <xf numFmtId="181" fontId="42" fillId="0" borderId="21" xfId="7" applyNumberFormat="1" applyFont="1" applyBorder="1" applyAlignment="1" applyProtection="1">
      <alignment horizontal="center" vertical="center" shrinkToFit="1"/>
      <protection locked="0"/>
    </xf>
    <xf numFmtId="181" fontId="42" fillId="0" borderId="10" xfId="7" applyNumberFormat="1" applyFont="1" applyBorder="1" applyAlignment="1" applyProtection="1">
      <alignment horizontal="center" vertical="center" shrinkToFit="1"/>
      <protection locked="0"/>
    </xf>
    <xf numFmtId="0" fontId="39" fillId="4" borderId="41" xfId="7" applyFont="1" applyFill="1" applyBorder="1" applyAlignment="1">
      <alignment horizontal="center" vertical="center"/>
    </xf>
    <xf numFmtId="0" fontId="39" fillId="4" borderId="96" xfId="7" applyFont="1" applyFill="1" applyBorder="1" applyAlignment="1">
      <alignment horizontal="center" vertical="center"/>
    </xf>
    <xf numFmtId="0" fontId="39" fillId="4" borderId="86" xfId="7" applyFont="1" applyFill="1" applyBorder="1" applyAlignment="1">
      <alignment horizontal="center" vertical="center"/>
    </xf>
    <xf numFmtId="181" fontId="42" fillId="7" borderId="37" xfId="0" applyNumberFormat="1" applyFont="1" applyFill="1" applyBorder="1" applyAlignment="1">
      <alignment horizontal="center" vertical="center" wrapText="1" shrinkToFit="1"/>
    </xf>
    <xf numFmtId="181" fontId="42" fillId="7" borderId="13" xfId="0" applyNumberFormat="1" applyFont="1" applyFill="1" applyBorder="1" applyAlignment="1">
      <alignment horizontal="center" vertical="center" wrapText="1" shrinkToFit="1"/>
    </xf>
    <xf numFmtId="181" fontId="42" fillId="7" borderId="85" xfId="0" applyNumberFormat="1" applyFont="1" applyFill="1" applyBorder="1" applyAlignment="1">
      <alignment horizontal="center" vertical="center" wrapText="1" shrinkToFit="1"/>
    </xf>
    <xf numFmtId="181" fontId="42" fillId="7" borderId="15" xfId="0" applyNumberFormat="1" applyFont="1" applyFill="1" applyBorder="1" applyAlignment="1">
      <alignment horizontal="center" vertical="center" wrapText="1" shrinkToFit="1"/>
    </xf>
    <xf numFmtId="181" fontId="42" fillId="7" borderId="24" xfId="0" applyNumberFormat="1" applyFont="1" applyFill="1" applyBorder="1" applyAlignment="1">
      <alignment horizontal="center" vertical="center" wrapText="1" shrinkToFit="1"/>
    </xf>
    <xf numFmtId="181" fontId="42" fillId="7" borderId="83" xfId="0" applyNumberFormat="1" applyFont="1" applyFill="1" applyBorder="1" applyAlignment="1">
      <alignment horizontal="center" vertical="center" wrapText="1" shrinkToFit="1"/>
    </xf>
    <xf numFmtId="181" fontId="42" fillId="0" borderId="50" xfId="7" applyNumberFormat="1" applyFont="1" applyBorder="1" applyAlignment="1" applyProtection="1">
      <alignment horizontal="center" vertical="center" shrinkToFit="1"/>
      <protection locked="0"/>
    </xf>
    <xf numFmtId="181" fontId="42" fillId="0" borderId="9" xfId="7" applyNumberFormat="1" applyFont="1" applyBorder="1" applyAlignment="1" applyProtection="1">
      <alignment horizontal="center" vertical="center" shrinkToFit="1"/>
      <protection locked="0"/>
    </xf>
    <xf numFmtId="187" fontId="39" fillId="5" borderId="68" xfId="7" applyNumberFormat="1" applyFont="1" applyFill="1" applyBorder="1" applyAlignment="1">
      <alignment horizontal="right" vertical="center"/>
    </xf>
    <xf numFmtId="187" fontId="39" fillId="5" borderId="75" xfId="7" applyNumberFormat="1" applyFont="1" applyFill="1" applyBorder="1" applyAlignment="1">
      <alignment horizontal="right" vertical="center"/>
    </xf>
    <xf numFmtId="187" fontId="42" fillId="0" borderId="68" xfId="3" applyNumberFormat="1" applyFont="1" applyBorder="1" applyAlignment="1" applyProtection="1">
      <alignment horizontal="center" vertical="center"/>
      <protection locked="0"/>
    </xf>
    <xf numFmtId="187" fontId="42" fillId="0" borderId="56" xfId="3" applyNumberFormat="1" applyFont="1" applyBorder="1" applyAlignment="1" applyProtection="1">
      <alignment horizontal="center" vertical="center"/>
      <protection locked="0"/>
    </xf>
    <xf numFmtId="0" fontId="39" fillId="4" borderId="40" xfId="7" applyFont="1" applyFill="1" applyBorder="1" applyAlignment="1">
      <alignment horizontal="center" vertical="center" shrinkToFit="1"/>
    </xf>
    <xf numFmtId="0" fontId="39" fillId="4" borderId="44" xfId="7" applyFont="1" applyFill="1" applyBorder="1" applyAlignment="1">
      <alignment horizontal="center" vertical="center" shrinkToFit="1"/>
    </xf>
    <xf numFmtId="0" fontId="39" fillId="4" borderId="41" xfId="7" applyFont="1" applyFill="1" applyBorder="1" applyAlignment="1">
      <alignment horizontal="center" vertical="center" shrinkToFit="1"/>
    </xf>
    <xf numFmtId="0" fontId="39" fillId="4" borderId="96" xfId="7" applyFont="1" applyFill="1" applyBorder="1" applyAlignment="1">
      <alignment horizontal="center" vertical="center" shrinkToFit="1"/>
    </xf>
    <xf numFmtId="197" fontId="42" fillId="5" borderId="96" xfId="7" applyNumberFormat="1" applyFont="1" applyFill="1" applyBorder="1" applyAlignment="1">
      <alignment horizontal="right" vertical="center" shrinkToFit="1"/>
    </xf>
    <xf numFmtId="197" fontId="42" fillId="5" borderId="86" xfId="7" applyNumberFormat="1" applyFont="1" applyFill="1" applyBorder="1" applyAlignment="1">
      <alignment horizontal="right" vertical="center" shrinkToFit="1"/>
    </xf>
    <xf numFmtId="0" fontId="39" fillId="4" borderId="97" xfId="7" applyFont="1" applyFill="1" applyBorder="1" applyAlignment="1">
      <alignment horizontal="center" vertical="center" shrinkToFit="1"/>
    </xf>
    <xf numFmtId="0" fontId="39" fillId="4" borderId="98" xfId="7" applyFont="1" applyFill="1" applyBorder="1" applyAlignment="1">
      <alignment horizontal="center" vertical="center" shrinkToFit="1"/>
    </xf>
    <xf numFmtId="187" fontId="42" fillId="5" borderId="44" xfId="7" applyNumberFormat="1" applyFont="1" applyFill="1" applyBorder="1" applyAlignment="1">
      <alignment horizontal="right" vertical="center" shrinkToFit="1"/>
    </xf>
    <xf numFmtId="187" fontId="42" fillId="5" borderId="81" xfId="7" applyNumberFormat="1" applyFont="1" applyFill="1" applyBorder="1" applyAlignment="1">
      <alignment horizontal="right" vertical="center" shrinkToFit="1"/>
    </xf>
    <xf numFmtId="38" fontId="42" fillId="5" borderId="44" xfId="7" applyNumberFormat="1" applyFont="1" applyFill="1" applyBorder="1" applyAlignment="1">
      <alignment horizontal="center" vertical="center" shrinkToFit="1"/>
    </xf>
    <xf numFmtId="38" fontId="42" fillId="5" borderId="81" xfId="7" applyNumberFormat="1" applyFont="1" applyFill="1" applyBorder="1" applyAlignment="1">
      <alignment horizontal="center" vertical="center" shrinkToFit="1"/>
    </xf>
    <xf numFmtId="187" fontId="42" fillId="5" borderId="80" xfId="7" applyNumberFormat="1" applyFont="1" applyFill="1" applyBorder="1" applyAlignment="1">
      <alignment horizontal="right" vertical="center" shrinkToFit="1"/>
    </xf>
    <xf numFmtId="187" fontId="42" fillId="5" borderId="94" xfId="7" applyNumberFormat="1" applyFont="1" applyFill="1" applyBorder="1" applyAlignment="1">
      <alignment horizontal="right" vertical="center" shrinkToFit="1"/>
    </xf>
    <xf numFmtId="0" fontId="39" fillId="4" borderId="83" xfId="7" applyFont="1" applyFill="1" applyBorder="1" applyAlignment="1">
      <alignment horizontal="center" vertical="center" shrinkToFit="1"/>
    </xf>
    <xf numFmtId="0" fontId="39" fillId="4" borderId="80" xfId="7" applyFont="1" applyFill="1" applyBorder="1" applyAlignment="1">
      <alignment horizontal="center" vertical="center" shrinkToFit="1"/>
    </xf>
    <xf numFmtId="183" fontId="33" fillId="4" borderId="68" xfId="7" applyNumberFormat="1" applyFont="1" applyFill="1" applyBorder="1" applyAlignment="1">
      <alignment horizontal="center" vertical="center"/>
    </xf>
    <xf numFmtId="183" fontId="33" fillId="4" borderId="75" xfId="7" applyNumberFormat="1" applyFont="1" applyFill="1" applyBorder="1" applyAlignment="1">
      <alignment horizontal="center" vertical="center"/>
    </xf>
    <xf numFmtId="0" fontId="39" fillId="4" borderId="7" xfId="7" applyFont="1" applyFill="1" applyBorder="1" applyAlignment="1">
      <alignment horizontal="center" vertical="center"/>
    </xf>
    <xf numFmtId="183" fontId="39" fillId="4" borderId="87" xfId="7" applyNumberFormat="1" applyFont="1" applyFill="1" applyBorder="1" applyAlignment="1">
      <alignment horizontal="center" vertical="center" shrinkToFit="1"/>
    </xf>
    <xf numFmtId="183" fontId="39" fillId="4" borderId="54" xfId="7" applyNumberFormat="1" applyFont="1" applyFill="1" applyBorder="1" applyAlignment="1">
      <alignment horizontal="center" vertical="center" shrinkToFit="1"/>
    </xf>
    <xf numFmtId="0" fontId="0" fillId="0" borderId="54" xfId="0" applyBorder="1">
      <alignment vertical="center"/>
    </xf>
    <xf numFmtId="38" fontId="42" fillId="5" borderId="87" xfId="3" applyFont="1" applyFill="1" applyBorder="1" applyAlignment="1">
      <alignment horizontal="right" vertical="center"/>
    </xf>
    <xf numFmtId="38" fontId="80" fillId="5" borderId="54" xfId="3" applyFont="1" applyFill="1" applyBorder="1" applyAlignment="1">
      <alignment horizontal="right" vertical="center"/>
    </xf>
    <xf numFmtId="38" fontId="80" fillId="5" borderId="91" xfId="3" applyFont="1" applyFill="1" applyBorder="1" applyAlignment="1">
      <alignment horizontal="right" vertical="center"/>
    </xf>
    <xf numFmtId="192" fontId="39" fillId="5" borderId="5" xfId="7" applyNumberFormat="1" applyFont="1" applyFill="1" applyBorder="1" applyAlignment="1">
      <alignment horizontal="right" vertical="center"/>
    </xf>
    <xf numFmtId="192" fontId="39" fillId="5" borderId="62" xfId="7" applyNumberFormat="1" applyFont="1" applyFill="1" applyBorder="1" applyAlignment="1">
      <alignment horizontal="right" vertical="center"/>
    </xf>
    <xf numFmtId="0" fontId="25" fillId="0" borderId="0" xfId="6" applyFont="1" applyAlignment="1">
      <alignment vertical="top" wrapText="1"/>
    </xf>
    <xf numFmtId="187" fontId="80" fillId="0" borderId="56" xfId="0" applyNumberFormat="1" applyFont="1" applyBorder="1" applyAlignment="1">
      <alignment horizontal="center" vertical="center"/>
    </xf>
    <xf numFmtId="187" fontId="28" fillId="0" borderId="68" xfId="3" applyNumberFormat="1" applyFont="1" applyBorder="1" applyAlignment="1" applyProtection="1">
      <alignment horizontal="center" vertical="center"/>
      <protection locked="0"/>
    </xf>
    <xf numFmtId="187" fontId="0" fillId="0" borderId="56" xfId="0" applyNumberFormat="1" applyBorder="1" applyAlignment="1">
      <alignment horizontal="center" vertical="center"/>
    </xf>
    <xf numFmtId="183" fontId="39" fillId="4" borderId="91" xfId="7" applyNumberFormat="1" applyFont="1" applyFill="1" applyBorder="1" applyAlignment="1">
      <alignment horizontal="center" vertical="center" shrinkToFit="1"/>
    </xf>
    <xf numFmtId="38" fontId="42" fillId="5" borderId="54" xfId="3" applyFont="1" applyFill="1" applyBorder="1" applyAlignment="1">
      <alignment horizontal="right" vertical="center"/>
    </xf>
    <xf numFmtId="38" fontId="42" fillId="5" borderId="91" xfId="3" applyFont="1" applyFill="1" applyBorder="1" applyAlignment="1">
      <alignment horizontal="right" vertical="center"/>
    </xf>
    <xf numFmtId="38" fontId="39" fillId="5" borderId="87" xfId="3" applyFont="1" applyFill="1" applyBorder="1" applyAlignment="1">
      <alignment horizontal="right" vertical="center"/>
    </xf>
    <xf numFmtId="38" fontId="39" fillId="5" borderId="54" xfId="3" applyFont="1" applyFill="1" applyBorder="1" applyAlignment="1">
      <alignment horizontal="right" vertical="center"/>
    </xf>
    <xf numFmtId="38" fontId="39" fillId="5" borderId="91" xfId="3" applyFont="1" applyFill="1" applyBorder="1" applyAlignment="1">
      <alignment horizontal="right" vertical="center"/>
    </xf>
    <xf numFmtId="196" fontId="52" fillId="8" borderId="0" xfId="0" applyNumberFormat="1" applyFont="1" applyFill="1" applyAlignment="1">
      <alignment horizontal="left" vertical="center" shrinkToFit="1"/>
    </xf>
    <xf numFmtId="0" fontId="26" fillId="7" borderId="29" xfId="6" applyFont="1" applyFill="1" applyBorder="1" applyAlignment="1">
      <alignment horizontal="left" vertical="center" indent="1"/>
    </xf>
    <xf numFmtId="0" fontId="0" fillId="7" borderId="39" xfId="0" applyFill="1" applyBorder="1" applyAlignment="1">
      <alignment horizontal="left" vertical="center" indent="1"/>
    </xf>
    <xf numFmtId="0" fontId="0" fillId="7" borderId="29" xfId="0" applyFill="1" applyBorder="1" applyAlignment="1">
      <alignment horizontal="left" vertical="center" indent="1"/>
    </xf>
    <xf numFmtId="0" fontId="0" fillId="7" borderId="30" xfId="0" applyFill="1" applyBorder="1" applyAlignment="1">
      <alignment horizontal="left" vertical="center" indent="1"/>
    </xf>
    <xf numFmtId="0" fontId="0" fillId="7" borderId="148" xfId="0" applyFill="1" applyBorder="1" applyAlignment="1">
      <alignment horizontal="left" vertical="center" indent="1"/>
    </xf>
    <xf numFmtId="0" fontId="26" fillId="7" borderId="110" xfId="6" applyFont="1" applyFill="1" applyBorder="1" applyAlignment="1">
      <alignment horizontal="left" vertical="center"/>
    </xf>
    <xf numFmtId="0" fontId="0" fillId="7" borderId="13" xfId="0" applyFill="1" applyBorder="1">
      <alignment vertical="center"/>
    </xf>
    <xf numFmtId="177" fontId="17" fillId="5" borderId="146" xfId="6" applyNumberFormat="1" applyFont="1" applyFill="1" applyBorder="1" applyAlignment="1">
      <alignment horizontal="left" vertical="center" wrapText="1"/>
    </xf>
    <xf numFmtId="0" fontId="0" fillId="5" borderId="146" xfId="0" applyFill="1" applyBorder="1" applyAlignment="1">
      <alignment horizontal="left" vertical="center" wrapText="1"/>
    </xf>
    <xf numFmtId="178" fontId="26" fillId="2" borderId="106" xfId="0" applyNumberFormat="1" applyFont="1" applyFill="1" applyBorder="1" applyAlignment="1">
      <alignment horizontal="center" vertical="center" shrinkToFit="1"/>
    </xf>
    <xf numFmtId="178" fontId="26" fillId="2" borderId="76" xfId="0" applyNumberFormat="1" applyFont="1" applyFill="1" applyBorder="1" applyAlignment="1">
      <alignment horizontal="center" vertical="center" shrinkToFit="1"/>
    </xf>
    <xf numFmtId="0" fontId="17" fillId="5" borderId="146" xfId="6" applyFont="1" applyFill="1" applyBorder="1" applyAlignment="1">
      <alignment horizontal="left" vertical="center" wrapText="1"/>
    </xf>
    <xf numFmtId="0" fontId="26" fillId="0" borderId="29" xfId="0" applyFont="1" applyBorder="1" applyAlignment="1">
      <alignment horizontal="left" vertical="top" wrapText="1"/>
    </xf>
    <xf numFmtId="0" fontId="37" fillId="7" borderId="45" xfId="0" applyFont="1" applyFill="1" applyBorder="1" applyAlignment="1">
      <alignment horizontal="center" vertical="center"/>
    </xf>
    <xf numFmtId="0" fontId="37" fillId="7" borderId="56" xfId="0" applyFont="1" applyFill="1" applyBorder="1" applyAlignment="1">
      <alignment horizontal="center" vertical="center"/>
    </xf>
    <xf numFmtId="0" fontId="26" fillId="0" borderId="61" xfId="6" applyFont="1" applyBorder="1" applyAlignment="1" applyProtection="1">
      <alignment horizontal="center" vertical="center"/>
      <protection locked="0"/>
    </xf>
    <xf numFmtId="0" fontId="26" fillId="0" borderId="184" xfId="6" applyFont="1" applyBorder="1" applyAlignment="1" applyProtection="1">
      <alignment horizontal="center" vertical="center"/>
      <protection locked="0"/>
    </xf>
    <xf numFmtId="0" fontId="26" fillId="0" borderId="52" xfId="6" applyFont="1" applyBorder="1" applyAlignment="1" applyProtection="1">
      <alignment horizontal="center" vertical="center"/>
      <protection locked="0"/>
    </xf>
    <xf numFmtId="0" fontId="26" fillId="0" borderId="60" xfId="6" applyFont="1" applyBorder="1" applyAlignment="1" applyProtection="1">
      <alignment horizontal="center" vertical="center"/>
      <protection locked="0"/>
    </xf>
    <xf numFmtId="0" fontId="26" fillId="0" borderId="169" xfId="6" applyFont="1" applyBorder="1" applyAlignment="1" applyProtection="1">
      <alignment horizontal="center" vertical="center"/>
      <protection locked="0"/>
    </xf>
    <xf numFmtId="0" fontId="26" fillId="0" borderId="170" xfId="6" applyFont="1" applyBorder="1" applyAlignment="1" applyProtection="1">
      <alignment horizontal="center" vertical="center"/>
      <protection locked="0"/>
    </xf>
    <xf numFmtId="0" fontId="85" fillId="21" borderId="14" xfId="20" applyFont="1" applyFill="1" applyBorder="1" applyAlignment="1">
      <alignment horizontal="left" vertical="center" wrapText="1"/>
    </xf>
    <xf numFmtId="0" fontId="87" fillId="11" borderId="15" xfId="20" applyFont="1" applyFill="1" applyBorder="1" applyAlignment="1">
      <alignment horizontal="left" vertical="center" wrapText="1"/>
    </xf>
    <xf numFmtId="0" fontId="87" fillId="11" borderId="24" xfId="20" applyFont="1" applyFill="1" applyBorder="1" applyAlignment="1">
      <alignment horizontal="left" vertical="center" wrapText="1"/>
    </xf>
    <xf numFmtId="0" fontId="87" fillId="11" borderId="73" xfId="20" applyFont="1" applyFill="1" applyBorder="1" applyAlignment="1">
      <alignment horizontal="left" vertical="center" wrapText="1"/>
    </xf>
    <xf numFmtId="0" fontId="89" fillId="0" borderId="0" xfId="20" applyFont="1" applyAlignment="1">
      <alignment horizontal="left" vertical="center" wrapText="1"/>
    </xf>
    <xf numFmtId="0" fontId="87" fillId="0" borderId="0" xfId="20" applyFont="1" applyAlignment="1">
      <alignment horizontal="left" vertical="center" wrapText="1"/>
    </xf>
    <xf numFmtId="0" fontId="85" fillId="21" borderId="0" xfId="20" applyFont="1" applyFill="1" applyAlignment="1">
      <alignment horizontal="left" vertical="center" wrapText="1"/>
    </xf>
    <xf numFmtId="0" fontId="87" fillId="7" borderId="45" xfId="20" applyFont="1" applyFill="1" applyBorder="1" applyAlignment="1">
      <alignment horizontal="left" vertical="center" wrapText="1"/>
    </xf>
    <xf numFmtId="0" fontId="87" fillId="7" borderId="43" xfId="20" applyFont="1" applyFill="1" applyBorder="1" applyAlignment="1">
      <alignment horizontal="left" vertical="center" wrapText="1"/>
    </xf>
    <xf numFmtId="0" fontId="87" fillId="7" borderId="56" xfId="20" applyFont="1" applyFill="1" applyBorder="1" applyAlignment="1">
      <alignment horizontal="left" vertical="center" wrapText="1"/>
    </xf>
    <xf numFmtId="0" fontId="87" fillId="7" borderId="45" xfId="21" applyFont="1" applyFill="1" applyBorder="1" applyAlignment="1">
      <alignment horizontal="left" vertical="center" wrapText="1"/>
    </xf>
    <xf numFmtId="0" fontId="87" fillId="7" borderId="43" xfId="21" applyFont="1" applyFill="1" applyBorder="1" applyAlignment="1">
      <alignment horizontal="left" vertical="center" wrapText="1"/>
    </xf>
    <xf numFmtId="0" fontId="87" fillId="7" borderId="13" xfId="21" applyFont="1" applyFill="1" applyBorder="1" applyAlignment="1">
      <alignment horizontal="center" vertical="center" wrapText="1"/>
    </xf>
    <xf numFmtId="0" fontId="87" fillId="7" borderId="38" xfId="21" applyFont="1" applyFill="1" applyBorder="1" applyAlignment="1">
      <alignment horizontal="center" vertical="center" wrapText="1"/>
    </xf>
    <xf numFmtId="0" fontId="87" fillId="21" borderId="45" xfId="20" applyFont="1" applyFill="1" applyBorder="1" applyAlignment="1" applyProtection="1">
      <alignment horizontal="left" vertical="top" wrapText="1"/>
      <protection locked="0"/>
    </xf>
    <xf numFmtId="0" fontId="87" fillId="21" borderId="43" xfId="20" applyFont="1" applyFill="1" applyBorder="1" applyAlignment="1" applyProtection="1">
      <alignment horizontal="left" vertical="top" wrapText="1"/>
      <protection locked="0"/>
    </xf>
    <xf numFmtId="0" fontId="87" fillId="11" borderId="37" xfId="20" applyFont="1" applyFill="1" applyBorder="1" applyAlignment="1">
      <alignment horizontal="left" vertical="center" wrapText="1"/>
    </xf>
    <xf numFmtId="0" fontId="87" fillId="11" borderId="13" xfId="20" applyFont="1" applyFill="1" applyBorder="1" applyAlignment="1">
      <alignment horizontal="left" vertical="center" wrapText="1"/>
    </xf>
    <xf numFmtId="0" fontId="87" fillId="11" borderId="38" xfId="20" applyFont="1" applyFill="1" applyBorder="1" applyAlignment="1">
      <alignment horizontal="left" vertical="center" wrapText="1"/>
    </xf>
    <xf numFmtId="0" fontId="87" fillId="7" borderId="37" xfId="22" applyFont="1" applyFill="1" applyBorder="1" applyAlignment="1">
      <alignment horizontal="left" vertical="center" wrapText="1"/>
    </xf>
    <xf numFmtId="0" fontId="87" fillId="7" borderId="13" xfId="22" applyFont="1" applyFill="1" applyBorder="1" applyAlignment="1">
      <alignment horizontal="left" vertical="center" wrapText="1"/>
    </xf>
    <xf numFmtId="0" fontId="87" fillId="7" borderId="38" xfId="20" applyFont="1" applyFill="1" applyBorder="1" applyAlignment="1">
      <alignment horizontal="center" vertical="center" wrapText="1"/>
    </xf>
    <xf numFmtId="0" fontId="87" fillId="7" borderId="39" xfId="20" applyFont="1" applyFill="1" applyBorder="1" applyAlignment="1">
      <alignment horizontal="center" vertical="center" wrapText="1"/>
    </xf>
    <xf numFmtId="0" fontId="87" fillId="7" borderId="73" xfId="20" applyFont="1" applyFill="1" applyBorder="1" applyAlignment="1">
      <alignment horizontal="center" vertical="center" wrapText="1"/>
    </xf>
    <xf numFmtId="0" fontId="87" fillId="0" borderId="64" xfId="22" applyFont="1" applyBorder="1" applyAlignment="1" applyProtection="1">
      <alignment horizontal="center" vertical="center"/>
      <protection locked="0"/>
    </xf>
    <xf numFmtId="0" fontId="87" fillId="0" borderId="23" xfId="22" applyFont="1" applyBorder="1" applyAlignment="1" applyProtection="1">
      <alignment horizontal="center" vertical="center"/>
      <protection locked="0"/>
    </xf>
    <xf numFmtId="0" fontId="87" fillId="0" borderId="65" xfId="22" applyFont="1" applyBorder="1" applyAlignment="1" applyProtection="1">
      <alignment horizontal="center" vertical="center"/>
      <protection locked="0"/>
    </xf>
    <xf numFmtId="0" fontId="90" fillId="7" borderId="23" xfId="22" applyFont="1" applyFill="1" applyBorder="1" applyAlignment="1">
      <alignment vertical="center" wrapText="1"/>
    </xf>
    <xf numFmtId="0" fontId="87" fillId="7" borderId="23" xfId="22" applyFont="1" applyFill="1" applyBorder="1" applyAlignment="1">
      <alignment vertical="center" wrapText="1"/>
    </xf>
    <xf numFmtId="0" fontId="87" fillId="7" borderId="14" xfId="22" applyFont="1" applyFill="1" applyBorder="1" applyAlignment="1">
      <alignment vertical="center" wrapText="1"/>
    </xf>
    <xf numFmtId="0" fontId="85" fillId="21" borderId="45" xfId="22" applyFont="1" applyFill="1" applyBorder="1" applyAlignment="1" applyProtection="1">
      <alignment horizontal="left" vertical="center" wrapText="1"/>
      <protection locked="0"/>
    </xf>
    <xf numFmtId="0" fontId="85" fillId="21" borderId="43" xfId="22" applyFont="1" applyFill="1" applyBorder="1" applyAlignment="1" applyProtection="1">
      <alignment horizontal="left" vertical="center" wrapText="1"/>
      <protection locked="0"/>
    </xf>
    <xf numFmtId="0" fontId="85" fillId="21" borderId="56" xfId="22" applyFont="1" applyFill="1" applyBorder="1" applyAlignment="1" applyProtection="1">
      <alignment horizontal="left" vertical="center" wrapText="1"/>
      <protection locked="0"/>
    </xf>
    <xf numFmtId="0" fontId="87" fillId="7" borderId="24" xfId="22" applyFont="1" applyFill="1" applyBorder="1" applyAlignment="1">
      <alignment horizontal="left" vertical="center" wrapText="1"/>
    </xf>
    <xf numFmtId="0" fontId="87" fillId="0" borderId="0" xfId="21" applyFont="1" applyAlignment="1">
      <alignment horizontal="left" vertical="center" wrapText="1"/>
    </xf>
    <xf numFmtId="0" fontId="87" fillId="7" borderId="37" xfId="21" applyFont="1" applyFill="1" applyBorder="1" applyAlignment="1">
      <alignment horizontal="left" vertical="center" wrapText="1"/>
    </xf>
    <xf numFmtId="0" fontId="87" fillId="7" borderId="13" xfId="21" applyFont="1" applyFill="1" applyBorder="1" applyAlignment="1">
      <alignment horizontal="left" vertical="center" wrapText="1"/>
    </xf>
    <xf numFmtId="0" fontId="87" fillId="0" borderId="64" xfId="21" applyFont="1" applyBorder="1" applyAlignment="1" applyProtection="1">
      <alignment horizontal="center" vertical="center"/>
      <protection locked="0"/>
    </xf>
    <xf numFmtId="0" fontId="87" fillId="0" borderId="23" xfId="21" applyFont="1" applyBorder="1" applyAlignment="1" applyProtection="1">
      <alignment horizontal="center" vertical="center"/>
      <protection locked="0"/>
    </xf>
    <xf numFmtId="0" fontId="87" fillId="0" borderId="65" xfId="21" applyFont="1" applyBorder="1" applyAlignment="1" applyProtection="1">
      <alignment horizontal="center" vertical="center"/>
      <protection locked="0"/>
    </xf>
    <xf numFmtId="0" fontId="90" fillId="7" borderId="23" xfId="21" applyFont="1" applyFill="1" applyBorder="1" applyAlignment="1">
      <alignment vertical="center" wrapText="1"/>
    </xf>
    <xf numFmtId="0" fontId="87" fillId="7" borderId="23" xfId="21" applyFont="1" applyFill="1" applyBorder="1" applyAlignment="1">
      <alignment vertical="center" wrapText="1"/>
    </xf>
    <xf numFmtId="0" fontId="87" fillId="7" borderId="14" xfId="21" applyFont="1" applyFill="1" applyBorder="1" applyAlignment="1">
      <alignment vertical="center" wrapText="1"/>
    </xf>
    <xf numFmtId="0" fontId="87" fillId="7" borderId="56" xfId="21" applyFont="1" applyFill="1" applyBorder="1" applyAlignment="1">
      <alignment horizontal="left" vertical="center" wrapText="1"/>
    </xf>
    <xf numFmtId="0" fontId="87" fillId="21" borderId="43" xfId="21" applyFont="1" applyFill="1" applyBorder="1" applyAlignment="1" applyProtection="1">
      <alignment horizontal="left" vertical="center" wrapText="1"/>
      <protection locked="0"/>
    </xf>
    <xf numFmtId="0" fontId="87" fillId="21" borderId="56" xfId="21" applyFont="1" applyFill="1" applyBorder="1" applyAlignment="1" applyProtection="1">
      <alignment horizontal="left" vertical="center" wrapText="1"/>
      <protection locked="0"/>
    </xf>
    <xf numFmtId="0" fontId="87" fillId="7" borderId="24" xfId="21" applyFont="1" applyFill="1" applyBorder="1" applyAlignment="1">
      <alignment horizontal="left" vertical="center" wrapText="1"/>
    </xf>
    <xf numFmtId="0" fontId="87" fillId="7" borderId="64" xfId="20" applyFont="1" applyFill="1" applyBorder="1" applyAlignment="1">
      <alignment vertical="center" wrapText="1"/>
    </xf>
    <xf numFmtId="0" fontId="87" fillId="0" borderId="64" xfId="20" applyFont="1" applyBorder="1" applyAlignment="1" applyProtection="1">
      <alignment horizontal="center" vertical="center"/>
      <protection locked="0"/>
    </xf>
    <xf numFmtId="0" fontId="87" fillId="0" borderId="65" xfId="20" applyFont="1" applyBorder="1" applyAlignment="1" applyProtection="1">
      <alignment horizontal="center" vertical="center"/>
      <protection locked="0"/>
    </xf>
    <xf numFmtId="0" fontId="90" fillId="7" borderId="15" xfId="20" applyFont="1" applyFill="1" applyBorder="1" applyAlignment="1">
      <alignment horizontal="left" vertical="center" wrapText="1"/>
    </xf>
    <xf numFmtId="0" fontId="90" fillId="7" borderId="24" xfId="20" applyFont="1" applyFill="1" applyBorder="1" applyAlignment="1">
      <alignment horizontal="left" vertical="center" wrapText="1"/>
    </xf>
    <xf numFmtId="0" fontId="90" fillId="7" borderId="73" xfId="20" applyFont="1" applyFill="1" applyBorder="1" applyAlignment="1">
      <alignment horizontal="left" vertical="center" wrapText="1"/>
    </xf>
    <xf numFmtId="0" fontId="87" fillId="7" borderId="37" xfId="20" applyFont="1" applyFill="1" applyBorder="1" applyAlignment="1">
      <alignment horizontal="left" vertical="center" wrapText="1"/>
    </xf>
    <xf numFmtId="0" fontId="87" fillId="7" borderId="13" xfId="20" applyFont="1" applyFill="1" applyBorder="1" applyAlignment="1">
      <alignment horizontal="left" vertical="center" wrapText="1"/>
    </xf>
    <xf numFmtId="0" fontId="87" fillId="7" borderId="38" xfId="20" applyFont="1" applyFill="1" applyBorder="1" applyAlignment="1">
      <alignment horizontal="left" vertical="center" wrapText="1"/>
    </xf>
    <xf numFmtId="0" fontId="87" fillId="0" borderId="23" xfId="20" applyFont="1" applyBorder="1" applyAlignment="1" applyProtection="1">
      <alignment horizontal="center" vertical="center"/>
      <protection locked="0"/>
    </xf>
    <xf numFmtId="0" fontId="85" fillId="21" borderId="14" xfId="20" applyFont="1" applyFill="1" applyBorder="1" applyAlignment="1">
      <alignment horizontal="left" vertical="top" wrapText="1"/>
    </xf>
    <xf numFmtId="0" fontId="90" fillId="7" borderId="43" xfId="20" applyFont="1" applyFill="1" applyBorder="1" applyAlignment="1">
      <alignment horizontal="center" vertical="center" wrapText="1"/>
    </xf>
    <xf numFmtId="0" fontId="87" fillId="7" borderId="24" xfId="20" applyFont="1" applyFill="1" applyBorder="1" applyAlignment="1">
      <alignment horizontal="left" vertical="top" wrapText="1"/>
    </xf>
    <xf numFmtId="0" fontId="87" fillId="7" borderId="73" xfId="20" applyFont="1" applyFill="1" applyBorder="1" applyAlignment="1">
      <alignment horizontal="left" vertical="top" wrapText="1"/>
    </xf>
    <xf numFmtId="0" fontId="89" fillId="0" borderId="24" xfId="20" applyFont="1" applyBorder="1" applyAlignment="1">
      <alignment horizontal="left" vertical="center" wrapText="1"/>
    </xf>
    <xf numFmtId="0" fontId="87" fillId="0" borderId="24" xfId="20" applyFont="1" applyBorder="1" applyAlignment="1">
      <alignment horizontal="left" vertical="center" wrapText="1"/>
    </xf>
    <xf numFmtId="0" fontId="90" fillId="7" borderId="14" xfId="20" applyFont="1" applyFill="1" applyBorder="1" applyAlignment="1">
      <alignment horizontal="left" vertical="center" wrapText="1"/>
    </xf>
    <xf numFmtId="0" fontId="90" fillId="7" borderId="0" xfId="20" applyFont="1" applyFill="1" applyAlignment="1">
      <alignment horizontal="left" vertical="center" wrapText="1"/>
    </xf>
    <xf numFmtId="0" fontId="90" fillId="7" borderId="39" xfId="20" applyFont="1" applyFill="1" applyBorder="1" applyAlignment="1">
      <alignment horizontal="left" vertical="center" wrapText="1"/>
    </xf>
    <xf numFmtId="0" fontId="87" fillId="7" borderId="23" xfId="20" applyFont="1" applyFill="1" applyBorder="1" applyAlignment="1">
      <alignment horizontal="center" vertical="center" wrapText="1"/>
    </xf>
    <xf numFmtId="0" fontId="87" fillId="7" borderId="0" xfId="20" applyFont="1" applyFill="1" applyAlignment="1">
      <alignment horizontal="left" vertical="center" wrapText="1"/>
    </xf>
    <xf numFmtId="0" fontId="87" fillId="7" borderId="39" xfId="20" applyFont="1" applyFill="1" applyBorder="1" applyAlignment="1">
      <alignment horizontal="left" vertical="center" wrapText="1"/>
    </xf>
    <xf numFmtId="0" fontId="87" fillId="7" borderId="8" xfId="20" applyFont="1" applyFill="1" applyBorder="1" applyAlignment="1">
      <alignment vertical="center" wrapText="1"/>
    </xf>
    <xf numFmtId="0" fontId="87" fillId="7" borderId="8" xfId="20" applyFont="1" applyFill="1" applyBorder="1" applyAlignment="1">
      <alignment horizontal="left" vertical="center" wrapText="1"/>
    </xf>
    <xf numFmtId="0" fontId="87" fillId="21" borderId="8" xfId="20" applyFont="1" applyFill="1" applyBorder="1" applyAlignment="1" applyProtection="1">
      <alignment horizontal="center" vertical="center" wrapText="1"/>
      <protection locked="0"/>
    </xf>
    <xf numFmtId="0" fontId="90" fillId="7" borderId="23" xfId="20" applyFont="1" applyFill="1" applyBorder="1" applyAlignment="1">
      <alignment vertical="center" wrapText="1"/>
    </xf>
    <xf numFmtId="0" fontId="87" fillId="7" borderId="23" xfId="20" applyFont="1" applyFill="1" applyBorder="1" applyAlignment="1">
      <alignment vertical="center" wrapText="1"/>
    </xf>
    <xf numFmtId="0" fontId="87" fillId="21" borderId="0" xfId="20" applyFont="1" applyFill="1" applyAlignment="1" applyProtection="1">
      <alignment horizontal="left" wrapText="1"/>
      <protection locked="0"/>
    </xf>
    <xf numFmtId="0" fontId="87" fillId="21" borderId="39" xfId="20" applyFont="1" applyFill="1" applyBorder="1" applyAlignment="1" applyProtection="1">
      <alignment horizontal="left" wrapText="1"/>
      <protection locked="0"/>
    </xf>
    <xf numFmtId="0" fontId="87" fillId="21" borderId="0" xfId="20" applyFont="1" applyFill="1" applyAlignment="1" applyProtection="1">
      <alignment horizontal="left" vertical="center" wrapText="1"/>
      <protection locked="0"/>
    </xf>
    <xf numFmtId="0" fontId="87" fillId="21" borderId="39" xfId="20" applyFont="1" applyFill="1" applyBorder="1" applyAlignment="1" applyProtection="1">
      <alignment horizontal="left" vertical="center" wrapText="1"/>
      <protection locked="0"/>
    </xf>
    <xf numFmtId="0" fontId="1" fillId="0" borderId="0" xfId="20" applyAlignment="1">
      <alignment vertical="center" wrapText="1"/>
    </xf>
    <xf numFmtId="0" fontId="87" fillId="7" borderId="45" xfId="20" applyFont="1" applyFill="1" applyBorder="1" applyAlignment="1">
      <alignment vertical="center" wrapText="1"/>
    </xf>
    <xf numFmtId="0" fontId="87" fillId="7" borderId="43" xfId="20" applyFont="1" applyFill="1" applyBorder="1" applyAlignment="1">
      <alignment vertical="center" wrapText="1"/>
    </xf>
    <xf numFmtId="0" fontId="87" fillId="7" borderId="56" xfId="20" applyFont="1" applyFill="1" applyBorder="1" applyAlignment="1">
      <alignment vertical="center" wrapText="1"/>
    </xf>
    <xf numFmtId="0" fontId="87" fillId="7" borderId="45" xfId="11" applyFont="1" applyFill="1" applyBorder="1" applyAlignment="1">
      <alignment horizontal="left" vertical="center" wrapText="1"/>
    </xf>
    <xf numFmtId="0" fontId="87" fillId="7" borderId="43" xfId="11" applyFont="1" applyFill="1" applyBorder="1" applyAlignment="1">
      <alignment horizontal="left" vertical="center" wrapText="1"/>
    </xf>
    <xf numFmtId="0" fontId="87" fillId="7" borderId="56" xfId="11" applyFont="1" applyFill="1" applyBorder="1" applyAlignment="1">
      <alignment horizontal="left" vertical="center" wrapText="1"/>
    </xf>
    <xf numFmtId="0" fontId="88" fillId="0" borderId="0" xfId="20" applyFont="1" applyAlignment="1">
      <alignment vertical="center" wrapText="1"/>
    </xf>
    <xf numFmtId="0" fontId="88" fillId="0" borderId="0" xfId="20" applyFont="1">
      <alignment vertical="center"/>
    </xf>
    <xf numFmtId="0" fontId="87" fillId="7" borderId="37" xfId="11" applyFont="1" applyFill="1" applyBorder="1" applyAlignment="1">
      <alignment horizontal="left" vertical="center" wrapText="1"/>
    </xf>
    <xf numFmtId="0" fontId="87" fillId="7" borderId="13" xfId="11" applyFont="1" applyFill="1" applyBorder="1" applyAlignment="1">
      <alignment horizontal="left" vertical="center" wrapText="1"/>
    </xf>
    <xf numFmtId="0" fontId="87" fillId="7" borderId="38" xfId="11" applyFont="1" applyFill="1" applyBorder="1" applyAlignment="1">
      <alignment horizontal="left" vertical="center" wrapText="1"/>
    </xf>
    <xf numFmtId="0" fontId="86" fillId="0" borderId="0" xfId="20" applyFont="1" applyAlignment="1">
      <alignment horizontal="center" vertical="center" wrapText="1"/>
    </xf>
    <xf numFmtId="0" fontId="86" fillId="0" borderId="0" xfId="20" applyFont="1" applyAlignment="1">
      <alignment horizontal="center" vertical="center"/>
    </xf>
    <xf numFmtId="0" fontId="87" fillId="0" borderId="24" xfId="20" applyFont="1" applyBorder="1" applyAlignment="1">
      <alignment horizontal="right" vertical="center"/>
    </xf>
    <xf numFmtId="0" fontId="87" fillId="5" borderId="24" xfId="20" applyFont="1" applyFill="1" applyBorder="1" applyAlignment="1">
      <alignment horizontal="left" vertical="center" shrinkToFit="1"/>
    </xf>
    <xf numFmtId="0" fontId="87" fillId="0" borderId="43" xfId="20" applyFont="1" applyBorder="1" applyAlignment="1">
      <alignment horizontal="right" vertical="center"/>
    </xf>
    <xf numFmtId="0" fontId="87" fillId="5" borderId="43" xfId="20" applyFont="1" applyFill="1" applyBorder="1" applyAlignment="1">
      <alignment horizontal="left" vertical="center" shrinkToFit="1"/>
    </xf>
    <xf numFmtId="0" fontId="56" fillId="0" borderId="173" xfId="11" applyFont="1" applyBorder="1" applyAlignment="1">
      <alignment horizontal="left" vertical="top" wrapText="1"/>
    </xf>
    <xf numFmtId="0" fontId="56" fillId="0" borderId="0" xfId="11" applyFont="1" applyAlignment="1">
      <alignment horizontal="left" vertical="top" wrapText="1"/>
    </xf>
    <xf numFmtId="0" fontId="26" fillId="0" borderId="173" xfId="11" applyFont="1" applyBorder="1" applyAlignment="1">
      <alignment horizontal="left" vertical="top" wrapText="1"/>
    </xf>
    <xf numFmtId="0" fontId="26" fillId="0" borderId="0" xfId="11" applyFont="1" applyAlignment="1">
      <alignment horizontal="left" vertical="top" wrapText="1"/>
    </xf>
    <xf numFmtId="0" fontId="70" fillId="0" borderId="0" xfId="0" applyFont="1" applyAlignment="1">
      <alignment horizontal="left" vertical="center" wrapText="1"/>
    </xf>
    <xf numFmtId="0" fontId="70" fillId="17" borderId="64" xfId="11" applyFont="1" applyFill="1" applyBorder="1" applyAlignment="1">
      <alignment horizontal="center" vertical="center" wrapText="1"/>
    </xf>
    <xf numFmtId="0" fontId="70" fillId="17" borderId="23" xfId="11" applyFont="1" applyFill="1" applyBorder="1" applyAlignment="1">
      <alignment horizontal="center" vertical="center" wrapText="1"/>
    </xf>
    <xf numFmtId="0" fontId="70" fillId="17" borderId="37" xfId="11" applyFont="1" applyFill="1" applyBorder="1" applyAlignment="1">
      <alignment horizontal="center" vertical="center" wrapText="1"/>
    </xf>
    <xf numFmtId="0" fontId="70" fillId="17" borderId="13" xfId="11" applyFont="1" applyFill="1" applyBorder="1" applyAlignment="1">
      <alignment horizontal="center" vertical="center" wrapText="1"/>
    </xf>
    <xf numFmtId="0" fontId="70" fillId="17" borderId="14" xfId="11" applyFont="1" applyFill="1" applyBorder="1" applyAlignment="1">
      <alignment horizontal="center" vertical="center" wrapText="1"/>
    </xf>
    <xf numFmtId="0" fontId="70" fillId="17" borderId="0" xfId="11" applyFont="1" applyFill="1" applyAlignment="1">
      <alignment horizontal="center" vertical="center" wrapText="1"/>
    </xf>
    <xf numFmtId="0" fontId="70" fillId="17" borderId="57" xfId="11" applyFont="1" applyFill="1" applyBorder="1" applyAlignment="1">
      <alignment horizontal="center" vertical="center"/>
    </xf>
    <xf numFmtId="0" fontId="70" fillId="17" borderId="58" xfId="11" applyFont="1" applyFill="1" applyBorder="1" applyAlignment="1">
      <alignment horizontal="center" vertical="center"/>
    </xf>
    <xf numFmtId="0" fontId="64" fillId="0" borderId="0" xfId="11" applyFont="1" applyAlignment="1">
      <alignment horizontal="center" vertical="center" wrapText="1"/>
    </xf>
    <xf numFmtId="0" fontId="67" fillId="5" borderId="24" xfId="13" applyFont="1" applyFill="1" applyBorder="1" applyAlignment="1">
      <alignment horizontal="center" vertical="center"/>
    </xf>
    <xf numFmtId="0" fontId="67" fillId="5" borderId="43" xfId="13" applyFont="1" applyFill="1" applyBorder="1" applyAlignment="1">
      <alignment horizontal="center" vertical="center"/>
    </xf>
    <xf numFmtId="0" fontId="65" fillId="0" borderId="0" xfId="11" applyFont="1" applyAlignment="1">
      <alignment horizontal="center" vertical="center" wrapText="1"/>
    </xf>
    <xf numFmtId="0" fontId="70" fillId="17" borderId="64" xfId="11" applyFont="1" applyFill="1" applyBorder="1" applyAlignment="1" applyProtection="1">
      <alignment horizontal="center" vertical="center" wrapText="1"/>
      <protection hidden="1"/>
    </xf>
    <xf numFmtId="0" fontId="70" fillId="17" borderId="65" xfId="11" applyFont="1" applyFill="1" applyBorder="1" applyAlignment="1" applyProtection="1">
      <alignment horizontal="center" vertical="center"/>
      <protection hidden="1"/>
    </xf>
    <xf numFmtId="0" fontId="67" fillId="18" borderId="15" xfId="13" applyFont="1" applyFill="1" applyBorder="1" applyAlignment="1">
      <alignment vertical="center" wrapText="1"/>
    </xf>
    <xf numFmtId="0" fontId="67" fillId="18" borderId="24" xfId="13" applyFont="1" applyFill="1" applyBorder="1" applyAlignment="1">
      <alignment vertical="center" wrapText="1"/>
    </xf>
    <xf numFmtId="0" fontId="67" fillId="18" borderId="6" xfId="11" applyFont="1" applyFill="1" applyBorder="1" applyAlignment="1">
      <alignment horizontal="left" vertical="center" wrapText="1"/>
    </xf>
    <xf numFmtId="0" fontId="67" fillId="18" borderId="53" xfId="11" applyFont="1" applyFill="1" applyBorder="1" applyAlignment="1">
      <alignment horizontal="left" vertical="center" wrapText="1"/>
    </xf>
    <xf numFmtId="0" fontId="67" fillId="18" borderId="60" xfId="11" applyFont="1" applyFill="1" applyBorder="1" applyAlignment="1">
      <alignment horizontal="left" vertical="center" wrapText="1"/>
    </xf>
    <xf numFmtId="0" fontId="67" fillId="18" borderId="8" xfId="11" applyFont="1" applyFill="1" applyBorder="1" applyAlignment="1">
      <alignment vertical="center" wrapText="1"/>
    </xf>
    <xf numFmtId="0" fontId="67" fillId="18" borderId="45" xfId="11" applyFont="1" applyFill="1" applyBorder="1" applyAlignment="1">
      <alignment horizontal="left" vertical="center" wrapText="1"/>
    </xf>
    <xf numFmtId="0" fontId="67" fillId="18" borderId="43" xfId="11" applyFont="1" applyFill="1" applyBorder="1" applyAlignment="1">
      <alignment horizontal="left" vertical="center" wrapText="1"/>
    </xf>
    <xf numFmtId="0" fontId="70" fillId="18" borderId="140" xfId="11" applyFont="1" applyFill="1" applyBorder="1" applyAlignment="1">
      <alignment horizontal="center" vertical="center"/>
    </xf>
    <xf numFmtId="0" fontId="70" fillId="18" borderId="141" xfId="11" applyFont="1" applyFill="1" applyBorder="1" applyAlignment="1">
      <alignment horizontal="center" vertical="center"/>
    </xf>
    <xf numFmtId="0" fontId="70" fillId="18" borderId="8" xfId="11" applyFont="1" applyFill="1" applyBorder="1" applyAlignment="1">
      <alignment vertical="center" wrapText="1"/>
    </xf>
    <xf numFmtId="0" fontId="70" fillId="18" borderId="64" xfId="11" applyFont="1" applyFill="1" applyBorder="1" applyAlignment="1">
      <alignment horizontal="center" vertical="center" wrapText="1"/>
    </xf>
    <xf numFmtId="0" fontId="70" fillId="18" borderId="23" xfId="11" applyFont="1" applyFill="1" applyBorder="1" applyAlignment="1">
      <alignment horizontal="center" vertical="center" wrapText="1"/>
    </xf>
    <xf numFmtId="0" fontId="70" fillId="18" borderId="65" xfId="11" applyFont="1" applyFill="1" applyBorder="1" applyAlignment="1">
      <alignment horizontal="center" vertical="center" wrapText="1"/>
    </xf>
    <xf numFmtId="0" fontId="70" fillId="18" borderId="43" xfId="11" applyFont="1" applyFill="1" applyBorder="1" applyAlignment="1">
      <alignment horizontal="left" vertical="center" wrapText="1"/>
    </xf>
    <xf numFmtId="0" fontId="67" fillId="18" borderId="43" xfId="13" applyFont="1" applyFill="1" applyBorder="1" applyAlignment="1">
      <alignment horizontal="left" vertical="center" wrapText="1"/>
    </xf>
    <xf numFmtId="0" fontId="67" fillId="18" borderId="56" xfId="13" applyFont="1" applyFill="1" applyBorder="1" applyAlignment="1">
      <alignment horizontal="left" vertical="center" wrapText="1"/>
    </xf>
    <xf numFmtId="0" fontId="67" fillId="18" borderId="45" xfId="13" applyFont="1" applyFill="1" applyBorder="1" applyAlignment="1">
      <alignment horizontal="center" vertical="center" wrapText="1"/>
    </xf>
    <xf numFmtId="0" fontId="67" fillId="18" borderId="43" xfId="13" applyFont="1" applyFill="1" applyBorder="1" applyAlignment="1">
      <alignment horizontal="center" vertical="center" wrapText="1"/>
    </xf>
    <xf numFmtId="0" fontId="70" fillId="0" borderId="45" xfId="11" applyFont="1" applyBorder="1" applyAlignment="1" applyProtection="1">
      <alignment horizontal="left" vertical="center" wrapText="1"/>
      <protection locked="0"/>
    </xf>
    <xf numFmtId="0" fontId="70" fillId="0" borderId="43" xfId="11" applyFont="1" applyBorder="1" applyAlignment="1" applyProtection="1">
      <alignment horizontal="left" vertical="center" wrapText="1"/>
      <protection locked="0"/>
    </xf>
    <xf numFmtId="0" fontId="70" fillId="0" borderId="42" xfId="11" applyFont="1" applyBorder="1" applyAlignment="1" applyProtection="1">
      <alignment horizontal="left" vertical="center" wrapText="1"/>
      <protection locked="0"/>
    </xf>
    <xf numFmtId="0" fontId="67" fillId="18" borderId="13" xfId="11" applyFont="1" applyFill="1" applyBorder="1" applyAlignment="1">
      <alignment horizontal="left" vertical="center" wrapText="1"/>
    </xf>
    <xf numFmtId="0" fontId="67" fillId="18" borderId="38" xfId="11" applyFont="1" applyFill="1" applyBorder="1" applyAlignment="1">
      <alignment horizontal="left" vertical="center" wrapText="1"/>
    </xf>
    <xf numFmtId="0" fontId="67" fillId="18" borderId="6" xfId="13" applyFont="1" applyFill="1" applyBorder="1" applyAlignment="1">
      <alignment horizontal="left" vertical="center" wrapText="1"/>
    </xf>
    <xf numFmtId="0" fontId="67" fillId="18" borderId="53" xfId="13" applyFont="1" applyFill="1" applyBorder="1" applyAlignment="1">
      <alignment horizontal="left" vertical="center" wrapText="1"/>
    </xf>
    <xf numFmtId="0" fontId="67" fillId="18" borderId="60" xfId="13" applyFont="1" applyFill="1" applyBorder="1" applyAlignment="1">
      <alignment horizontal="left" vertical="center" wrapText="1"/>
    </xf>
    <xf numFmtId="0" fontId="67" fillId="18" borderId="6" xfId="13" applyFont="1" applyFill="1" applyBorder="1" applyAlignment="1">
      <alignment horizontal="center" vertical="center" wrapText="1"/>
    </xf>
    <xf numFmtId="0" fontId="67" fillId="18" borderId="53" xfId="13" applyFont="1" applyFill="1" applyBorder="1" applyAlignment="1">
      <alignment horizontal="center" vertical="center" wrapText="1"/>
    </xf>
    <xf numFmtId="0" fontId="67" fillId="18" borderId="51" xfId="13" applyFont="1" applyFill="1" applyBorder="1" applyAlignment="1">
      <alignment horizontal="center" vertical="center" wrapText="1"/>
    </xf>
    <xf numFmtId="0" fontId="67" fillId="0" borderId="6" xfId="11" applyFont="1" applyBorder="1" applyAlignment="1" applyProtection="1">
      <alignment horizontal="left" vertical="center" wrapText="1"/>
      <protection locked="0"/>
    </xf>
    <xf numFmtId="0" fontId="67" fillId="0" borderId="53" xfId="11" applyFont="1" applyBorder="1" applyAlignment="1" applyProtection="1">
      <alignment horizontal="left" vertical="center" wrapText="1"/>
      <protection locked="0"/>
    </xf>
    <xf numFmtId="0" fontId="67" fillId="0" borderId="137" xfId="11" applyFont="1" applyBorder="1" applyAlignment="1" applyProtection="1">
      <alignment horizontal="left" vertical="center" wrapText="1"/>
      <protection locked="0"/>
    </xf>
    <xf numFmtId="0" fontId="67" fillId="18" borderId="7" xfId="13" applyFont="1" applyFill="1" applyBorder="1" applyAlignment="1">
      <alignment horizontal="left" vertical="center" wrapText="1"/>
    </xf>
    <xf numFmtId="0" fontId="67" fillId="18" borderId="54" xfId="13" applyFont="1" applyFill="1" applyBorder="1" applyAlignment="1">
      <alignment horizontal="left" vertical="center" wrapText="1"/>
    </xf>
    <xf numFmtId="0" fontId="67" fillId="18" borderId="91" xfId="13" applyFont="1" applyFill="1" applyBorder="1" applyAlignment="1">
      <alignment horizontal="left" vertical="center" wrapText="1"/>
    </xf>
    <xf numFmtId="0" fontId="70" fillId="0" borderId="43" xfId="11" applyFont="1" applyBorder="1" applyAlignment="1">
      <alignment horizontal="left" vertical="center" wrapText="1"/>
    </xf>
    <xf numFmtId="0" fontId="70" fillId="0" borderId="140" xfId="11" applyFont="1" applyBorder="1" applyAlignment="1" applyProtection="1">
      <alignment horizontal="center" vertical="center"/>
      <protection locked="0" hidden="1"/>
    </xf>
    <xf numFmtId="0" fontId="70" fillId="0" borderId="142" xfId="11" applyFont="1" applyBorder="1" applyAlignment="1" applyProtection="1">
      <alignment horizontal="center" vertical="center"/>
      <protection locked="0" hidden="1"/>
    </xf>
    <xf numFmtId="0" fontId="77" fillId="18" borderId="45" xfId="11" applyFont="1" applyFill="1" applyBorder="1" applyAlignment="1">
      <alignment horizontal="left" vertical="center" wrapText="1"/>
    </xf>
    <xf numFmtId="0" fontId="70" fillId="18" borderId="43" xfId="11" applyFont="1" applyFill="1" applyBorder="1" applyAlignment="1">
      <alignment horizontal="left" vertical="center"/>
    </xf>
    <xf numFmtId="0" fontId="0" fillId="0" borderId="43" xfId="0" applyBorder="1" applyAlignment="1">
      <alignment horizontal="left" vertical="center"/>
    </xf>
    <xf numFmtId="0" fontId="75" fillId="18" borderId="45" xfId="11" applyFont="1" applyFill="1" applyBorder="1" applyAlignment="1">
      <alignment horizontal="center" vertical="center" wrapText="1"/>
    </xf>
    <xf numFmtId="0" fontId="75" fillId="18" borderId="56" xfId="11" applyFont="1" applyFill="1" applyBorder="1" applyAlignment="1">
      <alignment horizontal="center" vertical="center"/>
    </xf>
    <xf numFmtId="0" fontId="70" fillId="0" borderId="43" xfId="11" applyFont="1" applyBorder="1" applyAlignment="1" applyProtection="1">
      <alignment horizontal="center" vertical="center" wrapText="1"/>
      <protection locked="0"/>
    </xf>
    <xf numFmtId="0" fontId="73" fillId="0" borderId="57" xfId="11" applyFont="1" applyBorder="1" applyAlignment="1" applyProtection="1">
      <alignment horizontal="center" vertical="center"/>
      <protection locked="0"/>
    </xf>
    <xf numFmtId="0" fontId="73" fillId="0" borderId="59" xfId="11" applyFont="1" applyBorder="1" applyAlignment="1" applyProtection="1">
      <alignment horizontal="center" vertical="center"/>
      <protection locked="0"/>
    </xf>
    <xf numFmtId="0" fontId="73" fillId="0" borderId="0" xfId="11" applyFont="1" applyAlignment="1">
      <alignment horizontal="left" vertical="center" wrapText="1"/>
    </xf>
    <xf numFmtId="0" fontId="70" fillId="0" borderId="24" xfId="11" applyFont="1" applyBorder="1" applyAlignment="1">
      <alignment horizontal="left" vertical="center" wrapText="1"/>
    </xf>
    <xf numFmtId="0" fontId="70" fillId="17" borderId="45" xfId="11" applyFont="1" applyFill="1" applyBorder="1" applyAlignment="1">
      <alignment horizontal="center" vertical="center" wrapText="1"/>
    </xf>
    <xf numFmtId="0" fontId="70" fillId="17" borderId="43" xfId="11" applyFont="1" applyFill="1" applyBorder="1" applyAlignment="1">
      <alignment horizontal="center" vertical="center" wrapText="1"/>
    </xf>
    <xf numFmtId="0" fontId="70" fillId="17" borderId="56" xfId="11" applyFont="1" applyFill="1" applyBorder="1" applyAlignment="1">
      <alignment horizontal="center" vertical="center" wrapText="1"/>
    </xf>
    <xf numFmtId="0" fontId="70" fillId="0" borderId="45" xfId="11" applyFont="1" applyBorder="1" applyAlignment="1" applyProtection="1">
      <alignment horizontal="center" vertical="center" wrapText="1"/>
      <protection locked="0"/>
    </xf>
    <xf numFmtId="0" fontId="70" fillId="0" borderId="42" xfId="11" applyFont="1" applyBorder="1" applyAlignment="1" applyProtection="1">
      <alignment horizontal="center" vertical="center" wrapText="1"/>
      <protection locked="0"/>
    </xf>
    <xf numFmtId="0" fontId="70" fillId="18" borderId="142" xfId="11" applyFont="1" applyFill="1" applyBorder="1" applyAlignment="1">
      <alignment horizontal="center" vertical="center"/>
    </xf>
    <xf numFmtId="0" fontId="70" fillId="0" borderId="23" xfId="11" applyFont="1" applyBorder="1" applyAlignment="1">
      <alignment horizontal="center" vertical="center"/>
    </xf>
    <xf numFmtId="0" fontId="70" fillId="0" borderId="65" xfId="11" applyFont="1" applyBorder="1" applyAlignment="1">
      <alignment horizontal="center" vertical="center"/>
    </xf>
    <xf numFmtId="0" fontId="70" fillId="0" borderId="45" xfId="11" applyFont="1" applyBorder="1" applyAlignment="1">
      <alignment horizontal="left" vertical="center"/>
    </xf>
    <xf numFmtId="0" fontId="70" fillId="0" borderId="43" xfId="11" applyFont="1" applyBorder="1" applyAlignment="1">
      <alignment horizontal="left" vertical="center"/>
    </xf>
    <xf numFmtId="0" fontId="70" fillId="0" borderId="56" xfId="11" applyFont="1" applyBorder="1" applyAlignment="1">
      <alignment horizontal="left" vertical="center"/>
    </xf>
    <xf numFmtId="0" fontId="67" fillId="0" borderId="45" xfId="11" applyFont="1" applyBorder="1" applyAlignment="1">
      <alignment horizontal="left" vertical="center"/>
    </xf>
    <xf numFmtId="0" fontId="67" fillId="0" borderId="43" xfId="11" applyFont="1" applyBorder="1" applyAlignment="1">
      <alignment horizontal="left" vertical="center"/>
    </xf>
    <xf numFmtId="0" fontId="67" fillId="0" borderId="56" xfId="11" applyFont="1" applyBorder="1" applyAlignment="1">
      <alignment horizontal="left" vertical="center"/>
    </xf>
    <xf numFmtId="0" fontId="70" fillId="0" borderId="45" xfId="11" applyFont="1" applyBorder="1" applyAlignment="1">
      <alignment horizontal="left" vertical="center" wrapText="1"/>
    </xf>
    <xf numFmtId="0" fontId="70" fillId="0" borderId="56" xfId="11" applyFont="1" applyBorder="1" applyAlignment="1">
      <alignment horizontal="left" vertical="center" wrapText="1"/>
    </xf>
    <xf numFmtId="0" fontId="70" fillId="0" borderId="45" xfId="13" applyFont="1" applyBorder="1" applyAlignment="1">
      <alignment horizontal="left" vertical="center" wrapText="1"/>
    </xf>
    <xf numFmtId="0" fontId="70" fillId="0" borderId="43" xfId="13" applyFont="1" applyBorder="1" applyAlignment="1">
      <alignment horizontal="left" vertical="center" wrapText="1"/>
    </xf>
    <xf numFmtId="0" fontId="70" fillId="0" borderId="56" xfId="13" applyFont="1" applyBorder="1" applyAlignment="1">
      <alignment horizontal="left" vertical="center" wrapText="1"/>
    </xf>
    <xf numFmtId="0" fontId="87" fillId="21" borderId="43" xfId="20" applyFont="1" applyFill="1" applyBorder="1" applyAlignment="1" applyProtection="1">
      <alignment vertical="center" wrapText="1"/>
      <protection locked="0"/>
    </xf>
    <xf numFmtId="0" fontId="87" fillId="21" borderId="43" xfId="20" applyFont="1" applyFill="1" applyBorder="1" applyAlignment="1" applyProtection="1">
      <alignment horizontal="left" vertical="center" wrapText="1"/>
      <protection locked="0"/>
    </xf>
  </cellXfs>
  <cellStyles count="23">
    <cellStyle name="パーセント 2" xfId="1" xr:uid="{00000000-0005-0000-0000-000000000000}"/>
    <cellStyle name="パーセント 3" xfId="2" xr:uid="{00000000-0005-0000-0000-000001000000}"/>
    <cellStyle name="パーセント 4" xfId="17" xr:uid="{10F1500B-54BF-494C-AFF8-8DF280A15FBB}"/>
    <cellStyle name="桁区切り" xfId="3" builtinId="6"/>
    <cellStyle name="桁区切り 2" xfId="4" xr:uid="{00000000-0005-0000-0000-000003000000}"/>
    <cellStyle name="桁区切り 3" xfId="5" xr:uid="{00000000-0005-0000-0000-000004000000}"/>
    <cellStyle name="桁区切り 4" xfId="16" xr:uid="{F75A4B80-24BE-41E8-953F-9ADC635CA032}"/>
    <cellStyle name="桁区切り 5" xfId="14" xr:uid="{F3D82C66-CE9B-4765-94E4-15429D6751FB}"/>
    <cellStyle name="標準" xfId="0" builtinId="0"/>
    <cellStyle name="標準 2" xfId="6" xr:uid="{00000000-0005-0000-0000-000006000000}"/>
    <cellStyle name="標準 3" xfId="7" xr:uid="{00000000-0005-0000-0000-000007000000}"/>
    <cellStyle name="標準 4" xfId="11" xr:uid="{FBE87185-C8B8-4F64-80EA-494A12AF29BF}"/>
    <cellStyle name="標準 4 2" xfId="12" xr:uid="{A4A45CA6-CF13-46DC-96DF-387E1CBAFF8F}"/>
    <cellStyle name="標準 4 2 2" xfId="13" xr:uid="{64A88E24-65CC-46A6-8E7F-F0E790961B1E}"/>
    <cellStyle name="標準 4 2 2 2" xfId="22" xr:uid="{A617EB96-C88E-4492-8BD6-2CE73BD3B761}"/>
    <cellStyle name="標準 4 2 3" xfId="18" xr:uid="{35CC7F86-6CC9-4E4E-8358-B1F818FA4710}"/>
    <cellStyle name="標準 4 2 3 2" xfId="21" xr:uid="{16168571-2633-4E0A-A38E-35723BEC3AEC}"/>
    <cellStyle name="標準 4 2 4" xfId="20" xr:uid="{D185929E-4323-416D-9230-15E83046A4CA}"/>
    <cellStyle name="標準 4 3" xfId="19" xr:uid="{D8D24029-CE2A-45A6-A530-7322C77CFCA6}"/>
    <cellStyle name="標準 4 4" xfId="15" xr:uid="{3ADA3EAE-D5D8-4E73-8E50-B8D25EE2138E}"/>
    <cellStyle name="標準 5" xfId="8" xr:uid="{00000000-0005-0000-0000-000008000000}"/>
    <cellStyle name="標準 5 2" xfId="9" xr:uid="{00000000-0005-0000-0000-000009000000}"/>
    <cellStyle name="標準 5 2 2" xfId="10" xr:uid="{00000000-0005-0000-0000-00000A000000}"/>
  </cellStyles>
  <dxfs count="88">
    <dxf>
      <font>
        <color rgb="FF9C0006"/>
      </font>
      <fill>
        <patternFill>
          <bgColor rgb="FFFFC7CE"/>
        </patternFill>
      </fill>
    </dxf>
    <dxf>
      <fill>
        <patternFill>
          <bgColor theme="7"/>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EAEAEA"/>
        </patternFill>
      </fill>
    </dxf>
    <dxf>
      <font>
        <color theme="0"/>
      </font>
      <fill>
        <patternFill patternType="solid">
          <bgColor theme="0"/>
        </patternFill>
      </fill>
      <border>
        <left/>
        <right/>
        <top/>
        <bottom/>
      </border>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ont>
        <color theme="0" tint="-4.9989318521683403E-2"/>
      </font>
      <fill>
        <patternFill>
          <bgColor theme="0" tint="-4.9989318521683403E-2"/>
        </patternFill>
      </fill>
      <border>
        <right style="thin">
          <color auto="1"/>
        </right>
        <top style="thin">
          <color auto="1"/>
        </top>
        <bottom style="thin">
          <color auto="1"/>
        </bottom>
        <vertical/>
        <horizontal/>
      </border>
    </dxf>
    <dxf>
      <font>
        <color theme="2"/>
      </font>
      <fill>
        <patternFill>
          <bgColor theme="2"/>
        </patternFill>
      </fill>
    </dxf>
    <dxf>
      <font>
        <color theme="2"/>
      </font>
      <fill>
        <patternFill>
          <bgColor theme="2"/>
        </patternFill>
      </fill>
    </dxf>
    <dxf>
      <font>
        <color theme="2"/>
      </font>
      <fill>
        <patternFill>
          <bgColor theme="2"/>
        </patternFill>
      </fill>
    </dxf>
    <dxf>
      <font>
        <color theme="0" tint="-4.9989318521683403E-2"/>
      </font>
      <fill>
        <patternFill>
          <fgColor theme="0" tint="-0.14993743705557422"/>
          <bgColor theme="0" tint="-4.9989318521683403E-2"/>
        </patternFill>
      </fill>
      <border>
        <left/>
        <right/>
        <top style="thin">
          <color auto="1"/>
        </top>
        <bottom style="thin">
          <color auto="1"/>
        </bottom>
        <vertical/>
        <horizontal/>
      </border>
    </dxf>
    <dxf>
      <fill>
        <patternFill>
          <bgColor rgb="FFFFC000"/>
        </patternFill>
      </fill>
    </dxf>
    <dxf>
      <fill>
        <patternFill patternType="none">
          <bgColor indexed="65"/>
        </patternFill>
      </fill>
    </dxf>
    <dxf>
      <fill>
        <patternFill>
          <bgColor rgb="FFFFC000"/>
        </patternFill>
      </fill>
    </dxf>
    <dxf>
      <fill>
        <patternFill>
          <bgColor theme="7"/>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87"/>
    </tableStyle>
    <tableStyle name="ピボットテーブル スタイル 1" table="0" count="2" xr9:uid="{00000000-0011-0000-FFFF-FFFF01000000}">
      <tableStyleElement type="wholeTable" dxfId="86"/>
      <tableStyleElement type="headerRow" dxfId="85"/>
    </tableStyle>
  </tableStyles>
  <colors>
    <mruColors>
      <color rgb="FFEAEAEA"/>
      <color rgb="FFDE0000"/>
      <color rgb="FFFFCCFF"/>
      <color rgb="FFFFFF99"/>
      <color rgb="FFCCFFFF"/>
      <color rgb="FFC0C0C0"/>
      <color rgb="FF99CCFF"/>
      <color rgb="FFCCECFF"/>
      <color rgb="FFCCFF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A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A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A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92</xdr:row>
          <xdr:rowOff>38100</xdr:rowOff>
        </xdr:from>
        <xdr:to>
          <xdr:col>4</xdr:col>
          <xdr:colOff>361950</xdr:colOff>
          <xdr:row>93</xdr:row>
          <xdr:rowOff>228600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A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92</xdr:row>
          <xdr:rowOff>38100</xdr:rowOff>
        </xdr:from>
        <xdr:to>
          <xdr:col>5</xdr:col>
          <xdr:colOff>304800</xdr:colOff>
          <xdr:row>93</xdr:row>
          <xdr:rowOff>228600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0A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92</xdr:row>
          <xdr:rowOff>38100</xdr:rowOff>
        </xdr:from>
        <xdr:to>
          <xdr:col>6</xdr:col>
          <xdr:colOff>314325</xdr:colOff>
          <xdr:row>93</xdr:row>
          <xdr:rowOff>228600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0A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92</xdr:row>
          <xdr:rowOff>38100</xdr:rowOff>
        </xdr:from>
        <xdr:to>
          <xdr:col>7</xdr:col>
          <xdr:colOff>666750</xdr:colOff>
          <xdr:row>93</xdr:row>
          <xdr:rowOff>228600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0A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93</xdr:row>
          <xdr:rowOff>228600</xdr:rowOff>
        </xdr:from>
        <xdr:to>
          <xdr:col>4</xdr:col>
          <xdr:colOff>352425</xdr:colOff>
          <xdr:row>95</xdr:row>
          <xdr:rowOff>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0A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93</xdr:row>
          <xdr:rowOff>219075</xdr:rowOff>
        </xdr:from>
        <xdr:to>
          <xdr:col>5</xdr:col>
          <xdr:colOff>304800</xdr:colOff>
          <xdr:row>94</xdr:row>
          <xdr:rowOff>228600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0A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93</xdr:row>
          <xdr:rowOff>219075</xdr:rowOff>
        </xdr:from>
        <xdr:to>
          <xdr:col>6</xdr:col>
          <xdr:colOff>314325</xdr:colOff>
          <xdr:row>94</xdr:row>
          <xdr:rowOff>228600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0A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98</xdr:row>
          <xdr:rowOff>57150</xdr:rowOff>
        </xdr:from>
        <xdr:to>
          <xdr:col>3</xdr:col>
          <xdr:colOff>209550</xdr:colOff>
          <xdr:row>99</xdr:row>
          <xdr:rowOff>228600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0A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98</xdr:row>
          <xdr:rowOff>57150</xdr:rowOff>
        </xdr:from>
        <xdr:to>
          <xdr:col>3</xdr:col>
          <xdr:colOff>904875</xdr:colOff>
          <xdr:row>99</xdr:row>
          <xdr:rowOff>219075</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0A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98</xdr:row>
          <xdr:rowOff>57150</xdr:rowOff>
        </xdr:from>
        <xdr:to>
          <xdr:col>4</xdr:col>
          <xdr:colOff>438150</xdr:colOff>
          <xdr:row>99</xdr:row>
          <xdr:rowOff>228600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0A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98</xdr:row>
          <xdr:rowOff>38100</xdr:rowOff>
        </xdr:from>
        <xdr:to>
          <xdr:col>5</xdr:col>
          <xdr:colOff>209550</xdr:colOff>
          <xdr:row>99</xdr:row>
          <xdr:rowOff>209550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0A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21215;&#38598;&#26696;&#20869;/&#21215;&#38598;&#26696;&#20869;&#65288;R4&#65289;/R4&#21215;&#38598;&#26696;&#20869;_&#12381;&#12398;1(&#20316;&#26989;&#29992;)/&#27096;&#24335;&#26696;/&#27096;&#24335;&#35352;&#20837;&#20363;/&#12304;&#35352;&#20837;&#20363;&#12305;&#19968;&#37096;&#20462;&#27491;&#65288;&#946;&#29256;_0805&#65289;R4_13_kikin_engeki,ippan_yob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m-sakai\AppData\Local\Temp\MicrosoftEdgeDownloads\c2ca5c5f-04f1-446d-929b-39815768faf4\R7_yobo_koen_c_v0906.xlsx" TargetMode="External"/><Relationship Id="rId1" Type="http://schemas.openxmlformats.org/officeDocument/2006/relationships/externalLinkPath" Target="file:///C:\Users\m-sakai\AppData\Local\Temp\MicrosoftEdgeDownloads\c2ca5c5f-04f1-446d-929b-39815768faf4\R7_yobo_koen_c_v0906.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 Id="rId1" Type="http://schemas.openxmlformats.org/officeDocument/2006/relationships/externalLinkPath" Target="/&#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21215;&#38598;&#26696;&#20869;\&#21215;&#38598;&#26696;&#20869;&#65288;R5&#65289;\R5&#21215;&#38598;&#26696;&#20869;_&#12381;&#12398;1(&#20316;&#26989;&#29992;)\&#27096;&#24335;&#26696;\&#35352;&#20837;&#20363;&#65288;R4&#12434;&#12505;&#12540;&#12473;&#12395;&#20316;&#25104;&#65289;\&#12304;&#35352;&#20837;&#20363;&#12305;&#19968;&#37096;&#20462;&#27491;&#65288;&#946;&#29256;_0805&#65289;R4_13_kikin_tabunya_yob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21215;&#38598;&#26696;&#20869;\&#21215;&#38598;&#26696;&#20869;&#65288;R4&#65289;\R4&#21215;&#38598;&#26696;&#20869;_&#12381;&#12398;1(&#20316;&#26989;&#29992;)\&#27096;&#24335;&#26696;\&#19968;&#37096;&#20462;&#27491;&#65288;&#946;&#29256;_0805&#65289;R4_13_kikin_dentou_yob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row r="18">
          <cell r="C18" t="str">
            <v>代表理事</v>
          </cell>
        </row>
      </sheetData>
      <sheetData sheetId="3"/>
      <sheetData sheetId="4"/>
      <sheetData sheetId="5"/>
      <sheetData sheetId="6"/>
      <sheetData sheetId="7"/>
      <sheetData sheetId="8"/>
      <sheetData sheetId="9"/>
      <sheetData sheetId="10"/>
      <sheetData sheetId="11"/>
      <sheetData sheetId="12">
        <row r="2">
          <cell r="C2" t="str">
            <v>①一般枠</v>
          </cell>
          <cell r="D2" t="str">
            <v>②ネクストステージ枠</v>
          </cell>
          <cell r="E2" t="str">
            <v>③新設劇団枠</v>
          </cell>
        </row>
        <row r="4">
          <cell r="C4" t="str">
            <v>現代演劇</v>
          </cell>
        </row>
        <row r="5">
          <cell r="C5" t="str">
            <v>児童演劇</v>
          </cell>
        </row>
        <row r="6">
          <cell r="C6" t="str">
            <v>人形劇</v>
          </cell>
        </row>
        <row r="7">
          <cell r="C7" t="str">
            <v>ミュージカル</v>
          </cell>
        </row>
        <row r="8">
          <cell r="C8" t="str">
            <v>その他</v>
          </cell>
        </row>
        <row r="10">
          <cell r="D10">
            <v>4000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datas"/>
      <sheetName val="総表"/>
      <sheetName val="個表"/>
      <sheetName val="(別紙)個表"/>
      <sheetName val="支出予算書"/>
      <sheetName val="(別紙)稽古料・出演料内訳表"/>
      <sheetName val="(別紙)舞台費内訳書"/>
      <sheetName val="収支計画書"/>
      <sheetName val="(別紙)入場料詳細"/>
      <sheetName val="【非表示】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row r="2">
          <cell r="C2" t="str">
            <v>稽古料</v>
          </cell>
        </row>
        <row r="3">
          <cell r="C3" t="str">
            <v>稽古場借料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42">
          <cell r="C42" t="str">
            <v>会場使用料</v>
          </cell>
        </row>
        <row r="43">
          <cell r="C43" t="str">
            <v>付帯設備使用料</v>
          </cell>
        </row>
        <row r="68">
          <cell r="C68" t="str">
            <v>配信用録音録画・編集費</v>
          </cell>
        </row>
        <row r="69">
          <cell r="C69" t="str">
            <v>配信用機材借料</v>
          </cell>
        </row>
        <row r="70">
          <cell r="C70" t="str">
            <v>配信サイト作成・利用料</v>
          </cell>
        </row>
      </sheetData>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超域以外）"/>
      <sheetName val="総表（演劇）"/>
      <sheetName val="総表（伝統大衆）"/>
      <sheetName val="団体概要（全分野）"/>
      <sheetName val="活動実績（全分野）"/>
      <sheetName val="個人略歴1（全分野）"/>
      <sheetName val="個人略歴1（演劇）"/>
      <sheetName val="個表（超域以外）"/>
      <sheetName val="個表 (演劇)"/>
      <sheetName val="個表（伝統大衆）"/>
      <sheetName val="収入（超域以外）"/>
      <sheetName val="収入 (演劇・伝統大衆)"/>
      <sheetName val="別紙　入場料詳細（超域以外）"/>
      <sheetName val="支出（超域以外）"/>
      <sheetName val="支出 (演劇)"/>
      <sheetName val="支出（伝統大衆）"/>
      <sheetName val="応募要件等確認書（超域以外）"/>
      <sheetName val="《非表示》記載可能経費一覧"/>
      <sheetName val="《非表示》分野・ジャンル"/>
      <sheetName val="Sheet1"/>
      <sheetName val="活動実績（超域以外）"/>
      <sheetName val="応募要件等確認書（全分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0">
          <cell r="D10">
            <v>4000</v>
          </cell>
        </row>
      </sheetData>
      <sheetData sheetId="19" refreshError="1"/>
      <sheetData sheetId="20" refreshError="1"/>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団体）"/>
      <sheetName val="総表（個人）"/>
      <sheetName val="団体概要"/>
      <sheetName val="活動実績"/>
      <sheetName val="個人略歴（団体）1"/>
      <sheetName val="個人略歴（団体）2"/>
      <sheetName val="個人略歴 (個人)"/>
      <sheetName val="個表"/>
      <sheetName val="収入"/>
      <sheetName val="別紙　入場料詳細"/>
      <sheetName val="支出"/>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演出料</v>
          </cell>
        </row>
        <row r="156">
          <cell r="B156" t="str">
            <v>演出助手料</v>
          </cell>
        </row>
        <row r="157">
          <cell r="B157" t="str">
            <v>構成料</v>
          </cell>
        </row>
        <row r="158">
          <cell r="B158" t="str">
            <v>振付料</v>
          </cell>
        </row>
        <row r="159">
          <cell r="B159" t="str">
            <v>振付助手料</v>
          </cell>
        </row>
        <row r="160">
          <cell r="B160" t="str">
            <v>バレエマスター・バレエミストレス</v>
          </cell>
        </row>
        <row r="161">
          <cell r="B161" t="str">
            <v>脚本料</v>
          </cell>
        </row>
        <row r="162">
          <cell r="B162" t="str">
            <v>台本印刷料</v>
          </cell>
        </row>
        <row r="163">
          <cell r="B163" t="str">
            <v>脚色料</v>
          </cell>
        </row>
        <row r="164">
          <cell r="B164" t="str">
            <v>補綴料</v>
          </cell>
        </row>
        <row r="165">
          <cell r="B165" t="str">
            <v>翻訳料</v>
          </cell>
        </row>
        <row r="166">
          <cell r="B166" t="str">
            <v>字幕原稿翻訳・作成料</v>
          </cell>
        </row>
        <row r="167">
          <cell r="B167" t="str">
            <v>舞台監督料</v>
          </cell>
        </row>
        <row r="168">
          <cell r="B168" t="str">
            <v>舞台監督助手料</v>
          </cell>
        </row>
        <row r="169">
          <cell r="B169" t="str">
            <v>舞台美術デザイン料</v>
          </cell>
        </row>
        <row r="170">
          <cell r="B170" t="str">
            <v>人形美術デザイン料</v>
          </cell>
        </row>
        <row r="171">
          <cell r="B171" t="str">
            <v>照明プラン料</v>
          </cell>
        </row>
        <row r="172">
          <cell r="B172" t="str">
            <v>衣装デザイン料</v>
          </cell>
        </row>
        <row r="173">
          <cell r="B173" t="str">
            <v>音楽プラン料</v>
          </cell>
        </row>
        <row r="174">
          <cell r="B174" t="str">
            <v>音響プラン料</v>
          </cell>
        </row>
        <row r="175">
          <cell r="B175" t="str">
            <v>映像プラン料</v>
          </cell>
        </row>
        <row r="176">
          <cell r="B176" t="str">
            <v>特殊効果プラン料</v>
          </cell>
        </row>
        <row r="177">
          <cell r="B177" t="str">
            <v>原語指導料</v>
          </cell>
        </row>
        <row r="178">
          <cell r="B178" t="str">
            <v>言語指導料</v>
          </cell>
        </row>
        <row r="179">
          <cell r="B179" t="str">
            <v>方言指導料</v>
          </cell>
        </row>
        <row r="180">
          <cell r="B180" t="str">
            <v>剣術指導料</v>
          </cell>
        </row>
        <row r="181">
          <cell r="B181" t="str">
            <v>所作指導料</v>
          </cell>
        </row>
        <row r="182">
          <cell r="B182" t="str">
            <v>合唱指導料</v>
          </cell>
        </row>
        <row r="183">
          <cell r="B183" t="str">
            <v>歌唱指導料</v>
          </cell>
        </row>
        <row r="184">
          <cell r="B184" t="str">
            <v>振付指導料</v>
          </cell>
        </row>
        <row r="185">
          <cell r="B185" t="str">
            <v>著作権使用料</v>
          </cell>
        </row>
        <row r="186">
          <cell r="B186" t="str">
            <v>ライセンス料</v>
          </cell>
        </row>
        <row r="187">
          <cell r="B187" t="str">
            <v>ロイヤリティ</v>
          </cell>
        </row>
        <row r="188">
          <cell r="B188" t="str">
            <v>企画制作料</v>
          </cell>
        </row>
        <row r="248">
          <cell r="B248" t="str">
            <v>作品借料</v>
          </cell>
        </row>
        <row r="249">
          <cell r="B249" t="str">
            <v>作品保険料</v>
          </cell>
        </row>
        <row r="250">
          <cell r="B250" t="str">
            <v>著作権使用料</v>
          </cell>
        </row>
        <row r="251">
          <cell r="B251" t="str">
            <v>作品制作謝金</v>
          </cell>
        </row>
        <row r="252">
          <cell r="B252" t="str">
            <v>作品制作材料費</v>
          </cell>
        </row>
      </sheetData>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row r="15">
          <cell r="B15" t="str">
            <v>演奏料</v>
          </cell>
        </row>
        <row r="16">
          <cell r="B16" t="str">
            <v>舞踊家・俳優・後見等出演料</v>
          </cell>
        </row>
        <row r="57">
          <cell r="B57" t="str">
            <v>作曲料</v>
          </cell>
        </row>
        <row r="58">
          <cell r="B58" t="str">
            <v>作調（編曲）料</v>
          </cell>
        </row>
        <row r="59">
          <cell r="B59" t="str">
            <v>作詞料</v>
          </cell>
        </row>
        <row r="60">
          <cell r="B60" t="str">
            <v>調律料</v>
          </cell>
        </row>
        <row r="61">
          <cell r="B61" t="str">
            <v>楽器借料</v>
          </cell>
        </row>
        <row r="62">
          <cell r="B62" t="str">
            <v>楽譜借料</v>
          </cell>
        </row>
        <row r="143">
          <cell r="B143" t="str">
            <v>脚本料</v>
          </cell>
        </row>
        <row r="144">
          <cell r="B144" t="str">
            <v>脚色料</v>
          </cell>
        </row>
        <row r="145">
          <cell r="B145" t="str">
            <v>台本印刷料</v>
          </cell>
        </row>
        <row r="146">
          <cell r="B146" t="str">
            <v>演出料</v>
          </cell>
        </row>
        <row r="147">
          <cell r="B147" t="str">
            <v>演出助手料</v>
          </cell>
        </row>
        <row r="148">
          <cell r="B148" t="str">
            <v>監修料</v>
          </cell>
        </row>
        <row r="149">
          <cell r="B149" t="str">
            <v>補綴料</v>
          </cell>
        </row>
        <row r="150">
          <cell r="B150" t="str">
            <v>振付料</v>
          </cell>
        </row>
        <row r="151">
          <cell r="B151" t="str">
            <v>振付助手料</v>
          </cell>
        </row>
        <row r="152">
          <cell r="B152" t="str">
            <v>翻訳料</v>
          </cell>
        </row>
        <row r="153">
          <cell r="B153" t="str">
            <v>字幕原稿翻訳・作成料</v>
          </cell>
        </row>
        <row r="154">
          <cell r="B154" t="str">
            <v>舞台監督料</v>
          </cell>
        </row>
        <row r="155">
          <cell r="B155" t="str">
            <v>舞台監督助手料</v>
          </cell>
        </row>
        <row r="156">
          <cell r="B156" t="str">
            <v>舞台美術デザイン料</v>
          </cell>
        </row>
        <row r="157">
          <cell r="B157" t="str">
            <v>人形美術デザイン料</v>
          </cell>
        </row>
        <row r="158">
          <cell r="B158" t="str">
            <v>照明プラン料</v>
          </cell>
        </row>
        <row r="159">
          <cell r="B159" t="str">
            <v>衣装デザイン料</v>
          </cell>
        </row>
        <row r="160">
          <cell r="B160" t="str">
            <v>音楽プラン料</v>
          </cell>
        </row>
        <row r="161">
          <cell r="B161" t="str">
            <v>音響プラン料</v>
          </cell>
        </row>
        <row r="162">
          <cell r="B162" t="str">
            <v>映像プラン費</v>
          </cell>
        </row>
        <row r="163">
          <cell r="B163" t="str">
            <v>特殊効果プラン料</v>
          </cell>
        </row>
        <row r="164">
          <cell r="B164" t="str">
            <v>言語指導料</v>
          </cell>
        </row>
        <row r="165">
          <cell r="B165" t="str">
            <v>方言指導料</v>
          </cell>
        </row>
        <row r="166">
          <cell r="B166" t="str">
            <v>剣術指導料</v>
          </cell>
        </row>
        <row r="167">
          <cell r="B167" t="str">
            <v>所作指導料</v>
          </cell>
        </row>
        <row r="168">
          <cell r="B168" t="str">
            <v>著作権使用料</v>
          </cell>
        </row>
        <row r="169">
          <cell r="B169" t="str">
            <v>企画制作料</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F109"/>
  <sheetViews>
    <sheetView topLeftCell="A10" zoomScale="90" zoomScaleNormal="90" workbookViewId="0"/>
  </sheetViews>
  <sheetFormatPr defaultRowHeight="18.75"/>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130" t="s">
        <v>410</v>
      </c>
      <c r="B1" s="130"/>
      <c r="C1" s="130"/>
      <c r="F1" s="130"/>
    </row>
    <row r="2" spans="1:6" ht="19.5" thickBot="1">
      <c r="A2" s="132" t="s">
        <v>409</v>
      </c>
      <c r="B2" s="132" t="s">
        <v>408</v>
      </c>
      <c r="C2" s="133" t="s">
        <v>407</v>
      </c>
      <c r="D2" s="132" t="s">
        <v>406</v>
      </c>
      <c r="E2" s="131"/>
      <c r="F2" s="130"/>
    </row>
    <row r="3" spans="1:6" ht="19.5" thickBot="1">
      <c r="A3" s="129" t="s">
        <v>405</v>
      </c>
      <c r="B3" s="128"/>
      <c r="C3" s="128"/>
      <c r="D3" s="127" t="s">
        <v>416</v>
      </c>
      <c r="F3" s="81"/>
    </row>
    <row r="4" spans="1:6">
      <c r="A4" s="126" t="s">
        <v>404</v>
      </c>
      <c r="B4" s="125"/>
      <c r="C4" s="124" t="s">
        <v>635</v>
      </c>
      <c r="D4" s="123" t="str" cm="1">
        <f t="array" aca="1" ref="D4" ca="1">IF($C4="-","",IF(ISBLANK(INDIRECT($C4)),"",INDIRECT($C4)))</f>
        <v/>
      </c>
      <c r="F4" s="81"/>
    </row>
    <row r="5" spans="1:6">
      <c r="A5" s="96" t="s">
        <v>403</v>
      </c>
      <c r="B5" s="88"/>
      <c r="C5" s="107" t="s">
        <v>636</v>
      </c>
      <c r="D5" s="95">
        <f t="array" aca="1" ref="D5" ca="1">IF($C5="-","",IF(ISBLANK(INDIRECT($C5)),"",INDIRECT($C5)))</f>
        <v>0</v>
      </c>
      <c r="F5" s="81"/>
    </row>
    <row r="6" spans="1:6">
      <c r="A6" s="96" t="s">
        <v>402</v>
      </c>
      <c r="B6" s="88"/>
      <c r="C6" s="107" t="s">
        <v>501</v>
      </c>
      <c r="D6" s="95">
        <f t="array" aca="1" ref="D6" ca="1">IF($C6="-","",IF(ISBLANK(INDIRECT($C6)),"",INDIRECT($C6)))</f>
        <v>0</v>
      </c>
      <c r="F6" s="81"/>
    </row>
    <row r="7" spans="1:6">
      <c r="A7" s="96" t="s">
        <v>401</v>
      </c>
      <c r="B7" s="88"/>
      <c r="C7" s="87" t="s">
        <v>411</v>
      </c>
      <c r="D7" s="95" t="str">
        <f t="array" aca="1" ref="D7" ca="1">IF($C7="-","",IF(ISBLANK(INDIRECT($C7)),"",INDIRECT($C7)))</f>
        <v/>
      </c>
    </row>
    <row r="8" spans="1:6">
      <c r="A8" s="96" t="s">
        <v>400</v>
      </c>
      <c r="B8" s="88"/>
      <c r="C8" s="107" t="s">
        <v>637</v>
      </c>
      <c r="D8" s="95">
        <f t="array" aca="1" ref="D8" ca="1">IF($C8="-","",IF(ISBLANK(INDIRECT($C8)),"",INDIRECT($C8)))</f>
        <v>0</v>
      </c>
    </row>
    <row r="9" spans="1:6">
      <c r="A9" s="96" t="s">
        <v>399</v>
      </c>
      <c r="B9" s="88"/>
      <c r="C9" s="107" t="s">
        <v>638</v>
      </c>
      <c r="D9" s="95">
        <f t="array" aca="1" ref="D9" ca="1">IF($C9="-","",IF(ISBLANK(INDIRECT($C9)),"",INDIRECT($C9)))</f>
        <v>0</v>
      </c>
    </row>
    <row r="10" spans="1:6">
      <c r="A10" s="96" t="s">
        <v>398</v>
      </c>
      <c r="B10" s="88"/>
      <c r="C10" s="107" t="s">
        <v>674</v>
      </c>
      <c r="D10" s="95">
        <f t="array" aca="1" ref="D10" ca="1">IF($C10="-","",IF(ISBLANK(INDIRECT($C10)),"",INDIRECT($C10)))</f>
        <v>0</v>
      </c>
    </row>
    <row r="11" spans="1:6">
      <c r="A11" s="96" t="s">
        <v>397</v>
      </c>
      <c r="B11" s="88"/>
      <c r="C11" s="107" t="s">
        <v>675</v>
      </c>
      <c r="D11" s="95" t="str">
        <f t="array" aca="1" ref="D11" ca="1">IF($C11="-","",IF(ISBLANK(INDIRECT($C11)),"",INDIRECT($C11)))</f>
        <v/>
      </c>
      <c r="F11" s="81"/>
    </row>
    <row r="12" spans="1:6">
      <c r="A12" s="96" t="s">
        <v>396</v>
      </c>
      <c r="B12" s="88"/>
      <c r="C12" s="87" t="s">
        <v>411</v>
      </c>
      <c r="D12" s="95" t="str">
        <f t="array" aca="1" ref="D12" ca="1">IF($C12="-","",IF(ISBLANK(INDIRECT($C12)),"",INDIRECT($C12)))</f>
        <v/>
      </c>
    </row>
    <row r="13" spans="1:6">
      <c r="A13" s="105" t="s">
        <v>395</v>
      </c>
      <c r="B13" s="104"/>
      <c r="C13" s="103" t="s">
        <v>2</v>
      </c>
      <c r="D13" s="115" t="str">
        <f t="array" aca="1" ref="D13" ca="1">IF($C13="-","",IF(AND(ISBLANK(INDIRECT($C13))=FALSE,OFFSET(INDIRECT($C13),0,-3)="あり"),INDIRECT($C13),""))</f>
        <v/>
      </c>
      <c r="F13" s="81"/>
    </row>
    <row r="14" spans="1:6">
      <c r="A14" s="113" t="s">
        <v>394</v>
      </c>
      <c r="B14" s="121"/>
      <c r="C14" s="99" t="s">
        <v>2</v>
      </c>
      <c r="D14" s="113" t="str">
        <f t="array" aca="1" ref="D14" ca="1">IF($C14="-","",IF(ISBLANK(INDIRECT($C14)),"",INDIRECT($C14)))</f>
        <v/>
      </c>
    </row>
    <row r="15" spans="1:6">
      <c r="A15" s="95" t="s">
        <v>393</v>
      </c>
      <c r="B15" s="112"/>
      <c r="C15" s="87" t="s">
        <v>2</v>
      </c>
      <c r="D15" s="116" t="str">
        <f t="array" aca="1" ref="D15" ca="1">IF($C15="-","",IF(ISBLANK(INDIRECT($C15)),"",INDIRECT($C15)))</f>
        <v/>
      </c>
    </row>
    <row r="16" spans="1:6">
      <c r="A16" s="95" t="s">
        <v>392</v>
      </c>
      <c r="B16" s="112"/>
      <c r="C16" s="87" t="s">
        <v>2</v>
      </c>
      <c r="D16" s="116" t="str">
        <f t="array" aca="1" ref="D16" ca="1">IF($C16="-","",IF(ISBLANK(INDIRECT($C16)),"",INDIRECT($C16)))</f>
        <v/>
      </c>
    </row>
    <row r="17" spans="1:4">
      <c r="A17" s="95" t="s">
        <v>391</v>
      </c>
      <c r="B17" s="112"/>
      <c r="C17" s="87" t="s">
        <v>2</v>
      </c>
      <c r="D17" s="95" t="str">
        <f t="array" aca="1" ref="D17" ca="1">IF($C17="-","",IF(ISBLANK(INDIRECT($C17)),"",INDIRECT($C17)))</f>
        <v/>
      </c>
    </row>
    <row r="18" spans="1:4">
      <c r="A18" s="95" t="s">
        <v>390</v>
      </c>
      <c r="B18" s="112"/>
      <c r="C18" s="87" t="s">
        <v>2</v>
      </c>
      <c r="D18" s="95" t="str">
        <f t="array" aca="1" ref="D18" ca="1">IF($C18="-","",IF(ISBLANK(INDIRECT($C18)),"",INDIRECT($C18)))</f>
        <v/>
      </c>
    </row>
    <row r="19" spans="1:4">
      <c r="A19" s="95" t="s">
        <v>389</v>
      </c>
      <c r="B19" s="112"/>
      <c r="C19" s="87" t="s">
        <v>2</v>
      </c>
      <c r="D19" s="95" t="str">
        <f t="array" aca="1" ref="D19" ca="1">IF($C19="-","",IF(ISBLANK(INDIRECT($C19)),"",INDIRECT($C19)))</f>
        <v/>
      </c>
    </row>
    <row r="20" spans="1:4">
      <c r="A20" s="95" t="s">
        <v>388</v>
      </c>
      <c r="B20" s="112"/>
      <c r="C20" s="87" t="s">
        <v>2</v>
      </c>
      <c r="D20" s="95" t="str">
        <f t="array" aca="1" ref="D20" ca="1">IF($C20="-","",IF(ISBLANK(INDIRECT($C20)),"",INDIRECT($C20)))</f>
        <v/>
      </c>
    </row>
    <row r="21" spans="1:4">
      <c r="A21" s="95" t="s">
        <v>387</v>
      </c>
      <c r="B21" s="112"/>
      <c r="C21" s="87" t="s">
        <v>2</v>
      </c>
      <c r="D21" s="95" t="str">
        <f t="array" aca="1" ref="D21" ca="1">IF($C21="-","",IF(ISBLANK(INDIRECT($C21)),"",INDIRECT($C21)))</f>
        <v/>
      </c>
    </row>
    <row r="22" spans="1:4">
      <c r="A22" s="95" t="s">
        <v>386</v>
      </c>
      <c r="B22" s="112"/>
      <c r="C22" s="87" t="s">
        <v>2</v>
      </c>
      <c r="D22" s="95" t="str">
        <f t="array" aca="1" ref="D22" ca="1">IF($C22="-","",IF(ISBLANK(INDIRECT($C22)),"",INDIRECT($C22)))</f>
        <v/>
      </c>
    </row>
    <row r="23" spans="1:4">
      <c r="A23" s="95" t="s">
        <v>385</v>
      </c>
      <c r="B23" s="112"/>
      <c r="C23" s="87" t="s">
        <v>2</v>
      </c>
      <c r="D23" s="116" t="str">
        <f t="array" aca="1" ref="D23" ca="1">IF($C23="-","",IF(ISBLANK(INDIRECT($C23)),"",INDIRECT($C23)))</f>
        <v/>
      </c>
    </row>
    <row r="24" spans="1:4">
      <c r="A24" s="102" t="s">
        <v>384</v>
      </c>
      <c r="B24" s="106"/>
      <c r="C24" s="103" t="s">
        <v>2</v>
      </c>
      <c r="D24" s="122" t="str">
        <f t="array" aca="1" ref="D24" ca="1">IF($C24="-","",IF(ISBLANK(INDIRECT($C24)),"",INDIRECT($C24)))</f>
        <v/>
      </c>
    </row>
    <row r="25" spans="1:4">
      <c r="A25" s="113" t="s">
        <v>383</v>
      </c>
      <c r="B25" s="121"/>
      <c r="C25" s="99" t="s">
        <v>2</v>
      </c>
      <c r="D25" s="113" t="str">
        <f t="array" aca="1" ref="D25" ca="1">IF($C25="-","",IF(ISBLANK(INDIRECT($C25)),"",INDIRECT($C25)))</f>
        <v/>
      </c>
    </row>
    <row r="26" spans="1:4">
      <c r="A26" s="95" t="s">
        <v>382</v>
      </c>
      <c r="B26" s="112"/>
      <c r="C26" s="87" t="s">
        <v>2</v>
      </c>
      <c r="D26" s="95" t="str">
        <f t="array" aca="1" ref="D26" ca="1">IF($C26="-","",IF(ISBLANK(INDIRECT($C26)),"",INDIRECT($C26)))</f>
        <v/>
      </c>
    </row>
    <row r="27" spans="1:4">
      <c r="A27" s="95" t="s">
        <v>381</v>
      </c>
      <c r="B27" s="112"/>
      <c r="C27" s="87" t="s">
        <v>425</v>
      </c>
      <c r="D27" s="95" t="str">
        <f t="array" aca="1" ref="D27" ca="1">IF($C27="-","",IF(ISBLANK(INDIRECT($C27)),"",INDIRECT($C27)))</f>
        <v/>
      </c>
    </row>
    <row r="28" spans="1:4" ht="37.5">
      <c r="A28" s="120" t="s">
        <v>380</v>
      </c>
      <c r="B28" s="112"/>
      <c r="C28" s="117" t="s">
        <v>419</v>
      </c>
      <c r="D28" s="95" t="str">
        <f t="array" aca="1" ref="D28" ca="1">IF($C28="-","",IF(ISBLANK(INDIRECT($C28)),"",INDIRECT($C28)))</f>
        <v/>
      </c>
    </row>
    <row r="29" spans="1:4" ht="37.5">
      <c r="A29" s="120" t="s">
        <v>379</v>
      </c>
      <c r="B29" s="112"/>
      <c r="C29" s="117" t="s">
        <v>419</v>
      </c>
      <c r="D29" s="95" t="str">
        <f t="array" aca="1" ref="D29" ca="1">IF($C29="-","",IF(ISBLANK(INDIRECT($C29)),"",INDIRECT($C29)))</f>
        <v/>
      </c>
    </row>
    <row r="30" spans="1:4" ht="37.5">
      <c r="A30" s="119" t="s">
        <v>378</v>
      </c>
      <c r="B30" s="112"/>
      <c r="C30" s="117" t="s">
        <v>676</v>
      </c>
      <c r="D30" s="95" t="str">
        <f t="array" aca="1" ref="D30" ca="1">IF($C30="-","",IF(ISBLANK(INDIRECT($C30)),"",INDIRECT($C30)))</f>
        <v/>
      </c>
    </row>
    <row r="31" spans="1:4" ht="37.5">
      <c r="A31" s="178" t="s">
        <v>377</v>
      </c>
      <c r="B31" s="88"/>
      <c r="C31" s="180" t="s">
        <v>411</v>
      </c>
      <c r="D31" s="116" t="str">
        <f t="array" aca="1" ref="D31" ca="1">IF($C31="-","",IF(ISBLANK(INDIRECT($C31)),"",INDIRECT($C31)))</f>
        <v/>
      </c>
    </row>
    <row r="32" spans="1:4" ht="37.5">
      <c r="A32" s="179" t="s">
        <v>376</v>
      </c>
      <c r="B32" s="104"/>
      <c r="C32" s="181" t="s">
        <v>411</v>
      </c>
      <c r="D32" s="102" t="str">
        <f t="array" aca="1" ref="D32" ca="1">IF($C32="-","",IF(ISBLANK(INDIRECT($C32)),"",INDIRECT($C32)))</f>
        <v/>
      </c>
    </row>
    <row r="33" spans="1:4">
      <c r="A33" s="101" t="s">
        <v>375</v>
      </c>
      <c r="B33" s="101">
        <v>1</v>
      </c>
      <c r="C33" s="135" t="s">
        <v>677</v>
      </c>
      <c r="D33" s="118" t="str">
        <f t="array" aca="1" ref="D33" ca="1">IF($C33="-","",IF(ISBLANK(INDIRECT($C33)),"",INDIRECT($C33)))</f>
        <v/>
      </c>
    </row>
    <row r="34" spans="1:4">
      <c r="A34" s="96" t="s">
        <v>374</v>
      </c>
      <c r="B34" s="96">
        <v>1</v>
      </c>
      <c r="C34" s="134" t="s">
        <v>678</v>
      </c>
      <c r="D34" s="116" t="str">
        <f t="array" aca="1" ref="D34" ca="1">IF($C34="-","",IF(ISBLANK(INDIRECT($C34)),"",INDIRECT($C34)))</f>
        <v/>
      </c>
    </row>
    <row r="35" spans="1:4">
      <c r="A35" s="96" t="s">
        <v>373</v>
      </c>
      <c r="B35" s="96">
        <v>1</v>
      </c>
      <c r="C35" s="134" t="s">
        <v>679</v>
      </c>
      <c r="D35" s="97" t="str">
        <f t="array" aca="1" ref="D35" ca="1">IF($C35="-","",IF(ISBLANK(INDIRECT($C35)),"",INDIRECT($C35))&amp;IF(OFFSET(INDIRECT($C35),0,2)&amp;OFFSET(INDIRECT($C35),0,3)="","","("&amp;OFFSET(INDIRECT($C35),0,2)&amp;OFFSET(INDIRECT($C35),0,3)&amp;")"))</f>
        <v/>
      </c>
    </row>
    <row r="36" spans="1:4">
      <c r="A36" s="96" t="s">
        <v>375</v>
      </c>
      <c r="B36" s="96">
        <v>2</v>
      </c>
      <c r="C36" s="136" t="s">
        <v>680</v>
      </c>
      <c r="D36" s="116" t="str">
        <f t="array" aca="1" ref="D36" ca="1">IF($C36="-","",IF(ISBLANK(INDIRECT($C36)),"",INDIRECT($C36)))</f>
        <v/>
      </c>
    </row>
    <row r="37" spans="1:4">
      <c r="A37" s="96" t="s">
        <v>374</v>
      </c>
      <c r="B37" s="96">
        <v>2</v>
      </c>
      <c r="C37" s="136" t="s">
        <v>681</v>
      </c>
      <c r="D37" s="116" t="str">
        <f t="array" aca="1" ref="D37" ca="1">IF($C37="-","",IF(ISBLANK(INDIRECT($C37)),"",INDIRECT($C37)))</f>
        <v/>
      </c>
    </row>
    <row r="38" spans="1:4">
      <c r="A38" s="96" t="s">
        <v>373</v>
      </c>
      <c r="B38" s="96">
        <v>2</v>
      </c>
      <c r="C38" s="136" t="s">
        <v>682</v>
      </c>
      <c r="D38" s="97" t="str">
        <f t="array" aca="1" ref="D38" ca="1">IF($C38="-","",IF(ISBLANK(INDIRECT($C38)),"",INDIRECT($C38))&amp;IF(OFFSET(INDIRECT($C38),0,2)&amp;OFFSET(INDIRECT($C38),0,3)="","","("&amp;OFFSET(INDIRECT($C38),0,2)&amp;OFFSET(INDIRECT($C38),0,3)&amp;")"))</f>
        <v/>
      </c>
    </row>
    <row r="39" spans="1:4">
      <c r="A39" s="96" t="s">
        <v>375</v>
      </c>
      <c r="B39" s="96">
        <v>3</v>
      </c>
      <c r="C39" s="136" t="s">
        <v>683</v>
      </c>
      <c r="D39" s="116" t="str">
        <f t="array" aca="1" ref="D39" ca="1">IF($C39="-","",IF(ISBLANK(INDIRECT($C39)),"",INDIRECT($C39)))</f>
        <v/>
      </c>
    </row>
    <row r="40" spans="1:4">
      <c r="A40" s="96" t="s">
        <v>374</v>
      </c>
      <c r="B40" s="96">
        <v>3</v>
      </c>
      <c r="C40" s="136" t="s">
        <v>684</v>
      </c>
      <c r="D40" s="116" t="str">
        <f t="array" aca="1" ref="D40" ca="1">IF($C40="-","",IF(ISBLANK(INDIRECT($C40)),"",INDIRECT($C40)))</f>
        <v/>
      </c>
    </row>
    <row r="41" spans="1:4">
      <c r="A41" s="96" t="s">
        <v>373</v>
      </c>
      <c r="B41" s="96">
        <v>3</v>
      </c>
      <c r="C41" s="136" t="s">
        <v>685</v>
      </c>
      <c r="D41" s="97" t="str">
        <f t="array" aca="1" ref="D41" ca="1">IF($C41="-","",IF(ISBLANK(INDIRECT($C41)),"",INDIRECT($C41))&amp;IF(OFFSET(INDIRECT($C41),0,2)&amp;OFFSET(INDIRECT($C41),0,3)="","","("&amp;OFFSET(INDIRECT($C41),0,2)&amp;OFFSET(INDIRECT($C41),0,3)&amp;")"))</f>
        <v/>
      </c>
    </row>
    <row r="42" spans="1:4">
      <c r="A42" s="96" t="s">
        <v>375</v>
      </c>
      <c r="B42" s="96">
        <v>4</v>
      </c>
      <c r="C42" s="136" t="s">
        <v>686</v>
      </c>
      <c r="D42" s="116" t="str">
        <f t="array" aca="1" ref="D42" ca="1">IF($C42="-","",IF(ISBLANK(INDIRECT($C42)),"",INDIRECT($C42)))</f>
        <v/>
      </c>
    </row>
    <row r="43" spans="1:4">
      <c r="A43" s="96" t="s">
        <v>374</v>
      </c>
      <c r="B43" s="96">
        <v>4</v>
      </c>
      <c r="C43" s="136" t="s">
        <v>687</v>
      </c>
      <c r="D43" s="116" t="str">
        <f t="array" aca="1" ref="D43" ca="1">IF($C43="-","",IF(ISBLANK(INDIRECT($C43)),"",INDIRECT($C43)))</f>
        <v/>
      </c>
    </row>
    <row r="44" spans="1:4">
      <c r="A44" s="96" t="s">
        <v>373</v>
      </c>
      <c r="B44" s="96">
        <v>4</v>
      </c>
      <c r="C44" s="136" t="s">
        <v>688</v>
      </c>
      <c r="D44" s="97" t="str">
        <f t="array" aca="1" ref="D44" ca="1">IF($C44="-","",IF(ISBLANK(INDIRECT($C44)),"",INDIRECT($C44))&amp;IF(OFFSET(INDIRECT($C44),0,2)&amp;OFFSET(INDIRECT($C44),0,3)="","","("&amp;OFFSET(INDIRECT($C44),0,2)&amp;OFFSET(INDIRECT($C44),0,3)&amp;")"))</f>
        <v/>
      </c>
    </row>
    <row r="45" spans="1:4">
      <c r="A45" s="96" t="s">
        <v>375</v>
      </c>
      <c r="B45" s="96">
        <v>5</v>
      </c>
      <c r="C45" s="136" t="s">
        <v>689</v>
      </c>
      <c r="D45" s="116" t="str">
        <f t="array" aca="1" ref="D45" ca="1">IF($C45="-","",IF(ISBLANK(INDIRECT($C45)),"",INDIRECT($C45)))</f>
        <v/>
      </c>
    </row>
    <row r="46" spans="1:4">
      <c r="A46" s="96" t="s">
        <v>374</v>
      </c>
      <c r="B46" s="96">
        <v>5</v>
      </c>
      <c r="C46" s="136" t="s">
        <v>690</v>
      </c>
      <c r="D46" s="116" t="str">
        <f t="array" aca="1" ref="D46" ca="1">IF($C46="-","",IF(ISBLANK(INDIRECT($C46)),"",INDIRECT($C46)))</f>
        <v/>
      </c>
    </row>
    <row r="47" spans="1:4">
      <c r="A47" s="96" t="s">
        <v>373</v>
      </c>
      <c r="B47" s="96">
        <v>5</v>
      </c>
      <c r="C47" s="136" t="s">
        <v>691</v>
      </c>
      <c r="D47" s="97" t="str">
        <f t="array" aca="1" ref="D47" ca="1">IF($C47="-","",IF(ISBLANK(INDIRECT($C47)),"",INDIRECT($C47))&amp;IF(OFFSET(INDIRECT($C47),0,2)&amp;OFFSET(INDIRECT($C47),0,3)="","","("&amp;OFFSET(INDIRECT($C47),0,2)&amp;OFFSET(INDIRECT($C47),0,3)&amp;")"))</f>
        <v/>
      </c>
    </row>
    <row r="48" spans="1:4">
      <c r="A48" s="96" t="s">
        <v>375</v>
      </c>
      <c r="B48" s="96">
        <v>6</v>
      </c>
      <c r="C48" s="136" t="s">
        <v>692</v>
      </c>
      <c r="D48" s="116" t="str">
        <f t="array" aca="1" ref="D48" ca="1">IF($C48="-","",IF(ISBLANK(INDIRECT($C48)),"",INDIRECT($C48)))</f>
        <v/>
      </c>
    </row>
    <row r="49" spans="1:4">
      <c r="A49" s="96" t="s">
        <v>374</v>
      </c>
      <c r="B49" s="96">
        <v>6</v>
      </c>
      <c r="C49" s="136" t="s">
        <v>693</v>
      </c>
      <c r="D49" s="116" t="str">
        <f t="array" aca="1" ref="D49" ca="1">IF($C49="-","",IF(ISBLANK(INDIRECT($C49)),"",INDIRECT($C49)))</f>
        <v/>
      </c>
    </row>
    <row r="50" spans="1:4">
      <c r="A50" s="96" t="s">
        <v>373</v>
      </c>
      <c r="B50" s="96">
        <v>6</v>
      </c>
      <c r="C50" s="136" t="s">
        <v>694</v>
      </c>
      <c r="D50" s="97" t="str">
        <f t="array" aca="1" ref="D50" ca="1">IF($C50="-","",IF(ISBLANK(INDIRECT($C50)),"",INDIRECT($C50))&amp;IF(OFFSET(INDIRECT($C50),0,2)&amp;OFFSET(INDIRECT($C50),0,3)="","","("&amp;OFFSET(INDIRECT($C50),0,2)&amp;OFFSET(INDIRECT($C50),0,3)&amp;")"))</f>
        <v/>
      </c>
    </row>
    <row r="51" spans="1:4">
      <c r="A51" s="96" t="s">
        <v>375</v>
      </c>
      <c r="B51" s="96">
        <v>7</v>
      </c>
      <c r="C51" s="136" t="s">
        <v>695</v>
      </c>
      <c r="D51" s="116" t="str">
        <f t="array" aca="1" ref="D51" ca="1">IF($C51="-","",IF(ISBLANK(INDIRECT($C51)),"",INDIRECT($C51)))</f>
        <v/>
      </c>
    </row>
    <row r="52" spans="1:4">
      <c r="A52" s="96" t="s">
        <v>374</v>
      </c>
      <c r="B52" s="96">
        <v>7</v>
      </c>
      <c r="C52" s="136" t="s">
        <v>696</v>
      </c>
      <c r="D52" s="116" t="str">
        <f t="array" aca="1" ref="D52" ca="1">IF($C52="-","",IF(ISBLANK(INDIRECT($C52)),"",INDIRECT($C52)))</f>
        <v/>
      </c>
    </row>
    <row r="53" spans="1:4">
      <c r="A53" s="96" t="s">
        <v>373</v>
      </c>
      <c r="B53" s="96">
        <v>7</v>
      </c>
      <c r="C53" s="136" t="s">
        <v>697</v>
      </c>
      <c r="D53" s="97" t="str">
        <f t="array" aca="1" ref="D53" ca="1">IF($C53="-","",IF(ISBLANK(INDIRECT($C53)),"",INDIRECT($C53))&amp;IF(OFFSET(INDIRECT($C53),0,2)&amp;OFFSET(INDIRECT($C53),0,3)="","","("&amp;OFFSET(INDIRECT($C53),0,2)&amp;OFFSET(INDIRECT($C53),0,3)&amp;")"))</f>
        <v/>
      </c>
    </row>
    <row r="54" spans="1:4">
      <c r="A54" s="96" t="s">
        <v>375</v>
      </c>
      <c r="B54" s="96">
        <v>8</v>
      </c>
      <c r="C54" s="136" t="s">
        <v>698</v>
      </c>
      <c r="D54" s="116" t="str">
        <f t="array" aca="1" ref="D54" ca="1">IF($C54="-","",IF(ISBLANK(INDIRECT($C54)),"",INDIRECT($C54)))</f>
        <v/>
      </c>
    </row>
    <row r="55" spans="1:4">
      <c r="A55" s="96" t="s">
        <v>374</v>
      </c>
      <c r="B55" s="96">
        <v>8</v>
      </c>
      <c r="C55" s="136" t="s">
        <v>699</v>
      </c>
      <c r="D55" s="116" t="str">
        <f t="array" aca="1" ref="D55" ca="1">IF($C55="-","",IF(ISBLANK(INDIRECT($C55)),"",INDIRECT($C55)))</f>
        <v/>
      </c>
    </row>
    <row r="56" spans="1:4">
      <c r="A56" s="96" t="s">
        <v>373</v>
      </c>
      <c r="B56" s="96">
        <v>8</v>
      </c>
      <c r="C56" s="136" t="s">
        <v>700</v>
      </c>
      <c r="D56" s="97" t="str">
        <f t="array" aca="1" ref="D56" ca="1">IF($C56="-","",IF(ISBLANK(INDIRECT($C56)),"",INDIRECT($C56))&amp;IF(OFFSET(INDIRECT($C56),0,2)&amp;OFFSET(INDIRECT($C56),0,3)="","","("&amp;OFFSET(INDIRECT($C56),0,2)&amp;OFFSET(INDIRECT($C56),0,3)&amp;")"))</f>
        <v/>
      </c>
    </row>
    <row r="57" spans="1:4">
      <c r="A57" s="96" t="s">
        <v>375</v>
      </c>
      <c r="B57" s="96">
        <v>9</v>
      </c>
      <c r="C57" s="136" t="s">
        <v>701</v>
      </c>
      <c r="D57" s="116" t="str">
        <f t="array" aca="1" ref="D57" ca="1">IF($C57="-","",IF(ISBLANK(INDIRECT($C57)),"",INDIRECT($C57)))</f>
        <v/>
      </c>
    </row>
    <row r="58" spans="1:4">
      <c r="A58" s="96" t="s">
        <v>374</v>
      </c>
      <c r="B58" s="96">
        <v>9</v>
      </c>
      <c r="C58" s="136" t="s">
        <v>702</v>
      </c>
      <c r="D58" s="116" t="str">
        <f t="array" aca="1" ref="D58" ca="1">IF($C58="-","",IF(ISBLANK(INDIRECT($C58)),"",INDIRECT($C58)))</f>
        <v/>
      </c>
    </row>
    <row r="59" spans="1:4">
      <c r="A59" s="96" t="s">
        <v>373</v>
      </c>
      <c r="B59" s="96">
        <v>9</v>
      </c>
      <c r="C59" s="136" t="s">
        <v>703</v>
      </c>
      <c r="D59" s="97" t="str">
        <f t="array" aca="1" ref="D59" ca="1">IF($C59="-","",IF(ISBLANK(INDIRECT($C59)),"",INDIRECT($C59))&amp;IF(OFFSET(INDIRECT($C59),0,2)&amp;OFFSET(INDIRECT($C59),0,3)="","","("&amp;OFFSET(INDIRECT($C59),0,2)&amp;OFFSET(INDIRECT($C59),0,3)&amp;")"))</f>
        <v/>
      </c>
    </row>
    <row r="60" spans="1:4">
      <c r="A60" s="96" t="s">
        <v>375</v>
      </c>
      <c r="B60" s="96">
        <v>10</v>
      </c>
      <c r="C60" s="136" t="s">
        <v>704</v>
      </c>
      <c r="D60" s="116" t="str">
        <f t="array" aca="1" ref="D60" ca="1">IF($C60="-","",IF(ISBLANK(INDIRECT($C60)),"",INDIRECT($C60)))</f>
        <v/>
      </c>
    </row>
    <row r="61" spans="1:4">
      <c r="A61" s="96" t="s">
        <v>374</v>
      </c>
      <c r="B61" s="96">
        <v>10</v>
      </c>
      <c r="C61" s="136" t="s">
        <v>705</v>
      </c>
      <c r="D61" s="116" t="str">
        <f t="array" aca="1" ref="D61" ca="1">IF($C61="-","",IF(ISBLANK(INDIRECT($C61)),"",INDIRECT($C61)))</f>
        <v/>
      </c>
    </row>
    <row r="62" spans="1:4">
      <c r="A62" s="96" t="s">
        <v>373</v>
      </c>
      <c r="B62" s="96">
        <v>10</v>
      </c>
      <c r="C62" s="136" t="s">
        <v>706</v>
      </c>
      <c r="D62" s="97" t="str">
        <f t="array" aca="1" ref="D62" ca="1">IF($C62="-","",IF(ISBLANK(INDIRECT($C62)),"",INDIRECT($C62))&amp;IF(OFFSET(INDIRECT($C62),0,2)&amp;OFFSET(INDIRECT($C62),0,3)="","","("&amp;OFFSET(INDIRECT($C62),0,2)&amp;OFFSET(INDIRECT($C62),0,3)&amp;")"))</f>
        <v/>
      </c>
    </row>
    <row r="63" spans="1:4">
      <c r="A63" s="96" t="s">
        <v>375</v>
      </c>
      <c r="B63" s="96">
        <v>11</v>
      </c>
      <c r="C63" s="136" t="s">
        <v>707</v>
      </c>
      <c r="D63" s="116" t="str">
        <f t="array" aca="1" ref="D63" ca="1">IF($C63="-","",IF(ISBLANK(INDIRECT($C63)),"",INDIRECT($C63)))</f>
        <v/>
      </c>
    </row>
    <row r="64" spans="1:4">
      <c r="A64" s="96" t="s">
        <v>374</v>
      </c>
      <c r="B64" s="96">
        <v>11</v>
      </c>
      <c r="C64" s="136" t="s">
        <v>708</v>
      </c>
      <c r="D64" s="116" t="str">
        <f t="array" aca="1" ref="D64" ca="1">IF($C64="-","",IF(ISBLANK(INDIRECT($C64)),"",INDIRECT($C64)))</f>
        <v/>
      </c>
    </row>
    <row r="65" spans="1:4">
      <c r="A65" s="96" t="s">
        <v>373</v>
      </c>
      <c r="B65" s="96">
        <v>11</v>
      </c>
      <c r="C65" s="136" t="s">
        <v>709</v>
      </c>
      <c r="D65" s="97" t="str">
        <f t="array" aca="1" ref="D65" ca="1">IF($C65="-","",IF(ISBLANK(INDIRECT($C65)),"",INDIRECT($C65))&amp;IF(OFFSET(INDIRECT($C65),0,2)&amp;OFFSET(INDIRECT($C65),0,3)="","","("&amp;OFFSET(INDIRECT($C65),0,2)&amp;OFFSET(INDIRECT($C65),0,3)&amp;")"))</f>
        <v/>
      </c>
    </row>
    <row r="66" spans="1:4">
      <c r="A66" s="96" t="s">
        <v>375</v>
      </c>
      <c r="B66" s="96">
        <v>12</v>
      </c>
      <c r="C66" s="136" t="s">
        <v>710</v>
      </c>
      <c r="D66" s="116" t="str">
        <f t="array" aca="1" ref="D66" ca="1">IF($C66="-","",IF(ISBLANK(INDIRECT($C66)),"",INDIRECT($C66)))</f>
        <v/>
      </c>
    </row>
    <row r="67" spans="1:4">
      <c r="A67" s="96" t="s">
        <v>374</v>
      </c>
      <c r="B67" s="96">
        <v>12</v>
      </c>
      <c r="C67" s="136" t="s">
        <v>711</v>
      </c>
      <c r="D67" s="116" t="str">
        <f t="array" aca="1" ref="D67" ca="1">IF($C67="-","",IF(ISBLANK(INDIRECT($C67)),"",INDIRECT($C67)))</f>
        <v/>
      </c>
    </row>
    <row r="68" spans="1:4">
      <c r="A68" s="96" t="s">
        <v>373</v>
      </c>
      <c r="B68" s="96">
        <v>12</v>
      </c>
      <c r="C68" s="136" t="s">
        <v>712</v>
      </c>
      <c r="D68" s="97" t="str">
        <f t="array" aca="1" ref="D68" ca="1">IF($C68="-","",IF(ISBLANK(INDIRECT($C68)),"",INDIRECT($C68))&amp;IF(OFFSET(INDIRECT($C68),0,2)&amp;OFFSET(INDIRECT($C68),0,3)="","","("&amp;OFFSET(INDIRECT($C68),0,2)&amp;OFFSET(INDIRECT($C68),0,3)&amp;")"))</f>
        <v/>
      </c>
    </row>
    <row r="69" spans="1:4">
      <c r="A69" s="96" t="s">
        <v>375</v>
      </c>
      <c r="B69" s="96">
        <v>13</v>
      </c>
      <c r="C69" s="136" t="s">
        <v>713</v>
      </c>
      <c r="D69" s="116" t="str">
        <f t="array" aca="1" ref="D69" ca="1">IF($C69="-","",IF(ISBLANK(INDIRECT($C69)),"",INDIRECT($C69)))</f>
        <v/>
      </c>
    </row>
    <row r="70" spans="1:4">
      <c r="A70" s="96" t="s">
        <v>374</v>
      </c>
      <c r="B70" s="96">
        <v>13</v>
      </c>
      <c r="C70" s="136" t="s">
        <v>714</v>
      </c>
      <c r="D70" s="116" t="str">
        <f t="array" aca="1" ref="D70" ca="1">IF($C70="-","",IF(ISBLANK(INDIRECT($C70)),"",INDIRECT($C70)))</f>
        <v/>
      </c>
    </row>
    <row r="71" spans="1:4">
      <c r="A71" s="96" t="s">
        <v>373</v>
      </c>
      <c r="B71" s="96">
        <v>13</v>
      </c>
      <c r="C71" s="136" t="s">
        <v>715</v>
      </c>
      <c r="D71" s="97" t="str">
        <f t="array" aca="1" ref="D71" ca="1">IF($C71="-","",IF(ISBLANK(INDIRECT($C71)),"",INDIRECT($C71))&amp;IF(OFFSET(INDIRECT($C71),0,2)&amp;OFFSET(INDIRECT($C71),0,3)="","","("&amp;OFFSET(INDIRECT($C71),0,2)&amp;OFFSET(INDIRECT($C71),0,3)&amp;")"))</f>
        <v/>
      </c>
    </row>
    <row r="72" spans="1:4">
      <c r="A72" s="96" t="s">
        <v>375</v>
      </c>
      <c r="B72" s="96">
        <v>14</v>
      </c>
      <c r="C72" s="136" t="s">
        <v>716</v>
      </c>
      <c r="D72" s="116" t="str">
        <f t="array" aca="1" ref="D72" ca="1">IF($C72="-","",IF(ISBLANK(INDIRECT($C72)),"",INDIRECT($C72)))</f>
        <v/>
      </c>
    </row>
    <row r="73" spans="1:4">
      <c r="A73" s="96" t="s">
        <v>374</v>
      </c>
      <c r="B73" s="96">
        <v>14</v>
      </c>
      <c r="C73" s="136" t="s">
        <v>717</v>
      </c>
      <c r="D73" s="116" t="str">
        <f t="array" aca="1" ref="D73" ca="1">IF($C73="-","",IF(ISBLANK(INDIRECT($C73)),"",INDIRECT($C73)))</f>
        <v/>
      </c>
    </row>
    <row r="74" spans="1:4">
      <c r="A74" s="96" t="s">
        <v>373</v>
      </c>
      <c r="B74" s="96">
        <v>14</v>
      </c>
      <c r="C74" s="136" t="s">
        <v>718</v>
      </c>
      <c r="D74" s="97" t="str">
        <f t="array" aca="1" ref="D74" ca="1">IF($C74="-","",IF(ISBLANK(INDIRECT($C74)),"",INDIRECT($C74))&amp;IF(OFFSET(INDIRECT($C74),0,2)&amp;OFFSET(INDIRECT($C74),0,3)="","","("&amp;OFFSET(INDIRECT($C74),0,2)&amp;OFFSET(INDIRECT($C74),0,3)&amp;")"))</f>
        <v/>
      </c>
    </row>
    <row r="75" spans="1:4">
      <c r="A75" s="96" t="s">
        <v>375</v>
      </c>
      <c r="B75" s="96">
        <v>15</v>
      </c>
      <c r="C75" s="136" t="s">
        <v>719</v>
      </c>
      <c r="D75" s="116" t="str">
        <f t="array" aca="1" ref="D75" ca="1">IF($C75="-","",IF(ISBLANK(INDIRECT($C75)),"",INDIRECT($C75)))</f>
        <v/>
      </c>
    </row>
    <row r="76" spans="1:4">
      <c r="A76" s="96" t="s">
        <v>374</v>
      </c>
      <c r="B76" s="96">
        <v>15</v>
      </c>
      <c r="C76" s="136" t="s">
        <v>720</v>
      </c>
      <c r="D76" s="116" t="str">
        <f t="array" aca="1" ref="D76" ca="1">IF($C76="-","",IF(ISBLANK(INDIRECT($C76)),"",INDIRECT($C76)))</f>
        <v/>
      </c>
    </row>
    <row r="77" spans="1:4">
      <c r="A77" s="105" t="s">
        <v>373</v>
      </c>
      <c r="B77" s="105">
        <v>15</v>
      </c>
      <c r="C77" s="136" t="s">
        <v>721</v>
      </c>
      <c r="D77" s="115" t="str">
        <f t="array" aca="1" ref="D77" ca="1">IF($C77="-","",IF(ISBLANK(INDIRECT($C77)),"",INDIRECT($C77))&amp;IF(OFFSET(INDIRECT($C77),0,2)&amp;OFFSET(INDIRECT($C77),0,3)="","","("&amp;OFFSET(INDIRECT($C77),0,2)&amp;OFFSET(INDIRECT($C77),0,3)&amp;")"))</f>
        <v/>
      </c>
    </row>
    <row r="78" spans="1:4">
      <c r="A78" s="101" t="s">
        <v>372</v>
      </c>
      <c r="B78" s="100"/>
      <c r="C78" s="114" t="s">
        <v>639</v>
      </c>
      <c r="D78" s="113" t="str">
        <f t="array" aca="1" ref="D78" ca="1">IF($C78="-","",IF(ISBLANK(INDIRECT($C78)),"",INDIRECT($C78)))</f>
        <v/>
      </c>
    </row>
    <row r="79" spans="1:4">
      <c r="A79" s="96" t="s">
        <v>371</v>
      </c>
      <c r="B79" s="88"/>
      <c r="C79" s="107" t="s">
        <v>640</v>
      </c>
      <c r="D79" s="95" t="str">
        <f t="array" aca="1" ref="D79" ca="1">IF($C79="-","",IF(ISBLANK(INDIRECT($C79)),"",INDIRECT($C79)))</f>
        <v/>
      </c>
    </row>
    <row r="80" spans="1:4">
      <c r="A80" s="96" t="s">
        <v>370</v>
      </c>
      <c r="B80" s="88"/>
      <c r="C80" s="107" t="s">
        <v>412</v>
      </c>
      <c r="D80" s="95" t="str">
        <f t="array" aca="1" ref="D80" ca="1">IF($C80="-","",IF(ISBLANK(INDIRECT($C80)),"",INDIRECT($C80)))</f>
        <v/>
      </c>
    </row>
    <row r="81" spans="1:4">
      <c r="A81" s="96" t="s">
        <v>369</v>
      </c>
      <c r="B81" s="88"/>
      <c r="C81" s="107" t="s">
        <v>502</v>
      </c>
      <c r="D81" s="95" t="str">
        <f t="array" aca="1" ref="D81" ca="1">IF($C81="-","",IF(ISBLANK(INDIRECT($C81)),"",INDIRECT($C81)))</f>
        <v/>
      </c>
    </row>
    <row r="82" spans="1:4">
      <c r="A82" s="96" t="s">
        <v>368</v>
      </c>
      <c r="B82" s="88"/>
      <c r="C82" s="138" t="s">
        <v>420</v>
      </c>
      <c r="D82" s="97" t="str" cm="1">
        <f t="array" aca="1" ref="D82" ca="1">IF($C82="-","",IF(ISBLANK(INDIRECT($C82)),"",INDIRECT($C82)&amp;"-"&amp;OFFSET(INDIRECT($C82),0,3)))</f>
        <v/>
      </c>
    </row>
    <row r="83" spans="1:4">
      <c r="A83" s="96" t="s">
        <v>367</v>
      </c>
      <c r="B83" s="88"/>
      <c r="C83" s="107" t="s">
        <v>414</v>
      </c>
      <c r="D83" s="95" t="str">
        <f t="array" aca="1" ref="D83" ca="1">IF($C83="-","",IF(ISBLANK(INDIRECT($C83)),"",INDIRECT($C83)))</f>
        <v/>
      </c>
    </row>
    <row r="84" spans="1:4">
      <c r="A84" s="96" t="s">
        <v>366</v>
      </c>
      <c r="B84" s="88"/>
      <c r="C84" s="107" t="s">
        <v>722</v>
      </c>
      <c r="D84" s="95" t="str" cm="1">
        <f t="array" aca="1" ref="D84" ca="1">IF($C84="-","",IF(ISBLANK(INDIRECT($C84)),"",INDIRECT($C84)))</f>
        <v/>
      </c>
    </row>
    <row r="85" spans="1:4">
      <c r="A85" s="96" t="s">
        <v>365</v>
      </c>
      <c r="B85" s="88"/>
      <c r="C85" s="188" t="s">
        <v>430</v>
      </c>
      <c r="D85" s="95" t="str">
        <f t="array" aca="1" ref="D85" ca="1">IF($C85="-","",IF(ISBLANK(INDIRECT($C85)),"",INDIRECT($C85)))</f>
        <v/>
      </c>
    </row>
    <row r="86" spans="1:4">
      <c r="A86" s="96" t="s">
        <v>364</v>
      </c>
      <c r="B86" s="88"/>
      <c r="C86" s="107" t="s">
        <v>413</v>
      </c>
      <c r="D86" s="95" t="str">
        <f t="array" aca="1" ref="D86" ca="1">IF($C86="-","",IF(ISBLANK(INDIRECT($C86)),"",INDIRECT($C86)))</f>
        <v/>
      </c>
    </row>
    <row r="87" spans="1:4">
      <c r="A87" s="96" t="s">
        <v>363</v>
      </c>
      <c r="B87" s="88"/>
      <c r="C87" s="87" t="s">
        <v>2</v>
      </c>
      <c r="D87" s="95" t="str">
        <f t="array" aca="1" ref="D87" ca="1">IF($C87="-","",IF(ISBLANK(INDIRECT($C87)),"",INDIRECT($C87)))</f>
        <v/>
      </c>
    </row>
    <row r="88" spans="1:4">
      <c r="A88" s="95" t="s">
        <v>362</v>
      </c>
      <c r="B88" s="112"/>
      <c r="C88" s="87" t="s">
        <v>2</v>
      </c>
      <c r="D88" s="95" t="str">
        <f t="array" aca="1" ref="D88" ca="1">IF($C88="-","",IF(ISBLANK(INDIRECT($C88)),"",INDIRECT($C88)))</f>
        <v/>
      </c>
    </row>
    <row r="89" spans="1:4">
      <c r="A89" s="111" t="s">
        <v>361</v>
      </c>
      <c r="B89" s="110"/>
      <c r="C89" s="109" t="s">
        <v>2</v>
      </c>
      <c r="D89" s="108" t="str">
        <f t="array" aca="1" ref="D89" ca="1">IF($C89="-","",IF(ISBLANK(INDIRECT($C89)),"",INDIRECT($C89)))</f>
        <v/>
      </c>
    </row>
    <row r="90" spans="1:4">
      <c r="A90" s="96" t="s">
        <v>360</v>
      </c>
      <c r="B90" s="88"/>
      <c r="C90" s="107" t="s">
        <v>639</v>
      </c>
      <c r="D90" s="95" t="str">
        <f t="array" aca="1" ref="D90" ca="1">IF($C90="-","",IF(ISBLANK(INDIRECT($C90)),"",INDIRECT($C90)))</f>
        <v/>
      </c>
    </row>
    <row r="91" spans="1:4">
      <c r="A91" s="102" t="s">
        <v>359</v>
      </c>
      <c r="B91" s="106"/>
      <c r="C91" s="103" t="s">
        <v>2</v>
      </c>
      <c r="D91" s="102" t="str">
        <f t="array" aca="1" ref="D91" ca="1">IF($C91="-","",IF(ISBLANK(INDIRECT($C91)),"",INDIRECT($C91)))</f>
        <v/>
      </c>
    </row>
    <row r="92" spans="1:4">
      <c r="A92" s="101" t="s">
        <v>358</v>
      </c>
      <c r="B92" s="100"/>
      <c r="C92" s="99" t="s">
        <v>2</v>
      </c>
      <c r="D92" s="98" t="str">
        <f ca="1">IF($C92="-","",IF(ISBLANK(INDIRECT($C92)),"",(INDIRECT($C92)&amp;IF(ISBLANK(OFFSET(INDIRECT($C92),1,0)),"","("&amp;OFFSET(INDIRECT($C92),1,0)&amp;")"))))</f>
        <v/>
      </c>
    </row>
    <row r="93" spans="1:4">
      <c r="A93" s="96" t="s">
        <v>357</v>
      </c>
      <c r="B93" s="88"/>
      <c r="C93" s="87" t="s">
        <v>2</v>
      </c>
      <c r="D93" s="97" t="str">
        <f t="array" aca="1" ref="D93" ca="1">IF($C93="-","",IF(ISBLANK(INDIRECT($C93)),"",INDIRECT($C93)&amp;"-"&amp;OFFSET(INDIRECT($C93),0,2)))</f>
        <v/>
      </c>
    </row>
    <row r="94" spans="1:4">
      <c r="A94" s="96" t="s">
        <v>356</v>
      </c>
      <c r="B94" s="88"/>
      <c r="C94" s="87" t="s">
        <v>2</v>
      </c>
      <c r="D94" s="95" t="str">
        <f t="array" aca="1" ref="D94" ca="1">IF($C94="-","",IF(ISBLANK(INDIRECT($C94)),"",INDIRECT($C94)))</f>
        <v/>
      </c>
    </row>
    <row r="95" spans="1:4">
      <c r="A95" s="96" t="s">
        <v>355</v>
      </c>
      <c r="B95" s="88"/>
      <c r="C95" s="87" t="s">
        <v>2</v>
      </c>
      <c r="D95" s="95" t="str">
        <f t="array" aca="1" ref="D95" ca="1">IF($C95="-","",IF(ISBLANK(INDIRECT($C95)),"",INDIRECT($C95)))</f>
        <v/>
      </c>
    </row>
    <row r="96" spans="1:4">
      <c r="A96" s="105" t="s">
        <v>354</v>
      </c>
      <c r="B96" s="104"/>
      <c r="C96" s="103" t="s">
        <v>2</v>
      </c>
      <c r="D96" s="102" t="str">
        <f t="array" aca="1" ref="D96" ca="1">IF($C96="-","",IF(ISBLANK(INDIRECT($C96)),"",INDIRECT($C96)))</f>
        <v/>
      </c>
    </row>
    <row r="97" spans="1:4">
      <c r="A97" s="101" t="s">
        <v>353</v>
      </c>
      <c r="B97" s="100"/>
      <c r="C97" s="202" t="s">
        <v>641</v>
      </c>
      <c r="D97" s="98" t="str" cm="1">
        <f t="array" aca="1" ref="D97" ca="1">IF($C97="-","",IF(ISBLANK(INDIRECT($C97)),"",INDIRECT($C97)&amp;"-"&amp;OFFSET(INDIRECT($C97),0,3)))</f>
        <v/>
      </c>
    </row>
    <row r="98" spans="1:4">
      <c r="A98" s="96" t="s">
        <v>352</v>
      </c>
      <c r="B98" s="88"/>
      <c r="C98" s="137" t="s">
        <v>727</v>
      </c>
      <c r="D98" s="97" t="str" cm="1">
        <f t="array" aca="1" ref="D98" ca="1">IF($C98="-","",IF(ISBLANK(INDIRECT($C98)),"",INDIRECT($C98)&amp;OFFSET(INDIRECT($C98),0,2)))</f>
        <v/>
      </c>
    </row>
    <row r="99" spans="1:4">
      <c r="A99" s="96" t="s">
        <v>351</v>
      </c>
      <c r="B99" s="88"/>
      <c r="C99" s="87" t="s">
        <v>2</v>
      </c>
      <c r="D99" s="95" t="str">
        <f t="array" aca="1" ref="D99" ca="1">IF($C99="-","",IF(ISBLANK(INDIRECT($C99)),"",INDIRECT($C99)))</f>
        <v/>
      </c>
    </row>
    <row r="100" spans="1:4">
      <c r="A100" s="96" t="s">
        <v>350</v>
      </c>
      <c r="B100" s="88"/>
      <c r="C100" s="137" t="s">
        <v>415</v>
      </c>
      <c r="D100" s="95" t="str">
        <f t="array" aca="1" ref="D100" ca="1">IF($C100="-","",IF(ISBLANK(INDIRECT($C100)),"",INDIRECT($C100)))</f>
        <v/>
      </c>
    </row>
    <row r="101" spans="1:4">
      <c r="A101" s="96" t="s">
        <v>349</v>
      </c>
      <c r="B101" s="88"/>
      <c r="C101" s="87" t="s">
        <v>2</v>
      </c>
      <c r="D101" s="95" t="str">
        <f t="array" aca="1" ref="D101" ca="1">IF($C101="-","",IF(ISBLANK(INDIRECT($C101)),"",INDIRECT($C101)))</f>
        <v/>
      </c>
    </row>
    <row r="102" spans="1:4">
      <c r="A102" s="96" t="s">
        <v>348</v>
      </c>
      <c r="B102" s="88"/>
      <c r="C102" s="87" t="s">
        <v>411</v>
      </c>
      <c r="D102" s="95" t="str">
        <f t="array" aca="1" ref="D102" ca="1">IF($C102="-","",IF(ISBLANK(INDIRECT($C102)),"",INDIRECT($C102)))</f>
        <v/>
      </c>
    </row>
    <row r="103" spans="1:4">
      <c r="A103" s="96" t="s">
        <v>347</v>
      </c>
      <c r="B103" s="88"/>
      <c r="C103" s="137" t="s">
        <v>723</v>
      </c>
      <c r="D103" s="208" t="str">
        <f t="array" aca="1" ref="D103" ca="1">IF($C103="-","",IF(ISBLANK(INDIRECT($C103)),"",INDIRECT($C103)))</f>
        <v/>
      </c>
    </row>
    <row r="104" spans="1:4">
      <c r="A104" s="96" t="s">
        <v>346</v>
      </c>
      <c r="B104" s="88"/>
      <c r="C104" s="87" t="s">
        <v>2</v>
      </c>
      <c r="D104" s="95" t="str">
        <f t="array" aca="1" ref="D104" ca="1">IF($C104="-","",IF(ISBLANK(INDIRECT($C104)),"",INDIRECT($C104)))</f>
        <v/>
      </c>
    </row>
    <row r="105" spans="1:4" ht="19.5" thickBot="1">
      <c r="A105" s="94" t="s">
        <v>345</v>
      </c>
      <c r="B105" s="84"/>
      <c r="C105" s="139" t="s">
        <v>724</v>
      </c>
      <c r="D105" s="93" t="str">
        <f t="array" aca="1" ref="D105" ca="1">IF($C105="-","",IF(ISBLANK(INDIRECT($C105)),"",INDIRECT($C105)))</f>
        <v/>
      </c>
    </row>
    <row r="106" spans="1:4">
      <c r="A106" s="92" t="s">
        <v>344</v>
      </c>
      <c r="B106" s="91"/>
      <c r="C106" s="90"/>
      <c r="D106" s="176"/>
    </row>
    <row r="107" spans="1:4">
      <c r="A107" s="89" t="s">
        <v>343</v>
      </c>
      <c r="B107" s="88"/>
      <c r="C107" s="137"/>
      <c r="D107" s="177"/>
    </row>
    <row r="108" spans="1:4">
      <c r="A108" s="89" t="s">
        <v>342</v>
      </c>
      <c r="B108" s="88"/>
      <c r="C108" s="87" t="s">
        <v>411</v>
      </c>
      <c r="D108" s="86" t="str">
        <f t="array" aca="1" ref="D108" ca="1">IF($C108="-","",IF(ISBLANK(INDIRECT($C108)),"",INDIRECT($C108)))</f>
        <v/>
      </c>
    </row>
    <row r="109" spans="1:4" ht="19.5" thickBot="1">
      <c r="A109" s="85" t="s">
        <v>341</v>
      </c>
      <c r="B109" s="84"/>
      <c r="C109" s="83" t="s">
        <v>411</v>
      </c>
      <c r="D109" s="82" t="str">
        <f t="array" aca="1" ref="D109" ca="1">IF($C109="-","",IF(ISBLANK(INDIRECT($C109)),"",INDIRECT($C109)))</f>
        <v/>
      </c>
    </row>
  </sheetData>
  <sheetProtection algorithmName="SHA-512" hashValue="LlFj9CM+wejhZKYUaRN1x5CiBlVAJo0X4pWZKepWGwlokSiaxZz0EJnxRu5jKZPQDJiwRrlXC+aMJWVsw833rA==" saltValue="kb3HYqIFGj8Ee2Wc0U7EBg==" spinCount="100000" sheet="1" objects="1" scenarios="1"/>
  <phoneticPr fontId="15"/>
  <conditionalFormatting sqref="D1:D1048576">
    <cfRule type="expression" dxfId="84" priority="1">
      <formula>$C1="-"</formula>
    </cfRule>
  </conditionalFormatting>
  <conditionalFormatting sqref="E2">
    <cfRule type="expression" dxfId="83" priority="26">
      <formula>$C2="-"</formula>
    </cfRule>
  </conditionalFormatting>
  <conditionalFormatting sqref="G3:G4">
    <cfRule type="expression" dxfId="82" priority="20">
      <formula>$C3="-"</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A1:R236"/>
  <sheetViews>
    <sheetView view="pageBreakPreview" zoomScale="60" zoomScaleNormal="40" zoomScalePageLayoutView="30" workbookViewId="0">
      <pane ySplit="25" topLeftCell="A26" activePane="bottomLeft" state="frozen"/>
      <selection activeCell="M15" sqref="M15"/>
      <selection pane="bottomLeft"/>
    </sheetView>
  </sheetViews>
  <sheetFormatPr defaultColWidth="9" defaultRowHeight="24.95" customHeight="1"/>
  <cols>
    <col min="1" max="1" width="5.75" style="327" bestFit="1" customWidth="1"/>
    <col min="2" max="2" width="3.375" style="327" customWidth="1"/>
    <col min="3" max="3" width="3.625" style="327" customWidth="1"/>
    <col min="4" max="4" width="20.625" style="552" customWidth="1"/>
    <col min="5" max="5" width="35.625" style="552" customWidth="1"/>
    <col min="6" max="6" width="35.625" style="327" customWidth="1"/>
    <col min="7" max="7" width="16.625" style="520" customWidth="1"/>
    <col min="8" max="8" width="9.75" style="520" customWidth="1"/>
    <col min="9" max="9" width="5.625" style="521" customWidth="1"/>
    <col min="10" max="10" width="9.75" style="520" customWidth="1"/>
    <col min="11" max="11" width="5.625" style="521" customWidth="1"/>
    <col min="12" max="12" width="18.5" style="521" customWidth="1"/>
    <col min="13" max="13" width="16.625" style="153" customWidth="1"/>
    <col min="14" max="14" width="9" style="327"/>
    <col min="15" max="29" width="9" style="327" customWidth="1"/>
    <col min="30" max="16384" width="9" style="327"/>
  </cols>
  <sheetData>
    <row r="1" spans="1:14" customFormat="1" ht="33.75" customHeight="1">
      <c r="B1" s="1392" t="s">
        <v>431</v>
      </c>
      <c r="C1" s="1392"/>
      <c r="D1" s="1392"/>
      <c r="E1" s="1392"/>
      <c r="F1" s="1392"/>
      <c r="G1" s="1392"/>
      <c r="H1" s="1392"/>
      <c r="I1" s="1392"/>
      <c r="J1" s="1392"/>
      <c r="K1" s="1392"/>
      <c r="L1" s="1392"/>
      <c r="M1" s="1392"/>
    </row>
    <row r="2" spans="1:14" s="10" customFormat="1" ht="29.25" customHeight="1">
      <c r="B2" s="503" t="s">
        <v>180</v>
      </c>
      <c r="C2" s="340"/>
      <c r="G2" s="380"/>
      <c r="H2" s="380"/>
      <c r="I2" s="381"/>
    </row>
    <row r="3" spans="1:14" s="10" customFormat="1" ht="7.5" customHeight="1">
      <c r="B3" s="340"/>
      <c r="C3" s="340"/>
      <c r="G3" s="380"/>
      <c r="H3" s="380"/>
      <c r="I3" s="381"/>
    </row>
    <row r="4" spans="1:14" s="10" customFormat="1" ht="51" customHeight="1" thickBot="1">
      <c r="B4" s="340"/>
      <c r="C4" s="340"/>
      <c r="D4" s="332" t="s">
        <v>306</v>
      </c>
      <c r="E4" s="1404" t="str">
        <f>IF(総表!C14="","",総表!C14)</f>
        <v/>
      </c>
      <c r="F4" s="1404"/>
      <c r="G4" s="504" t="s">
        <v>307</v>
      </c>
      <c r="H4" s="1400" t="str">
        <f>IF(総表!C22="","",総表!C22)</f>
        <v/>
      </c>
      <c r="I4" s="1401"/>
      <c r="J4" s="1401"/>
      <c r="K4" s="1401"/>
      <c r="L4" s="1401"/>
      <c r="M4" s="1401"/>
      <c r="N4" s="619" t="s">
        <v>632</v>
      </c>
    </row>
    <row r="5" spans="1:14" s="10" customFormat="1" ht="7.5" customHeight="1">
      <c r="B5" s="340"/>
      <c r="C5" s="340"/>
      <c r="G5" s="380"/>
      <c r="H5" s="380"/>
      <c r="I5" s="381"/>
    </row>
    <row r="6" spans="1:14" s="10" customFormat="1" ht="18" customHeight="1" thickBot="1">
      <c r="A6" s="399"/>
      <c r="G6" s="505" t="s">
        <v>246</v>
      </c>
      <c r="H6" s="380"/>
      <c r="I6" s="381"/>
    </row>
    <row r="7" spans="1:14" ht="20.100000000000001" customHeight="1">
      <c r="A7" s="10"/>
      <c r="B7" s="506" t="s">
        <v>303</v>
      </c>
      <c r="C7" s="507"/>
      <c r="D7" s="507"/>
      <c r="E7" s="507"/>
      <c r="F7" s="507"/>
      <c r="G7" s="150">
        <f>SUM(G8:G17)</f>
        <v>0</v>
      </c>
      <c r="H7" s="151"/>
      <c r="I7" s="152"/>
      <c r="J7" s="151"/>
      <c r="K7" s="152"/>
      <c r="L7" s="152"/>
      <c r="N7" s="328"/>
    </row>
    <row r="8" spans="1:14" ht="20.100000000000001" hidden="1" customHeight="1">
      <c r="A8" s="10"/>
      <c r="B8" s="508"/>
      <c r="C8" s="509"/>
      <c r="D8" s="510"/>
      <c r="E8" s="510"/>
      <c r="F8" s="511" t="s">
        <v>242</v>
      </c>
      <c r="G8" s="154">
        <f>M27</f>
        <v>0</v>
      </c>
      <c r="H8" s="151"/>
      <c r="I8" s="152"/>
      <c r="J8" s="151"/>
      <c r="K8" s="152"/>
      <c r="L8" s="152"/>
      <c r="N8" s="328" t="s">
        <v>260</v>
      </c>
    </row>
    <row r="9" spans="1:14" ht="20.100000000000001" hidden="1" customHeight="1">
      <c r="A9" s="10"/>
      <c r="B9" s="508"/>
      <c r="C9" s="512"/>
      <c r="D9" s="510"/>
      <c r="E9" s="510"/>
      <c r="F9" s="513" t="s">
        <v>248</v>
      </c>
      <c r="G9" s="155">
        <f>M48</f>
        <v>0</v>
      </c>
      <c r="H9" s="151"/>
      <c r="I9" s="152"/>
      <c r="J9" s="151"/>
      <c r="K9" s="152"/>
      <c r="L9" s="152"/>
      <c r="N9" s="328" t="s">
        <v>260</v>
      </c>
    </row>
    <row r="10" spans="1:14" ht="20.100000000000001" hidden="1" customHeight="1">
      <c r="A10" s="10"/>
      <c r="B10" s="508"/>
      <c r="C10" s="512"/>
      <c r="D10" s="510"/>
      <c r="E10" s="510"/>
      <c r="F10" s="513" t="s">
        <v>250</v>
      </c>
      <c r="G10" s="155">
        <f>M69</f>
        <v>0</v>
      </c>
      <c r="H10" s="151"/>
      <c r="I10" s="152"/>
      <c r="J10" s="151"/>
      <c r="K10" s="152"/>
      <c r="L10" s="152"/>
      <c r="N10" s="328" t="s">
        <v>260</v>
      </c>
    </row>
    <row r="11" spans="1:14" ht="20.100000000000001" hidden="1" customHeight="1">
      <c r="A11" s="10"/>
      <c r="B11" s="508"/>
      <c r="C11" s="512"/>
      <c r="D11" s="510"/>
      <c r="E11" s="510"/>
      <c r="F11" s="513" t="s">
        <v>251</v>
      </c>
      <c r="G11" s="155">
        <f>M90</f>
        <v>0</v>
      </c>
      <c r="H11" s="151"/>
      <c r="I11" s="152"/>
      <c r="J11" s="151"/>
      <c r="K11" s="152"/>
      <c r="L11" s="152"/>
      <c r="N11" s="328" t="s">
        <v>260</v>
      </c>
    </row>
    <row r="12" spans="1:14" ht="20.100000000000001" hidden="1" customHeight="1">
      <c r="A12" s="10"/>
      <c r="B12" s="508"/>
      <c r="C12" s="512"/>
      <c r="D12" s="510"/>
      <c r="E12" s="510"/>
      <c r="F12" s="513" t="s">
        <v>249</v>
      </c>
      <c r="G12" s="155">
        <f>M111</f>
        <v>0</v>
      </c>
      <c r="H12" s="151"/>
      <c r="I12" s="152"/>
      <c r="J12" s="151"/>
      <c r="K12" s="152"/>
      <c r="L12" s="152"/>
      <c r="N12" s="328" t="s">
        <v>260</v>
      </c>
    </row>
    <row r="13" spans="1:14" ht="20.100000000000001" hidden="1" customHeight="1">
      <c r="A13" s="10"/>
      <c r="B13" s="508"/>
      <c r="C13" s="512"/>
      <c r="D13" s="510"/>
      <c r="E13" s="510"/>
      <c r="F13" s="513" t="s">
        <v>252</v>
      </c>
      <c r="G13" s="155">
        <f>M132</f>
        <v>0</v>
      </c>
      <c r="H13" s="151"/>
      <c r="I13" s="152"/>
      <c r="J13" s="151"/>
      <c r="K13" s="152"/>
      <c r="L13" s="152"/>
      <c r="N13" s="328" t="s">
        <v>260</v>
      </c>
    </row>
    <row r="14" spans="1:14" ht="20.100000000000001" hidden="1" customHeight="1">
      <c r="A14" s="10"/>
      <c r="B14" s="508"/>
      <c r="C14" s="512"/>
      <c r="D14" s="510"/>
      <c r="E14" s="510"/>
      <c r="F14" s="513" t="s">
        <v>253</v>
      </c>
      <c r="G14" s="155">
        <f>M153</f>
        <v>0</v>
      </c>
      <c r="H14" s="151"/>
      <c r="I14" s="152"/>
      <c r="J14" s="151"/>
      <c r="K14" s="152"/>
      <c r="L14" s="152"/>
      <c r="N14" s="328" t="s">
        <v>260</v>
      </c>
    </row>
    <row r="15" spans="1:14" ht="20.100000000000001" hidden="1" customHeight="1">
      <c r="A15" s="10"/>
      <c r="B15" s="508"/>
      <c r="C15" s="512"/>
      <c r="D15" s="510"/>
      <c r="E15" s="510"/>
      <c r="F15" s="513" t="s">
        <v>254</v>
      </c>
      <c r="G15" s="155">
        <f>M174</f>
        <v>0</v>
      </c>
      <c r="H15" s="151"/>
      <c r="I15" s="152"/>
      <c r="J15" s="151"/>
      <c r="K15" s="152"/>
      <c r="L15" s="152"/>
      <c r="N15" s="328" t="s">
        <v>260</v>
      </c>
    </row>
    <row r="16" spans="1:14" ht="20.100000000000001" hidden="1" customHeight="1">
      <c r="A16" s="10"/>
      <c r="B16" s="508"/>
      <c r="C16" s="512"/>
      <c r="D16" s="510"/>
      <c r="E16" s="510"/>
      <c r="F16" s="513" t="s">
        <v>261</v>
      </c>
      <c r="G16" s="155">
        <f>M195</f>
        <v>0</v>
      </c>
      <c r="H16" s="151"/>
      <c r="I16" s="152"/>
      <c r="J16" s="151"/>
      <c r="K16" s="152"/>
      <c r="L16" s="152"/>
      <c r="N16" s="328" t="s">
        <v>260</v>
      </c>
    </row>
    <row r="17" spans="1:18" ht="20.100000000000001" hidden="1" customHeight="1">
      <c r="A17" s="10"/>
      <c r="B17" s="508"/>
      <c r="C17" s="512"/>
      <c r="D17" s="510"/>
      <c r="E17" s="510"/>
      <c r="F17" s="513" t="s">
        <v>262</v>
      </c>
      <c r="G17" s="155">
        <f>M216</f>
        <v>0</v>
      </c>
      <c r="H17" s="151"/>
      <c r="I17" s="152"/>
      <c r="J17" s="151"/>
      <c r="K17" s="152"/>
      <c r="L17" s="152"/>
      <c r="N17" s="328" t="s">
        <v>260</v>
      </c>
    </row>
    <row r="18" spans="1:18" ht="20.100000000000001" customHeight="1">
      <c r="A18" s="10"/>
      <c r="B18" s="1398" t="s">
        <v>340</v>
      </c>
      <c r="C18" s="1399"/>
      <c r="D18" s="1399"/>
      <c r="E18" s="1399"/>
      <c r="F18" s="1399"/>
      <c r="G18" s="156">
        <f>SUM(G20:G22)</f>
        <v>0</v>
      </c>
      <c r="H18" s="157"/>
      <c r="I18" s="158"/>
      <c r="J18" s="157"/>
      <c r="K18" s="158"/>
      <c r="L18" s="158"/>
      <c r="N18" s="328"/>
    </row>
    <row r="19" spans="1:18" ht="20.100000000000001" customHeight="1">
      <c r="A19" s="10"/>
      <c r="B19" s="514"/>
      <c r="C19" s="515"/>
      <c r="D19" s="516"/>
      <c r="E19" s="1406" t="s">
        <v>308</v>
      </c>
      <c r="F19" s="1407"/>
      <c r="G19" s="159" t="s">
        <v>309</v>
      </c>
      <c r="H19" s="157"/>
      <c r="I19" s="158"/>
      <c r="J19" s="157"/>
      <c r="K19" s="158"/>
      <c r="L19" s="158"/>
      <c r="N19" s="328"/>
    </row>
    <row r="20" spans="1:18" ht="20.100000000000001" customHeight="1">
      <c r="A20" s="10"/>
      <c r="B20" s="1393"/>
      <c r="C20" s="1394"/>
      <c r="D20" s="517" t="s">
        <v>243</v>
      </c>
      <c r="E20" s="1408" t="s">
        <v>592</v>
      </c>
      <c r="F20" s="1409"/>
      <c r="G20" s="160">
        <f>IF(E20="要選択",0,VLOOKUP(E20,$F$8:$G$17,2,FALSE))</f>
        <v>0</v>
      </c>
      <c r="H20" s="157"/>
      <c r="I20" s="161" t="str">
        <f>IF(COUNTIF($E$20:$F$22,$E$20)&gt;1,"同じ項目が選択されています。",IF(COUNTIF($E$20:$F$22,$E$21)&gt;1,"同じ項目が選択されています。",IF(COUNTIF($E$20:$F$22,$E$22)&gt;1,"同じ項目が選択されています。","")))</f>
        <v>同じ項目が選択されています。</v>
      </c>
      <c r="J20" s="157"/>
      <c r="K20" s="158"/>
      <c r="L20" s="158"/>
      <c r="N20" s="329" t="s">
        <v>247</v>
      </c>
    </row>
    <row r="21" spans="1:18" ht="19.5" customHeight="1">
      <c r="A21" s="10"/>
      <c r="B21" s="1395"/>
      <c r="C21" s="1394"/>
      <c r="D21" s="518" t="s">
        <v>244</v>
      </c>
      <c r="E21" s="1410" t="s">
        <v>582</v>
      </c>
      <c r="F21" s="1411"/>
      <c r="G21" s="162">
        <f>IF(E21="要選択",0,VLOOKUP(E21,$F$8:$G$17,2,FALSE))</f>
        <v>0</v>
      </c>
      <c r="H21" s="157"/>
      <c r="I21" s="161" t="str">
        <f>IF(I20="","","項目の選択を確認してください。")</f>
        <v>項目の選択を確認してください。</v>
      </c>
      <c r="J21" s="157"/>
      <c r="K21" s="158"/>
      <c r="L21" s="158"/>
      <c r="N21" s="329" t="s">
        <v>247</v>
      </c>
    </row>
    <row r="22" spans="1:18" ht="20.100000000000001" customHeight="1" thickBot="1">
      <c r="A22" s="10"/>
      <c r="B22" s="1396"/>
      <c r="C22" s="1397"/>
      <c r="D22" s="519" t="s">
        <v>245</v>
      </c>
      <c r="E22" s="1412" t="s">
        <v>582</v>
      </c>
      <c r="F22" s="1413"/>
      <c r="G22" s="163">
        <f>IF(E22="要選択",0,VLOOKUP(E22,$F$8:$G$17,2,FALSE))</f>
        <v>0</v>
      </c>
      <c r="H22" s="157"/>
      <c r="I22" s="158"/>
      <c r="J22" s="157"/>
      <c r="K22" s="158"/>
      <c r="L22" s="158"/>
      <c r="N22" s="329" t="s">
        <v>247</v>
      </c>
    </row>
    <row r="23" spans="1:18" ht="8.25" customHeight="1">
      <c r="A23" s="10"/>
      <c r="B23" s="418"/>
      <c r="C23" s="418"/>
      <c r="D23" s="418"/>
      <c r="E23" s="418"/>
      <c r="F23" s="164"/>
      <c r="G23" s="157"/>
      <c r="H23" s="157"/>
      <c r="I23" s="165"/>
      <c r="K23" s="165"/>
      <c r="M23" s="166"/>
      <c r="N23" s="167"/>
    </row>
    <row r="24" spans="1:18" ht="20.100000000000001" customHeight="1" thickBot="1">
      <c r="A24" s="10"/>
      <c r="B24" s="522" t="s">
        <v>503</v>
      </c>
      <c r="C24" s="523"/>
      <c r="D24" s="418"/>
      <c r="E24" s="418"/>
      <c r="F24" s="164"/>
      <c r="G24" s="157"/>
      <c r="H24" s="157"/>
      <c r="I24" s="165"/>
      <c r="K24" s="165"/>
      <c r="M24" s="168"/>
    </row>
    <row r="25" spans="1:18" ht="20.100000000000001" customHeight="1" thickBot="1">
      <c r="B25" s="524" t="s">
        <v>16</v>
      </c>
      <c r="C25" s="525"/>
      <c r="D25" s="526" t="s">
        <v>17</v>
      </c>
      <c r="E25" s="526" t="s">
        <v>451</v>
      </c>
      <c r="F25" s="526" t="s">
        <v>452</v>
      </c>
      <c r="G25" s="527" t="s">
        <v>453</v>
      </c>
      <c r="H25" s="1402" t="s">
        <v>159</v>
      </c>
      <c r="I25" s="1403"/>
      <c r="J25" s="1402" t="s">
        <v>160</v>
      </c>
      <c r="K25" s="1403"/>
      <c r="L25" s="527" t="s">
        <v>454</v>
      </c>
      <c r="M25" s="169" t="s">
        <v>12</v>
      </c>
      <c r="N25" s="1405"/>
      <c r="O25" s="1143"/>
      <c r="P25" s="1143"/>
      <c r="Q25" s="1143"/>
      <c r="R25" s="1143"/>
    </row>
    <row r="26" spans="1:18" ht="24.95" customHeight="1">
      <c r="B26" s="528" t="str">
        <f>IF($C26=$E$20,$D$20,IF($C26=$E$21,$D$21,IF($C26=$E$22,$D$22,"・")))</f>
        <v>・</v>
      </c>
      <c r="C26" s="529" t="s">
        <v>504</v>
      </c>
      <c r="D26" s="529"/>
      <c r="E26" s="529"/>
      <c r="F26" s="530"/>
      <c r="G26" s="531"/>
      <c r="H26" s="531"/>
      <c r="I26" s="532"/>
      <c r="J26" s="531"/>
      <c r="K26" s="532"/>
      <c r="L26" s="533"/>
      <c r="M26" s="170"/>
      <c r="N26" s="1405"/>
      <c r="O26" s="1143"/>
      <c r="P26" s="1143"/>
      <c r="Q26" s="1143"/>
      <c r="R26" s="1143"/>
    </row>
    <row r="27" spans="1:18" ht="17.25">
      <c r="A27" s="327">
        <v>1</v>
      </c>
      <c r="B27" s="534" t="str">
        <f>IF(G27="","",".")</f>
        <v/>
      </c>
      <c r="C27" s="535"/>
      <c r="D27" s="648"/>
      <c r="E27" s="193"/>
      <c r="F27" s="194"/>
      <c r="G27" s="26"/>
      <c r="H27" s="35"/>
      <c r="I27" s="27"/>
      <c r="J27" s="35"/>
      <c r="K27" s="27"/>
      <c r="L27" s="536" t="str">
        <f>IF(ISNUMBER(G27),(ROUND(PRODUCT(G27,H27,J27),0)),"")</f>
        <v/>
      </c>
      <c r="M27" s="171">
        <f>ROUNDDOWN(((SUM(L27:L46))/1000),0)</f>
        <v>0</v>
      </c>
      <c r="N27" s="1405"/>
      <c r="O27" s="1143"/>
      <c r="P27" s="1143"/>
      <c r="Q27" s="1143"/>
      <c r="R27" s="1143"/>
    </row>
    <row r="28" spans="1:18" ht="17.25">
      <c r="A28" s="327">
        <v>2</v>
      </c>
      <c r="B28" s="534" t="str">
        <f t="shared" ref="B28:B46" si="0">IF(G28="","",".")</f>
        <v/>
      </c>
      <c r="C28" s="535"/>
      <c r="D28" s="649"/>
      <c r="E28" s="195"/>
      <c r="F28" s="196"/>
      <c r="G28" s="29"/>
      <c r="H28" s="36"/>
      <c r="I28" s="30"/>
      <c r="J28" s="36"/>
      <c r="K28" s="30"/>
      <c r="L28" s="537" t="str">
        <f>IF(ISNUMBER(G28),(ROUND(PRODUCT(G28,H28,J28),0)),"")</f>
        <v/>
      </c>
      <c r="M28" s="172"/>
      <c r="N28" s="1405"/>
      <c r="O28" s="1143"/>
      <c r="P28" s="1143"/>
      <c r="Q28" s="1143"/>
      <c r="R28" s="1143"/>
    </row>
    <row r="29" spans="1:18" ht="17.25">
      <c r="A29" s="327">
        <v>3</v>
      </c>
      <c r="B29" s="534" t="str">
        <f t="shared" si="0"/>
        <v/>
      </c>
      <c r="C29" s="535"/>
      <c r="D29" s="649"/>
      <c r="E29" s="195"/>
      <c r="F29" s="196"/>
      <c r="G29" s="29"/>
      <c r="H29" s="36"/>
      <c r="I29" s="30"/>
      <c r="J29" s="36"/>
      <c r="K29" s="30"/>
      <c r="L29" s="537" t="str">
        <f>IF(ISNUMBER(G29),(ROUND(PRODUCT(G29,H29,J29),0)),"")</f>
        <v/>
      </c>
      <c r="M29" s="172"/>
    </row>
    <row r="30" spans="1:18" ht="17.25">
      <c r="A30" s="327">
        <v>4</v>
      </c>
      <c r="B30" s="534" t="str">
        <f t="shared" si="0"/>
        <v/>
      </c>
      <c r="C30" s="535"/>
      <c r="D30" s="649"/>
      <c r="E30" s="195"/>
      <c r="F30" s="196"/>
      <c r="G30" s="29"/>
      <c r="H30" s="36"/>
      <c r="I30" s="30"/>
      <c r="J30" s="36"/>
      <c r="K30" s="30"/>
      <c r="L30" s="537" t="str">
        <f t="shared" ref="L30:L46" si="1">IF(ISNUMBER(G30),(ROUND(PRODUCT(G30,H30,J30),0)),"")</f>
        <v/>
      </c>
      <c r="M30" s="172"/>
    </row>
    <row r="31" spans="1:18" ht="17.25">
      <c r="A31" s="327">
        <v>5</v>
      </c>
      <c r="B31" s="534" t="str">
        <f t="shared" si="0"/>
        <v/>
      </c>
      <c r="C31" s="535"/>
      <c r="D31" s="649"/>
      <c r="E31" s="195"/>
      <c r="F31" s="196"/>
      <c r="G31" s="29"/>
      <c r="H31" s="36"/>
      <c r="I31" s="30"/>
      <c r="J31" s="36"/>
      <c r="K31" s="30"/>
      <c r="L31" s="537" t="str">
        <f t="shared" si="1"/>
        <v/>
      </c>
      <c r="M31" s="172"/>
    </row>
    <row r="32" spans="1:18" ht="17.25">
      <c r="A32" s="327">
        <v>6</v>
      </c>
      <c r="B32" s="534" t="str">
        <f t="shared" si="0"/>
        <v/>
      </c>
      <c r="C32" s="535"/>
      <c r="D32" s="649"/>
      <c r="E32" s="195"/>
      <c r="F32" s="196"/>
      <c r="G32" s="29"/>
      <c r="H32" s="36"/>
      <c r="I32" s="30"/>
      <c r="J32" s="36"/>
      <c r="K32" s="30"/>
      <c r="L32" s="537" t="str">
        <f t="shared" si="1"/>
        <v/>
      </c>
      <c r="M32" s="172"/>
    </row>
    <row r="33" spans="1:13" ht="17.25">
      <c r="A33" s="327">
        <v>7</v>
      </c>
      <c r="B33" s="534" t="str">
        <f t="shared" si="0"/>
        <v/>
      </c>
      <c r="C33" s="535"/>
      <c r="D33" s="649"/>
      <c r="E33" s="195"/>
      <c r="F33" s="196"/>
      <c r="G33" s="29"/>
      <c r="H33" s="36"/>
      <c r="I33" s="30"/>
      <c r="J33" s="36"/>
      <c r="K33" s="30"/>
      <c r="L33" s="537" t="str">
        <f t="shared" si="1"/>
        <v/>
      </c>
      <c r="M33" s="172"/>
    </row>
    <row r="34" spans="1:13" ht="17.25">
      <c r="A34" s="327">
        <v>8</v>
      </c>
      <c r="B34" s="534" t="str">
        <f t="shared" si="0"/>
        <v/>
      </c>
      <c r="C34" s="535"/>
      <c r="D34" s="649"/>
      <c r="E34" s="195"/>
      <c r="F34" s="196"/>
      <c r="G34" s="29"/>
      <c r="H34" s="36"/>
      <c r="I34" s="30"/>
      <c r="J34" s="36"/>
      <c r="K34" s="30"/>
      <c r="L34" s="537" t="str">
        <f t="shared" si="1"/>
        <v/>
      </c>
      <c r="M34" s="172"/>
    </row>
    <row r="35" spans="1:13" ht="17.25">
      <c r="A35" s="327">
        <v>9</v>
      </c>
      <c r="B35" s="534" t="str">
        <f t="shared" si="0"/>
        <v/>
      </c>
      <c r="C35" s="535"/>
      <c r="D35" s="649"/>
      <c r="E35" s="195"/>
      <c r="F35" s="196"/>
      <c r="G35" s="29"/>
      <c r="H35" s="36"/>
      <c r="I35" s="30"/>
      <c r="J35" s="36"/>
      <c r="K35" s="30"/>
      <c r="L35" s="537" t="str">
        <f t="shared" si="1"/>
        <v/>
      </c>
      <c r="M35" s="172"/>
    </row>
    <row r="36" spans="1:13" ht="17.25">
      <c r="A36" s="327">
        <v>10</v>
      </c>
      <c r="B36" s="534" t="str">
        <f t="shared" si="0"/>
        <v/>
      </c>
      <c r="C36" s="535"/>
      <c r="D36" s="649"/>
      <c r="E36" s="195"/>
      <c r="F36" s="196"/>
      <c r="G36" s="29"/>
      <c r="H36" s="36"/>
      <c r="I36" s="30"/>
      <c r="J36" s="36"/>
      <c r="K36" s="30"/>
      <c r="L36" s="537" t="str">
        <f t="shared" si="1"/>
        <v/>
      </c>
      <c r="M36" s="172"/>
    </row>
    <row r="37" spans="1:13" ht="17.25">
      <c r="A37" s="327">
        <v>11</v>
      </c>
      <c r="B37" s="534" t="str">
        <f t="shared" si="0"/>
        <v/>
      </c>
      <c r="C37" s="535"/>
      <c r="D37" s="649"/>
      <c r="E37" s="195"/>
      <c r="F37" s="196"/>
      <c r="G37" s="29"/>
      <c r="H37" s="36"/>
      <c r="I37" s="30"/>
      <c r="J37" s="36"/>
      <c r="K37" s="30"/>
      <c r="L37" s="537" t="str">
        <f t="shared" si="1"/>
        <v/>
      </c>
      <c r="M37" s="172"/>
    </row>
    <row r="38" spans="1:13" ht="17.25">
      <c r="A38" s="327">
        <v>12</v>
      </c>
      <c r="B38" s="534" t="str">
        <f t="shared" si="0"/>
        <v/>
      </c>
      <c r="C38" s="535"/>
      <c r="D38" s="649"/>
      <c r="E38" s="195"/>
      <c r="F38" s="196"/>
      <c r="G38" s="29"/>
      <c r="H38" s="36"/>
      <c r="I38" s="30"/>
      <c r="J38" s="36"/>
      <c r="K38" s="30"/>
      <c r="L38" s="537" t="str">
        <f t="shared" si="1"/>
        <v/>
      </c>
      <c r="M38" s="172"/>
    </row>
    <row r="39" spans="1:13" ht="17.25">
      <c r="A39" s="327">
        <v>13</v>
      </c>
      <c r="B39" s="534" t="str">
        <f t="shared" si="0"/>
        <v/>
      </c>
      <c r="C39" s="535"/>
      <c r="D39" s="649"/>
      <c r="E39" s="195"/>
      <c r="F39" s="196"/>
      <c r="G39" s="29"/>
      <c r="H39" s="36"/>
      <c r="I39" s="30"/>
      <c r="J39" s="36"/>
      <c r="K39" s="30"/>
      <c r="L39" s="537" t="str">
        <f t="shared" si="1"/>
        <v/>
      </c>
      <c r="M39" s="172"/>
    </row>
    <row r="40" spans="1:13" ht="17.25">
      <c r="A40" s="327">
        <v>14</v>
      </c>
      <c r="B40" s="534" t="str">
        <f t="shared" si="0"/>
        <v/>
      </c>
      <c r="C40" s="535"/>
      <c r="D40" s="649"/>
      <c r="E40" s="195"/>
      <c r="F40" s="196"/>
      <c r="G40" s="29"/>
      <c r="H40" s="36"/>
      <c r="I40" s="30"/>
      <c r="J40" s="36"/>
      <c r="K40" s="30"/>
      <c r="L40" s="537" t="str">
        <f t="shared" si="1"/>
        <v/>
      </c>
      <c r="M40" s="172"/>
    </row>
    <row r="41" spans="1:13" ht="17.25">
      <c r="A41" s="327">
        <v>15</v>
      </c>
      <c r="B41" s="534" t="str">
        <f t="shared" si="0"/>
        <v/>
      </c>
      <c r="C41" s="535"/>
      <c r="D41" s="649"/>
      <c r="E41" s="195"/>
      <c r="F41" s="196"/>
      <c r="G41" s="29"/>
      <c r="H41" s="36"/>
      <c r="I41" s="30"/>
      <c r="J41" s="36"/>
      <c r="K41" s="30"/>
      <c r="L41" s="537" t="str">
        <f t="shared" si="1"/>
        <v/>
      </c>
      <c r="M41" s="172"/>
    </row>
    <row r="42" spans="1:13" ht="17.25">
      <c r="A42" s="327">
        <v>16</v>
      </c>
      <c r="B42" s="534" t="str">
        <f t="shared" si="0"/>
        <v/>
      </c>
      <c r="C42" s="535"/>
      <c r="D42" s="649"/>
      <c r="E42" s="195"/>
      <c r="F42" s="196"/>
      <c r="G42" s="29"/>
      <c r="H42" s="36"/>
      <c r="I42" s="30"/>
      <c r="J42" s="36"/>
      <c r="K42" s="30"/>
      <c r="L42" s="537" t="str">
        <f t="shared" si="1"/>
        <v/>
      </c>
      <c r="M42" s="172"/>
    </row>
    <row r="43" spans="1:13" ht="17.25">
      <c r="A43" s="327">
        <v>17</v>
      </c>
      <c r="B43" s="534" t="str">
        <f t="shared" si="0"/>
        <v/>
      </c>
      <c r="C43" s="535"/>
      <c r="D43" s="649"/>
      <c r="E43" s="195"/>
      <c r="F43" s="196"/>
      <c r="G43" s="29"/>
      <c r="H43" s="36"/>
      <c r="I43" s="30"/>
      <c r="J43" s="36"/>
      <c r="K43" s="30"/>
      <c r="L43" s="537" t="str">
        <f t="shared" si="1"/>
        <v/>
      </c>
      <c r="M43" s="172"/>
    </row>
    <row r="44" spans="1:13" ht="17.25">
      <c r="A44" s="327">
        <v>18</v>
      </c>
      <c r="B44" s="534" t="str">
        <f t="shared" si="0"/>
        <v/>
      </c>
      <c r="C44" s="535"/>
      <c r="D44" s="649"/>
      <c r="E44" s="195"/>
      <c r="F44" s="196"/>
      <c r="G44" s="29"/>
      <c r="H44" s="36"/>
      <c r="I44" s="30"/>
      <c r="J44" s="36"/>
      <c r="K44" s="30"/>
      <c r="L44" s="537" t="str">
        <f t="shared" si="1"/>
        <v/>
      </c>
      <c r="M44" s="172"/>
    </row>
    <row r="45" spans="1:13" ht="17.25">
      <c r="A45" s="327">
        <v>19</v>
      </c>
      <c r="B45" s="534" t="str">
        <f t="shared" si="0"/>
        <v/>
      </c>
      <c r="C45" s="535"/>
      <c r="D45" s="649"/>
      <c r="E45" s="195"/>
      <c r="F45" s="196"/>
      <c r="G45" s="29"/>
      <c r="H45" s="36"/>
      <c r="I45" s="30"/>
      <c r="J45" s="36"/>
      <c r="K45" s="30"/>
      <c r="L45" s="537" t="str">
        <f t="shared" si="1"/>
        <v/>
      </c>
      <c r="M45" s="172"/>
    </row>
    <row r="46" spans="1:13" ht="17.25">
      <c r="A46" s="327">
        <v>20</v>
      </c>
      <c r="B46" s="534" t="str">
        <f t="shared" si="0"/>
        <v/>
      </c>
      <c r="C46" s="538"/>
      <c r="D46" s="650"/>
      <c r="E46" s="197"/>
      <c r="F46" s="198"/>
      <c r="G46" s="31"/>
      <c r="H46" s="37"/>
      <c r="I46" s="32"/>
      <c r="J46" s="37"/>
      <c r="K46" s="32"/>
      <c r="L46" s="537" t="str">
        <f t="shared" si="1"/>
        <v/>
      </c>
      <c r="M46" s="173"/>
    </row>
    <row r="47" spans="1:13" ht="18.75">
      <c r="B47" s="528" t="str">
        <f>IF($C47=$E$20,$D$20,IF($C47=$E$21,$D$21,IF($C47=$E$22,$D$22,"・")))</f>
        <v>・</v>
      </c>
      <c r="C47" s="529" t="s">
        <v>310</v>
      </c>
      <c r="D47" s="539"/>
      <c r="E47" s="540"/>
      <c r="F47" s="541"/>
      <c r="G47" s="542"/>
      <c r="H47" s="542"/>
      <c r="I47" s="543"/>
      <c r="J47" s="542"/>
      <c r="K47" s="543"/>
      <c r="L47" s="544"/>
      <c r="M47" s="174"/>
    </row>
    <row r="48" spans="1:13" ht="17.25">
      <c r="A48" s="327">
        <v>1</v>
      </c>
      <c r="B48" s="534" t="str">
        <f>IF(G48="","",".")</f>
        <v/>
      </c>
      <c r="C48" s="535"/>
      <c r="D48" s="648"/>
      <c r="E48" s="193"/>
      <c r="F48" s="194"/>
      <c r="G48" s="26"/>
      <c r="H48" s="35"/>
      <c r="I48" s="27"/>
      <c r="J48" s="35"/>
      <c r="K48" s="27"/>
      <c r="L48" s="536" t="str">
        <f>IF(ISNUMBER(G48),(ROUND(PRODUCT(G48,H48,J48),0)),"")</f>
        <v/>
      </c>
      <c r="M48" s="171">
        <f>ROUNDDOWN(((SUM(L48:L67))/1000),0)</f>
        <v>0</v>
      </c>
    </row>
    <row r="49" spans="1:13" ht="17.25">
      <c r="A49" s="327">
        <v>2</v>
      </c>
      <c r="B49" s="534" t="str">
        <f t="shared" ref="B49:B67" si="2">IF(G49="","",".")</f>
        <v/>
      </c>
      <c r="C49" s="535"/>
      <c r="D49" s="649"/>
      <c r="E49" s="195"/>
      <c r="F49" s="196"/>
      <c r="G49" s="29"/>
      <c r="H49" s="36"/>
      <c r="I49" s="30"/>
      <c r="J49" s="36"/>
      <c r="K49" s="30"/>
      <c r="L49" s="537" t="str">
        <f>IF(ISNUMBER(G49),(ROUND(PRODUCT(G49,H49,J49),0)),"")</f>
        <v/>
      </c>
      <c r="M49" s="172"/>
    </row>
    <row r="50" spans="1:13" ht="17.25">
      <c r="A50" s="327">
        <v>3</v>
      </c>
      <c r="B50" s="534" t="str">
        <f t="shared" si="2"/>
        <v/>
      </c>
      <c r="C50" s="535"/>
      <c r="D50" s="649"/>
      <c r="E50" s="195"/>
      <c r="F50" s="196"/>
      <c r="G50" s="29"/>
      <c r="H50" s="36"/>
      <c r="I50" s="30"/>
      <c r="J50" s="36"/>
      <c r="K50" s="30"/>
      <c r="L50" s="537" t="str">
        <f t="shared" ref="L50:L67" si="3">IF(ISNUMBER(G50),(ROUND(PRODUCT(G50,H50,J50),0)),"")</f>
        <v/>
      </c>
      <c r="M50" s="172"/>
    </row>
    <row r="51" spans="1:13" ht="17.25">
      <c r="A51" s="327">
        <v>4</v>
      </c>
      <c r="B51" s="534" t="str">
        <f t="shared" si="2"/>
        <v/>
      </c>
      <c r="C51" s="535"/>
      <c r="D51" s="649"/>
      <c r="E51" s="195"/>
      <c r="F51" s="196"/>
      <c r="G51" s="29"/>
      <c r="H51" s="36"/>
      <c r="I51" s="30"/>
      <c r="J51" s="36"/>
      <c r="K51" s="30"/>
      <c r="L51" s="537" t="str">
        <f t="shared" si="3"/>
        <v/>
      </c>
      <c r="M51" s="172"/>
    </row>
    <row r="52" spans="1:13" ht="17.25">
      <c r="A52" s="327">
        <v>5</v>
      </c>
      <c r="B52" s="534" t="str">
        <f t="shared" si="2"/>
        <v/>
      </c>
      <c r="C52" s="535"/>
      <c r="D52" s="649"/>
      <c r="E52" s="195"/>
      <c r="F52" s="196"/>
      <c r="G52" s="29"/>
      <c r="H52" s="36"/>
      <c r="I52" s="30"/>
      <c r="J52" s="36"/>
      <c r="K52" s="30"/>
      <c r="L52" s="537" t="str">
        <f t="shared" si="3"/>
        <v/>
      </c>
      <c r="M52" s="172"/>
    </row>
    <row r="53" spans="1:13" ht="17.25">
      <c r="A53" s="327">
        <v>6</v>
      </c>
      <c r="B53" s="534" t="str">
        <f t="shared" si="2"/>
        <v/>
      </c>
      <c r="C53" s="535"/>
      <c r="D53" s="649"/>
      <c r="E53" s="195"/>
      <c r="F53" s="196"/>
      <c r="G53" s="29"/>
      <c r="H53" s="36"/>
      <c r="I53" s="30"/>
      <c r="J53" s="36"/>
      <c r="K53" s="30"/>
      <c r="L53" s="537" t="str">
        <f t="shared" si="3"/>
        <v/>
      </c>
      <c r="M53" s="172"/>
    </row>
    <row r="54" spans="1:13" ht="17.25">
      <c r="A54" s="327">
        <v>7</v>
      </c>
      <c r="B54" s="534" t="str">
        <f t="shared" si="2"/>
        <v/>
      </c>
      <c r="C54" s="535"/>
      <c r="D54" s="649"/>
      <c r="E54" s="195"/>
      <c r="F54" s="196"/>
      <c r="G54" s="29"/>
      <c r="H54" s="36"/>
      <c r="I54" s="30"/>
      <c r="J54" s="36"/>
      <c r="K54" s="30"/>
      <c r="L54" s="537" t="str">
        <f t="shared" si="3"/>
        <v/>
      </c>
      <c r="M54" s="172"/>
    </row>
    <row r="55" spans="1:13" ht="17.25">
      <c r="A55" s="327">
        <v>8</v>
      </c>
      <c r="B55" s="534" t="str">
        <f t="shared" si="2"/>
        <v/>
      </c>
      <c r="C55" s="535"/>
      <c r="D55" s="649"/>
      <c r="E55" s="195"/>
      <c r="F55" s="196"/>
      <c r="G55" s="29"/>
      <c r="H55" s="36"/>
      <c r="I55" s="30"/>
      <c r="J55" s="36"/>
      <c r="K55" s="30"/>
      <c r="L55" s="537" t="str">
        <f t="shared" si="3"/>
        <v/>
      </c>
      <c r="M55" s="172"/>
    </row>
    <row r="56" spans="1:13" ht="17.25">
      <c r="A56" s="327">
        <v>9</v>
      </c>
      <c r="B56" s="534" t="str">
        <f t="shared" si="2"/>
        <v/>
      </c>
      <c r="C56" s="535"/>
      <c r="D56" s="649"/>
      <c r="E56" s="195"/>
      <c r="F56" s="196"/>
      <c r="G56" s="29"/>
      <c r="H56" s="36"/>
      <c r="I56" s="30"/>
      <c r="J56" s="36"/>
      <c r="K56" s="30"/>
      <c r="L56" s="537" t="str">
        <f t="shared" si="3"/>
        <v/>
      </c>
      <c r="M56" s="172"/>
    </row>
    <row r="57" spans="1:13" ht="17.25">
      <c r="A57" s="327">
        <v>10</v>
      </c>
      <c r="B57" s="534" t="str">
        <f t="shared" si="2"/>
        <v/>
      </c>
      <c r="C57" s="535"/>
      <c r="D57" s="649"/>
      <c r="E57" s="195"/>
      <c r="F57" s="196"/>
      <c r="G57" s="29"/>
      <c r="H57" s="36"/>
      <c r="I57" s="30"/>
      <c r="J57" s="36"/>
      <c r="K57" s="30"/>
      <c r="L57" s="537" t="str">
        <f t="shared" si="3"/>
        <v/>
      </c>
      <c r="M57" s="172"/>
    </row>
    <row r="58" spans="1:13" ht="17.25">
      <c r="A58" s="327">
        <v>11</v>
      </c>
      <c r="B58" s="534" t="str">
        <f t="shared" si="2"/>
        <v/>
      </c>
      <c r="C58" s="535"/>
      <c r="D58" s="649"/>
      <c r="E58" s="195"/>
      <c r="F58" s="196"/>
      <c r="G58" s="29"/>
      <c r="H58" s="36"/>
      <c r="I58" s="30"/>
      <c r="J58" s="36"/>
      <c r="K58" s="30"/>
      <c r="L58" s="537" t="str">
        <f t="shared" si="3"/>
        <v/>
      </c>
      <c r="M58" s="172"/>
    </row>
    <row r="59" spans="1:13" ht="17.25">
      <c r="A59" s="327">
        <v>12</v>
      </c>
      <c r="B59" s="534" t="str">
        <f t="shared" si="2"/>
        <v/>
      </c>
      <c r="C59" s="535"/>
      <c r="D59" s="649"/>
      <c r="E59" s="195"/>
      <c r="F59" s="196"/>
      <c r="G59" s="29"/>
      <c r="H59" s="36"/>
      <c r="I59" s="30"/>
      <c r="J59" s="36"/>
      <c r="K59" s="30"/>
      <c r="L59" s="537" t="str">
        <f t="shared" si="3"/>
        <v/>
      </c>
      <c r="M59" s="172"/>
    </row>
    <row r="60" spans="1:13" ht="17.25">
      <c r="A60" s="327">
        <v>13</v>
      </c>
      <c r="B60" s="534" t="str">
        <f t="shared" si="2"/>
        <v/>
      </c>
      <c r="C60" s="535"/>
      <c r="D60" s="649"/>
      <c r="E60" s="195"/>
      <c r="F60" s="196"/>
      <c r="G60" s="29"/>
      <c r="H60" s="36"/>
      <c r="I60" s="30"/>
      <c r="J60" s="36"/>
      <c r="K60" s="30"/>
      <c r="L60" s="537" t="str">
        <f t="shared" si="3"/>
        <v/>
      </c>
      <c r="M60" s="172"/>
    </row>
    <row r="61" spans="1:13" ht="17.25">
      <c r="A61" s="327">
        <v>14</v>
      </c>
      <c r="B61" s="534" t="str">
        <f t="shared" si="2"/>
        <v/>
      </c>
      <c r="C61" s="535"/>
      <c r="D61" s="649"/>
      <c r="E61" s="195"/>
      <c r="F61" s="196"/>
      <c r="G61" s="29"/>
      <c r="H61" s="36"/>
      <c r="I61" s="30"/>
      <c r="J61" s="36"/>
      <c r="K61" s="30"/>
      <c r="L61" s="537" t="str">
        <f t="shared" si="3"/>
        <v/>
      </c>
      <c r="M61" s="172"/>
    </row>
    <row r="62" spans="1:13" ht="17.25">
      <c r="A62" s="327">
        <v>15</v>
      </c>
      <c r="B62" s="534" t="str">
        <f t="shared" si="2"/>
        <v/>
      </c>
      <c r="C62" s="535"/>
      <c r="D62" s="649"/>
      <c r="E62" s="195"/>
      <c r="F62" s="196"/>
      <c r="G62" s="29"/>
      <c r="H62" s="36"/>
      <c r="I62" s="30"/>
      <c r="J62" s="36"/>
      <c r="K62" s="30"/>
      <c r="L62" s="537" t="str">
        <f t="shared" si="3"/>
        <v/>
      </c>
      <c r="M62" s="172"/>
    </row>
    <row r="63" spans="1:13" ht="17.25">
      <c r="A63" s="327">
        <v>16</v>
      </c>
      <c r="B63" s="534" t="str">
        <f t="shared" si="2"/>
        <v/>
      </c>
      <c r="C63" s="535"/>
      <c r="D63" s="649"/>
      <c r="E63" s="195"/>
      <c r="F63" s="196"/>
      <c r="G63" s="29"/>
      <c r="H63" s="36"/>
      <c r="I63" s="30"/>
      <c r="J63" s="36"/>
      <c r="K63" s="30"/>
      <c r="L63" s="537" t="str">
        <f t="shared" si="3"/>
        <v/>
      </c>
      <c r="M63" s="172"/>
    </row>
    <row r="64" spans="1:13" ht="17.25">
      <c r="A64" s="327">
        <v>17</v>
      </c>
      <c r="B64" s="534" t="str">
        <f t="shared" si="2"/>
        <v/>
      </c>
      <c r="C64" s="535"/>
      <c r="D64" s="649"/>
      <c r="E64" s="195"/>
      <c r="F64" s="196"/>
      <c r="G64" s="29"/>
      <c r="H64" s="36"/>
      <c r="I64" s="30"/>
      <c r="J64" s="36"/>
      <c r="K64" s="30"/>
      <c r="L64" s="537" t="str">
        <f t="shared" si="3"/>
        <v/>
      </c>
      <c r="M64" s="172"/>
    </row>
    <row r="65" spans="1:13" ht="17.25">
      <c r="A65" s="327">
        <v>18</v>
      </c>
      <c r="B65" s="534" t="str">
        <f t="shared" si="2"/>
        <v/>
      </c>
      <c r="C65" s="535"/>
      <c r="D65" s="649"/>
      <c r="E65" s="195"/>
      <c r="F65" s="196"/>
      <c r="G65" s="29"/>
      <c r="H65" s="36"/>
      <c r="I65" s="30"/>
      <c r="J65" s="36"/>
      <c r="K65" s="30"/>
      <c r="L65" s="537" t="str">
        <f t="shared" si="3"/>
        <v/>
      </c>
      <c r="M65" s="172"/>
    </row>
    <row r="66" spans="1:13" ht="17.25">
      <c r="A66" s="327">
        <v>19</v>
      </c>
      <c r="B66" s="534" t="str">
        <f t="shared" si="2"/>
        <v/>
      </c>
      <c r="C66" s="535"/>
      <c r="D66" s="649"/>
      <c r="E66" s="195"/>
      <c r="F66" s="196"/>
      <c r="G66" s="29"/>
      <c r="H66" s="36"/>
      <c r="I66" s="30"/>
      <c r="J66" s="36"/>
      <c r="K66" s="30"/>
      <c r="L66" s="537" t="str">
        <f t="shared" si="3"/>
        <v/>
      </c>
      <c r="M66" s="172"/>
    </row>
    <row r="67" spans="1:13" ht="17.25">
      <c r="A67" s="327">
        <v>20</v>
      </c>
      <c r="B67" s="534" t="str">
        <f t="shared" si="2"/>
        <v/>
      </c>
      <c r="C67" s="538"/>
      <c r="D67" s="650"/>
      <c r="E67" s="197"/>
      <c r="F67" s="198"/>
      <c r="G67" s="31"/>
      <c r="H67" s="37"/>
      <c r="I67" s="32"/>
      <c r="J67" s="37"/>
      <c r="K67" s="32"/>
      <c r="L67" s="537" t="str">
        <f t="shared" si="3"/>
        <v/>
      </c>
      <c r="M67" s="173"/>
    </row>
    <row r="68" spans="1:13" ht="18.75">
      <c r="B68" s="545" t="str">
        <f>IF($C68=$E$20,$D$20,IF($C68=$E$21,$D$21,IF($C68=$E$22,$D$22,"・")))</f>
        <v>・</v>
      </c>
      <c r="C68" s="529" t="s">
        <v>311</v>
      </c>
      <c r="D68" s="539"/>
      <c r="E68" s="540"/>
      <c r="F68" s="541"/>
      <c r="G68" s="542"/>
      <c r="H68" s="542"/>
      <c r="I68" s="543"/>
      <c r="J68" s="542"/>
      <c r="K68" s="543"/>
      <c r="L68" s="544"/>
      <c r="M68" s="174"/>
    </row>
    <row r="69" spans="1:13" ht="17.25">
      <c r="A69" s="327">
        <v>1</v>
      </c>
      <c r="B69" s="534" t="str">
        <f>IF(G69="","",".")</f>
        <v/>
      </c>
      <c r="C69" s="535"/>
      <c r="D69" s="648"/>
      <c r="E69" s="193"/>
      <c r="F69" s="194"/>
      <c r="G69" s="26"/>
      <c r="H69" s="35"/>
      <c r="I69" s="27"/>
      <c r="J69" s="35"/>
      <c r="K69" s="27"/>
      <c r="L69" s="536" t="str">
        <f>IF(ISNUMBER(G69),(ROUND(PRODUCT(G69,H69,J69,),0)),"")</f>
        <v/>
      </c>
      <c r="M69" s="171">
        <f>ROUNDDOWN(((SUM(L69:L88))/1000),0)</f>
        <v>0</v>
      </c>
    </row>
    <row r="70" spans="1:13" ht="17.25">
      <c r="A70" s="327">
        <v>2</v>
      </c>
      <c r="B70" s="534" t="str">
        <f t="shared" ref="B70:B88" si="4">IF(G70="","",".")</f>
        <v/>
      </c>
      <c r="C70" s="535"/>
      <c r="D70" s="649"/>
      <c r="E70" s="195"/>
      <c r="F70" s="196"/>
      <c r="G70" s="29"/>
      <c r="H70" s="36"/>
      <c r="I70" s="30"/>
      <c r="J70" s="36"/>
      <c r="K70" s="30"/>
      <c r="L70" s="537" t="str">
        <f>IF(ISNUMBER(G70),(ROUND(PRODUCT(G70,H70,J70,),0)),"")</f>
        <v/>
      </c>
      <c r="M70" s="172"/>
    </row>
    <row r="71" spans="1:13" ht="17.25">
      <c r="A71" s="327">
        <v>3</v>
      </c>
      <c r="B71" s="534" t="str">
        <f t="shared" si="4"/>
        <v/>
      </c>
      <c r="C71" s="535"/>
      <c r="D71" s="649"/>
      <c r="E71" s="195"/>
      <c r="F71" s="196"/>
      <c r="G71" s="29"/>
      <c r="H71" s="36"/>
      <c r="I71" s="30"/>
      <c r="J71" s="36"/>
      <c r="K71" s="30"/>
      <c r="L71" s="537" t="str">
        <f t="shared" ref="L71:L88" si="5">IF(ISNUMBER(G71),(ROUND(PRODUCT(G71,H71,J71,),0)),"")</f>
        <v/>
      </c>
      <c r="M71" s="172"/>
    </row>
    <row r="72" spans="1:13" ht="17.25">
      <c r="A72" s="327">
        <v>4</v>
      </c>
      <c r="B72" s="534" t="str">
        <f t="shared" si="4"/>
        <v/>
      </c>
      <c r="C72" s="535"/>
      <c r="D72" s="649"/>
      <c r="E72" s="195"/>
      <c r="F72" s="196"/>
      <c r="G72" s="29"/>
      <c r="H72" s="36"/>
      <c r="I72" s="30"/>
      <c r="J72" s="36"/>
      <c r="K72" s="30"/>
      <c r="L72" s="537" t="str">
        <f t="shared" si="5"/>
        <v/>
      </c>
      <c r="M72" s="172"/>
    </row>
    <row r="73" spans="1:13" ht="17.25">
      <c r="A73" s="327">
        <v>5</v>
      </c>
      <c r="B73" s="534" t="str">
        <f t="shared" si="4"/>
        <v/>
      </c>
      <c r="C73" s="535"/>
      <c r="D73" s="649"/>
      <c r="E73" s="195"/>
      <c r="F73" s="196"/>
      <c r="G73" s="29"/>
      <c r="H73" s="36"/>
      <c r="I73" s="30"/>
      <c r="J73" s="36"/>
      <c r="K73" s="30"/>
      <c r="L73" s="537" t="str">
        <f t="shared" si="5"/>
        <v/>
      </c>
      <c r="M73" s="172"/>
    </row>
    <row r="74" spans="1:13" ht="17.25">
      <c r="A74" s="327">
        <v>6</v>
      </c>
      <c r="B74" s="534" t="str">
        <f t="shared" si="4"/>
        <v/>
      </c>
      <c r="C74" s="535"/>
      <c r="D74" s="649"/>
      <c r="E74" s="195"/>
      <c r="F74" s="196"/>
      <c r="G74" s="29"/>
      <c r="H74" s="36"/>
      <c r="I74" s="30"/>
      <c r="J74" s="36"/>
      <c r="K74" s="30"/>
      <c r="L74" s="537" t="str">
        <f t="shared" si="5"/>
        <v/>
      </c>
      <c r="M74" s="172"/>
    </row>
    <row r="75" spans="1:13" ht="17.25">
      <c r="A75" s="327">
        <v>7</v>
      </c>
      <c r="B75" s="534" t="str">
        <f t="shared" si="4"/>
        <v/>
      </c>
      <c r="C75" s="535"/>
      <c r="D75" s="649"/>
      <c r="E75" s="195"/>
      <c r="F75" s="196"/>
      <c r="G75" s="29"/>
      <c r="H75" s="36"/>
      <c r="I75" s="30"/>
      <c r="J75" s="36"/>
      <c r="K75" s="30"/>
      <c r="L75" s="537" t="str">
        <f t="shared" si="5"/>
        <v/>
      </c>
      <c r="M75" s="172"/>
    </row>
    <row r="76" spans="1:13" ht="17.25">
      <c r="A76" s="327">
        <v>8</v>
      </c>
      <c r="B76" s="534" t="str">
        <f t="shared" si="4"/>
        <v/>
      </c>
      <c r="C76" s="535"/>
      <c r="D76" s="649"/>
      <c r="E76" s="195"/>
      <c r="F76" s="196"/>
      <c r="G76" s="29"/>
      <c r="H76" s="36"/>
      <c r="I76" s="30"/>
      <c r="J76" s="36"/>
      <c r="K76" s="30"/>
      <c r="L76" s="537" t="str">
        <f t="shared" si="5"/>
        <v/>
      </c>
      <c r="M76" s="172"/>
    </row>
    <row r="77" spans="1:13" ht="17.25">
      <c r="A77" s="327">
        <v>9</v>
      </c>
      <c r="B77" s="534" t="str">
        <f t="shared" si="4"/>
        <v/>
      </c>
      <c r="C77" s="535"/>
      <c r="D77" s="649"/>
      <c r="E77" s="195"/>
      <c r="F77" s="196"/>
      <c r="G77" s="29"/>
      <c r="H77" s="36"/>
      <c r="I77" s="30"/>
      <c r="J77" s="36"/>
      <c r="K77" s="30"/>
      <c r="L77" s="537" t="str">
        <f t="shared" si="5"/>
        <v/>
      </c>
      <c r="M77" s="172"/>
    </row>
    <row r="78" spans="1:13" ht="17.25">
      <c r="A78" s="327">
        <v>10</v>
      </c>
      <c r="B78" s="534" t="str">
        <f t="shared" si="4"/>
        <v/>
      </c>
      <c r="C78" s="535"/>
      <c r="D78" s="649"/>
      <c r="E78" s="195"/>
      <c r="F78" s="196"/>
      <c r="G78" s="29"/>
      <c r="H78" s="36"/>
      <c r="I78" s="30"/>
      <c r="J78" s="36"/>
      <c r="K78" s="30"/>
      <c r="L78" s="537" t="str">
        <f t="shared" si="5"/>
        <v/>
      </c>
      <c r="M78" s="172"/>
    </row>
    <row r="79" spans="1:13" ht="17.25">
      <c r="A79" s="327">
        <v>11</v>
      </c>
      <c r="B79" s="534" t="str">
        <f t="shared" si="4"/>
        <v/>
      </c>
      <c r="C79" s="535"/>
      <c r="D79" s="649"/>
      <c r="E79" s="195"/>
      <c r="F79" s="196"/>
      <c r="G79" s="29"/>
      <c r="H79" s="36"/>
      <c r="I79" s="30"/>
      <c r="J79" s="36"/>
      <c r="K79" s="30"/>
      <c r="L79" s="537" t="str">
        <f t="shared" si="5"/>
        <v/>
      </c>
      <c r="M79" s="172"/>
    </row>
    <row r="80" spans="1:13" ht="17.25">
      <c r="A80" s="327">
        <v>12</v>
      </c>
      <c r="B80" s="534" t="str">
        <f t="shared" si="4"/>
        <v/>
      </c>
      <c r="C80" s="535"/>
      <c r="D80" s="649"/>
      <c r="E80" s="195"/>
      <c r="F80" s="196"/>
      <c r="G80" s="29"/>
      <c r="H80" s="36"/>
      <c r="I80" s="30"/>
      <c r="J80" s="36"/>
      <c r="K80" s="30"/>
      <c r="L80" s="537" t="str">
        <f t="shared" si="5"/>
        <v/>
      </c>
      <c r="M80" s="172"/>
    </row>
    <row r="81" spans="1:13" ht="17.25">
      <c r="A81" s="327">
        <v>13</v>
      </c>
      <c r="B81" s="534" t="str">
        <f t="shared" si="4"/>
        <v/>
      </c>
      <c r="C81" s="535"/>
      <c r="D81" s="649"/>
      <c r="E81" s="195"/>
      <c r="F81" s="196"/>
      <c r="G81" s="29"/>
      <c r="H81" s="36"/>
      <c r="I81" s="30"/>
      <c r="J81" s="36"/>
      <c r="K81" s="30"/>
      <c r="L81" s="537" t="str">
        <f t="shared" si="5"/>
        <v/>
      </c>
      <c r="M81" s="172"/>
    </row>
    <row r="82" spans="1:13" ht="17.25">
      <c r="A82" s="327">
        <v>14</v>
      </c>
      <c r="B82" s="534" t="str">
        <f t="shared" si="4"/>
        <v/>
      </c>
      <c r="C82" s="535"/>
      <c r="D82" s="649"/>
      <c r="E82" s="195"/>
      <c r="F82" s="196"/>
      <c r="G82" s="29"/>
      <c r="H82" s="36"/>
      <c r="I82" s="30"/>
      <c r="J82" s="36"/>
      <c r="K82" s="30"/>
      <c r="L82" s="537" t="str">
        <f t="shared" si="5"/>
        <v/>
      </c>
      <c r="M82" s="172"/>
    </row>
    <row r="83" spans="1:13" ht="17.25">
      <c r="A83" s="327">
        <v>15</v>
      </c>
      <c r="B83" s="534" t="str">
        <f t="shared" si="4"/>
        <v/>
      </c>
      <c r="C83" s="535"/>
      <c r="D83" s="649"/>
      <c r="E83" s="195"/>
      <c r="F83" s="196"/>
      <c r="G83" s="29"/>
      <c r="H83" s="36"/>
      <c r="I83" s="30"/>
      <c r="J83" s="36"/>
      <c r="K83" s="30"/>
      <c r="L83" s="537" t="str">
        <f t="shared" si="5"/>
        <v/>
      </c>
      <c r="M83" s="172"/>
    </row>
    <row r="84" spans="1:13" ht="17.25">
      <c r="A84" s="327">
        <v>16</v>
      </c>
      <c r="B84" s="534" t="str">
        <f t="shared" si="4"/>
        <v/>
      </c>
      <c r="C84" s="535"/>
      <c r="D84" s="649"/>
      <c r="E84" s="195"/>
      <c r="F84" s="196"/>
      <c r="G84" s="29"/>
      <c r="H84" s="36"/>
      <c r="I84" s="30"/>
      <c r="J84" s="36"/>
      <c r="K84" s="30"/>
      <c r="L84" s="537" t="str">
        <f t="shared" si="5"/>
        <v/>
      </c>
      <c r="M84" s="172"/>
    </row>
    <row r="85" spans="1:13" ht="17.25">
      <c r="A85" s="327">
        <v>17</v>
      </c>
      <c r="B85" s="534" t="str">
        <f t="shared" si="4"/>
        <v/>
      </c>
      <c r="C85" s="535"/>
      <c r="D85" s="649"/>
      <c r="E85" s="195"/>
      <c r="F85" s="196"/>
      <c r="G85" s="29"/>
      <c r="H85" s="36"/>
      <c r="I85" s="30"/>
      <c r="J85" s="36"/>
      <c r="K85" s="30"/>
      <c r="L85" s="537" t="str">
        <f t="shared" si="5"/>
        <v/>
      </c>
      <c r="M85" s="172"/>
    </row>
    <row r="86" spans="1:13" ht="17.25">
      <c r="A86" s="327">
        <v>18</v>
      </c>
      <c r="B86" s="534" t="str">
        <f t="shared" si="4"/>
        <v/>
      </c>
      <c r="C86" s="535"/>
      <c r="D86" s="649"/>
      <c r="E86" s="195"/>
      <c r="F86" s="196"/>
      <c r="G86" s="29"/>
      <c r="H86" s="36"/>
      <c r="I86" s="30"/>
      <c r="J86" s="36"/>
      <c r="K86" s="30"/>
      <c r="L86" s="537" t="str">
        <f t="shared" si="5"/>
        <v/>
      </c>
      <c r="M86" s="172"/>
    </row>
    <row r="87" spans="1:13" ht="17.25">
      <c r="A87" s="327">
        <v>19</v>
      </c>
      <c r="B87" s="534" t="str">
        <f t="shared" si="4"/>
        <v/>
      </c>
      <c r="C87" s="535"/>
      <c r="D87" s="649"/>
      <c r="E87" s="195"/>
      <c r="F87" s="196"/>
      <c r="G87" s="29"/>
      <c r="H87" s="36"/>
      <c r="I87" s="30"/>
      <c r="J87" s="36"/>
      <c r="K87" s="30"/>
      <c r="L87" s="537" t="str">
        <f t="shared" si="5"/>
        <v/>
      </c>
      <c r="M87" s="172"/>
    </row>
    <row r="88" spans="1:13" ht="17.25">
      <c r="A88" s="327">
        <v>20</v>
      </c>
      <c r="B88" s="534" t="str">
        <f t="shared" si="4"/>
        <v/>
      </c>
      <c r="C88" s="538"/>
      <c r="D88" s="650"/>
      <c r="E88" s="197"/>
      <c r="F88" s="198"/>
      <c r="G88" s="31"/>
      <c r="H88" s="37"/>
      <c r="I88" s="32"/>
      <c r="J88" s="37"/>
      <c r="K88" s="32"/>
      <c r="L88" s="537" t="str">
        <f t="shared" si="5"/>
        <v/>
      </c>
      <c r="M88" s="173"/>
    </row>
    <row r="89" spans="1:13" ht="18.75">
      <c r="B89" s="545" t="str">
        <f>IF($C89=$E$20,$D$20,IF($C89=$E$21,$D$21,IF($C89=$E$22,$D$22,"・")))</f>
        <v>・</v>
      </c>
      <c r="C89" s="529" t="s">
        <v>312</v>
      </c>
      <c r="D89" s="539"/>
      <c r="E89" s="540"/>
      <c r="F89" s="541"/>
      <c r="G89" s="542"/>
      <c r="H89" s="542"/>
      <c r="I89" s="543"/>
      <c r="J89" s="542"/>
      <c r="K89" s="543"/>
      <c r="L89" s="544"/>
      <c r="M89" s="174"/>
    </row>
    <row r="90" spans="1:13" ht="17.25">
      <c r="A90" s="327">
        <v>1</v>
      </c>
      <c r="B90" s="534" t="str">
        <f>IF(G90="","",".")</f>
        <v/>
      </c>
      <c r="C90" s="535"/>
      <c r="D90" s="648"/>
      <c r="E90" s="193"/>
      <c r="F90" s="194"/>
      <c r="G90" s="26"/>
      <c r="H90" s="35"/>
      <c r="I90" s="27"/>
      <c r="J90" s="35"/>
      <c r="K90" s="27"/>
      <c r="L90" s="536" t="str">
        <f>IF(ISNUMBER(G90),(ROUND(PRODUCT(G90,H90,J90,),0)),"")</f>
        <v/>
      </c>
      <c r="M90" s="171">
        <f>ROUNDDOWN(((SUM(L90:L109))/1000),0)</f>
        <v>0</v>
      </c>
    </row>
    <row r="91" spans="1:13" ht="17.25">
      <c r="A91" s="327">
        <v>2</v>
      </c>
      <c r="B91" s="534" t="str">
        <f t="shared" ref="B91:B109" si="6">IF(G91="","",".")</f>
        <v/>
      </c>
      <c r="C91" s="535"/>
      <c r="D91" s="649"/>
      <c r="E91" s="195"/>
      <c r="F91" s="196"/>
      <c r="G91" s="29"/>
      <c r="H91" s="36"/>
      <c r="I91" s="30"/>
      <c r="J91" s="36"/>
      <c r="K91" s="30"/>
      <c r="L91" s="537" t="str">
        <f>IF(ISNUMBER(G91),(ROUND(PRODUCT(G91,H91,J91,),0)),"")</f>
        <v/>
      </c>
      <c r="M91" s="172"/>
    </row>
    <row r="92" spans="1:13" ht="17.25">
      <c r="A92" s="327">
        <v>3</v>
      </c>
      <c r="B92" s="534" t="str">
        <f t="shared" si="6"/>
        <v/>
      </c>
      <c r="C92" s="535"/>
      <c r="D92" s="649"/>
      <c r="E92" s="195"/>
      <c r="F92" s="196"/>
      <c r="G92" s="29"/>
      <c r="H92" s="36"/>
      <c r="I92" s="30"/>
      <c r="J92" s="36"/>
      <c r="K92" s="30"/>
      <c r="L92" s="537" t="str">
        <f t="shared" ref="L92:L109" si="7">IF(ISNUMBER(G92),(ROUND(PRODUCT(G92,H92,J92,),0)),"")</f>
        <v/>
      </c>
      <c r="M92" s="172"/>
    </row>
    <row r="93" spans="1:13" ht="17.25">
      <c r="A93" s="327">
        <v>4</v>
      </c>
      <c r="B93" s="534" t="str">
        <f t="shared" si="6"/>
        <v/>
      </c>
      <c r="C93" s="535"/>
      <c r="D93" s="649"/>
      <c r="E93" s="195"/>
      <c r="F93" s="196"/>
      <c r="G93" s="29"/>
      <c r="H93" s="36"/>
      <c r="I93" s="30"/>
      <c r="J93" s="36"/>
      <c r="K93" s="30"/>
      <c r="L93" s="537" t="str">
        <f t="shared" si="7"/>
        <v/>
      </c>
      <c r="M93" s="172"/>
    </row>
    <row r="94" spans="1:13" ht="17.25">
      <c r="A94" s="327">
        <v>5</v>
      </c>
      <c r="B94" s="534" t="str">
        <f t="shared" si="6"/>
        <v/>
      </c>
      <c r="C94" s="535"/>
      <c r="D94" s="649"/>
      <c r="E94" s="195"/>
      <c r="F94" s="196"/>
      <c r="G94" s="29"/>
      <c r="H94" s="36"/>
      <c r="I94" s="30"/>
      <c r="J94" s="36"/>
      <c r="K94" s="30"/>
      <c r="L94" s="537" t="str">
        <f t="shared" si="7"/>
        <v/>
      </c>
      <c r="M94" s="172"/>
    </row>
    <row r="95" spans="1:13" ht="17.25">
      <c r="A95" s="327">
        <v>6</v>
      </c>
      <c r="B95" s="534" t="str">
        <f t="shared" si="6"/>
        <v/>
      </c>
      <c r="C95" s="535"/>
      <c r="D95" s="649"/>
      <c r="E95" s="195"/>
      <c r="F95" s="196"/>
      <c r="G95" s="29"/>
      <c r="H95" s="36"/>
      <c r="I95" s="30"/>
      <c r="J95" s="36"/>
      <c r="K95" s="30"/>
      <c r="L95" s="537" t="str">
        <f t="shared" si="7"/>
        <v/>
      </c>
      <c r="M95" s="172"/>
    </row>
    <row r="96" spans="1:13" ht="17.25">
      <c r="A96" s="327">
        <v>7</v>
      </c>
      <c r="B96" s="534" t="str">
        <f t="shared" si="6"/>
        <v/>
      </c>
      <c r="C96" s="535"/>
      <c r="D96" s="649"/>
      <c r="E96" s="195"/>
      <c r="F96" s="196"/>
      <c r="G96" s="29"/>
      <c r="H96" s="36"/>
      <c r="I96" s="30"/>
      <c r="J96" s="36"/>
      <c r="K96" s="30"/>
      <c r="L96" s="537" t="str">
        <f t="shared" si="7"/>
        <v/>
      </c>
      <c r="M96" s="172"/>
    </row>
    <row r="97" spans="1:13" ht="17.25">
      <c r="A97" s="327">
        <v>8</v>
      </c>
      <c r="B97" s="534" t="str">
        <f t="shared" si="6"/>
        <v/>
      </c>
      <c r="C97" s="535"/>
      <c r="D97" s="649"/>
      <c r="E97" s="195"/>
      <c r="F97" s="196"/>
      <c r="G97" s="29"/>
      <c r="H97" s="36"/>
      <c r="I97" s="30"/>
      <c r="J97" s="36"/>
      <c r="K97" s="30"/>
      <c r="L97" s="537" t="str">
        <f t="shared" si="7"/>
        <v/>
      </c>
      <c r="M97" s="172"/>
    </row>
    <row r="98" spans="1:13" ht="17.25">
      <c r="A98" s="327">
        <v>9</v>
      </c>
      <c r="B98" s="534" t="str">
        <f t="shared" si="6"/>
        <v/>
      </c>
      <c r="C98" s="535"/>
      <c r="D98" s="649"/>
      <c r="E98" s="195"/>
      <c r="F98" s="196"/>
      <c r="G98" s="29"/>
      <c r="H98" s="36"/>
      <c r="I98" s="30"/>
      <c r="J98" s="36"/>
      <c r="K98" s="30"/>
      <c r="L98" s="537" t="str">
        <f t="shared" si="7"/>
        <v/>
      </c>
      <c r="M98" s="172"/>
    </row>
    <row r="99" spans="1:13" ht="17.25">
      <c r="A99" s="327">
        <v>10</v>
      </c>
      <c r="B99" s="534" t="str">
        <f t="shared" si="6"/>
        <v/>
      </c>
      <c r="C99" s="535"/>
      <c r="D99" s="649"/>
      <c r="E99" s="195"/>
      <c r="F99" s="196"/>
      <c r="G99" s="29"/>
      <c r="H99" s="36"/>
      <c r="I99" s="30"/>
      <c r="J99" s="36"/>
      <c r="K99" s="30"/>
      <c r="L99" s="537" t="str">
        <f t="shared" si="7"/>
        <v/>
      </c>
      <c r="M99" s="172"/>
    </row>
    <row r="100" spans="1:13" ht="17.25">
      <c r="A100" s="327">
        <v>11</v>
      </c>
      <c r="B100" s="534" t="str">
        <f t="shared" si="6"/>
        <v/>
      </c>
      <c r="C100" s="535"/>
      <c r="D100" s="649"/>
      <c r="E100" s="195"/>
      <c r="F100" s="196"/>
      <c r="G100" s="29"/>
      <c r="H100" s="36"/>
      <c r="I100" s="30"/>
      <c r="J100" s="36"/>
      <c r="K100" s="30"/>
      <c r="L100" s="537" t="str">
        <f t="shared" si="7"/>
        <v/>
      </c>
      <c r="M100" s="172"/>
    </row>
    <row r="101" spans="1:13" ht="17.25">
      <c r="A101" s="327">
        <v>12</v>
      </c>
      <c r="B101" s="534" t="str">
        <f t="shared" si="6"/>
        <v/>
      </c>
      <c r="C101" s="535"/>
      <c r="D101" s="649"/>
      <c r="E101" s="195"/>
      <c r="F101" s="196"/>
      <c r="G101" s="29"/>
      <c r="H101" s="36"/>
      <c r="I101" s="30"/>
      <c r="J101" s="36"/>
      <c r="K101" s="30"/>
      <c r="L101" s="537" t="str">
        <f t="shared" si="7"/>
        <v/>
      </c>
      <c r="M101" s="172"/>
    </row>
    <row r="102" spans="1:13" ht="17.25">
      <c r="A102" s="327">
        <v>13</v>
      </c>
      <c r="B102" s="534" t="str">
        <f t="shared" si="6"/>
        <v/>
      </c>
      <c r="C102" s="535"/>
      <c r="D102" s="649"/>
      <c r="E102" s="195"/>
      <c r="F102" s="196"/>
      <c r="G102" s="29"/>
      <c r="H102" s="36"/>
      <c r="I102" s="30"/>
      <c r="J102" s="36"/>
      <c r="K102" s="30"/>
      <c r="L102" s="537" t="str">
        <f t="shared" si="7"/>
        <v/>
      </c>
      <c r="M102" s="172"/>
    </row>
    <row r="103" spans="1:13" ht="17.25">
      <c r="A103" s="327">
        <v>14</v>
      </c>
      <c r="B103" s="534" t="str">
        <f t="shared" si="6"/>
        <v/>
      </c>
      <c r="C103" s="535"/>
      <c r="D103" s="649"/>
      <c r="E103" s="195"/>
      <c r="F103" s="196"/>
      <c r="G103" s="29"/>
      <c r="H103" s="36"/>
      <c r="I103" s="30"/>
      <c r="J103" s="36"/>
      <c r="K103" s="30"/>
      <c r="L103" s="537" t="str">
        <f t="shared" si="7"/>
        <v/>
      </c>
      <c r="M103" s="172"/>
    </row>
    <row r="104" spans="1:13" ht="17.25">
      <c r="A104" s="327">
        <v>15</v>
      </c>
      <c r="B104" s="534" t="str">
        <f t="shared" si="6"/>
        <v/>
      </c>
      <c r="C104" s="535"/>
      <c r="D104" s="649"/>
      <c r="E104" s="195"/>
      <c r="F104" s="196"/>
      <c r="G104" s="29"/>
      <c r="H104" s="36"/>
      <c r="I104" s="30"/>
      <c r="J104" s="36"/>
      <c r="K104" s="30"/>
      <c r="L104" s="537" t="str">
        <f t="shared" si="7"/>
        <v/>
      </c>
      <c r="M104" s="172"/>
    </row>
    <row r="105" spans="1:13" ht="17.25">
      <c r="A105" s="327">
        <v>16</v>
      </c>
      <c r="B105" s="534" t="str">
        <f t="shared" si="6"/>
        <v/>
      </c>
      <c r="C105" s="535"/>
      <c r="D105" s="649"/>
      <c r="E105" s="195"/>
      <c r="F105" s="196"/>
      <c r="G105" s="29"/>
      <c r="H105" s="36"/>
      <c r="I105" s="30"/>
      <c r="J105" s="36"/>
      <c r="K105" s="30"/>
      <c r="L105" s="537" t="str">
        <f t="shared" si="7"/>
        <v/>
      </c>
      <c r="M105" s="172"/>
    </row>
    <row r="106" spans="1:13" ht="17.25">
      <c r="A106" s="327">
        <v>17</v>
      </c>
      <c r="B106" s="534" t="str">
        <f t="shared" si="6"/>
        <v/>
      </c>
      <c r="C106" s="535"/>
      <c r="D106" s="649"/>
      <c r="E106" s="195"/>
      <c r="F106" s="196"/>
      <c r="G106" s="29"/>
      <c r="H106" s="36"/>
      <c r="I106" s="30"/>
      <c r="J106" s="36"/>
      <c r="K106" s="30"/>
      <c r="L106" s="537" t="str">
        <f t="shared" si="7"/>
        <v/>
      </c>
      <c r="M106" s="172"/>
    </row>
    <row r="107" spans="1:13" ht="17.25">
      <c r="A107" s="327">
        <v>18</v>
      </c>
      <c r="B107" s="534" t="str">
        <f t="shared" si="6"/>
        <v/>
      </c>
      <c r="C107" s="535"/>
      <c r="D107" s="649"/>
      <c r="E107" s="195"/>
      <c r="F107" s="196"/>
      <c r="G107" s="29"/>
      <c r="H107" s="36"/>
      <c r="I107" s="30"/>
      <c r="J107" s="36"/>
      <c r="K107" s="30"/>
      <c r="L107" s="537" t="str">
        <f t="shared" si="7"/>
        <v/>
      </c>
      <c r="M107" s="172"/>
    </row>
    <row r="108" spans="1:13" ht="17.25">
      <c r="A108" s="327">
        <v>19</v>
      </c>
      <c r="B108" s="534" t="str">
        <f t="shared" si="6"/>
        <v/>
      </c>
      <c r="C108" s="535"/>
      <c r="D108" s="649"/>
      <c r="E108" s="195"/>
      <c r="F108" s="196"/>
      <c r="G108" s="29"/>
      <c r="H108" s="36"/>
      <c r="I108" s="30"/>
      <c r="J108" s="36"/>
      <c r="K108" s="30"/>
      <c r="L108" s="537" t="str">
        <f t="shared" si="7"/>
        <v/>
      </c>
      <c r="M108" s="172"/>
    </row>
    <row r="109" spans="1:13" ht="17.25">
      <c r="A109" s="327">
        <v>20</v>
      </c>
      <c r="B109" s="534" t="str">
        <f t="shared" si="6"/>
        <v/>
      </c>
      <c r="C109" s="538"/>
      <c r="D109" s="650"/>
      <c r="E109" s="197"/>
      <c r="F109" s="198"/>
      <c r="G109" s="31"/>
      <c r="H109" s="37"/>
      <c r="I109" s="32"/>
      <c r="J109" s="37"/>
      <c r="K109" s="32"/>
      <c r="L109" s="537" t="str">
        <f t="shared" si="7"/>
        <v/>
      </c>
      <c r="M109" s="173"/>
    </row>
    <row r="110" spans="1:13" ht="18.75">
      <c r="B110" s="545" t="str">
        <f>IF($C110=$E$20,$D$20,IF($C110=$E$21,$D$21,IF($C110=$E$22,$D$22,"・")))</f>
        <v>・</v>
      </c>
      <c r="C110" s="529" t="s">
        <v>313</v>
      </c>
      <c r="D110" s="539"/>
      <c r="E110" s="540"/>
      <c r="F110" s="541"/>
      <c r="G110" s="542"/>
      <c r="H110" s="542"/>
      <c r="I110" s="543"/>
      <c r="J110" s="542"/>
      <c r="K110" s="543"/>
      <c r="L110" s="544"/>
      <c r="M110" s="174"/>
    </row>
    <row r="111" spans="1:13" ht="17.25">
      <c r="A111" s="327">
        <v>1</v>
      </c>
      <c r="B111" s="534" t="str">
        <f>IF(G111="","",".")</f>
        <v/>
      </c>
      <c r="C111" s="535"/>
      <c r="D111" s="648"/>
      <c r="E111" s="193"/>
      <c r="F111" s="194"/>
      <c r="G111" s="26"/>
      <c r="H111" s="35"/>
      <c r="I111" s="27"/>
      <c r="J111" s="35"/>
      <c r="K111" s="27"/>
      <c r="L111" s="536" t="str">
        <f>IF(ISNUMBER(G111),(ROUND(PRODUCT(G111,H111,J111,),0)),"")</f>
        <v/>
      </c>
      <c r="M111" s="171">
        <f>ROUNDDOWN(((SUM(L111:L130))/1000),0)</f>
        <v>0</v>
      </c>
    </row>
    <row r="112" spans="1:13" ht="17.25">
      <c r="A112" s="327">
        <v>2</v>
      </c>
      <c r="B112" s="534" t="str">
        <f t="shared" ref="B112:B129" si="8">IF(G112="","",".")</f>
        <v/>
      </c>
      <c r="C112" s="535"/>
      <c r="D112" s="649"/>
      <c r="E112" s="195"/>
      <c r="F112" s="196"/>
      <c r="G112" s="29"/>
      <c r="H112" s="36"/>
      <c r="I112" s="30"/>
      <c r="J112" s="36"/>
      <c r="K112" s="30"/>
      <c r="L112" s="537" t="str">
        <f>IF(ISNUMBER(G112),(ROUND(PRODUCT(G112,H112,J112,),0)),"")</f>
        <v/>
      </c>
      <c r="M112" s="172"/>
    </row>
    <row r="113" spans="1:13" ht="17.25">
      <c r="A113" s="327">
        <v>3</v>
      </c>
      <c r="B113" s="534" t="str">
        <f t="shared" si="8"/>
        <v/>
      </c>
      <c r="C113" s="535"/>
      <c r="D113" s="649"/>
      <c r="E113" s="195"/>
      <c r="F113" s="196"/>
      <c r="G113" s="29"/>
      <c r="H113" s="36"/>
      <c r="I113" s="30"/>
      <c r="J113" s="36"/>
      <c r="K113" s="30"/>
      <c r="L113" s="537" t="str">
        <f t="shared" ref="L113:L130" si="9">IF(ISNUMBER(G113),(ROUND(PRODUCT(G113,H113,J113,),0)),"")</f>
        <v/>
      </c>
      <c r="M113" s="172"/>
    </row>
    <row r="114" spans="1:13" ht="17.25">
      <c r="A114" s="327">
        <v>4</v>
      </c>
      <c r="B114" s="534" t="str">
        <f t="shared" si="8"/>
        <v/>
      </c>
      <c r="C114" s="535"/>
      <c r="D114" s="649"/>
      <c r="E114" s="195"/>
      <c r="F114" s="196"/>
      <c r="G114" s="29"/>
      <c r="H114" s="36"/>
      <c r="I114" s="30"/>
      <c r="J114" s="36"/>
      <c r="K114" s="30"/>
      <c r="L114" s="537" t="str">
        <f t="shared" si="9"/>
        <v/>
      </c>
      <c r="M114" s="172"/>
    </row>
    <row r="115" spans="1:13" ht="17.25">
      <c r="A115" s="327">
        <v>5</v>
      </c>
      <c r="B115" s="534" t="str">
        <f t="shared" si="8"/>
        <v/>
      </c>
      <c r="C115" s="535"/>
      <c r="D115" s="649"/>
      <c r="E115" s="195"/>
      <c r="F115" s="196"/>
      <c r="G115" s="29"/>
      <c r="H115" s="36"/>
      <c r="I115" s="30"/>
      <c r="J115" s="36"/>
      <c r="K115" s="30"/>
      <c r="L115" s="537" t="str">
        <f t="shared" si="9"/>
        <v/>
      </c>
      <c r="M115" s="172"/>
    </row>
    <row r="116" spans="1:13" ht="17.25">
      <c r="A116" s="327">
        <v>6</v>
      </c>
      <c r="B116" s="534" t="str">
        <f t="shared" si="8"/>
        <v/>
      </c>
      <c r="C116" s="535"/>
      <c r="D116" s="649"/>
      <c r="E116" s="195"/>
      <c r="F116" s="196"/>
      <c r="G116" s="29"/>
      <c r="H116" s="36"/>
      <c r="I116" s="30"/>
      <c r="J116" s="36"/>
      <c r="K116" s="30"/>
      <c r="L116" s="537" t="str">
        <f t="shared" si="9"/>
        <v/>
      </c>
      <c r="M116" s="172"/>
    </row>
    <row r="117" spans="1:13" ht="17.25">
      <c r="A117" s="327">
        <v>7</v>
      </c>
      <c r="B117" s="534" t="str">
        <f t="shared" si="8"/>
        <v/>
      </c>
      <c r="C117" s="535"/>
      <c r="D117" s="649"/>
      <c r="E117" s="195"/>
      <c r="F117" s="196"/>
      <c r="G117" s="29"/>
      <c r="H117" s="36"/>
      <c r="I117" s="30"/>
      <c r="J117" s="36"/>
      <c r="K117" s="30"/>
      <c r="L117" s="537" t="str">
        <f t="shared" si="9"/>
        <v/>
      </c>
      <c r="M117" s="172"/>
    </row>
    <row r="118" spans="1:13" ht="17.25">
      <c r="A118" s="327">
        <v>8</v>
      </c>
      <c r="B118" s="534" t="str">
        <f t="shared" si="8"/>
        <v/>
      </c>
      <c r="C118" s="535"/>
      <c r="D118" s="649"/>
      <c r="E118" s="195"/>
      <c r="F118" s="196"/>
      <c r="G118" s="29"/>
      <c r="H118" s="36"/>
      <c r="I118" s="30"/>
      <c r="J118" s="36"/>
      <c r="K118" s="30"/>
      <c r="L118" s="537" t="str">
        <f t="shared" si="9"/>
        <v/>
      </c>
      <c r="M118" s="172"/>
    </row>
    <row r="119" spans="1:13" ht="17.25">
      <c r="A119" s="327">
        <v>9</v>
      </c>
      <c r="B119" s="534" t="str">
        <f t="shared" si="8"/>
        <v/>
      </c>
      <c r="C119" s="535"/>
      <c r="D119" s="649"/>
      <c r="E119" s="195"/>
      <c r="F119" s="196"/>
      <c r="G119" s="29"/>
      <c r="H119" s="36"/>
      <c r="I119" s="30"/>
      <c r="J119" s="36"/>
      <c r="K119" s="30"/>
      <c r="L119" s="537" t="str">
        <f t="shared" si="9"/>
        <v/>
      </c>
      <c r="M119" s="172"/>
    </row>
    <row r="120" spans="1:13" ht="17.25">
      <c r="A120" s="327">
        <v>10</v>
      </c>
      <c r="B120" s="534" t="str">
        <f t="shared" si="8"/>
        <v/>
      </c>
      <c r="C120" s="535"/>
      <c r="D120" s="649"/>
      <c r="E120" s="195"/>
      <c r="F120" s="196"/>
      <c r="G120" s="29"/>
      <c r="H120" s="36"/>
      <c r="I120" s="30"/>
      <c r="J120" s="36"/>
      <c r="K120" s="30"/>
      <c r="L120" s="537" t="str">
        <f t="shared" si="9"/>
        <v/>
      </c>
      <c r="M120" s="172"/>
    </row>
    <row r="121" spans="1:13" ht="17.25">
      <c r="A121" s="327">
        <v>11</v>
      </c>
      <c r="B121" s="534" t="str">
        <f t="shared" si="8"/>
        <v/>
      </c>
      <c r="C121" s="535"/>
      <c r="D121" s="649"/>
      <c r="E121" s="195"/>
      <c r="F121" s="196"/>
      <c r="G121" s="29"/>
      <c r="H121" s="36"/>
      <c r="I121" s="30"/>
      <c r="J121" s="36"/>
      <c r="K121" s="30"/>
      <c r="L121" s="537" t="str">
        <f t="shared" si="9"/>
        <v/>
      </c>
      <c r="M121" s="172"/>
    </row>
    <row r="122" spans="1:13" ht="17.25">
      <c r="A122" s="327">
        <v>12</v>
      </c>
      <c r="B122" s="534" t="str">
        <f t="shared" si="8"/>
        <v/>
      </c>
      <c r="C122" s="535"/>
      <c r="D122" s="649"/>
      <c r="E122" s="195"/>
      <c r="F122" s="196"/>
      <c r="G122" s="29"/>
      <c r="H122" s="36"/>
      <c r="I122" s="30"/>
      <c r="J122" s="36"/>
      <c r="K122" s="30"/>
      <c r="L122" s="537" t="str">
        <f t="shared" si="9"/>
        <v/>
      </c>
      <c r="M122" s="172"/>
    </row>
    <row r="123" spans="1:13" ht="17.25">
      <c r="A123" s="327">
        <v>13</v>
      </c>
      <c r="B123" s="534" t="str">
        <f t="shared" si="8"/>
        <v/>
      </c>
      <c r="C123" s="535"/>
      <c r="D123" s="649"/>
      <c r="E123" s="195"/>
      <c r="F123" s="196"/>
      <c r="G123" s="29"/>
      <c r="H123" s="36"/>
      <c r="I123" s="30"/>
      <c r="J123" s="36"/>
      <c r="K123" s="30"/>
      <c r="L123" s="537" t="str">
        <f t="shared" si="9"/>
        <v/>
      </c>
      <c r="M123" s="172"/>
    </row>
    <row r="124" spans="1:13" ht="17.25">
      <c r="A124" s="327">
        <v>14</v>
      </c>
      <c r="B124" s="534" t="str">
        <f t="shared" si="8"/>
        <v/>
      </c>
      <c r="C124" s="535"/>
      <c r="D124" s="649"/>
      <c r="E124" s="195"/>
      <c r="F124" s="196"/>
      <c r="G124" s="29"/>
      <c r="H124" s="36"/>
      <c r="I124" s="30"/>
      <c r="J124" s="36"/>
      <c r="K124" s="30"/>
      <c r="L124" s="537" t="str">
        <f t="shared" si="9"/>
        <v/>
      </c>
      <c r="M124" s="172"/>
    </row>
    <row r="125" spans="1:13" ht="17.25">
      <c r="A125" s="327">
        <v>15</v>
      </c>
      <c r="B125" s="534" t="str">
        <f t="shared" si="8"/>
        <v/>
      </c>
      <c r="C125" s="535"/>
      <c r="D125" s="649"/>
      <c r="E125" s="195"/>
      <c r="F125" s="196"/>
      <c r="G125" s="29"/>
      <c r="H125" s="36"/>
      <c r="I125" s="30"/>
      <c r="J125" s="36"/>
      <c r="K125" s="30"/>
      <c r="L125" s="537" t="str">
        <f t="shared" si="9"/>
        <v/>
      </c>
      <c r="M125" s="172"/>
    </row>
    <row r="126" spans="1:13" ht="17.25">
      <c r="A126" s="327">
        <v>16</v>
      </c>
      <c r="B126" s="534" t="str">
        <f t="shared" si="8"/>
        <v/>
      </c>
      <c r="C126" s="535"/>
      <c r="D126" s="649"/>
      <c r="E126" s="195"/>
      <c r="F126" s="196"/>
      <c r="G126" s="29"/>
      <c r="H126" s="36"/>
      <c r="I126" s="30"/>
      <c r="J126" s="36"/>
      <c r="K126" s="30"/>
      <c r="L126" s="537" t="str">
        <f t="shared" si="9"/>
        <v/>
      </c>
      <c r="M126" s="172"/>
    </row>
    <row r="127" spans="1:13" ht="17.25">
      <c r="A127" s="327">
        <v>17</v>
      </c>
      <c r="B127" s="534" t="str">
        <f t="shared" si="8"/>
        <v/>
      </c>
      <c r="C127" s="535"/>
      <c r="D127" s="649"/>
      <c r="E127" s="195"/>
      <c r="F127" s="196"/>
      <c r="G127" s="29"/>
      <c r="H127" s="36"/>
      <c r="I127" s="30"/>
      <c r="J127" s="36"/>
      <c r="K127" s="30"/>
      <c r="L127" s="537" t="str">
        <f t="shared" si="9"/>
        <v/>
      </c>
      <c r="M127" s="172"/>
    </row>
    <row r="128" spans="1:13" ht="17.25">
      <c r="A128" s="327">
        <v>18</v>
      </c>
      <c r="B128" s="534" t="str">
        <f t="shared" si="8"/>
        <v/>
      </c>
      <c r="C128" s="535"/>
      <c r="D128" s="649"/>
      <c r="E128" s="195"/>
      <c r="F128" s="196"/>
      <c r="G128" s="29"/>
      <c r="H128" s="36"/>
      <c r="I128" s="30"/>
      <c r="J128" s="36"/>
      <c r="K128" s="30"/>
      <c r="L128" s="537" t="str">
        <f t="shared" si="9"/>
        <v/>
      </c>
      <c r="M128" s="172"/>
    </row>
    <row r="129" spans="1:13" ht="17.25">
      <c r="A129" s="327">
        <v>19</v>
      </c>
      <c r="B129" s="534" t="str">
        <f t="shared" si="8"/>
        <v/>
      </c>
      <c r="C129" s="535"/>
      <c r="D129" s="649"/>
      <c r="E129" s="195"/>
      <c r="F129" s="196"/>
      <c r="G129" s="29"/>
      <c r="H129" s="36"/>
      <c r="I129" s="30"/>
      <c r="J129" s="36"/>
      <c r="K129" s="30"/>
      <c r="L129" s="537" t="str">
        <f t="shared" si="9"/>
        <v/>
      </c>
      <c r="M129" s="172"/>
    </row>
    <row r="130" spans="1:13" ht="17.25">
      <c r="A130" s="327">
        <v>20</v>
      </c>
      <c r="B130" s="534" t="str">
        <f>IF(G130="","",".")</f>
        <v/>
      </c>
      <c r="C130" s="538"/>
      <c r="D130" s="650"/>
      <c r="E130" s="197"/>
      <c r="F130" s="198"/>
      <c r="G130" s="31"/>
      <c r="H130" s="37"/>
      <c r="I130" s="32"/>
      <c r="J130" s="37"/>
      <c r="K130" s="32"/>
      <c r="L130" s="537" t="str">
        <f t="shared" si="9"/>
        <v/>
      </c>
      <c r="M130" s="173"/>
    </row>
    <row r="131" spans="1:13" ht="18.75">
      <c r="B131" s="545" t="str">
        <f>IF($C131=$E$20,$D$20,IF($C131=$E$21,$D$21,IF($C131=$E$22,$D$22,"・")))</f>
        <v>・</v>
      </c>
      <c r="C131" s="529" t="s">
        <v>314</v>
      </c>
      <c r="D131" s="539"/>
      <c r="E131" s="540"/>
      <c r="F131" s="541"/>
      <c r="G131" s="542"/>
      <c r="H131" s="542"/>
      <c r="I131" s="543"/>
      <c r="J131" s="542"/>
      <c r="K131" s="543"/>
      <c r="L131" s="544"/>
      <c r="M131" s="174"/>
    </row>
    <row r="132" spans="1:13" ht="17.25">
      <c r="A132" s="327">
        <v>1</v>
      </c>
      <c r="B132" s="534" t="str">
        <f>IF(G132="","",".")</f>
        <v/>
      </c>
      <c r="C132" s="535"/>
      <c r="D132" s="648"/>
      <c r="E132" s="193"/>
      <c r="F132" s="194"/>
      <c r="G132" s="26"/>
      <c r="H132" s="35"/>
      <c r="I132" s="27"/>
      <c r="J132" s="35"/>
      <c r="K132" s="27"/>
      <c r="L132" s="536" t="str">
        <f>IF(ISNUMBER(G132),(ROUND(PRODUCT(G132,H132,J132,),0)),"")</f>
        <v/>
      </c>
      <c r="M132" s="171">
        <f>ROUNDDOWN(((SUM(L132:L151))/1000),0)</f>
        <v>0</v>
      </c>
    </row>
    <row r="133" spans="1:13" ht="17.25">
      <c r="A133" s="327">
        <v>2</v>
      </c>
      <c r="B133" s="534" t="str">
        <f t="shared" ref="B133:B151" si="10">IF(G133="","",".")</f>
        <v/>
      </c>
      <c r="C133" s="535"/>
      <c r="D133" s="649"/>
      <c r="E133" s="195"/>
      <c r="F133" s="196"/>
      <c r="G133" s="29"/>
      <c r="H133" s="36"/>
      <c r="I133" s="30"/>
      <c r="J133" s="36"/>
      <c r="K133" s="30"/>
      <c r="L133" s="537" t="str">
        <f>IF(ISNUMBER(G133),(ROUND(PRODUCT(G133,H133,J133,),0)),"")</f>
        <v/>
      </c>
      <c r="M133" s="172"/>
    </row>
    <row r="134" spans="1:13" ht="17.25">
      <c r="A134" s="327">
        <v>3</v>
      </c>
      <c r="B134" s="534" t="str">
        <f t="shared" si="10"/>
        <v/>
      </c>
      <c r="C134" s="535"/>
      <c r="D134" s="649"/>
      <c r="E134" s="195"/>
      <c r="F134" s="196"/>
      <c r="G134" s="29"/>
      <c r="H134" s="36"/>
      <c r="I134" s="30"/>
      <c r="J134" s="36"/>
      <c r="K134" s="30"/>
      <c r="L134" s="537" t="str">
        <f t="shared" ref="L134:L151" si="11">IF(ISNUMBER(G134),(ROUND(PRODUCT(G134,H134,J134,),0)),"")</f>
        <v/>
      </c>
      <c r="M134" s="172"/>
    </row>
    <row r="135" spans="1:13" ht="17.25">
      <c r="A135" s="327">
        <v>4</v>
      </c>
      <c r="B135" s="534" t="str">
        <f t="shared" si="10"/>
        <v/>
      </c>
      <c r="C135" s="535"/>
      <c r="D135" s="649"/>
      <c r="E135" s="195"/>
      <c r="F135" s="196"/>
      <c r="G135" s="29"/>
      <c r="H135" s="36"/>
      <c r="I135" s="30"/>
      <c r="J135" s="36"/>
      <c r="K135" s="30"/>
      <c r="L135" s="537" t="str">
        <f t="shared" si="11"/>
        <v/>
      </c>
      <c r="M135" s="172"/>
    </row>
    <row r="136" spans="1:13" ht="17.25">
      <c r="A136" s="327">
        <v>5</v>
      </c>
      <c r="B136" s="534" t="str">
        <f t="shared" si="10"/>
        <v/>
      </c>
      <c r="C136" s="535"/>
      <c r="D136" s="649"/>
      <c r="E136" s="195"/>
      <c r="F136" s="196"/>
      <c r="G136" s="29"/>
      <c r="H136" s="36"/>
      <c r="I136" s="30"/>
      <c r="J136" s="36"/>
      <c r="K136" s="30"/>
      <c r="L136" s="537" t="str">
        <f t="shared" si="11"/>
        <v/>
      </c>
      <c r="M136" s="172"/>
    </row>
    <row r="137" spans="1:13" ht="17.25">
      <c r="A137" s="327">
        <v>6</v>
      </c>
      <c r="B137" s="534" t="str">
        <f t="shared" si="10"/>
        <v/>
      </c>
      <c r="C137" s="535"/>
      <c r="D137" s="649"/>
      <c r="E137" s="195"/>
      <c r="F137" s="196"/>
      <c r="G137" s="29"/>
      <c r="H137" s="36"/>
      <c r="I137" s="30"/>
      <c r="J137" s="36"/>
      <c r="K137" s="30"/>
      <c r="L137" s="537" t="str">
        <f t="shared" si="11"/>
        <v/>
      </c>
      <c r="M137" s="172"/>
    </row>
    <row r="138" spans="1:13" ht="17.25">
      <c r="A138" s="327">
        <v>7</v>
      </c>
      <c r="B138" s="534" t="str">
        <f t="shared" si="10"/>
        <v/>
      </c>
      <c r="C138" s="535"/>
      <c r="D138" s="649"/>
      <c r="E138" s="195"/>
      <c r="F138" s="196"/>
      <c r="G138" s="29"/>
      <c r="H138" s="36"/>
      <c r="I138" s="30"/>
      <c r="J138" s="36"/>
      <c r="K138" s="30"/>
      <c r="L138" s="537" t="str">
        <f t="shared" si="11"/>
        <v/>
      </c>
      <c r="M138" s="172"/>
    </row>
    <row r="139" spans="1:13" ht="17.25">
      <c r="A139" s="327">
        <v>8</v>
      </c>
      <c r="B139" s="534" t="str">
        <f t="shared" si="10"/>
        <v/>
      </c>
      <c r="C139" s="535"/>
      <c r="D139" s="649"/>
      <c r="E139" s="195"/>
      <c r="F139" s="196"/>
      <c r="G139" s="29"/>
      <c r="H139" s="36"/>
      <c r="I139" s="30"/>
      <c r="J139" s="36"/>
      <c r="K139" s="30"/>
      <c r="L139" s="537" t="str">
        <f t="shared" si="11"/>
        <v/>
      </c>
      <c r="M139" s="172"/>
    </row>
    <row r="140" spans="1:13" ht="17.25">
      <c r="A140" s="327">
        <v>9</v>
      </c>
      <c r="B140" s="534" t="str">
        <f t="shared" si="10"/>
        <v/>
      </c>
      <c r="C140" s="535"/>
      <c r="D140" s="649"/>
      <c r="E140" s="195"/>
      <c r="F140" s="196"/>
      <c r="G140" s="29"/>
      <c r="H140" s="36"/>
      <c r="I140" s="30"/>
      <c r="J140" s="36"/>
      <c r="K140" s="30"/>
      <c r="L140" s="537" t="str">
        <f t="shared" si="11"/>
        <v/>
      </c>
      <c r="M140" s="172"/>
    </row>
    <row r="141" spans="1:13" ht="17.25">
      <c r="A141" s="327">
        <v>10</v>
      </c>
      <c r="B141" s="534" t="str">
        <f t="shared" si="10"/>
        <v/>
      </c>
      <c r="C141" s="535"/>
      <c r="D141" s="649"/>
      <c r="E141" s="195"/>
      <c r="F141" s="196"/>
      <c r="G141" s="29"/>
      <c r="H141" s="36"/>
      <c r="I141" s="30"/>
      <c r="J141" s="36"/>
      <c r="K141" s="30"/>
      <c r="L141" s="537" t="str">
        <f t="shared" si="11"/>
        <v/>
      </c>
      <c r="M141" s="172"/>
    </row>
    <row r="142" spans="1:13" ht="17.25">
      <c r="A142" s="327">
        <v>11</v>
      </c>
      <c r="B142" s="534" t="str">
        <f t="shared" si="10"/>
        <v/>
      </c>
      <c r="C142" s="535"/>
      <c r="D142" s="649"/>
      <c r="E142" s="195"/>
      <c r="F142" s="196"/>
      <c r="G142" s="29"/>
      <c r="H142" s="36"/>
      <c r="I142" s="30"/>
      <c r="J142" s="36"/>
      <c r="K142" s="30"/>
      <c r="L142" s="537" t="str">
        <f t="shared" si="11"/>
        <v/>
      </c>
      <c r="M142" s="172"/>
    </row>
    <row r="143" spans="1:13" ht="17.25">
      <c r="A143" s="327">
        <v>12</v>
      </c>
      <c r="B143" s="534" t="str">
        <f t="shared" si="10"/>
        <v/>
      </c>
      <c r="C143" s="535"/>
      <c r="D143" s="649"/>
      <c r="E143" s="195"/>
      <c r="F143" s="196"/>
      <c r="G143" s="29"/>
      <c r="H143" s="36"/>
      <c r="I143" s="30"/>
      <c r="J143" s="36"/>
      <c r="K143" s="30"/>
      <c r="L143" s="537" t="str">
        <f t="shared" si="11"/>
        <v/>
      </c>
      <c r="M143" s="172"/>
    </row>
    <row r="144" spans="1:13" ht="17.25">
      <c r="A144" s="327">
        <v>13</v>
      </c>
      <c r="B144" s="534" t="str">
        <f t="shared" si="10"/>
        <v/>
      </c>
      <c r="C144" s="535"/>
      <c r="D144" s="649"/>
      <c r="E144" s="195"/>
      <c r="F144" s="196"/>
      <c r="G144" s="29"/>
      <c r="H144" s="36"/>
      <c r="I144" s="30"/>
      <c r="J144" s="36"/>
      <c r="K144" s="30"/>
      <c r="L144" s="537" t="str">
        <f t="shared" si="11"/>
        <v/>
      </c>
      <c r="M144" s="172"/>
    </row>
    <row r="145" spans="1:13" ht="17.25">
      <c r="A145" s="327">
        <v>14</v>
      </c>
      <c r="B145" s="534" t="str">
        <f t="shared" si="10"/>
        <v/>
      </c>
      <c r="C145" s="535"/>
      <c r="D145" s="649"/>
      <c r="E145" s="195"/>
      <c r="F145" s="196"/>
      <c r="G145" s="29"/>
      <c r="H145" s="36"/>
      <c r="I145" s="30"/>
      <c r="J145" s="36"/>
      <c r="K145" s="30"/>
      <c r="L145" s="537" t="str">
        <f t="shared" si="11"/>
        <v/>
      </c>
      <c r="M145" s="172"/>
    </row>
    <row r="146" spans="1:13" ht="17.25">
      <c r="A146" s="327">
        <v>15</v>
      </c>
      <c r="B146" s="534" t="str">
        <f t="shared" si="10"/>
        <v/>
      </c>
      <c r="C146" s="535"/>
      <c r="D146" s="649"/>
      <c r="E146" s="195"/>
      <c r="F146" s="196"/>
      <c r="G146" s="29"/>
      <c r="H146" s="36"/>
      <c r="I146" s="30"/>
      <c r="J146" s="36"/>
      <c r="K146" s="30"/>
      <c r="L146" s="537" t="str">
        <f t="shared" si="11"/>
        <v/>
      </c>
      <c r="M146" s="172"/>
    </row>
    <row r="147" spans="1:13" ht="17.25">
      <c r="A147" s="327">
        <v>16</v>
      </c>
      <c r="B147" s="534" t="str">
        <f t="shared" si="10"/>
        <v/>
      </c>
      <c r="C147" s="535"/>
      <c r="D147" s="649"/>
      <c r="E147" s="195"/>
      <c r="F147" s="196"/>
      <c r="G147" s="29"/>
      <c r="H147" s="36"/>
      <c r="I147" s="30"/>
      <c r="J147" s="36"/>
      <c r="K147" s="30"/>
      <c r="L147" s="537" t="str">
        <f t="shared" si="11"/>
        <v/>
      </c>
      <c r="M147" s="172"/>
    </row>
    <row r="148" spans="1:13" ht="17.25">
      <c r="A148" s="327">
        <v>17</v>
      </c>
      <c r="B148" s="534" t="str">
        <f t="shared" si="10"/>
        <v/>
      </c>
      <c r="C148" s="535"/>
      <c r="D148" s="649"/>
      <c r="E148" s="195"/>
      <c r="F148" s="196"/>
      <c r="G148" s="29"/>
      <c r="H148" s="36"/>
      <c r="I148" s="30"/>
      <c r="J148" s="36"/>
      <c r="K148" s="30"/>
      <c r="L148" s="537" t="str">
        <f t="shared" si="11"/>
        <v/>
      </c>
      <c r="M148" s="172"/>
    </row>
    <row r="149" spans="1:13" ht="17.25">
      <c r="A149" s="327">
        <v>18</v>
      </c>
      <c r="B149" s="534" t="str">
        <f t="shared" si="10"/>
        <v/>
      </c>
      <c r="C149" s="535"/>
      <c r="D149" s="649"/>
      <c r="E149" s="195"/>
      <c r="F149" s="196"/>
      <c r="G149" s="29"/>
      <c r="H149" s="36"/>
      <c r="I149" s="30"/>
      <c r="J149" s="36"/>
      <c r="K149" s="30"/>
      <c r="L149" s="537" t="str">
        <f t="shared" si="11"/>
        <v/>
      </c>
      <c r="M149" s="172"/>
    </row>
    <row r="150" spans="1:13" ht="17.25">
      <c r="A150" s="327">
        <v>19</v>
      </c>
      <c r="B150" s="534" t="str">
        <f t="shared" si="10"/>
        <v/>
      </c>
      <c r="C150" s="535"/>
      <c r="D150" s="649"/>
      <c r="E150" s="195"/>
      <c r="F150" s="196"/>
      <c r="G150" s="29"/>
      <c r="H150" s="36"/>
      <c r="I150" s="30"/>
      <c r="J150" s="36"/>
      <c r="K150" s="30"/>
      <c r="L150" s="537" t="str">
        <f t="shared" si="11"/>
        <v/>
      </c>
      <c r="M150" s="172"/>
    </row>
    <row r="151" spans="1:13" ht="17.25">
      <c r="A151" s="327">
        <v>20</v>
      </c>
      <c r="B151" s="534" t="str">
        <f t="shared" si="10"/>
        <v/>
      </c>
      <c r="C151" s="538"/>
      <c r="D151" s="650"/>
      <c r="E151" s="197"/>
      <c r="F151" s="198"/>
      <c r="G151" s="31"/>
      <c r="H151" s="37"/>
      <c r="I151" s="32"/>
      <c r="J151" s="37"/>
      <c r="K151" s="32"/>
      <c r="L151" s="537" t="str">
        <f t="shared" si="11"/>
        <v/>
      </c>
      <c r="M151" s="173"/>
    </row>
    <row r="152" spans="1:13" ht="18.75">
      <c r="B152" s="545" t="str">
        <f>IF($C152=$E$20,$D$20,IF($C152=$E$21,$D$21,IF($C152=$E$22,$D$22,"・")))</f>
        <v>・</v>
      </c>
      <c r="C152" s="529" t="s">
        <v>315</v>
      </c>
      <c r="D152" s="539"/>
      <c r="E152" s="540"/>
      <c r="F152" s="541"/>
      <c r="G152" s="542"/>
      <c r="H152" s="542"/>
      <c r="I152" s="543"/>
      <c r="J152" s="542"/>
      <c r="K152" s="543"/>
      <c r="L152" s="544"/>
      <c r="M152" s="174"/>
    </row>
    <row r="153" spans="1:13" ht="17.25">
      <c r="A153" s="327">
        <v>1</v>
      </c>
      <c r="B153" s="534" t="str">
        <f>IF(G153="","",".")</f>
        <v/>
      </c>
      <c r="C153" s="535"/>
      <c r="D153" s="648"/>
      <c r="E153" s="193"/>
      <c r="F153" s="194"/>
      <c r="G153" s="26"/>
      <c r="H153" s="35"/>
      <c r="I153" s="27"/>
      <c r="J153" s="35"/>
      <c r="K153" s="27"/>
      <c r="L153" s="536" t="str">
        <f>IF(ISNUMBER(G153),(ROUND(PRODUCT(G153,H153,J153,),0)),"")</f>
        <v/>
      </c>
      <c r="M153" s="171">
        <f>ROUNDDOWN(((SUM(L153:L172))/1000),0)</f>
        <v>0</v>
      </c>
    </row>
    <row r="154" spans="1:13" ht="17.25">
      <c r="A154" s="327">
        <v>2</v>
      </c>
      <c r="B154" s="534" t="str">
        <f t="shared" ref="B154:B172" si="12">IF(G154="","",".")</f>
        <v/>
      </c>
      <c r="C154" s="535"/>
      <c r="D154" s="649"/>
      <c r="E154" s="195"/>
      <c r="F154" s="196"/>
      <c r="G154" s="29"/>
      <c r="H154" s="36"/>
      <c r="I154" s="30"/>
      <c r="J154" s="36"/>
      <c r="K154" s="30"/>
      <c r="L154" s="537" t="str">
        <f>IF(ISNUMBER(G154),(ROUND(PRODUCT(G154,H154,J154,),0)),"")</f>
        <v/>
      </c>
      <c r="M154" s="172"/>
    </row>
    <row r="155" spans="1:13" ht="17.25">
      <c r="A155" s="327">
        <v>3</v>
      </c>
      <c r="B155" s="534" t="str">
        <f t="shared" si="12"/>
        <v/>
      </c>
      <c r="C155" s="535"/>
      <c r="D155" s="649"/>
      <c r="E155" s="195"/>
      <c r="F155" s="196"/>
      <c r="G155" s="29"/>
      <c r="H155" s="36"/>
      <c r="I155" s="30"/>
      <c r="J155" s="36"/>
      <c r="K155" s="30"/>
      <c r="L155" s="537" t="str">
        <f t="shared" ref="L155:L172" si="13">IF(ISNUMBER(G155),(ROUND(PRODUCT(G155,H155,J155,),0)),"")</f>
        <v/>
      </c>
      <c r="M155" s="172"/>
    </row>
    <row r="156" spans="1:13" ht="17.25">
      <c r="A156" s="327">
        <v>4</v>
      </c>
      <c r="B156" s="534" t="str">
        <f t="shared" si="12"/>
        <v/>
      </c>
      <c r="C156" s="535"/>
      <c r="D156" s="649"/>
      <c r="E156" s="195"/>
      <c r="F156" s="196"/>
      <c r="G156" s="29"/>
      <c r="H156" s="36"/>
      <c r="I156" s="30"/>
      <c r="J156" s="36"/>
      <c r="K156" s="30"/>
      <c r="L156" s="537" t="str">
        <f t="shared" si="13"/>
        <v/>
      </c>
      <c r="M156" s="172"/>
    </row>
    <row r="157" spans="1:13" ht="17.25">
      <c r="A157" s="327">
        <v>5</v>
      </c>
      <c r="B157" s="534" t="str">
        <f t="shared" si="12"/>
        <v/>
      </c>
      <c r="C157" s="535"/>
      <c r="D157" s="649"/>
      <c r="E157" s="195"/>
      <c r="F157" s="196"/>
      <c r="G157" s="29"/>
      <c r="H157" s="36"/>
      <c r="I157" s="30"/>
      <c r="J157" s="36"/>
      <c r="K157" s="30"/>
      <c r="L157" s="537" t="str">
        <f t="shared" si="13"/>
        <v/>
      </c>
      <c r="M157" s="172"/>
    </row>
    <row r="158" spans="1:13" ht="17.25">
      <c r="A158" s="327">
        <v>6</v>
      </c>
      <c r="B158" s="534" t="str">
        <f t="shared" si="12"/>
        <v/>
      </c>
      <c r="C158" s="535"/>
      <c r="D158" s="649"/>
      <c r="E158" s="195"/>
      <c r="F158" s="196"/>
      <c r="G158" s="29"/>
      <c r="H158" s="36"/>
      <c r="I158" s="30"/>
      <c r="J158" s="36"/>
      <c r="K158" s="30"/>
      <c r="L158" s="537" t="str">
        <f t="shared" si="13"/>
        <v/>
      </c>
      <c r="M158" s="172"/>
    </row>
    <row r="159" spans="1:13" ht="17.25">
      <c r="A159" s="327">
        <v>7</v>
      </c>
      <c r="B159" s="534" t="str">
        <f t="shared" si="12"/>
        <v/>
      </c>
      <c r="C159" s="535"/>
      <c r="D159" s="649"/>
      <c r="E159" s="195"/>
      <c r="F159" s="196"/>
      <c r="G159" s="29"/>
      <c r="H159" s="36"/>
      <c r="I159" s="30"/>
      <c r="J159" s="36"/>
      <c r="K159" s="30"/>
      <c r="L159" s="537" t="str">
        <f t="shared" si="13"/>
        <v/>
      </c>
      <c r="M159" s="172"/>
    </row>
    <row r="160" spans="1:13" ht="17.25">
      <c r="A160" s="327">
        <v>8</v>
      </c>
      <c r="B160" s="534" t="str">
        <f t="shared" si="12"/>
        <v/>
      </c>
      <c r="C160" s="535"/>
      <c r="D160" s="649"/>
      <c r="E160" s="195"/>
      <c r="F160" s="196"/>
      <c r="G160" s="29"/>
      <c r="H160" s="36"/>
      <c r="I160" s="30"/>
      <c r="J160" s="36"/>
      <c r="K160" s="30"/>
      <c r="L160" s="537" t="str">
        <f t="shared" si="13"/>
        <v/>
      </c>
      <c r="M160" s="172"/>
    </row>
    <row r="161" spans="1:13" ht="17.25">
      <c r="A161" s="327">
        <v>9</v>
      </c>
      <c r="B161" s="534" t="str">
        <f t="shared" si="12"/>
        <v/>
      </c>
      <c r="C161" s="535"/>
      <c r="D161" s="649"/>
      <c r="E161" s="195"/>
      <c r="F161" s="196"/>
      <c r="G161" s="29"/>
      <c r="H161" s="36"/>
      <c r="I161" s="30"/>
      <c r="J161" s="36"/>
      <c r="K161" s="30"/>
      <c r="L161" s="537" t="str">
        <f t="shared" si="13"/>
        <v/>
      </c>
      <c r="M161" s="172"/>
    </row>
    <row r="162" spans="1:13" ht="17.25">
      <c r="A162" s="327">
        <v>10</v>
      </c>
      <c r="B162" s="534" t="str">
        <f t="shared" si="12"/>
        <v/>
      </c>
      <c r="C162" s="535"/>
      <c r="D162" s="649"/>
      <c r="E162" s="195"/>
      <c r="F162" s="196"/>
      <c r="G162" s="29"/>
      <c r="H162" s="36"/>
      <c r="I162" s="30"/>
      <c r="J162" s="36"/>
      <c r="K162" s="30"/>
      <c r="L162" s="537" t="str">
        <f t="shared" si="13"/>
        <v/>
      </c>
      <c r="M162" s="172"/>
    </row>
    <row r="163" spans="1:13" ht="17.25">
      <c r="A163" s="327">
        <v>11</v>
      </c>
      <c r="B163" s="534" t="str">
        <f t="shared" si="12"/>
        <v/>
      </c>
      <c r="C163" s="535"/>
      <c r="D163" s="649"/>
      <c r="E163" s="195"/>
      <c r="F163" s="196"/>
      <c r="G163" s="29"/>
      <c r="H163" s="36"/>
      <c r="I163" s="30"/>
      <c r="J163" s="36"/>
      <c r="K163" s="30"/>
      <c r="L163" s="537" t="str">
        <f t="shared" si="13"/>
        <v/>
      </c>
      <c r="M163" s="172"/>
    </row>
    <row r="164" spans="1:13" ht="17.25">
      <c r="A164" s="327">
        <v>12</v>
      </c>
      <c r="B164" s="534" t="str">
        <f t="shared" si="12"/>
        <v/>
      </c>
      <c r="C164" s="535"/>
      <c r="D164" s="649"/>
      <c r="E164" s="195"/>
      <c r="F164" s="196"/>
      <c r="G164" s="29"/>
      <c r="H164" s="36"/>
      <c r="I164" s="30"/>
      <c r="J164" s="36"/>
      <c r="K164" s="30"/>
      <c r="L164" s="537" t="str">
        <f t="shared" si="13"/>
        <v/>
      </c>
      <c r="M164" s="172"/>
    </row>
    <row r="165" spans="1:13" ht="17.25">
      <c r="A165" s="327">
        <v>13</v>
      </c>
      <c r="B165" s="534" t="str">
        <f t="shared" si="12"/>
        <v/>
      </c>
      <c r="C165" s="535"/>
      <c r="D165" s="649"/>
      <c r="E165" s="195"/>
      <c r="F165" s="196"/>
      <c r="G165" s="29"/>
      <c r="H165" s="36"/>
      <c r="I165" s="30"/>
      <c r="J165" s="36"/>
      <c r="K165" s="30"/>
      <c r="L165" s="537" t="str">
        <f t="shared" si="13"/>
        <v/>
      </c>
      <c r="M165" s="172"/>
    </row>
    <row r="166" spans="1:13" ht="17.25">
      <c r="A166" s="327">
        <v>14</v>
      </c>
      <c r="B166" s="534" t="str">
        <f t="shared" si="12"/>
        <v/>
      </c>
      <c r="C166" s="535"/>
      <c r="D166" s="649"/>
      <c r="E166" s="195"/>
      <c r="F166" s="196"/>
      <c r="G166" s="29"/>
      <c r="H166" s="36"/>
      <c r="I166" s="30"/>
      <c r="J166" s="36"/>
      <c r="K166" s="30"/>
      <c r="L166" s="537" t="str">
        <f t="shared" si="13"/>
        <v/>
      </c>
      <c r="M166" s="172"/>
    </row>
    <row r="167" spans="1:13" ht="17.25">
      <c r="A167" s="327">
        <v>15</v>
      </c>
      <c r="B167" s="534" t="str">
        <f t="shared" si="12"/>
        <v/>
      </c>
      <c r="C167" s="535"/>
      <c r="D167" s="649"/>
      <c r="E167" s="195"/>
      <c r="F167" s="196"/>
      <c r="G167" s="29"/>
      <c r="H167" s="36"/>
      <c r="I167" s="30"/>
      <c r="J167" s="36"/>
      <c r="K167" s="30"/>
      <c r="L167" s="537" t="str">
        <f t="shared" si="13"/>
        <v/>
      </c>
      <c r="M167" s="172"/>
    </row>
    <row r="168" spans="1:13" ht="17.25">
      <c r="A168" s="327">
        <v>16</v>
      </c>
      <c r="B168" s="534" t="str">
        <f t="shared" si="12"/>
        <v/>
      </c>
      <c r="C168" s="535"/>
      <c r="D168" s="649"/>
      <c r="E168" s="195"/>
      <c r="F168" s="196"/>
      <c r="G168" s="29"/>
      <c r="H168" s="36"/>
      <c r="I168" s="30"/>
      <c r="J168" s="36"/>
      <c r="K168" s="30"/>
      <c r="L168" s="537" t="str">
        <f t="shared" si="13"/>
        <v/>
      </c>
      <c r="M168" s="172"/>
    </row>
    <row r="169" spans="1:13" ht="17.25">
      <c r="A169" s="327">
        <v>17</v>
      </c>
      <c r="B169" s="534" t="str">
        <f t="shared" si="12"/>
        <v/>
      </c>
      <c r="C169" s="535"/>
      <c r="D169" s="649"/>
      <c r="E169" s="195"/>
      <c r="F169" s="196"/>
      <c r="G169" s="29"/>
      <c r="H169" s="36"/>
      <c r="I169" s="30"/>
      <c r="J169" s="36"/>
      <c r="K169" s="30"/>
      <c r="L169" s="537" t="str">
        <f t="shared" si="13"/>
        <v/>
      </c>
      <c r="M169" s="172"/>
    </row>
    <row r="170" spans="1:13" ht="17.25">
      <c r="A170" s="327">
        <v>18</v>
      </c>
      <c r="B170" s="534" t="str">
        <f t="shared" si="12"/>
        <v/>
      </c>
      <c r="C170" s="535"/>
      <c r="D170" s="649"/>
      <c r="E170" s="195"/>
      <c r="F170" s="196"/>
      <c r="G170" s="29"/>
      <c r="H170" s="36"/>
      <c r="I170" s="30"/>
      <c r="J170" s="36"/>
      <c r="K170" s="30"/>
      <c r="L170" s="537" t="str">
        <f t="shared" si="13"/>
        <v/>
      </c>
      <c r="M170" s="172"/>
    </row>
    <row r="171" spans="1:13" ht="17.25">
      <c r="A171" s="327">
        <v>19</v>
      </c>
      <c r="B171" s="534" t="str">
        <f t="shared" si="12"/>
        <v/>
      </c>
      <c r="C171" s="535"/>
      <c r="D171" s="649"/>
      <c r="E171" s="195"/>
      <c r="F171" s="196"/>
      <c r="G171" s="29"/>
      <c r="H171" s="36"/>
      <c r="I171" s="30"/>
      <c r="J171" s="36"/>
      <c r="K171" s="30"/>
      <c r="L171" s="537" t="str">
        <f t="shared" si="13"/>
        <v/>
      </c>
      <c r="M171" s="172"/>
    </row>
    <row r="172" spans="1:13" ht="17.25">
      <c r="A172" s="327">
        <v>20</v>
      </c>
      <c r="B172" s="534" t="str">
        <f t="shared" si="12"/>
        <v/>
      </c>
      <c r="C172" s="538"/>
      <c r="D172" s="650"/>
      <c r="E172" s="197"/>
      <c r="F172" s="198"/>
      <c r="G172" s="31"/>
      <c r="H172" s="37"/>
      <c r="I172" s="32"/>
      <c r="J172" s="37"/>
      <c r="K172" s="32"/>
      <c r="L172" s="537" t="str">
        <f t="shared" si="13"/>
        <v/>
      </c>
      <c r="M172" s="173"/>
    </row>
    <row r="173" spans="1:13" ht="18.75">
      <c r="B173" s="545" t="str">
        <f>IF($C173=$E$20,$D$20,IF($C173=$E$21,$D$21,IF($C173=$E$22,$D$22,"・")))</f>
        <v>・</v>
      </c>
      <c r="C173" s="529" t="s">
        <v>316</v>
      </c>
      <c r="D173" s="539"/>
      <c r="E173" s="540"/>
      <c r="F173" s="541"/>
      <c r="G173" s="542"/>
      <c r="H173" s="542"/>
      <c r="I173" s="543"/>
      <c r="J173" s="542"/>
      <c r="K173" s="543"/>
      <c r="L173" s="544"/>
      <c r="M173" s="174"/>
    </row>
    <row r="174" spans="1:13" ht="17.25">
      <c r="A174" s="327">
        <v>1</v>
      </c>
      <c r="B174" s="534" t="str">
        <f>IF(G174="","",".")</f>
        <v/>
      </c>
      <c r="C174" s="535"/>
      <c r="D174" s="648"/>
      <c r="E174" s="193"/>
      <c r="F174" s="194"/>
      <c r="G174" s="78"/>
      <c r="H174" s="35"/>
      <c r="I174" s="27"/>
      <c r="J174" s="35"/>
      <c r="K174" s="27"/>
      <c r="L174" s="536" t="str">
        <f>IF(ISNUMBER(G174),(ROUND(PRODUCT(G174,H174,J174,),0)),"")</f>
        <v/>
      </c>
      <c r="M174" s="171">
        <f>ROUNDDOWN(((SUM(L174:L193))/1000),0)</f>
        <v>0</v>
      </c>
    </row>
    <row r="175" spans="1:13" ht="17.25">
      <c r="A175" s="327">
        <v>2</v>
      </c>
      <c r="B175" s="534" t="str">
        <f t="shared" ref="B175:B193" si="14">IF(G175="","",".")</f>
        <v/>
      </c>
      <c r="C175" s="535"/>
      <c r="D175" s="649"/>
      <c r="E175" s="195"/>
      <c r="F175" s="196"/>
      <c r="G175" s="29"/>
      <c r="H175" s="36"/>
      <c r="I175" s="30"/>
      <c r="J175" s="36"/>
      <c r="K175" s="30"/>
      <c r="L175" s="537" t="str">
        <f>IF(ISNUMBER(G175),(ROUND(PRODUCT(G175,H175,J175,),0)),"")</f>
        <v/>
      </c>
      <c r="M175" s="172"/>
    </row>
    <row r="176" spans="1:13" ht="17.25">
      <c r="A176" s="327">
        <v>3</v>
      </c>
      <c r="B176" s="534" t="str">
        <f t="shared" si="14"/>
        <v/>
      </c>
      <c r="C176" s="535"/>
      <c r="D176" s="649"/>
      <c r="E176" s="195"/>
      <c r="F176" s="196"/>
      <c r="G176" s="29"/>
      <c r="H176" s="36"/>
      <c r="I176" s="30"/>
      <c r="J176" s="36"/>
      <c r="K176" s="30"/>
      <c r="L176" s="537" t="str">
        <f t="shared" ref="L176:L193" si="15">IF(ISNUMBER(G176),(ROUND(PRODUCT(G176,H176,J176,),0)),"")</f>
        <v/>
      </c>
      <c r="M176" s="172"/>
    </row>
    <row r="177" spans="1:13" ht="17.25">
      <c r="A177" s="327">
        <v>4</v>
      </c>
      <c r="B177" s="534" t="str">
        <f t="shared" si="14"/>
        <v/>
      </c>
      <c r="C177" s="535"/>
      <c r="D177" s="649"/>
      <c r="E177" s="195"/>
      <c r="F177" s="196"/>
      <c r="G177" s="29"/>
      <c r="H177" s="36"/>
      <c r="I177" s="30"/>
      <c r="J177" s="36"/>
      <c r="K177" s="30"/>
      <c r="L177" s="537" t="str">
        <f t="shared" si="15"/>
        <v/>
      </c>
      <c r="M177" s="172"/>
    </row>
    <row r="178" spans="1:13" ht="17.25">
      <c r="A178" s="327">
        <v>5</v>
      </c>
      <c r="B178" s="534" t="str">
        <f t="shared" si="14"/>
        <v/>
      </c>
      <c r="C178" s="535"/>
      <c r="D178" s="649"/>
      <c r="E178" s="195"/>
      <c r="F178" s="196"/>
      <c r="G178" s="29"/>
      <c r="H178" s="36"/>
      <c r="I178" s="30"/>
      <c r="J178" s="36"/>
      <c r="K178" s="30"/>
      <c r="L178" s="537" t="str">
        <f t="shared" si="15"/>
        <v/>
      </c>
      <c r="M178" s="172"/>
    </row>
    <row r="179" spans="1:13" ht="17.25">
      <c r="A179" s="327">
        <v>6</v>
      </c>
      <c r="B179" s="534" t="str">
        <f t="shared" si="14"/>
        <v/>
      </c>
      <c r="C179" s="535"/>
      <c r="D179" s="649"/>
      <c r="E179" s="195"/>
      <c r="F179" s="196"/>
      <c r="G179" s="29"/>
      <c r="H179" s="36"/>
      <c r="I179" s="30"/>
      <c r="J179" s="36"/>
      <c r="K179" s="30"/>
      <c r="L179" s="537" t="str">
        <f t="shared" si="15"/>
        <v/>
      </c>
      <c r="M179" s="172"/>
    </row>
    <row r="180" spans="1:13" ht="17.25">
      <c r="A180" s="327">
        <v>7</v>
      </c>
      <c r="B180" s="534" t="str">
        <f t="shared" si="14"/>
        <v/>
      </c>
      <c r="C180" s="535"/>
      <c r="D180" s="649"/>
      <c r="E180" s="195"/>
      <c r="F180" s="196"/>
      <c r="G180" s="29"/>
      <c r="H180" s="36"/>
      <c r="I180" s="30"/>
      <c r="J180" s="36"/>
      <c r="K180" s="30"/>
      <c r="L180" s="537" t="str">
        <f t="shared" si="15"/>
        <v/>
      </c>
      <c r="M180" s="172"/>
    </row>
    <row r="181" spans="1:13" ht="17.25">
      <c r="A181" s="327">
        <v>8</v>
      </c>
      <c r="B181" s="534" t="str">
        <f t="shared" si="14"/>
        <v/>
      </c>
      <c r="C181" s="535"/>
      <c r="D181" s="649"/>
      <c r="E181" s="195"/>
      <c r="F181" s="196"/>
      <c r="G181" s="29"/>
      <c r="H181" s="36"/>
      <c r="I181" s="30"/>
      <c r="J181" s="36"/>
      <c r="K181" s="30"/>
      <c r="L181" s="537" t="str">
        <f t="shared" si="15"/>
        <v/>
      </c>
      <c r="M181" s="172"/>
    </row>
    <row r="182" spans="1:13" ht="17.25">
      <c r="A182" s="327">
        <v>9</v>
      </c>
      <c r="B182" s="534" t="str">
        <f t="shared" si="14"/>
        <v/>
      </c>
      <c r="C182" s="535"/>
      <c r="D182" s="649"/>
      <c r="E182" s="195"/>
      <c r="F182" s="196"/>
      <c r="G182" s="29"/>
      <c r="H182" s="36"/>
      <c r="I182" s="30"/>
      <c r="J182" s="36"/>
      <c r="K182" s="30"/>
      <c r="L182" s="537" t="str">
        <f t="shared" si="15"/>
        <v/>
      </c>
      <c r="M182" s="172"/>
    </row>
    <row r="183" spans="1:13" ht="17.25">
      <c r="A183" s="327">
        <v>10</v>
      </c>
      <c r="B183" s="534" t="str">
        <f t="shared" si="14"/>
        <v/>
      </c>
      <c r="C183" s="535"/>
      <c r="D183" s="649"/>
      <c r="E183" s="195"/>
      <c r="F183" s="196"/>
      <c r="G183" s="29"/>
      <c r="H183" s="36"/>
      <c r="I183" s="30"/>
      <c r="J183" s="36"/>
      <c r="K183" s="30"/>
      <c r="L183" s="537" t="str">
        <f t="shared" si="15"/>
        <v/>
      </c>
      <c r="M183" s="172"/>
    </row>
    <row r="184" spans="1:13" ht="17.25">
      <c r="A184" s="327">
        <v>11</v>
      </c>
      <c r="B184" s="534" t="str">
        <f t="shared" si="14"/>
        <v/>
      </c>
      <c r="C184" s="535"/>
      <c r="D184" s="649"/>
      <c r="E184" s="195"/>
      <c r="F184" s="196"/>
      <c r="G184" s="29"/>
      <c r="H184" s="36"/>
      <c r="I184" s="30"/>
      <c r="J184" s="36"/>
      <c r="K184" s="30"/>
      <c r="L184" s="537" t="str">
        <f t="shared" si="15"/>
        <v/>
      </c>
      <c r="M184" s="172"/>
    </row>
    <row r="185" spans="1:13" ht="17.25">
      <c r="A185" s="327">
        <v>12</v>
      </c>
      <c r="B185" s="534" t="str">
        <f t="shared" si="14"/>
        <v/>
      </c>
      <c r="C185" s="535"/>
      <c r="D185" s="649"/>
      <c r="E185" s="195"/>
      <c r="F185" s="196"/>
      <c r="G185" s="29"/>
      <c r="H185" s="36"/>
      <c r="I185" s="30"/>
      <c r="J185" s="36"/>
      <c r="K185" s="30"/>
      <c r="L185" s="537" t="str">
        <f t="shared" si="15"/>
        <v/>
      </c>
      <c r="M185" s="172"/>
    </row>
    <row r="186" spans="1:13" ht="17.25">
      <c r="A186" s="327">
        <v>13</v>
      </c>
      <c r="B186" s="534" t="str">
        <f t="shared" si="14"/>
        <v/>
      </c>
      <c r="C186" s="535"/>
      <c r="D186" s="649"/>
      <c r="E186" s="195"/>
      <c r="F186" s="196"/>
      <c r="G186" s="29"/>
      <c r="H186" s="36"/>
      <c r="I186" s="30"/>
      <c r="J186" s="36"/>
      <c r="K186" s="30"/>
      <c r="L186" s="537" t="str">
        <f t="shared" si="15"/>
        <v/>
      </c>
      <c r="M186" s="172"/>
    </row>
    <row r="187" spans="1:13" ht="17.25">
      <c r="A187" s="327">
        <v>14</v>
      </c>
      <c r="B187" s="534" t="str">
        <f t="shared" si="14"/>
        <v/>
      </c>
      <c r="C187" s="535"/>
      <c r="D187" s="649"/>
      <c r="E187" s="195"/>
      <c r="F187" s="196"/>
      <c r="G187" s="29"/>
      <c r="H187" s="36"/>
      <c r="I187" s="30"/>
      <c r="J187" s="36"/>
      <c r="K187" s="30"/>
      <c r="L187" s="537" t="str">
        <f t="shared" si="15"/>
        <v/>
      </c>
      <c r="M187" s="172"/>
    </row>
    <row r="188" spans="1:13" ht="17.25">
      <c r="A188" s="327">
        <v>15</v>
      </c>
      <c r="B188" s="534" t="str">
        <f t="shared" si="14"/>
        <v/>
      </c>
      <c r="C188" s="535"/>
      <c r="D188" s="649"/>
      <c r="E188" s="195"/>
      <c r="F188" s="196"/>
      <c r="G188" s="29"/>
      <c r="H188" s="36"/>
      <c r="I188" s="30"/>
      <c r="J188" s="36"/>
      <c r="K188" s="30"/>
      <c r="L188" s="537" t="str">
        <f t="shared" si="15"/>
        <v/>
      </c>
      <c r="M188" s="172"/>
    </row>
    <row r="189" spans="1:13" ht="17.25">
      <c r="A189" s="327">
        <v>16</v>
      </c>
      <c r="B189" s="534" t="str">
        <f t="shared" si="14"/>
        <v/>
      </c>
      <c r="C189" s="535"/>
      <c r="D189" s="649"/>
      <c r="E189" s="195"/>
      <c r="F189" s="196"/>
      <c r="G189" s="29"/>
      <c r="H189" s="36"/>
      <c r="I189" s="30"/>
      <c r="J189" s="36"/>
      <c r="K189" s="30"/>
      <c r="L189" s="537" t="str">
        <f t="shared" si="15"/>
        <v/>
      </c>
      <c r="M189" s="172"/>
    </row>
    <row r="190" spans="1:13" ht="17.25">
      <c r="A190" s="327">
        <v>17</v>
      </c>
      <c r="B190" s="534" t="str">
        <f t="shared" si="14"/>
        <v/>
      </c>
      <c r="C190" s="535"/>
      <c r="D190" s="649"/>
      <c r="E190" s="195"/>
      <c r="F190" s="196"/>
      <c r="G190" s="29"/>
      <c r="H190" s="36"/>
      <c r="I190" s="30"/>
      <c r="J190" s="36"/>
      <c r="K190" s="30"/>
      <c r="L190" s="537" t="str">
        <f t="shared" si="15"/>
        <v/>
      </c>
      <c r="M190" s="172"/>
    </row>
    <row r="191" spans="1:13" ht="17.25">
      <c r="A191" s="327">
        <v>18</v>
      </c>
      <c r="B191" s="534" t="str">
        <f t="shared" si="14"/>
        <v/>
      </c>
      <c r="C191" s="535"/>
      <c r="D191" s="649"/>
      <c r="E191" s="195"/>
      <c r="F191" s="196"/>
      <c r="G191" s="29"/>
      <c r="H191" s="36"/>
      <c r="I191" s="30"/>
      <c r="J191" s="36"/>
      <c r="K191" s="30"/>
      <c r="L191" s="537" t="str">
        <f t="shared" si="15"/>
        <v/>
      </c>
      <c r="M191" s="172"/>
    </row>
    <row r="192" spans="1:13" ht="17.25">
      <c r="A192" s="327">
        <v>19</v>
      </c>
      <c r="B192" s="534" t="str">
        <f t="shared" si="14"/>
        <v/>
      </c>
      <c r="C192" s="535"/>
      <c r="D192" s="649"/>
      <c r="E192" s="195"/>
      <c r="F192" s="196"/>
      <c r="G192" s="29"/>
      <c r="H192" s="36"/>
      <c r="I192" s="30"/>
      <c r="J192" s="36"/>
      <c r="K192" s="30"/>
      <c r="L192" s="537" t="str">
        <f t="shared" si="15"/>
        <v/>
      </c>
      <c r="M192" s="172"/>
    </row>
    <row r="193" spans="1:13" ht="17.25">
      <c r="A193" s="327">
        <v>20</v>
      </c>
      <c r="B193" s="534" t="str">
        <f t="shared" si="14"/>
        <v/>
      </c>
      <c r="C193" s="538"/>
      <c r="D193" s="650"/>
      <c r="E193" s="197"/>
      <c r="F193" s="198"/>
      <c r="G193" s="31"/>
      <c r="H193" s="37"/>
      <c r="I193" s="32"/>
      <c r="J193" s="37"/>
      <c r="K193" s="32"/>
      <c r="L193" s="537" t="str">
        <f t="shared" si="15"/>
        <v/>
      </c>
      <c r="M193" s="173"/>
    </row>
    <row r="194" spans="1:13" ht="18.75">
      <c r="B194" s="545" t="str">
        <f>IF($C194=$E$20,$D$20,IF($C194=$E$21,$D$21,IF($C194=$E$22,$D$22,"・")))</f>
        <v>・</v>
      </c>
      <c r="C194" s="529" t="s">
        <v>317</v>
      </c>
      <c r="D194" s="539"/>
      <c r="E194" s="540"/>
      <c r="F194" s="541"/>
      <c r="G194" s="546"/>
      <c r="H194" s="542"/>
      <c r="I194" s="543"/>
      <c r="J194" s="542"/>
      <c r="K194" s="543"/>
      <c r="L194" s="544"/>
      <c r="M194" s="174"/>
    </row>
    <row r="195" spans="1:13" ht="17.25">
      <c r="A195" s="327">
        <v>1</v>
      </c>
      <c r="B195" s="534" t="str">
        <f>IF(G195="","",".")</f>
        <v/>
      </c>
      <c r="C195" s="535"/>
      <c r="D195" s="648"/>
      <c r="E195" s="193"/>
      <c r="F195" s="194"/>
      <c r="G195" s="26"/>
      <c r="H195" s="35"/>
      <c r="I195" s="27"/>
      <c r="J195" s="35"/>
      <c r="K195" s="27"/>
      <c r="L195" s="536" t="str">
        <f>IF(ISNUMBER(G195),(ROUND(PRODUCT(G195,H195,J195,),0)),"")</f>
        <v/>
      </c>
      <c r="M195" s="171">
        <f>ROUNDDOWN(((SUM(L195:L214))/1000),0)</f>
        <v>0</v>
      </c>
    </row>
    <row r="196" spans="1:13" ht="17.25">
      <c r="A196" s="327">
        <v>2</v>
      </c>
      <c r="B196" s="534" t="str">
        <f t="shared" ref="B196:B214" si="16">IF(G196="","",".")</f>
        <v/>
      </c>
      <c r="C196" s="535"/>
      <c r="D196" s="649"/>
      <c r="E196" s="195"/>
      <c r="F196" s="196"/>
      <c r="G196" s="29"/>
      <c r="H196" s="36"/>
      <c r="I196" s="30"/>
      <c r="J196" s="36"/>
      <c r="K196" s="30"/>
      <c r="L196" s="537" t="str">
        <f>IF(ISNUMBER(G196),(ROUND(PRODUCT(G196,H196,J196,),0)),"")</f>
        <v/>
      </c>
      <c r="M196" s="172"/>
    </row>
    <row r="197" spans="1:13" ht="17.25">
      <c r="A197" s="327">
        <v>3</v>
      </c>
      <c r="B197" s="534" t="str">
        <f t="shared" si="16"/>
        <v/>
      </c>
      <c r="C197" s="535"/>
      <c r="D197" s="649"/>
      <c r="E197" s="195"/>
      <c r="F197" s="196"/>
      <c r="G197" s="29"/>
      <c r="H197" s="36"/>
      <c r="I197" s="30"/>
      <c r="J197" s="36"/>
      <c r="K197" s="30"/>
      <c r="L197" s="537" t="str">
        <f t="shared" ref="L197:L214" si="17">IF(ISNUMBER(G197),(ROUND(PRODUCT(G197,H197,J197,),0)),"")</f>
        <v/>
      </c>
      <c r="M197" s="172"/>
    </row>
    <row r="198" spans="1:13" ht="17.25">
      <c r="A198" s="327">
        <v>4</v>
      </c>
      <c r="B198" s="534" t="str">
        <f t="shared" si="16"/>
        <v/>
      </c>
      <c r="C198" s="535"/>
      <c r="D198" s="649"/>
      <c r="E198" s="195"/>
      <c r="F198" s="196"/>
      <c r="G198" s="29"/>
      <c r="H198" s="36"/>
      <c r="I198" s="30"/>
      <c r="J198" s="36"/>
      <c r="K198" s="30"/>
      <c r="L198" s="537" t="str">
        <f t="shared" si="17"/>
        <v/>
      </c>
      <c r="M198" s="172"/>
    </row>
    <row r="199" spans="1:13" ht="17.25">
      <c r="A199" s="327">
        <v>5</v>
      </c>
      <c r="B199" s="534" t="str">
        <f t="shared" si="16"/>
        <v/>
      </c>
      <c r="C199" s="535"/>
      <c r="D199" s="649"/>
      <c r="E199" s="195"/>
      <c r="F199" s="196"/>
      <c r="G199" s="29"/>
      <c r="H199" s="36"/>
      <c r="I199" s="30"/>
      <c r="J199" s="36"/>
      <c r="K199" s="30"/>
      <c r="L199" s="537" t="str">
        <f t="shared" si="17"/>
        <v/>
      </c>
      <c r="M199" s="172"/>
    </row>
    <row r="200" spans="1:13" ht="17.25">
      <c r="A200" s="327">
        <v>6</v>
      </c>
      <c r="B200" s="534" t="str">
        <f t="shared" si="16"/>
        <v/>
      </c>
      <c r="C200" s="535"/>
      <c r="D200" s="649"/>
      <c r="E200" s="195"/>
      <c r="F200" s="196"/>
      <c r="G200" s="29"/>
      <c r="H200" s="36"/>
      <c r="I200" s="30"/>
      <c r="J200" s="36"/>
      <c r="K200" s="30"/>
      <c r="L200" s="537" t="str">
        <f t="shared" si="17"/>
        <v/>
      </c>
      <c r="M200" s="172"/>
    </row>
    <row r="201" spans="1:13" ht="17.25">
      <c r="A201" s="327">
        <v>7</v>
      </c>
      <c r="B201" s="534" t="str">
        <f t="shared" si="16"/>
        <v/>
      </c>
      <c r="C201" s="535"/>
      <c r="D201" s="649"/>
      <c r="E201" s="195"/>
      <c r="F201" s="196"/>
      <c r="G201" s="29"/>
      <c r="H201" s="36"/>
      <c r="I201" s="30"/>
      <c r="J201" s="36"/>
      <c r="K201" s="30"/>
      <c r="L201" s="537" t="str">
        <f t="shared" si="17"/>
        <v/>
      </c>
      <c r="M201" s="172"/>
    </row>
    <row r="202" spans="1:13" ht="17.25">
      <c r="A202" s="327">
        <v>8</v>
      </c>
      <c r="B202" s="534" t="str">
        <f t="shared" si="16"/>
        <v/>
      </c>
      <c r="C202" s="535"/>
      <c r="D202" s="649"/>
      <c r="E202" s="195"/>
      <c r="F202" s="196"/>
      <c r="G202" s="29"/>
      <c r="H202" s="36"/>
      <c r="I202" s="30"/>
      <c r="J202" s="36"/>
      <c r="K202" s="30"/>
      <c r="L202" s="537" t="str">
        <f t="shared" si="17"/>
        <v/>
      </c>
      <c r="M202" s="172"/>
    </row>
    <row r="203" spans="1:13" ht="17.25">
      <c r="A203" s="327">
        <v>9</v>
      </c>
      <c r="B203" s="534" t="str">
        <f t="shared" si="16"/>
        <v/>
      </c>
      <c r="C203" s="535"/>
      <c r="D203" s="649"/>
      <c r="E203" s="195"/>
      <c r="F203" s="196"/>
      <c r="G203" s="29"/>
      <c r="H203" s="36"/>
      <c r="I203" s="30"/>
      <c r="J203" s="36"/>
      <c r="K203" s="30"/>
      <c r="L203" s="537" t="str">
        <f t="shared" si="17"/>
        <v/>
      </c>
      <c r="M203" s="172"/>
    </row>
    <row r="204" spans="1:13" ht="17.25">
      <c r="A204" s="327">
        <v>10</v>
      </c>
      <c r="B204" s="534" t="str">
        <f t="shared" si="16"/>
        <v/>
      </c>
      <c r="C204" s="535"/>
      <c r="D204" s="649"/>
      <c r="E204" s="195"/>
      <c r="F204" s="196"/>
      <c r="G204" s="29"/>
      <c r="H204" s="36"/>
      <c r="I204" s="30"/>
      <c r="J204" s="36"/>
      <c r="K204" s="30"/>
      <c r="L204" s="537" t="str">
        <f t="shared" si="17"/>
        <v/>
      </c>
      <c r="M204" s="172"/>
    </row>
    <row r="205" spans="1:13" ht="17.25">
      <c r="A205" s="327">
        <v>11</v>
      </c>
      <c r="B205" s="534" t="str">
        <f t="shared" si="16"/>
        <v/>
      </c>
      <c r="C205" s="535"/>
      <c r="D205" s="649"/>
      <c r="E205" s="195"/>
      <c r="F205" s="196"/>
      <c r="G205" s="29"/>
      <c r="H205" s="36"/>
      <c r="I205" s="30"/>
      <c r="J205" s="36"/>
      <c r="K205" s="30"/>
      <c r="L205" s="537" t="str">
        <f t="shared" si="17"/>
        <v/>
      </c>
      <c r="M205" s="172"/>
    </row>
    <row r="206" spans="1:13" ht="17.25">
      <c r="A206" s="327">
        <v>12</v>
      </c>
      <c r="B206" s="534" t="str">
        <f t="shared" si="16"/>
        <v/>
      </c>
      <c r="C206" s="535"/>
      <c r="D206" s="649"/>
      <c r="E206" s="195"/>
      <c r="F206" s="196"/>
      <c r="G206" s="29"/>
      <c r="H206" s="36"/>
      <c r="I206" s="30"/>
      <c r="J206" s="36"/>
      <c r="K206" s="30"/>
      <c r="L206" s="537" t="str">
        <f t="shared" si="17"/>
        <v/>
      </c>
      <c r="M206" s="172"/>
    </row>
    <row r="207" spans="1:13" ht="17.25">
      <c r="A207" s="327">
        <v>13</v>
      </c>
      <c r="B207" s="534" t="str">
        <f t="shared" si="16"/>
        <v/>
      </c>
      <c r="C207" s="535"/>
      <c r="D207" s="649"/>
      <c r="E207" s="195"/>
      <c r="F207" s="196"/>
      <c r="G207" s="29"/>
      <c r="H207" s="36"/>
      <c r="I207" s="30"/>
      <c r="J207" s="36"/>
      <c r="K207" s="30"/>
      <c r="L207" s="537" t="str">
        <f t="shared" si="17"/>
        <v/>
      </c>
      <c r="M207" s="172"/>
    </row>
    <row r="208" spans="1:13" ht="17.25">
      <c r="A208" s="327">
        <v>14</v>
      </c>
      <c r="B208" s="534" t="str">
        <f t="shared" si="16"/>
        <v/>
      </c>
      <c r="C208" s="535"/>
      <c r="D208" s="649"/>
      <c r="E208" s="195"/>
      <c r="F208" s="196"/>
      <c r="G208" s="29"/>
      <c r="H208" s="36"/>
      <c r="I208" s="30"/>
      <c r="J208" s="36"/>
      <c r="K208" s="30"/>
      <c r="L208" s="537" t="str">
        <f t="shared" si="17"/>
        <v/>
      </c>
      <c r="M208" s="172"/>
    </row>
    <row r="209" spans="1:13" ht="17.25">
      <c r="A209" s="327">
        <v>15</v>
      </c>
      <c r="B209" s="534" t="str">
        <f t="shared" si="16"/>
        <v/>
      </c>
      <c r="C209" s="535"/>
      <c r="D209" s="649"/>
      <c r="E209" s="195"/>
      <c r="F209" s="196"/>
      <c r="G209" s="29"/>
      <c r="H209" s="36"/>
      <c r="I209" s="30"/>
      <c r="J209" s="36"/>
      <c r="K209" s="30"/>
      <c r="L209" s="537" t="str">
        <f t="shared" si="17"/>
        <v/>
      </c>
      <c r="M209" s="172"/>
    </row>
    <row r="210" spans="1:13" ht="17.25">
      <c r="A210" s="327">
        <v>16</v>
      </c>
      <c r="B210" s="534" t="str">
        <f t="shared" si="16"/>
        <v/>
      </c>
      <c r="C210" s="535"/>
      <c r="D210" s="649"/>
      <c r="E210" s="195"/>
      <c r="F210" s="196"/>
      <c r="G210" s="29"/>
      <c r="H210" s="36"/>
      <c r="I210" s="30"/>
      <c r="J210" s="36"/>
      <c r="K210" s="30"/>
      <c r="L210" s="537" t="str">
        <f t="shared" si="17"/>
        <v/>
      </c>
      <c r="M210" s="172"/>
    </row>
    <row r="211" spans="1:13" ht="17.25">
      <c r="A211" s="327">
        <v>17</v>
      </c>
      <c r="B211" s="534" t="str">
        <f t="shared" si="16"/>
        <v/>
      </c>
      <c r="C211" s="535"/>
      <c r="D211" s="649"/>
      <c r="E211" s="195"/>
      <c r="F211" s="196"/>
      <c r="G211" s="29"/>
      <c r="H211" s="36"/>
      <c r="I211" s="30"/>
      <c r="J211" s="36"/>
      <c r="K211" s="30"/>
      <c r="L211" s="537" t="str">
        <f t="shared" si="17"/>
        <v/>
      </c>
      <c r="M211" s="172"/>
    </row>
    <row r="212" spans="1:13" ht="17.25">
      <c r="A212" s="327">
        <v>18</v>
      </c>
      <c r="B212" s="534" t="str">
        <f t="shared" si="16"/>
        <v/>
      </c>
      <c r="C212" s="535"/>
      <c r="D212" s="649"/>
      <c r="E212" s="195"/>
      <c r="F212" s="196"/>
      <c r="G212" s="29"/>
      <c r="H212" s="36"/>
      <c r="I212" s="30"/>
      <c r="J212" s="36"/>
      <c r="K212" s="30"/>
      <c r="L212" s="537" t="str">
        <f t="shared" si="17"/>
        <v/>
      </c>
      <c r="M212" s="172"/>
    </row>
    <row r="213" spans="1:13" ht="17.25">
      <c r="A213" s="327">
        <v>19</v>
      </c>
      <c r="B213" s="534" t="str">
        <f t="shared" si="16"/>
        <v/>
      </c>
      <c r="C213" s="535"/>
      <c r="D213" s="649"/>
      <c r="E213" s="195"/>
      <c r="F213" s="196"/>
      <c r="G213" s="29"/>
      <c r="H213" s="36"/>
      <c r="I213" s="30"/>
      <c r="J213" s="36"/>
      <c r="K213" s="30"/>
      <c r="L213" s="537" t="str">
        <f t="shared" si="17"/>
        <v/>
      </c>
      <c r="M213" s="172"/>
    </row>
    <row r="214" spans="1:13" ht="17.25">
      <c r="A214" s="327">
        <v>20</v>
      </c>
      <c r="B214" s="534" t="str">
        <f t="shared" si="16"/>
        <v/>
      </c>
      <c r="C214" s="538"/>
      <c r="D214" s="650"/>
      <c r="E214" s="197"/>
      <c r="F214" s="198"/>
      <c r="G214" s="31"/>
      <c r="H214" s="37"/>
      <c r="I214" s="32"/>
      <c r="J214" s="37"/>
      <c r="K214" s="32"/>
      <c r="L214" s="537" t="str">
        <f t="shared" si="17"/>
        <v/>
      </c>
      <c r="M214" s="173"/>
    </row>
    <row r="215" spans="1:13" ht="18.75">
      <c r="B215" s="545" t="str">
        <f>IF($C215=$E$20,$D$20,IF($C215=$E$21,$D$21,IF($C215=$E$22,$D$22,"・")))</f>
        <v>・</v>
      </c>
      <c r="C215" s="529" t="s">
        <v>318</v>
      </c>
      <c r="D215" s="539"/>
      <c r="E215" s="540"/>
      <c r="F215" s="541"/>
      <c r="G215" s="542"/>
      <c r="H215" s="542"/>
      <c r="I215" s="543"/>
      <c r="J215" s="542"/>
      <c r="K215" s="543"/>
      <c r="L215" s="544"/>
      <c r="M215" s="174"/>
    </row>
    <row r="216" spans="1:13" ht="17.25">
      <c r="A216" s="327">
        <v>1</v>
      </c>
      <c r="B216" s="534" t="str">
        <f>IF(G216="","",".")</f>
        <v/>
      </c>
      <c r="C216" s="535"/>
      <c r="D216" s="648"/>
      <c r="E216" s="193"/>
      <c r="F216" s="194"/>
      <c r="G216" s="26"/>
      <c r="H216" s="35"/>
      <c r="I216" s="27"/>
      <c r="J216" s="35"/>
      <c r="K216" s="27"/>
      <c r="L216" s="536" t="str">
        <f>IF(ISNUMBER(G216),(ROUND(PRODUCT(G216,H216,J216,),0)),"")</f>
        <v/>
      </c>
      <c r="M216" s="171">
        <f>ROUNDDOWN(((SUM(L216:L235))/1000),0)</f>
        <v>0</v>
      </c>
    </row>
    <row r="217" spans="1:13" ht="17.25">
      <c r="A217" s="327">
        <v>2</v>
      </c>
      <c r="B217" s="534" t="str">
        <f t="shared" ref="B217:B235" si="18">IF(G217="","",".")</f>
        <v/>
      </c>
      <c r="C217" s="535"/>
      <c r="D217" s="649"/>
      <c r="E217" s="195"/>
      <c r="F217" s="196"/>
      <c r="G217" s="29"/>
      <c r="H217" s="36"/>
      <c r="I217" s="30"/>
      <c r="J217" s="36"/>
      <c r="K217" s="30"/>
      <c r="L217" s="537" t="str">
        <f>IF(ISNUMBER(G217),(ROUND(PRODUCT(G217,H217,J217,),0)),"")</f>
        <v/>
      </c>
      <c r="M217" s="172"/>
    </row>
    <row r="218" spans="1:13" ht="17.25">
      <c r="A218" s="327">
        <v>3</v>
      </c>
      <c r="B218" s="534" t="str">
        <f t="shared" si="18"/>
        <v/>
      </c>
      <c r="C218" s="535"/>
      <c r="D218" s="649"/>
      <c r="E218" s="195"/>
      <c r="F218" s="196"/>
      <c r="G218" s="29"/>
      <c r="H218" s="36"/>
      <c r="I218" s="30"/>
      <c r="J218" s="36"/>
      <c r="K218" s="30"/>
      <c r="L218" s="537" t="str">
        <f t="shared" ref="L218:L235" si="19">IF(ISNUMBER(G218),(ROUND(PRODUCT(G218,H218,J218,),0)),"")</f>
        <v/>
      </c>
      <c r="M218" s="172"/>
    </row>
    <row r="219" spans="1:13" ht="17.25">
      <c r="A219" s="327">
        <v>4</v>
      </c>
      <c r="B219" s="534" t="str">
        <f t="shared" si="18"/>
        <v/>
      </c>
      <c r="C219" s="535"/>
      <c r="D219" s="649"/>
      <c r="E219" s="195"/>
      <c r="F219" s="196"/>
      <c r="G219" s="29"/>
      <c r="H219" s="36"/>
      <c r="I219" s="30"/>
      <c r="J219" s="36"/>
      <c r="K219" s="30"/>
      <c r="L219" s="537" t="str">
        <f t="shared" si="19"/>
        <v/>
      </c>
      <c r="M219" s="172"/>
    </row>
    <row r="220" spans="1:13" ht="17.25">
      <c r="A220" s="327">
        <v>5</v>
      </c>
      <c r="B220" s="534" t="str">
        <f t="shared" si="18"/>
        <v/>
      </c>
      <c r="C220" s="535"/>
      <c r="D220" s="649"/>
      <c r="E220" s="195"/>
      <c r="F220" s="196"/>
      <c r="G220" s="29"/>
      <c r="H220" s="36"/>
      <c r="I220" s="30"/>
      <c r="J220" s="36"/>
      <c r="K220" s="30"/>
      <c r="L220" s="537" t="str">
        <f t="shared" si="19"/>
        <v/>
      </c>
      <c r="M220" s="172"/>
    </row>
    <row r="221" spans="1:13" ht="17.25">
      <c r="A221" s="327">
        <v>6</v>
      </c>
      <c r="B221" s="534" t="str">
        <f t="shared" si="18"/>
        <v/>
      </c>
      <c r="C221" s="535"/>
      <c r="D221" s="649"/>
      <c r="E221" s="195"/>
      <c r="F221" s="196"/>
      <c r="G221" s="29"/>
      <c r="H221" s="36"/>
      <c r="I221" s="30"/>
      <c r="J221" s="36"/>
      <c r="K221" s="30"/>
      <c r="L221" s="537" t="str">
        <f t="shared" si="19"/>
        <v/>
      </c>
      <c r="M221" s="172"/>
    </row>
    <row r="222" spans="1:13" ht="17.25">
      <c r="A222" s="327">
        <v>7</v>
      </c>
      <c r="B222" s="534" t="str">
        <f t="shared" si="18"/>
        <v/>
      </c>
      <c r="C222" s="535"/>
      <c r="D222" s="649"/>
      <c r="E222" s="195"/>
      <c r="F222" s="196"/>
      <c r="G222" s="29"/>
      <c r="H222" s="36"/>
      <c r="I222" s="30"/>
      <c r="J222" s="36"/>
      <c r="K222" s="30"/>
      <c r="L222" s="537" t="str">
        <f t="shared" si="19"/>
        <v/>
      </c>
      <c r="M222" s="172"/>
    </row>
    <row r="223" spans="1:13" ht="17.25">
      <c r="A223" s="327">
        <v>8</v>
      </c>
      <c r="B223" s="534" t="str">
        <f t="shared" si="18"/>
        <v/>
      </c>
      <c r="C223" s="535"/>
      <c r="D223" s="649"/>
      <c r="E223" s="195"/>
      <c r="F223" s="196"/>
      <c r="G223" s="29"/>
      <c r="H223" s="36"/>
      <c r="I223" s="30"/>
      <c r="J223" s="36"/>
      <c r="K223" s="30"/>
      <c r="L223" s="537" t="str">
        <f t="shared" si="19"/>
        <v/>
      </c>
      <c r="M223" s="172"/>
    </row>
    <row r="224" spans="1:13" ht="17.25">
      <c r="A224" s="327">
        <v>9</v>
      </c>
      <c r="B224" s="534" t="str">
        <f t="shared" si="18"/>
        <v/>
      </c>
      <c r="C224" s="535"/>
      <c r="D224" s="649"/>
      <c r="E224" s="195"/>
      <c r="F224" s="196"/>
      <c r="G224" s="29"/>
      <c r="H224" s="36"/>
      <c r="I224" s="30"/>
      <c r="J224" s="36"/>
      <c r="K224" s="30"/>
      <c r="L224" s="537" t="str">
        <f t="shared" si="19"/>
        <v/>
      </c>
      <c r="M224" s="172"/>
    </row>
    <row r="225" spans="1:13" ht="17.25">
      <c r="A225" s="327">
        <v>10</v>
      </c>
      <c r="B225" s="534" t="str">
        <f t="shared" si="18"/>
        <v/>
      </c>
      <c r="C225" s="535"/>
      <c r="D225" s="649"/>
      <c r="E225" s="195"/>
      <c r="F225" s="196"/>
      <c r="G225" s="29"/>
      <c r="H225" s="36"/>
      <c r="I225" s="30"/>
      <c r="J225" s="36"/>
      <c r="K225" s="30"/>
      <c r="L225" s="537" t="str">
        <f t="shared" si="19"/>
        <v/>
      </c>
      <c r="M225" s="172"/>
    </row>
    <row r="226" spans="1:13" ht="17.25">
      <c r="A226" s="327">
        <v>11</v>
      </c>
      <c r="B226" s="534" t="str">
        <f t="shared" si="18"/>
        <v/>
      </c>
      <c r="C226" s="535"/>
      <c r="D226" s="649"/>
      <c r="E226" s="195"/>
      <c r="F226" s="196"/>
      <c r="G226" s="29"/>
      <c r="H226" s="36"/>
      <c r="I226" s="30"/>
      <c r="J226" s="36"/>
      <c r="K226" s="30"/>
      <c r="L226" s="537" t="str">
        <f t="shared" si="19"/>
        <v/>
      </c>
      <c r="M226" s="172"/>
    </row>
    <row r="227" spans="1:13" ht="17.25">
      <c r="A227" s="327">
        <v>12</v>
      </c>
      <c r="B227" s="534" t="str">
        <f t="shared" si="18"/>
        <v/>
      </c>
      <c r="C227" s="535"/>
      <c r="D227" s="649"/>
      <c r="E227" s="195"/>
      <c r="F227" s="196"/>
      <c r="G227" s="29"/>
      <c r="H227" s="36"/>
      <c r="I227" s="30"/>
      <c r="J227" s="36"/>
      <c r="K227" s="30"/>
      <c r="L227" s="537" t="str">
        <f t="shared" si="19"/>
        <v/>
      </c>
      <c r="M227" s="172"/>
    </row>
    <row r="228" spans="1:13" ht="17.25">
      <c r="A228" s="327">
        <v>13</v>
      </c>
      <c r="B228" s="534" t="str">
        <f t="shared" si="18"/>
        <v/>
      </c>
      <c r="C228" s="535"/>
      <c r="D228" s="649"/>
      <c r="E228" s="195"/>
      <c r="F228" s="196"/>
      <c r="G228" s="29"/>
      <c r="H228" s="36"/>
      <c r="I228" s="30"/>
      <c r="J228" s="36"/>
      <c r="K228" s="30"/>
      <c r="L228" s="537" t="str">
        <f t="shared" si="19"/>
        <v/>
      </c>
      <c r="M228" s="172"/>
    </row>
    <row r="229" spans="1:13" ht="17.25">
      <c r="A229" s="327">
        <v>14</v>
      </c>
      <c r="B229" s="534" t="str">
        <f t="shared" si="18"/>
        <v/>
      </c>
      <c r="C229" s="535"/>
      <c r="D229" s="649"/>
      <c r="E229" s="195"/>
      <c r="F229" s="196"/>
      <c r="G229" s="29"/>
      <c r="H229" s="36"/>
      <c r="I229" s="30"/>
      <c r="J229" s="36"/>
      <c r="K229" s="30"/>
      <c r="L229" s="537" t="str">
        <f t="shared" si="19"/>
        <v/>
      </c>
      <c r="M229" s="172"/>
    </row>
    <row r="230" spans="1:13" ht="17.25">
      <c r="A230" s="327">
        <v>15</v>
      </c>
      <c r="B230" s="534" t="str">
        <f t="shared" si="18"/>
        <v/>
      </c>
      <c r="C230" s="535"/>
      <c r="D230" s="649"/>
      <c r="E230" s="195"/>
      <c r="F230" s="196"/>
      <c r="G230" s="29"/>
      <c r="H230" s="36"/>
      <c r="I230" s="30"/>
      <c r="J230" s="36"/>
      <c r="K230" s="30"/>
      <c r="L230" s="537" t="str">
        <f t="shared" si="19"/>
        <v/>
      </c>
      <c r="M230" s="172"/>
    </row>
    <row r="231" spans="1:13" ht="17.25">
      <c r="A231" s="327">
        <v>16</v>
      </c>
      <c r="B231" s="534" t="str">
        <f t="shared" si="18"/>
        <v/>
      </c>
      <c r="C231" s="535"/>
      <c r="D231" s="649"/>
      <c r="E231" s="195"/>
      <c r="F231" s="196"/>
      <c r="G231" s="29"/>
      <c r="H231" s="36"/>
      <c r="I231" s="30"/>
      <c r="J231" s="36"/>
      <c r="K231" s="30"/>
      <c r="L231" s="537" t="str">
        <f t="shared" si="19"/>
        <v/>
      </c>
      <c r="M231" s="172"/>
    </row>
    <row r="232" spans="1:13" ht="17.25">
      <c r="A232" s="327">
        <v>17</v>
      </c>
      <c r="B232" s="534" t="str">
        <f t="shared" si="18"/>
        <v/>
      </c>
      <c r="C232" s="535"/>
      <c r="D232" s="649"/>
      <c r="E232" s="195"/>
      <c r="F232" s="196"/>
      <c r="G232" s="29"/>
      <c r="H232" s="36"/>
      <c r="I232" s="30"/>
      <c r="J232" s="36"/>
      <c r="K232" s="30"/>
      <c r="L232" s="537" t="str">
        <f t="shared" si="19"/>
        <v/>
      </c>
      <c r="M232" s="172"/>
    </row>
    <row r="233" spans="1:13" ht="17.25">
      <c r="A233" s="327">
        <v>18</v>
      </c>
      <c r="B233" s="534" t="str">
        <f t="shared" si="18"/>
        <v/>
      </c>
      <c r="C233" s="535"/>
      <c r="D233" s="649"/>
      <c r="E233" s="195"/>
      <c r="F233" s="196"/>
      <c r="G233" s="29"/>
      <c r="H233" s="36"/>
      <c r="I233" s="30"/>
      <c r="J233" s="36"/>
      <c r="K233" s="30"/>
      <c r="L233" s="537" t="str">
        <f t="shared" si="19"/>
        <v/>
      </c>
      <c r="M233" s="172"/>
    </row>
    <row r="234" spans="1:13" ht="17.25">
      <c r="A234" s="327">
        <v>19</v>
      </c>
      <c r="B234" s="534" t="str">
        <f t="shared" si="18"/>
        <v/>
      </c>
      <c r="C234" s="535"/>
      <c r="D234" s="649"/>
      <c r="E234" s="195"/>
      <c r="F234" s="196"/>
      <c r="G234" s="29"/>
      <c r="H234" s="36"/>
      <c r="I234" s="30"/>
      <c r="J234" s="36"/>
      <c r="K234" s="30"/>
      <c r="L234" s="537" t="str">
        <f t="shared" si="19"/>
        <v/>
      </c>
      <c r="M234" s="172"/>
    </row>
    <row r="235" spans="1:13" ht="18" thickBot="1">
      <c r="A235" s="327">
        <v>20</v>
      </c>
      <c r="B235" s="534" t="str">
        <f t="shared" si="18"/>
        <v/>
      </c>
      <c r="C235" s="538"/>
      <c r="D235" s="650"/>
      <c r="E235" s="197"/>
      <c r="F235" s="198"/>
      <c r="G235" s="31"/>
      <c r="H235" s="37"/>
      <c r="I235" s="32"/>
      <c r="J235" s="37"/>
      <c r="K235" s="32"/>
      <c r="L235" s="537" t="str">
        <f t="shared" si="19"/>
        <v/>
      </c>
      <c r="M235" s="173"/>
    </row>
    <row r="236" spans="1:13" ht="17.25">
      <c r="B236" s="547"/>
      <c r="C236" s="547"/>
      <c r="D236" s="548"/>
      <c r="E236" s="548"/>
      <c r="F236" s="547"/>
      <c r="G236" s="549"/>
      <c r="H236" s="549"/>
      <c r="I236" s="550"/>
      <c r="J236" s="549"/>
      <c r="K236" s="550"/>
      <c r="L236" s="551"/>
      <c r="M236" s="175"/>
    </row>
  </sheetData>
  <sheetProtection algorithmName="SHA-512" hashValue="XG7BocQ7nNfhyHmDPkw8vPH1JUmaPPuPqJ6+Xgzl7OpLuFsji0jf8fj4pxc2GmLuqQRfwaD/YAG2AreEBSY4bg==" saltValue="zgKc4Zu+9EHKJQYuGg+rTw==" spinCount="100000" sheet="1" formatRows="0"/>
  <autoFilter ref="B24:B235" xr:uid="{00000000-0001-0000-0B00-000000000000}"/>
  <customSheetViews>
    <customSheetView guid="{1931C2DD-0477-40D3-ABFA-7C96E25F8814}" scale="80" hiddenRows="1" hiddenColumns="1">
      <pane xSplit="1" ySplit="12" topLeftCell="B85" activePane="bottomRight" state="frozen"/>
      <selection pane="bottomRight" activeCell="Q1" sqref="Q1:T1048576"/>
      <pageMargins left="0.59055118110236227" right="0.59055118110236227" top="0.59055118110236227" bottom="0.39370078740157483" header="0" footer="0"/>
      <pageSetup paperSize="9" scale="45" fitToHeight="0" orientation="portrait" r:id="rId1"/>
    </customSheetView>
  </customSheetViews>
  <mergeCells count="12">
    <mergeCell ref="N25:R28"/>
    <mergeCell ref="E19:F19"/>
    <mergeCell ref="E20:F20"/>
    <mergeCell ref="E21:F21"/>
    <mergeCell ref="E22:F22"/>
    <mergeCell ref="B1:M1"/>
    <mergeCell ref="B20:C22"/>
    <mergeCell ref="B18:F18"/>
    <mergeCell ref="H4:M4"/>
    <mergeCell ref="H25:I25"/>
    <mergeCell ref="J25:K25"/>
    <mergeCell ref="E4:F4"/>
  </mergeCells>
  <phoneticPr fontId="10"/>
  <conditionalFormatting sqref="E20:E22">
    <cfRule type="containsText" dxfId="1" priority="1" operator="containsText" text="要選択">
      <formula>NOT(ISERROR(SEARCH("要選択",E20)))</formula>
    </cfRule>
  </conditionalFormatting>
  <dataValidations xWindow="981" yWindow="619" count="18">
    <dataValidation imeMode="halfAlpha" allowBlank="1" showInputMessage="1" showErrorMessage="1" sqref="G237:H65658" xr:uid="{00000000-0002-0000-0B00-000000000000}"/>
    <dataValidation imeMode="hiragana" allowBlank="1" showInputMessage="1" showErrorMessage="1" prompt="回、日、泊等の単位を入力。" sqref="K48:K67 K195:K214 K174:K193 K153:K172 K132:K151 K111:K130 K90:K109 K69:K88 K27:K46 K216:K236" xr:uid="{00000000-0002-0000-0B00-000002000000}"/>
    <dataValidation imeMode="hiragana" allowBlank="1" showInputMessage="1" showErrorMessage="1" prompt="人、枚、件等を単位を入力" sqref="I48:I67 I195:I214 I174:I193 I153:I172 I132:I151 I111:I130 I90:I109 I69:I88 I27:I46 I216:I236" xr:uid="{00000000-0002-0000-0B00-000003000000}"/>
    <dataValidation type="whole" imeMode="halfAlpha" operator="greaterThanOrEqual" allowBlank="1" showInputMessage="1" showErrorMessage="1" sqref="G26:H26 G47:H47 G215:H215 G194:H194 G173:H173 G152:H152 G131:H131 G110:H110 G89:H89 G68:H68" xr:uid="{00000000-0002-0000-0B00-000006000000}">
      <formula1>0</formula1>
    </dataValidation>
    <dataValidation imeMode="halfAlpha" operator="greaterThanOrEqual" allowBlank="1" showInputMessage="1" showErrorMessage="1" sqref="G236:H236" xr:uid="{00000000-0002-0000-0B00-000007000000}"/>
    <dataValidation type="list" allowBlank="1" showInputMessage="1" showErrorMessage="1" errorTitle="支出予算に記入できない経費です" error="経費一覧表に記載された費目をご記入ください。" sqref="D90:D109" xr:uid="{00000000-0002-0000-0B00-00000A000000}">
      <formula1>会場費</formula1>
    </dataValidation>
    <dataValidation type="list" allowBlank="1" showInputMessage="1" showErrorMessage="1" errorTitle="支出予算に記入できない経費です" error="経費一覧表に記載された費目をご記入ください。" sqref="D132:D151" xr:uid="{00000000-0002-0000-0B00-00000C000000}">
      <formula1>運搬費</formula1>
    </dataValidation>
    <dataValidation type="list" allowBlank="1" showInputMessage="1" showErrorMessage="1" errorTitle="支出予算に記入できない経費です" error="経費一覧表に記載された費目をご記入ください。" sqref="D153:D172" xr:uid="{00000000-0002-0000-0B00-00000D000000}">
      <formula1>謝金</formula1>
    </dataValidation>
    <dataValidation type="list" allowBlank="1" showInputMessage="1" showErrorMessage="1" errorTitle="支出予算に記入できない経費です" error="経費一覧表に記載された費目をご記入ください。" sqref="D174:D193" xr:uid="{00000000-0002-0000-0B00-00000E000000}">
      <formula1>旅費</formula1>
    </dataValidation>
    <dataValidation type="list" allowBlank="1" showInputMessage="1" showErrorMessage="1" errorTitle="支出予算に記入できない経費です" error="経費一覧表に記載された費目をご記入ください。" sqref="D195:D214" xr:uid="{00000000-0002-0000-0B00-00000F000000}">
      <formula1>宣伝・印刷費</formula1>
    </dataValidation>
    <dataValidation type="list" allowBlank="1" showInputMessage="1" showErrorMessage="1" errorTitle="支出予算に記入できない経費です" error="経費一覧表に記載された費目をご記入ください。" sqref="D216:D235" xr:uid="{00000000-0002-0000-0B00-000010000000}">
      <formula1>記録・配信費</formula1>
    </dataValidation>
    <dataValidation type="custom" imeMode="halfAlpha" operator="greaterThanOrEqual" allowBlank="1" showInputMessage="1" showErrorMessage="1" error="宿泊費（甲地）は、上限10,900円、宿泊費（乙地）は、上限9,800円、日当は、上限2,200円となります。" sqref="G174:G193" xr:uid="{00000000-0002-0000-0B00-000012000000}">
      <formula1>IF(D174="宿泊費（甲地）",G174&lt;=10900,IF(D174="宿泊費（乙地）",G174&lt;=9800,IF(D174="日当",G174&lt;=2200,IF(OR(D174="交通費",D174="宿泊費一式"),G174&gt;=0,""))))</formula1>
    </dataValidation>
    <dataValidation type="whole" imeMode="halfAlpha" operator="greaterThanOrEqual" allowBlank="1" showInputMessage="1" showErrorMessage="1" error="整数のみ入力できます。" sqref="G216:G235 G48:G67 G69:G88 G90:G109 G111:G130 G132:G151 G153:G172 G195:G214 G27:G46" xr:uid="{5621ABA4-2FEB-4685-BEB1-736CE6A18300}">
      <formula1>0</formula1>
    </dataValidation>
    <dataValidation type="whole" imeMode="halfAlpha" operator="greaterThanOrEqual" allowBlank="1" showInputMessage="1" showErrorMessage="1" error="整数のみ入力できます。_x000a_小数点以下が発生する場合は、一式で計上してください。" sqref="H27:H46 H48:H67 H69:H88 H90:H109 H132:H151 J216:J235 H153:H172 J153:J172 H174:H193 J174:J193 H195:H214 H216:H235 H111:H130 J111:J130 J48:J67 J69:J88 J90:J109 J132:J151 J195:J214 J27:J46" xr:uid="{04F2F937-FBBC-4CBD-A236-4183E65E3880}">
      <formula1>0</formula1>
    </dataValidation>
    <dataValidation allowBlank="1" showInputMessage="1" showErrorMessage="1" errorTitle="支出予算に記入できない経費です" error="経費一覧表に記載された費目をご記入ください。" sqref="E27:E46 E48:E67 E69:E88 E90:E109 E111:E130 E132:E151 E153:E172 E174:E193 E195:E214 E216:E235" xr:uid="{13E2B6D6-6B12-4DBD-9177-0A4EE107FC44}"/>
    <dataValidation type="list" allowBlank="1" showInputMessage="1" showErrorMessage="1" sqref="E21:E22 E20:F20" xr:uid="{00000000-0002-0000-0B00-000008000000}">
      <formula1>"出演費,音楽費,文芸費,会場費,舞台費,運搬費,謝金,旅費,宣伝・印刷費,記録・配信費"</formula1>
    </dataValidation>
    <dataValidation type="textLength" operator="lessThanOrEqual" allowBlank="1" showInputMessage="1" showErrorMessage="1" errorTitle="文字数超過" error="30字以下で入力してください。" sqref="F26:F65658" xr:uid="{00000000-0002-0000-0B00-000009000000}">
      <formula1>30</formula1>
    </dataValidation>
    <dataValidation type="list" allowBlank="1" showInputMessage="1" showErrorMessage="1" errorTitle="支出予算に記入できない経費です" error="経費一覧表に記載された費目をご記入ください。" sqref="D111:D130" xr:uid="{00000000-0002-0000-0B00-00000B000000}">
      <formula1>現代舞台芸術創造普及活動・音楽_舞台費</formula1>
    </dataValidation>
  </dataValidations>
  <printOptions horizontalCentered="1"/>
  <pageMargins left="0.78740157480314965" right="0.78740157480314965" top="0.59055118110236227" bottom="0.59055118110236227" header="0" footer="0"/>
  <pageSetup paperSize="9" scale="19" orientation="portrait" cellComments="asDisplayed" r:id="rId2"/>
  <headerFooter scaleWithDoc="0"/>
  <ignoredErrors>
    <ignoredError sqref="B47 B89 B68 B110 B194 B215" formula="1"/>
  </ignoredErrors>
  <extLst>
    <ext xmlns:x14="http://schemas.microsoft.com/office/spreadsheetml/2009/9/main" uri="{CCE6A557-97BC-4b89-ADB6-D9C93CAAB3DF}">
      <x14:dataValidations xmlns:xm="http://schemas.microsoft.com/office/excel/2006/main" xWindow="981" yWindow="619" count="3">
        <x14:dataValidation type="list" allowBlank="1" showInputMessage="1" showErrorMessage="1" errorTitle="支出予算に記入できない経費です" error="経費一覧表に記載された費目をご記入ください。" xr:uid="{00000000-0002-0000-0B00-000014000000}">
          <x14:formula1>
            <xm:f>《非表示》記載可能経費一覧!$B$7:$B$20</xm:f>
          </x14:formula1>
          <xm:sqref>D48:D67</xm:sqref>
        </x14:dataValidation>
        <x14:dataValidation type="list" allowBlank="1" showInputMessage="1" showErrorMessage="1" errorTitle="支出予算に記入できない経費です" error="経費一覧表に記載された費目をご記入ください。" xr:uid="{00000000-0002-0000-0B00-000015000000}">
          <x14:formula1>
            <xm:f>《非表示》記載可能経費一覧!$B$21:$B$46</xm:f>
          </x14:formula1>
          <xm:sqref>D69:D88</xm:sqref>
        </x14:dataValidation>
        <x14:dataValidation type="list" allowBlank="1" showInputMessage="1" showErrorMessage="1" xr:uid="{BE0E4077-F053-4C21-ABFE-C1AD07B28502}">
          <x14:formula1>
            <xm:f>《非表示》記載可能経費一覧!$B$2:$B$6</xm:f>
          </x14:formula1>
          <xm:sqref>D27:D46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7CCAF-9B04-4C84-B117-E254A355B441}">
  <dimension ref="A1:T115"/>
  <sheetViews>
    <sheetView view="pageBreakPreview" zoomScale="70" zoomScaleNormal="63" zoomScaleSheetLayoutView="70" zoomScalePageLayoutView="58" workbookViewId="0">
      <selection activeCell="L29" sqref="L29"/>
    </sheetView>
  </sheetViews>
  <sheetFormatPr defaultColWidth="9" defaultRowHeight="16.5"/>
  <cols>
    <col min="1" max="1" width="3.125" style="657" customWidth="1"/>
    <col min="2" max="2" width="4.625" style="657" customWidth="1"/>
    <col min="3" max="3" width="7.125" style="657" customWidth="1"/>
    <col min="4" max="4" width="16.5" style="657" customWidth="1"/>
    <col min="5" max="5" width="13.625" style="657" customWidth="1"/>
    <col min="6" max="6" width="14" style="657" customWidth="1"/>
    <col min="7" max="7" width="13.75" style="657" customWidth="1"/>
    <col min="8" max="8" width="14.25" style="657" customWidth="1"/>
    <col min="9" max="9" width="32.875" style="657" customWidth="1"/>
    <col min="10" max="10" width="4.25" style="657" customWidth="1"/>
    <col min="11" max="11" width="12.125" style="657" customWidth="1"/>
    <col min="12" max="12" width="87.625" style="658" customWidth="1"/>
    <col min="13" max="13" width="2.125" style="657" customWidth="1"/>
    <col min="14" max="18" width="9" style="657"/>
    <col min="19" max="19" width="2.625" style="657" customWidth="1"/>
    <col min="20" max="16384" width="9" style="657"/>
  </cols>
  <sheetData>
    <row r="1" spans="1:12" ht="8.25" customHeight="1"/>
    <row r="2" spans="1:12" ht="17.100000000000001" customHeight="1">
      <c r="A2" s="1504" t="s">
        <v>832</v>
      </c>
      <c r="B2" s="1504"/>
      <c r="C2" s="1504"/>
      <c r="D2" s="1504"/>
      <c r="E2" s="1504"/>
      <c r="F2" s="1504"/>
      <c r="G2" s="1504"/>
      <c r="H2" s="1504"/>
      <c r="I2" s="1504"/>
      <c r="J2" s="1504"/>
      <c r="K2" s="713"/>
    </row>
    <row r="3" spans="1:12" ht="17.100000000000001" customHeight="1">
      <c r="A3" s="1505" t="s">
        <v>739</v>
      </c>
      <c r="B3" s="1505"/>
      <c r="C3" s="1505"/>
      <c r="D3" s="1505"/>
      <c r="E3" s="1505"/>
      <c r="F3" s="1505"/>
      <c r="G3" s="1505"/>
      <c r="H3" s="1505"/>
      <c r="I3" s="1505"/>
      <c r="J3" s="1505"/>
      <c r="K3" s="659"/>
    </row>
    <row r="4" spans="1:12" ht="8.25" customHeight="1">
      <c r="A4" s="660"/>
      <c r="B4" s="660"/>
      <c r="C4" s="660"/>
      <c r="D4" s="660"/>
      <c r="E4" s="660"/>
      <c r="F4" s="660"/>
      <c r="G4" s="660"/>
      <c r="H4" s="660"/>
      <c r="I4" s="660"/>
      <c r="J4" s="660"/>
      <c r="K4" s="660"/>
    </row>
    <row r="5" spans="1:12" ht="18.600000000000001" customHeight="1">
      <c r="A5" s="660"/>
      <c r="B5" s="660"/>
      <c r="C5" s="660"/>
      <c r="D5" s="660"/>
      <c r="E5" s="1506" t="s">
        <v>164</v>
      </c>
      <c r="F5" s="1506"/>
      <c r="G5" s="661"/>
      <c r="H5" s="1507" t="str">
        <f>IF(ISBLANK(総表!C14),"",総表!C14)</f>
        <v/>
      </c>
      <c r="I5" s="1507"/>
      <c r="J5" s="1507"/>
      <c r="K5" s="1507"/>
    </row>
    <row r="6" spans="1:12" ht="18.600000000000001" customHeight="1">
      <c r="A6" s="660"/>
      <c r="B6" s="660"/>
      <c r="C6" s="660"/>
      <c r="D6" s="660"/>
      <c r="E6" s="1508" t="s">
        <v>740</v>
      </c>
      <c r="F6" s="1508"/>
      <c r="G6" s="662"/>
      <c r="H6" s="1509" t="str">
        <f>IF(ISBLANK(総表!C15),"",総表!C15)&amp;"　"&amp;IF(ISBLANK(総表!C16),"",総表!C16)</f>
        <v>　</v>
      </c>
      <c r="I6" s="1509"/>
      <c r="J6" s="1509"/>
      <c r="K6" s="1509"/>
    </row>
    <row r="7" spans="1:12" ht="6.95" customHeight="1">
      <c r="A7" s="660"/>
      <c r="B7" s="660"/>
      <c r="C7" s="660"/>
      <c r="D7" s="660"/>
      <c r="E7" s="660"/>
      <c r="F7" s="660"/>
      <c r="G7" s="660"/>
      <c r="H7" s="660"/>
      <c r="I7" s="660"/>
      <c r="J7" s="660"/>
      <c r="K7" s="660"/>
    </row>
    <row r="8" spans="1:12" ht="26.45" customHeight="1">
      <c r="A8" s="1499" t="s">
        <v>741</v>
      </c>
      <c r="B8" s="1500"/>
      <c r="C8" s="1500"/>
      <c r="D8" s="1500"/>
      <c r="E8" s="1500"/>
      <c r="F8" s="1500"/>
      <c r="G8" s="1500"/>
      <c r="H8" s="1500"/>
      <c r="I8" s="1500"/>
      <c r="J8" s="1500"/>
      <c r="K8" s="1500"/>
    </row>
    <row r="9" spans="1:12" ht="4.5" customHeight="1">
      <c r="A9" s="660"/>
      <c r="B9" s="660"/>
      <c r="C9" s="660"/>
      <c r="D9" s="660"/>
      <c r="E9" s="660"/>
      <c r="F9" s="660"/>
      <c r="G9" s="660"/>
      <c r="H9" s="660"/>
      <c r="I9" s="660"/>
      <c r="J9" s="660"/>
      <c r="K9" s="660"/>
    </row>
    <row r="10" spans="1:12" ht="18" customHeight="1">
      <c r="A10" s="663" t="s">
        <v>742</v>
      </c>
      <c r="B10" s="660"/>
      <c r="C10" s="660"/>
      <c r="D10" s="660"/>
      <c r="E10" s="660"/>
      <c r="F10" s="660"/>
      <c r="G10" s="660"/>
      <c r="H10" s="660"/>
      <c r="I10" s="660"/>
      <c r="J10" s="660"/>
      <c r="K10" s="660"/>
    </row>
    <row r="11" spans="1:12">
      <c r="A11" s="660" t="s">
        <v>743</v>
      </c>
      <c r="B11" s="1476" t="s">
        <v>744</v>
      </c>
      <c r="C11" s="1476"/>
      <c r="D11" s="1476"/>
      <c r="E11" s="1476"/>
      <c r="F11" s="1476"/>
      <c r="G11" s="1476"/>
      <c r="H11" s="1476"/>
      <c r="I11" s="1476"/>
      <c r="J11" s="1476"/>
      <c r="K11" s="660"/>
    </row>
    <row r="12" spans="1:12" ht="21" customHeight="1">
      <c r="A12" s="660"/>
      <c r="B12" s="1484" t="s">
        <v>745</v>
      </c>
      <c r="C12" s="1484"/>
      <c r="D12" s="1484"/>
      <c r="E12" s="1484"/>
      <c r="F12" s="1484"/>
      <c r="G12" s="1484"/>
      <c r="H12" s="1484"/>
      <c r="I12" s="1484"/>
      <c r="J12" s="1484"/>
      <c r="K12" s="664"/>
    </row>
    <row r="13" spans="1:12" ht="11.25" customHeight="1">
      <c r="A13" s="660"/>
      <c r="B13" s="665"/>
      <c r="C13" s="665"/>
      <c r="D13" s="665"/>
      <c r="E13" s="665"/>
      <c r="F13" s="665"/>
      <c r="G13" s="665"/>
      <c r="H13" s="665"/>
      <c r="I13" s="665"/>
      <c r="J13" s="665"/>
      <c r="K13" s="660"/>
    </row>
    <row r="14" spans="1:12">
      <c r="A14" s="660" t="s">
        <v>746</v>
      </c>
      <c r="B14" s="665"/>
      <c r="C14" s="665"/>
      <c r="D14" s="665"/>
      <c r="E14" s="665"/>
      <c r="F14" s="665"/>
      <c r="G14" s="665"/>
      <c r="H14" s="665"/>
      <c r="I14" s="665"/>
      <c r="J14" s="665"/>
      <c r="K14" s="660"/>
    </row>
    <row r="15" spans="1:12" s="669" customFormat="1" ht="21" customHeight="1">
      <c r="A15" s="666"/>
      <c r="B15" s="1501" t="s">
        <v>747</v>
      </c>
      <c r="C15" s="1502"/>
      <c r="D15" s="1502"/>
      <c r="E15" s="1502"/>
      <c r="F15" s="1502"/>
      <c r="G15" s="1502"/>
      <c r="H15" s="1502"/>
      <c r="I15" s="1502"/>
      <c r="J15" s="1503"/>
      <c r="K15" s="667"/>
      <c r="L15" s="668"/>
    </row>
    <row r="16" spans="1:12" s="669" customFormat="1" ht="21" customHeight="1">
      <c r="A16" s="666"/>
      <c r="B16" s="1496" t="s">
        <v>748</v>
      </c>
      <c r="C16" s="1497"/>
      <c r="D16" s="1497"/>
      <c r="E16" s="1497"/>
      <c r="F16" s="1497"/>
      <c r="G16" s="1497"/>
      <c r="H16" s="1497"/>
      <c r="I16" s="1497"/>
      <c r="J16" s="1498"/>
      <c r="K16" s="670"/>
      <c r="L16" s="668"/>
    </row>
    <row r="17" spans="1:12" s="669" customFormat="1" ht="21" customHeight="1">
      <c r="A17" s="666"/>
      <c r="B17" s="1496" t="s">
        <v>749</v>
      </c>
      <c r="C17" s="1497"/>
      <c r="D17" s="1497"/>
      <c r="E17" s="1497"/>
      <c r="F17" s="1497"/>
      <c r="G17" s="1497"/>
      <c r="H17" s="1497"/>
      <c r="I17" s="1497"/>
      <c r="J17" s="1498"/>
      <c r="K17" s="670"/>
      <c r="L17" s="668"/>
    </row>
    <row r="18" spans="1:12" s="669" customFormat="1" ht="21" customHeight="1">
      <c r="A18" s="666"/>
      <c r="B18" s="1496" t="s">
        <v>750</v>
      </c>
      <c r="C18" s="1497"/>
      <c r="D18" s="1497"/>
      <c r="E18" s="1497"/>
      <c r="F18" s="1497"/>
      <c r="G18" s="1497"/>
      <c r="H18" s="1497"/>
      <c r="I18" s="1497"/>
      <c r="J18" s="1498"/>
      <c r="K18" s="670"/>
      <c r="L18" s="668"/>
    </row>
    <row r="19" spans="1:12" s="669" customFormat="1" ht="4.5" customHeight="1">
      <c r="A19" s="666"/>
      <c r="B19" s="671"/>
      <c r="C19" s="671"/>
      <c r="D19" s="671"/>
      <c r="E19" s="671"/>
      <c r="F19" s="671"/>
      <c r="G19" s="671"/>
      <c r="H19" s="671"/>
      <c r="I19" s="671"/>
      <c r="J19" s="671"/>
      <c r="K19" s="666"/>
      <c r="L19" s="668"/>
    </row>
    <row r="20" spans="1:12" s="669" customFormat="1" ht="18.75" customHeight="1">
      <c r="A20" s="666"/>
      <c r="B20" s="666" t="s">
        <v>751</v>
      </c>
      <c r="C20" s="671"/>
      <c r="D20" s="671"/>
      <c r="E20" s="671"/>
      <c r="F20" s="671"/>
      <c r="G20" s="671"/>
      <c r="H20" s="671"/>
      <c r="I20" s="671"/>
      <c r="J20" s="671"/>
      <c r="K20" s="666"/>
      <c r="L20" s="668"/>
    </row>
    <row r="21" spans="1:12" ht="21" customHeight="1">
      <c r="A21" s="660"/>
      <c r="B21" s="1467" t="s">
        <v>752</v>
      </c>
      <c r="C21" s="1468"/>
      <c r="D21" s="1468"/>
      <c r="E21" s="1468"/>
      <c r="F21" s="1468"/>
      <c r="G21" s="1468"/>
      <c r="H21" s="1468"/>
      <c r="I21" s="1468"/>
      <c r="J21" s="1469"/>
      <c r="K21" s="1462"/>
    </row>
    <row r="22" spans="1:12" ht="21" customHeight="1">
      <c r="A22" s="660"/>
      <c r="B22" s="673"/>
      <c r="C22" s="1421" t="s">
        <v>753</v>
      </c>
      <c r="D22" s="1422"/>
      <c r="E22" s="1422"/>
      <c r="F22" s="1422"/>
      <c r="G22" s="1422"/>
      <c r="H22" s="1422"/>
      <c r="I22" s="1422"/>
      <c r="J22" s="676"/>
      <c r="K22" s="1470"/>
    </row>
    <row r="23" spans="1:12" ht="48.75" customHeight="1">
      <c r="A23" s="660"/>
      <c r="B23" s="673"/>
      <c r="C23" s="1428"/>
      <c r="D23" s="1429"/>
      <c r="E23" s="1429"/>
      <c r="F23" s="1429"/>
      <c r="G23" s="1429"/>
      <c r="H23" s="1429"/>
      <c r="I23" s="1429"/>
      <c r="J23" s="676"/>
      <c r="K23" s="1470"/>
    </row>
    <row r="24" spans="1:12" ht="4.1500000000000004" customHeight="1">
      <c r="A24" s="660"/>
      <c r="B24" s="677"/>
      <c r="C24" s="1473"/>
      <c r="D24" s="1473"/>
      <c r="E24" s="1473"/>
      <c r="F24" s="1473"/>
      <c r="G24" s="1473"/>
      <c r="H24" s="1473"/>
      <c r="I24" s="1473"/>
      <c r="J24" s="1474"/>
      <c r="K24" s="1463"/>
    </row>
    <row r="25" spans="1:12" ht="11.25" customHeight="1">
      <c r="A25" s="660"/>
      <c r="B25" s="665"/>
      <c r="C25" s="665"/>
      <c r="D25" s="665"/>
      <c r="E25" s="665"/>
      <c r="F25" s="665"/>
      <c r="G25" s="665"/>
      <c r="H25" s="665"/>
      <c r="I25" s="665"/>
      <c r="J25" s="665"/>
      <c r="K25" s="660"/>
    </row>
    <row r="26" spans="1:12">
      <c r="A26" s="660" t="s">
        <v>754</v>
      </c>
      <c r="B26" s="679"/>
      <c r="C26" s="679"/>
      <c r="D26" s="679"/>
      <c r="E26" s="679"/>
      <c r="F26" s="679"/>
      <c r="G26" s="679"/>
      <c r="H26" s="679"/>
      <c r="I26" s="679"/>
      <c r="J26" s="679"/>
      <c r="K26" s="660"/>
    </row>
    <row r="27" spans="1:12" ht="21" customHeight="1">
      <c r="A27" s="660"/>
      <c r="B27" s="1483" t="s">
        <v>755</v>
      </c>
      <c r="C27" s="1483"/>
      <c r="D27" s="1483"/>
      <c r="E27" s="1483"/>
      <c r="F27" s="1483"/>
      <c r="G27" s="1483"/>
      <c r="H27" s="1483"/>
      <c r="I27" s="1483"/>
      <c r="J27" s="1483"/>
      <c r="K27" s="664"/>
    </row>
    <row r="28" spans="1:12" ht="21" customHeight="1">
      <c r="A28" s="660"/>
      <c r="B28" s="1483" t="s">
        <v>756</v>
      </c>
      <c r="C28" s="1483"/>
      <c r="D28" s="1483"/>
      <c r="E28" s="1483"/>
      <c r="F28" s="1483"/>
      <c r="G28" s="1483"/>
      <c r="H28" s="1483"/>
      <c r="I28" s="1483"/>
      <c r="J28" s="1483"/>
      <c r="K28" s="664"/>
    </row>
    <row r="29" spans="1:12" ht="21" customHeight="1">
      <c r="A29" s="660"/>
      <c r="B29" s="1483" t="s">
        <v>757</v>
      </c>
      <c r="C29" s="1483"/>
      <c r="D29" s="1483"/>
      <c r="E29" s="1483"/>
      <c r="F29" s="1483"/>
      <c r="G29" s="1483"/>
      <c r="H29" s="1483"/>
      <c r="I29" s="1483"/>
      <c r="J29" s="1483"/>
      <c r="K29" s="664"/>
    </row>
    <row r="30" spans="1:12" ht="21" customHeight="1">
      <c r="A30" s="660"/>
      <c r="B30" s="1493" t="s">
        <v>758</v>
      </c>
      <c r="C30" s="1494"/>
      <c r="D30" s="1494"/>
      <c r="E30" s="1494"/>
      <c r="F30" s="1494"/>
      <c r="G30" s="1494"/>
      <c r="H30" s="1494"/>
      <c r="I30" s="1494"/>
      <c r="J30" s="1495"/>
      <c r="K30" s="664"/>
    </row>
    <row r="31" spans="1:12" ht="21" customHeight="1">
      <c r="A31" s="660"/>
      <c r="B31" s="1467" t="s">
        <v>759</v>
      </c>
      <c r="C31" s="1468"/>
      <c r="D31" s="1468"/>
      <c r="E31" s="1468"/>
      <c r="F31" s="1468"/>
      <c r="G31" s="1468"/>
      <c r="H31" s="1468"/>
      <c r="I31" s="1468"/>
      <c r="J31" s="1469"/>
      <c r="K31" s="1462"/>
    </row>
    <row r="32" spans="1:12" ht="21" customHeight="1">
      <c r="A32" s="660"/>
      <c r="B32" s="673"/>
      <c r="C32" s="1421" t="s">
        <v>760</v>
      </c>
      <c r="D32" s="1422"/>
      <c r="E32" s="1422"/>
      <c r="F32" s="1422"/>
      <c r="G32" s="1422"/>
      <c r="H32" s="1422"/>
      <c r="I32" s="1422"/>
      <c r="J32" s="676"/>
      <c r="K32" s="1470"/>
    </row>
    <row r="33" spans="1:20" ht="48.75" customHeight="1">
      <c r="A33" s="660"/>
      <c r="B33" s="673"/>
      <c r="C33" s="1428"/>
      <c r="D33" s="1429"/>
      <c r="E33" s="1429"/>
      <c r="F33" s="1429"/>
      <c r="G33" s="1429"/>
      <c r="H33" s="1429"/>
      <c r="I33" s="1429"/>
      <c r="J33" s="676"/>
      <c r="K33" s="1470"/>
    </row>
    <row r="34" spans="1:20" ht="4.1500000000000004" customHeight="1">
      <c r="A34" s="660"/>
      <c r="B34" s="677"/>
      <c r="C34" s="1473"/>
      <c r="D34" s="1473"/>
      <c r="E34" s="1473"/>
      <c r="F34" s="1473"/>
      <c r="G34" s="1473"/>
      <c r="H34" s="1473"/>
      <c r="I34" s="1473"/>
      <c r="J34" s="1474"/>
      <c r="K34" s="1463"/>
    </row>
    <row r="35" spans="1:20" ht="23.45" customHeight="1">
      <c r="A35" s="660"/>
      <c r="B35" s="1483" t="s">
        <v>761</v>
      </c>
      <c r="C35" s="1483"/>
      <c r="D35" s="1483"/>
      <c r="E35" s="1483"/>
      <c r="F35" s="1483"/>
      <c r="G35" s="1483"/>
      <c r="H35" s="1483"/>
      <c r="I35" s="1483"/>
      <c r="J35" s="1483"/>
      <c r="K35" s="664"/>
    </row>
    <row r="36" spans="1:20" ht="21" customHeight="1">
      <c r="A36" s="660"/>
      <c r="B36" s="1467" t="s">
        <v>762</v>
      </c>
      <c r="C36" s="1468"/>
      <c r="D36" s="1468"/>
      <c r="E36" s="1468"/>
      <c r="F36" s="1468"/>
      <c r="G36" s="1468"/>
      <c r="H36" s="1468"/>
      <c r="I36" s="1468"/>
      <c r="J36" s="1469"/>
      <c r="K36" s="1462"/>
    </row>
    <row r="37" spans="1:20" ht="18" customHeight="1">
      <c r="A37" s="660"/>
      <c r="B37" s="677"/>
      <c r="C37" s="1465" t="s">
        <v>763</v>
      </c>
      <c r="D37" s="1465"/>
      <c r="E37" s="1465"/>
      <c r="F37" s="1465"/>
      <c r="G37" s="1465"/>
      <c r="H37" s="1465"/>
      <c r="I37" s="1465"/>
      <c r="J37" s="1466"/>
      <c r="K37" s="1463"/>
      <c r="M37" s="1492"/>
      <c r="N37" s="1492"/>
      <c r="O37" s="1492"/>
      <c r="P37" s="1492"/>
      <c r="Q37" s="1492"/>
      <c r="R37" s="1492"/>
      <c r="S37" s="1492"/>
      <c r="T37" s="1492"/>
    </row>
    <row r="38" spans="1:20" ht="21" customHeight="1">
      <c r="A38" s="660"/>
      <c r="B38" s="1483" t="s">
        <v>764</v>
      </c>
      <c r="C38" s="1483"/>
      <c r="D38" s="1483"/>
      <c r="E38" s="1483"/>
      <c r="F38" s="1483"/>
      <c r="G38" s="1483"/>
      <c r="H38" s="1483"/>
      <c r="I38" s="1483"/>
      <c r="J38" s="1483"/>
      <c r="K38" s="664"/>
    </row>
    <row r="39" spans="1:20" ht="21" customHeight="1">
      <c r="A39" s="660"/>
      <c r="B39" s="1483" t="s">
        <v>765</v>
      </c>
      <c r="C39" s="1483"/>
      <c r="D39" s="1483"/>
      <c r="E39" s="1483"/>
      <c r="F39" s="1483"/>
      <c r="G39" s="1483"/>
      <c r="H39" s="1483"/>
      <c r="I39" s="1483"/>
      <c r="J39" s="1483"/>
      <c r="K39" s="678"/>
    </row>
    <row r="40" spans="1:20" ht="11.25" hidden="1" customHeight="1">
      <c r="A40" s="660"/>
      <c r="B40" s="665"/>
      <c r="C40" s="665"/>
      <c r="D40" s="665"/>
      <c r="E40" s="665"/>
      <c r="F40" s="665"/>
      <c r="G40" s="665"/>
      <c r="H40" s="665"/>
      <c r="I40" s="665"/>
      <c r="J40" s="665"/>
      <c r="K40" s="660"/>
    </row>
    <row r="41" spans="1:20" ht="7.5" customHeight="1">
      <c r="A41" s="660"/>
      <c r="B41" s="660"/>
      <c r="C41" s="660"/>
      <c r="D41" s="660"/>
      <c r="E41" s="660"/>
      <c r="F41" s="660"/>
      <c r="G41" s="660"/>
      <c r="H41" s="660"/>
      <c r="I41" s="660"/>
      <c r="J41" s="660"/>
      <c r="K41" s="660"/>
    </row>
    <row r="42" spans="1:20" ht="17.649999999999999" customHeight="1">
      <c r="A42" s="663" t="s">
        <v>766</v>
      </c>
      <c r="B42" s="660"/>
      <c r="C42" s="660"/>
      <c r="D42" s="660"/>
      <c r="E42" s="660"/>
      <c r="F42" s="660"/>
      <c r="G42" s="660"/>
      <c r="H42" s="660"/>
      <c r="I42" s="660"/>
      <c r="J42" s="660"/>
      <c r="K42" s="660"/>
    </row>
    <row r="43" spans="1:20">
      <c r="A43" s="660" t="s">
        <v>767</v>
      </c>
      <c r="B43" s="665"/>
      <c r="C43" s="665"/>
      <c r="D43" s="665"/>
      <c r="E43" s="665"/>
      <c r="F43" s="665"/>
      <c r="G43" s="665"/>
      <c r="H43" s="665"/>
      <c r="I43" s="665"/>
      <c r="J43" s="665"/>
      <c r="K43" s="660"/>
    </row>
    <row r="44" spans="1:20" ht="21" customHeight="1">
      <c r="A44" s="660"/>
      <c r="B44" s="1483" t="s">
        <v>768</v>
      </c>
      <c r="C44" s="1483"/>
      <c r="D44" s="1483"/>
      <c r="E44" s="1483"/>
      <c r="F44" s="1483"/>
      <c r="G44" s="1483"/>
      <c r="H44" s="1483"/>
      <c r="I44" s="1483"/>
      <c r="J44" s="1483"/>
      <c r="K44" s="664"/>
    </row>
    <row r="45" spans="1:20" ht="21" customHeight="1">
      <c r="A45" s="660"/>
      <c r="B45" s="1483" t="s">
        <v>769</v>
      </c>
      <c r="C45" s="1483"/>
      <c r="D45" s="1483"/>
      <c r="E45" s="1483"/>
      <c r="F45" s="1483"/>
      <c r="G45" s="1483"/>
      <c r="H45" s="1483"/>
      <c r="I45" s="1483"/>
      <c r="J45" s="1483"/>
      <c r="K45" s="664"/>
    </row>
    <row r="46" spans="1:20" ht="21" customHeight="1">
      <c r="A46" s="660"/>
      <c r="B46" s="1461" t="s">
        <v>770</v>
      </c>
      <c r="C46" s="1461"/>
      <c r="D46" s="1461"/>
      <c r="E46" s="1461"/>
      <c r="F46" s="1461"/>
      <c r="G46" s="1461"/>
      <c r="H46" s="1461"/>
      <c r="I46" s="1461"/>
      <c r="J46" s="1461"/>
      <c r="K46" s="1462"/>
    </row>
    <row r="47" spans="1:20" ht="16.5" customHeight="1">
      <c r="A47" s="660"/>
      <c r="B47" s="680"/>
      <c r="C47" s="1465" t="s">
        <v>771</v>
      </c>
      <c r="D47" s="1465"/>
      <c r="E47" s="1465"/>
      <c r="F47" s="1465"/>
      <c r="G47" s="1465"/>
      <c r="H47" s="1465"/>
      <c r="I47" s="1465"/>
      <c r="J47" s="1466"/>
      <c r="K47" s="1463"/>
    </row>
    <row r="48" spans="1:20" ht="11.25" customHeight="1">
      <c r="A48" s="660"/>
      <c r="B48" s="665"/>
      <c r="C48" s="665"/>
      <c r="D48" s="665"/>
      <c r="E48" s="665"/>
      <c r="F48" s="665"/>
      <c r="G48" s="665"/>
      <c r="H48" s="665"/>
      <c r="I48" s="665"/>
      <c r="J48" s="665"/>
      <c r="K48" s="660"/>
    </row>
    <row r="49" spans="1:11">
      <c r="A49" s="660" t="s">
        <v>772</v>
      </c>
      <c r="B49" s="665"/>
      <c r="C49" s="665"/>
      <c r="D49" s="665"/>
      <c r="E49" s="665"/>
      <c r="F49" s="665"/>
      <c r="G49" s="665"/>
      <c r="H49" s="665"/>
      <c r="I49" s="665"/>
      <c r="J49" s="665"/>
      <c r="K49" s="660"/>
    </row>
    <row r="50" spans="1:11" ht="21" customHeight="1">
      <c r="A50" s="660"/>
      <c r="B50" s="1467" t="s">
        <v>773</v>
      </c>
      <c r="C50" s="1468"/>
      <c r="D50" s="1468"/>
      <c r="E50" s="1468"/>
      <c r="F50" s="1468"/>
      <c r="G50" s="1468"/>
      <c r="H50" s="1468"/>
      <c r="I50" s="1468"/>
      <c r="J50" s="1469"/>
      <c r="K50" s="1462"/>
    </row>
    <row r="51" spans="1:11" ht="12.6" customHeight="1">
      <c r="A51" s="660"/>
      <c r="B51" s="1486" t="s">
        <v>774</v>
      </c>
      <c r="C51" s="1487"/>
      <c r="D51" s="1487"/>
      <c r="E51" s="1487"/>
      <c r="F51" s="1487"/>
      <c r="G51" s="1487"/>
      <c r="H51" s="1487"/>
      <c r="I51" s="1487"/>
      <c r="J51" s="1487"/>
      <c r="K51" s="1470"/>
    </row>
    <row r="52" spans="1:11" ht="21" customHeight="1">
      <c r="A52" s="660"/>
      <c r="B52" s="681"/>
      <c r="C52" s="1488" t="s">
        <v>775</v>
      </c>
      <c r="D52" s="1488"/>
      <c r="E52" s="1488"/>
      <c r="F52" s="1488"/>
      <c r="G52" s="1488"/>
      <c r="H52" s="1488"/>
      <c r="I52" s="1488"/>
      <c r="J52" s="1489"/>
      <c r="K52" s="1470"/>
    </row>
    <row r="53" spans="1:11" ht="21" customHeight="1">
      <c r="A53" s="660"/>
      <c r="B53" s="682"/>
      <c r="C53" s="1490" t="s">
        <v>776</v>
      </c>
      <c r="D53" s="1490"/>
      <c r="E53" s="1490"/>
      <c r="F53" s="1490"/>
      <c r="G53" s="1490"/>
      <c r="H53" s="1490"/>
      <c r="I53" s="1490"/>
      <c r="J53" s="1491"/>
      <c r="K53" s="1470"/>
    </row>
    <row r="54" spans="1:11" ht="21" customHeight="1">
      <c r="A54" s="660"/>
      <c r="B54" s="682"/>
      <c r="C54" s="1490" t="s">
        <v>777</v>
      </c>
      <c r="D54" s="1490"/>
      <c r="E54" s="1490"/>
      <c r="F54" s="1490"/>
      <c r="G54" s="1490"/>
      <c r="H54" s="1490"/>
      <c r="I54" s="1490"/>
      <c r="J54" s="1491"/>
      <c r="K54" s="1470"/>
    </row>
    <row r="55" spans="1:11" ht="6.75" customHeight="1">
      <c r="A55" s="660"/>
      <c r="B55" s="682"/>
      <c r="C55" s="683"/>
      <c r="D55" s="683"/>
      <c r="E55" s="683"/>
      <c r="F55" s="683"/>
      <c r="G55" s="683"/>
      <c r="H55" s="683"/>
      <c r="I55" s="683"/>
      <c r="J55" s="684"/>
      <c r="K55" s="1470"/>
    </row>
    <row r="56" spans="1:11" ht="19.149999999999999" customHeight="1">
      <c r="A56" s="660"/>
      <c r="B56" s="1477" t="s">
        <v>778</v>
      </c>
      <c r="C56" s="1478"/>
      <c r="D56" s="1478"/>
      <c r="E56" s="1478"/>
      <c r="F56" s="1478"/>
      <c r="G56" s="1478"/>
      <c r="H56" s="1478"/>
      <c r="I56" s="1478"/>
      <c r="J56" s="1479"/>
      <c r="K56" s="1470"/>
    </row>
    <row r="57" spans="1:11" ht="19.149999999999999" customHeight="1">
      <c r="A57" s="660"/>
      <c r="B57" s="685"/>
      <c r="C57" s="1484" t="s">
        <v>779</v>
      </c>
      <c r="D57" s="1484"/>
      <c r="E57" s="1484"/>
      <c r="F57" s="1484"/>
      <c r="G57" s="1484"/>
      <c r="H57" s="1484"/>
      <c r="I57" s="1484"/>
      <c r="J57" s="686"/>
      <c r="K57" s="1470"/>
    </row>
    <row r="58" spans="1:11" ht="19.149999999999999" customHeight="1">
      <c r="A58" s="660"/>
      <c r="B58" s="685"/>
      <c r="C58" s="1484" t="s">
        <v>780</v>
      </c>
      <c r="D58" s="1484"/>
      <c r="E58" s="1484"/>
      <c r="F58" s="1485"/>
      <c r="G58" s="1485"/>
      <c r="H58" s="1485"/>
      <c r="I58" s="1485"/>
      <c r="J58" s="686"/>
      <c r="K58" s="1470"/>
    </row>
    <row r="59" spans="1:11" ht="19.149999999999999" customHeight="1">
      <c r="A59" s="660"/>
      <c r="B59" s="685"/>
      <c r="C59" s="1484" t="s">
        <v>781</v>
      </c>
      <c r="D59" s="1484"/>
      <c r="E59" s="1484"/>
      <c r="F59" s="1485" t="s">
        <v>782</v>
      </c>
      <c r="G59" s="1485"/>
      <c r="H59" s="1485"/>
      <c r="I59" s="1485"/>
      <c r="J59" s="686"/>
      <c r="K59" s="1470"/>
    </row>
    <row r="60" spans="1:11" ht="6" customHeight="1">
      <c r="A60" s="660"/>
      <c r="B60" s="685"/>
      <c r="C60" s="683"/>
      <c r="D60" s="683"/>
      <c r="E60" s="683"/>
      <c r="F60" s="683"/>
      <c r="G60" s="683"/>
      <c r="H60" s="683"/>
      <c r="I60" s="683"/>
      <c r="J60" s="686"/>
      <c r="K60" s="1470"/>
    </row>
    <row r="61" spans="1:11" ht="19.149999999999999" customHeight="1">
      <c r="A61" s="660"/>
      <c r="B61" s="685"/>
      <c r="C61" s="1484" t="s">
        <v>783</v>
      </c>
      <c r="D61" s="1484"/>
      <c r="E61" s="1484"/>
      <c r="F61" s="1484"/>
      <c r="G61" s="1484"/>
      <c r="H61" s="1484"/>
      <c r="I61" s="1484"/>
      <c r="J61" s="686"/>
      <c r="K61" s="1470"/>
    </row>
    <row r="62" spans="1:11" ht="19.149999999999999" customHeight="1">
      <c r="A62" s="660"/>
      <c r="B62" s="685"/>
      <c r="C62" s="1484" t="s">
        <v>784</v>
      </c>
      <c r="D62" s="1484"/>
      <c r="E62" s="1484"/>
      <c r="F62" s="1485"/>
      <c r="G62" s="1485"/>
      <c r="H62" s="1485"/>
      <c r="I62" s="1485"/>
      <c r="J62" s="686"/>
      <c r="K62" s="1470"/>
    </row>
    <row r="63" spans="1:11" ht="19.149999999999999" customHeight="1">
      <c r="A63" s="660"/>
      <c r="B63" s="685"/>
      <c r="C63" s="1484" t="s">
        <v>781</v>
      </c>
      <c r="D63" s="1484"/>
      <c r="E63" s="1484"/>
      <c r="F63" s="1485" t="s">
        <v>782</v>
      </c>
      <c r="G63" s="1485"/>
      <c r="H63" s="1485"/>
      <c r="I63" s="1485"/>
      <c r="J63" s="686"/>
      <c r="K63" s="1470"/>
    </row>
    <row r="64" spans="1:11" ht="5.25" customHeight="1">
      <c r="A64" s="660"/>
      <c r="B64" s="685"/>
      <c r="C64" s="683"/>
      <c r="D64" s="683"/>
      <c r="E64" s="683"/>
      <c r="F64" s="683"/>
      <c r="G64" s="683"/>
      <c r="H64" s="683"/>
      <c r="I64" s="683"/>
      <c r="J64" s="686"/>
      <c r="K64" s="1470"/>
    </row>
    <row r="65" spans="1:13" ht="8.25" customHeight="1">
      <c r="A65" s="660"/>
      <c r="B65" s="685"/>
      <c r="C65" s="683"/>
      <c r="D65" s="683"/>
      <c r="E65" s="683"/>
      <c r="F65" s="683"/>
      <c r="G65" s="683"/>
      <c r="H65" s="683"/>
      <c r="I65" s="683"/>
      <c r="J65" s="686"/>
      <c r="K65" s="1470"/>
    </row>
    <row r="66" spans="1:13" ht="16.5" customHeight="1">
      <c r="A66" s="660"/>
      <c r="B66" s="1477" t="s">
        <v>785</v>
      </c>
      <c r="C66" s="1478"/>
      <c r="D66" s="1478"/>
      <c r="E66" s="1478"/>
      <c r="F66" s="1478"/>
      <c r="G66" s="1478"/>
      <c r="H66" s="1478"/>
      <c r="I66" s="1478"/>
      <c r="J66" s="1479"/>
      <c r="K66" s="1470"/>
    </row>
    <row r="67" spans="1:13" ht="21" customHeight="1">
      <c r="A67" s="660"/>
      <c r="B67" s="687"/>
      <c r="C67" s="1421" t="s">
        <v>786</v>
      </c>
      <c r="D67" s="1422"/>
      <c r="E67" s="1422"/>
      <c r="F67" s="1422"/>
      <c r="G67" s="1422"/>
      <c r="H67" s="1422"/>
      <c r="I67" s="1422"/>
      <c r="J67" s="1480"/>
      <c r="K67" s="1470"/>
    </row>
    <row r="68" spans="1:13" ht="48.75" customHeight="1">
      <c r="A68" s="660"/>
      <c r="B68" s="687"/>
      <c r="C68" s="1428"/>
      <c r="D68" s="1429"/>
      <c r="E68" s="1429"/>
      <c r="F68" s="1429"/>
      <c r="G68" s="1429"/>
      <c r="H68" s="1429"/>
      <c r="I68" s="1429"/>
      <c r="J68" s="1480"/>
      <c r="K68" s="1470"/>
    </row>
    <row r="69" spans="1:13" ht="6" customHeight="1">
      <c r="A69" s="660"/>
      <c r="B69" s="682"/>
      <c r="C69" s="1481"/>
      <c r="D69" s="1481"/>
      <c r="E69" s="1481"/>
      <c r="F69" s="1481"/>
      <c r="G69" s="1481"/>
      <c r="H69" s="1481"/>
      <c r="I69" s="1481"/>
      <c r="J69" s="1482"/>
      <c r="K69" s="1463"/>
      <c r="M69" s="688"/>
    </row>
    <row r="70" spans="1:13" ht="21" customHeight="1">
      <c r="A70" s="660"/>
      <c r="B70" s="1483" t="s">
        <v>787</v>
      </c>
      <c r="C70" s="1483"/>
      <c r="D70" s="1483"/>
      <c r="E70" s="1483"/>
      <c r="F70" s="1483"/>
      <c r="G70" s="1483"/>
      <c r="H70" s="1483"/>
      <c r="I70" s="1483"/>
      <c r="J70" s="1483"/>
      <c r="K70" s="664"/>
    </row>
    <row r="71" spans="1:13" ht="11.25" customHeight="1">
      <c r="A71" s="660"/>
      <c r="B71" s="665"/>
      <c r="C71" s="665"/>
      <c r="D71" s="665"/>
      <c r="E71" s="665"/>
      <c r="F71" s="665"/>
      <c r="G71" s="665"/>
      <c r="H71" s="665"/>
      <c r="I71" s="665"/>
      <c r="J71" s="665"/>
      <c r="K71" s="660"/>
    </row>
    <row r="72" spans="1:13" ht="22.5" customHeight="1">
      <c r="A72" s="663" t="s">
        <v>788</v>
      </c>
      <c r="B72" s="660"/>
      <c r="C72" s="660"/>
      <c r="D72" s="660"/>
      <c r="E72" s="660"/>
      <c r="F72" s="660"/>
      <c r="G72" s="660"/>
      <c r="H72" s="660"/>
      <c r="I72" s="660"/>
      <c r="J72" s="660"/>
      <c r="K72" s="660"/>
    </row>
    <row r="73" spans="1:13" ht="21" customHeight="1">
      <c r="A73" s="660" t="s">
        <v>789</v>
      </c>
      <c r="B73" s="665"/>
      <c r="C73" s="665"/>
      <c r="D73" s="665"/>
      <c r="E73" s="665"/>
      <c r="F73" s="665"/>
      <c r="G73" s="665"/>
      <c r="H73" s="665"/>
      <c r="I73" s="665"/>
      <c r="J73" s="665"/>
      <c r="K73" s="660"/>
    </row>
    <row r="74" spans="1:13" s="691" customFormat="1" ht="21" customHeight="1">
      <c r="A74" s="689"/>
      <c r="B74" s="1424" t="s">
        <v>790</v>
      </c>
      <c r="C74" s="1425"/>
      <c r="D74" s="1425"/>
      <c r="E74" s="1425"/>
      <c r="F74" s="1425"/>
      <c r="G74" s="1425"/>
      <c r="H74" s="1425"/>
      <c r="I74" s="1425"/>
      <c r="J74" s="1457"/>
      <c r="K74" s="690"/>
    </row>
    <row r="75" spans="1:13" s="691" customFormat="1" ht="11.1" customHeight="1">
      <c r="A75" s="689"/>
      <c r="B75" s="692"/>
      <c r="C75" s="692"/>
      <c r="D75" s="692"/>
      <c r="E75" s="692"/>
      <c r="F75" s="692"/>
      <c r="G75" s="692"/>
      <c r="H75" s="692"/>
      <c r="I75" s="692"/>
      <c r="K75" s="693"/>
    </row>
    <row r="76" spans="1:13" s="691" customFormat="1" ht="21" customHeight="1">
      <c r="B76" s="1448" t="s">
        <v>791</v>
      </c>
      <c r="C76" s="1448"/>
      <c r="D76" s="1448"/>
      <c r="E76" s="1448"/>
      <c r="F76" s="1448"/>
      <c r="G76" s="1448"/>
      <c r="H76" s="1448"/>
      <c r="I76" s="1448"/>
      <c r="J76" s="1448"/>
    </row>
    <row r="77" spans="1:13" ht="21" customHeight="1">
      <c r="A77" s="660"/>
      <c r="B77" s="1475" t="s">
        <v>792</v>
      </c>
      <c r="C77" s="1476"/>
      <c r="D77" s="1476"/>
      <c r="E77" s="1476"/>
      <c r="F77" s="1476"/>
      <c r="G77" s="1476"/>
      <c r="H77" s="1476"/>
      <c r="I77" s="1476"/>
      <c r="J77" s="1476"/>
      <c r="K77" s="1476"/>
    </row>
    <row r="78" spans="1:13" ht="57" customHeight="1">
      <c r="A78" s="660"/>
      <c r="B78" s="1467" t="s">
        <v>793</v>
      </c>
      <c r="C78" s="1468"/>
      <c r="D78" s="1468"/>
      <c r="E78" s="1468"/>
      <c r="F78" s="1468"/>
      <c r="G78" s="1468"/>
      <c r="H78" s="1468"/>
      <c r="I78" s="1468"/>
      <c r="J78" s="1469"/>
      <c r="K78" s="672"/>
      <c r="L78" s="694" t="s">
        <v>794</v>
      </c>
    </row>
    <row r="79" spans="1:13" ht="18" customHeight="1">
      <c r="A79" s="660"/>
      <c r="B79" s="1467" t="s">
        <v>795</v>
      </c>
      <c r="C79" s="1468"/>
      <c r="D79" s="1468"/>
      <c r="E79" s="1468"/>
      <c r="F79" s="1468"/>
      <c r="G79" s="1468"/>
      <c r="H79" s="1468"/>
      <c r="I79" s="1468"/>
      <c r="J79" s="1469"/>
      <c r="K79" s="1462"/>
    </row>
    <row r="80" spans="1:13" ht="21" customHeight="1">
      <c r="A80" s="660"/>
      <c r="B80" s="673"/>
      <c r="C80" s="1421" t="s">
        <v>796</v>
      </c>
      <c r="D80" s="1422"/>
      <c r="E80" s="1422"/>
      <c r="F80" s="1422"/>
      <c r="G80" s="1422"/>
      <c r="H80" s="1422"/>
      <c r="I80" s="1597"/>
      <c r="J80" s="676"/>
      <c r="K80" s="1470"/>
      <c r="L80" s="1471" t="s">
        <v>797</v>
      </c>
    </row>
    <row r="81" spans="1:12" ht="21" customHeight="1">
      <c r="A81" s="660"/>
      <c r="B81" s="673"/>
      <c r="C81" s="674"/>
      <c r="D81" s="675"/>
      <c r="E81" s="675"/>
      <c r="F81" s="675"/>
      <c r="G81" s="1472" t="s">
        <v>798</v>
      </c>
      <c r="H81" s="1472"/>
      <c r="I81" s="1598"/>
      <c r="J81" s="676"/>
      <c r="K81" s="1470"/>
      <c r="L81" s="1471"/>
    </row>
    <row r="82" spans="1:12" ht="6" customHeight="1">
      <c r="A82" s="660"/>
      <c r="B82" s="677"/>
      <c r="C82" s="1473"/>
      <c r="D82" s="1473"/>
      <c r="E82" s="1473"/>
      <c r="F82" s="1473"/>
      <c r="G82" s="1473"/>
      <c r="H82" s="1473"/>
      <c r="I82" s="1473"/>
      <c r="J82" s="1474"/>
      <c r="K82" s="1470"/>
      <c r="L82" s="1471"/>
    </row>
    <row r="83" spans="1:12" ht="16.5" customHeight="1">
      <c r="A83" s="660"/>
      <c r="B83" s="1461" t="s">
        <v>799</v>
      </c>
      <c r="C83" s="1461"/>
      <c r="D83" s="1461"/>
      <c r="E83" s="1461"/>
      <c r="F83" s="1461"/>
      <c r="G83" s="1461"/>
      <c r="H83" s="1461"/>
      <c r="I83" s="1461"/>
      <c r="J83" s="1461"/>
      <c r="K83" s="1462"/>
      <c r="L83" s="695"/>
    </row>
    <row r="84" spans="1:12" ht="23.25" customHeight="1">
      <c r="A84" s="660"/>
      <c r="B84" s="1464" t="s">
        <v>800</v>
      </c>
      <c r="C84" s="1465"/>
      <c r="D84" s="1465"/>
      <c r="E84" s="1465"/>
      <c r="F84" s="1465"/>
      <c r="G84" s="1465"/>
      <c r="H84" s="1465"/>
      <c r="I84" s="1465"/>
      <c r="J84" s="1466"/>
      <c r="K84" s="1463"/>
      <c r="L84" s="695"/>
    </row>
    <row r="85" spans="1:12" ht="16.5" customHeight="1">
      <c r="A85" s="660"/>
      <c r="B85" s="1461" t="s">
        <v>801</v>
      </c>
      <c r="C85" s="1461"/>
      <c r="D85" s="1461"/>
      <c r="E85" s="1461"/>
      <c r="F85" s="1461"/>
      <c r="G85" s="1461"/>
      <c r="H85" s="1461"/>
      <c r="I85" s="1461"/>
      <c r="J85" s="1461"/>
      <c r="K85" s="1462"/>
      <c r="L85" s="1414" t="s">
        <v>802</v>
      </c>
    </row>
    <row r="86" spans="1:12" ht="23.25" customHeight="1">
      <c r="A86" s="660"/>
      <c r="B86" s="1464" t="s">
        <v>803</v>
      </c>
      <c r="C86" s="1465"/>
      <c r="D86" s="1465"/>
      <c r="E86" s="1465"/>
      <c r="F86" s="1465"/>
      <c r="G86" s="1465"/>
      <c r="H86" s="1465"/>
      <c r="I86" s="1465"/>
      <c r="J86" s="1466"/>
      <c r="K86" s="1463"/>
      <c r="L86" s="1414"/>
    </row>
    <row r="87" spans="1:12" ht="16.5" customHeight="1">
      <c r="A87" s="660"/>
      <c r="B87" s="1461" t="s">
        <v>804</v>
      </c>
      <c r="C87" s="1461"/>
      <c r="D87" s="1461"/>
      <c r="E87" s="1461"/>
      <c r="F87" s="1461"/>
      <c r="G87" s="1461"/>
      <c r="H87" s="1461"/>
      <c r="I87" s="1461"/>
      <c r="J87" s="1461"/>
      <c r="K87" s="1462"/>
      <c r="L87" s="1414"/>
    </row>
    <row r="88" spans="1:12" ht="21" customHeight="1">
      <c r="A88" s="660"/>
      <c r="B88" s="1464" t="s">
        <v>803</v>
      </c>
      <c r="C88" s="1465"/>
      <c r="D88" s="1465"/>
      <c r="E88" s="1465"/>
      <c r="F88" s="1465"/>
      <c r="G88" s="1465"/>
      <c r="H88" s="1465"/>
      <c r="I88" s="1465"/>
      <c r="J88" s="1466"/>
      <c r="K88" s="1463"/>
      <c r="L88" s="1414"/>
    </row>
    <row r="89" spans="1:12" ht="11.25" customHeight="1">
      <c r="A89" s="660"/>
      <c r="B89" s="665"/>
      <c r="C89" s="665"/>
      <c r="D89" s="665"/>
      <c r="E89" s="665"/>
      <c r="F89" s="665"/>
      <c r="G89" s="665"/>
      <c r="H89" s="665"/>
      <c r="I89" s="665"/>
      <c r="J89" s="665"/>
      <c r="K89" s="660"/>
    </row>
    <row r="90" spans="1:12" s="691" customFormat="1">
      <c r="B90" s="1448" t="s">
        <v>805</v>
      </c>
      <c r="C90" s="1448"/>
      <c r="D90" s="1448"/>
      <c r="E90" s="1448"/>
      <c r="F90" s="1448"/>
      <c r="G90" s="1448"/>
      <c r="H90" s="1448"/>
      <c r="I90" s="1448"/>
    </row>
    <row r="91" spans="1:12" s="691" customFormat="1" ht="21" customHeight="1">
      <c r="A91" s="689"/>
      <c r="B91" s="1449" t="s">
        <v>806</v>
      </c>
      <c r="C91" s="1450"/>
      <c r="D91" s="1450"/>
      <c r="E91" s="1450"/>
      <c r="F91" s="1450"/>
      <c r="G91" s="1450"/>
      <c r="H91" s="1450"/>
      <c r="I91" s="1450"/>
      <c r="J91" s="1435"/>
      <c r="K91" s="1451"/>
    </row>
    <row r="92" spans="1:12" s="691" customFormat="1" ht="12.6" customHeight="1">
      <c r="A92" s="689"/>
      <c r="B92" s="1454" t="s">
        <v>807</v>
      </c>
      <c r="C92" s="1455"/>
      <c r="D92" s="1455"/>
      <c r="E92" s="1455"/>
      <c r="F92" s="1455"/>
      <c r="G92" s="1455"/>
      <c r="H92" s="1455"/>
      <c r="I92" s="1456"/>
      <c r="J92" s="1436"/>
      <c r="K92" s="1452"/>
    </row>
    <row r="93" spans="1:12" s="691" customFormat="1" ht="4.5" customHeight="1">
      <c r="A93" s="689"/>
      <c r="B93" s="696"/>
      <c r="C93" s="697"/>
      <c r="D93" s="697"/>
      <c r="E93" s="697"/>
      <c r="F93" s="697"/>
      <c r="G93" s="697"/>
      <c r="H93" s="697"/>
      <c r="I93" s="697"/>
      <c r="J93" s="1436"/>
      <c r="K93" s="1452"/>
    </row>
    <row r="94" spans="1:12" s="691" customFormat="1" ht="19.149999999999999" customHeight="1">
      <c r="A94" s="689"/>
      <c r="B94" s="698"/>
      <c r="C94" s="1424" t="s">
        <v>808</v>
      </c>
      <c r="D94" s="1457"/>
      <c r="E94" s="699" t="s">
        <v>809</v>
      </c>
      <c r="F94" s="700" t="s">
        <v>810</v>
      </c>
      <c r="G94" s="700" t="s">
        <v>811</v>
      </c>
      <c r="H94" s="701" t="s">
        <v>812</v>
      </c>
      <c r="I94" s="702" t="s">
        <v>813</v>
      </c>
      <c r="J94" s="1436"/>
      <c r="K94" s="1452"/>
    </row>
    <row r="95" spans="1:12" s="691" customFormat="1" ht="19.149999999999999" customHeight="1">
      <c r="A95" s="689"/>
      <c r="B95" s="698"/>
      <c r="C95" s="1424" t="s">
        <v>814</v>
      </c>
      <c r="D95" s="1457"/>
      <c r="E95" s="699" t="s">
        <v>815</v>
      </c>
      <c r="F95" s="700" t="s">
        <v>816</v>
      </c>
      <c r="G95" s="700" t="s">
        <v>812</v>
      </c>
      <c r="H95" s="1458" t="s">
        <v>817</v>
      </c>
      <c r="I95" s="1459"/>
      <c r="J95" s="1436"/>
      <c r="K95" s="1452"/>
    </row>
    <row r="96" spans="1:12" s="691" customFormat="1" ht="6" customHeight="1">
      <c r="A96" s="689"/>
      <c r="B96" s="703"/>
      <c r="C96" s="1460"/>
      <c r="D96" s="1460"/>
      <c r="E96" s="1460"/>
      <c r="F96" s="1460"/>
      <c r="G96" s="1460"/>
      <c r="H96" s="1460"/>
      <c r="I96" s="1460"/>
      <c r="J96" s="1437"/>
      <c r="K96" s="1453"/>
    </row>
    <row r="97" spans="1:12" s="705" customFormat="1" ht="21" customHeight="1">
      <c r="A97" s="704"/>
      <c r="B97" s="1433" t="s">
        <v>818</v>
      </c>
      <c r="C97" s="1434"/>
      <c r="D97" s="1434"/>
      <c r="E97" s="1434"/>
      <c r="F97" s="1434"/>
      <c r="G97" s="1434"/>
      <c r="H97" s="1434"/>
      <c r="I97" s="1434"/>
      <c r="J97" s="1435"/>
      <c r="K97" s="1438"/>
    </row>
    <row r="98" spans="1:12" s="705" customFormat="1" ht="12.6" customHeight="1">
      <c r="A98" s="704"/>
      <c r="B98" s="1441" t="s">
        <v>819</v>
      </c>
      <c r="C98" s="1442"/>
      <c r="D98" s="1442"/>
      <c r="E98" s="1442"/>
      <c r="F98" s="1442"/>
      <c r="G98" s="1442"/>
      <c r="H98" s="1442"/>
      <c r="I98" s="1443"/>
      <c r="J98" s="1436"/>
      <c r="K98" s="1439"/>
    </row>
    <row r="99" spans="1:12" s="705" customFormat="1" ht="4.5" customHeight="1">
      <c r="A99" s="704"/>
      <c r="B99" s="706"/>
      <c r="C99" s="707"/>
      <c r="D99" s="707"/>
      <c r="E99" s="707"/>
      <c r="F99" s="707"/>
      <c r="G99" s="707"/>
      <c r="H99" s="707"/>
      <c r="I99" s="707"/>
      <c r="J99" s="1436"/>
      <c r="K99" s="1439"/>
    </row>
    <row r="100" spans="1:12" s="705" customFormat="1" ht="19.149999999999999" customHeight="1">
      <c r="A100" s="704"/>
      <c r="B100" s="708"/>
      <c r="C100" s="1444" t="s">
        <v>820</v>
      </c>
      <c r="D100" s="1445"/>
      <c r="E100" s="1445"/>
      <c r="F100" s="1445"/>
      <c r="G100" s="1445"/>
      <c r="H100" s="1445"/>
      <c r="I100" s="1446"/>
      <c r="J100" s="1436"/>
      <c r="K100" s="1439"/>
    </row>
    <row r="101" spans="1:12" s="705" customFormat="1" ht="6" customHeight="1">
      <c r="A101" s="704"/>
      <c r="B101" s="709"/>
      <c r="C101" s="1447"/>
      <c r="D101" s="1447"/>
      <c r="E101" s="1447"/>
      <c r="F101" s="1447"/>
      <c r="G101" s="1447"/>
      <c r="H101" s="1447"/>
      <c r="I101" s="1447"/>
      <c r="J101" s="1437"/>
      <c r="K101" s="1440"/>
    </row>
    <row r="102" spans="1:12" s="691" customFormat="1" ht="11.25" customHeight="1">
      <c r="B102" s="692"/>
      <c r="C102" s="692"/>
      <c r="D102" s="692"/>
      <c r="E102" s="692"/>
      <c r="F102" s="692"/>
      <c r="G102" s="692"/>
      <c r="H102" s="692"/>
      <c r="I102" s="692"/>
    </row>
    <row r="103" spans="1:12" ht="6" customHeight="1">
      <c r="A103" s="660"/>
      <c r="B103" s="660"/>
      <c r="C103" s="660"/>
      <c r="D103" s="660"/>
      <c r="E103" s="660"/>
      <c r="F103" s="660"/>
      <c r="G103" s="660"/>
      <c r="H103" s="660"/>
      <c r="I103" s="660"/>
      <c r="J103" s="660"/>
      <c r="K103" s="660"/>
    </row>
    <row r="104" spans="1:12" ht="21" customHeight="1">
      <c r="A104" s="660"/>
      <c r="B104" s="1418" t="s">
        <v>821</v>
      </c>
      <c r="C104" s="1419"/>
      <c r="D104" s="1419"/>
      <c r="E104" s="1419"/>
      <c r="F104" s="1419"/>
      <c r="G104" s="1419"/>
      <c r="H104" s="1419"/>
      <c r="I104" s="1419"/>
      <c r="J104" s="1419"/>
      <c r="K104" s="1419"/>
    </row>
    <row r="105" spans="1:12" ht="27.75" customHeight="1">
      <c r="A105" s="660"/>
      <c r="B105" s="1421" t="s">
        <v>822</v>
      </c>
      <c r="C105" s="1422"/>
      <c r="D105" s="1422"/>
      <c r="E105" s="1422"/>
      <c r="F105" s="1422"/>
      <c r="G105" s="1422"/>
      <c r="H105" s="1422"/>
      <c r="I105" s="1422"/>
      <c r="J105" s="1423"/>
      <c r="K105" s="664"/>
    </row>
    <row r="106" spans="1:12" s="691" customFormat="1" ht="21" customHeight="1">
      <c r="B106" s="710"/>
      <c r="C106" s="1424" t="s">
        <v>823</v>
      </c>
      <c r="D106" s="1425"/>
      <c r="E106" s="1425"/>
      <c r="F106" s="1425"/>
      <c r="G106" s="1425"/>
      <c r="H106" s="1425"/>
      <c r="I106" s="1426"/>
      <c r="J106" s="1426"/>
      <c r="K106" s="1427"/>
      <c r="L106" s="711"/>
    </row>
    <row r="107" spans="1:12" ht="104.45" customHeight="1">
      <c r="A107" s="660"/>
      <c r="B107" s="673"/>
      <c r="C107" s="1428"/>
      <c r="D107" s="1429"/>
      <c r="E107" s="1429"/>
      <c r="F107" s="1429"/>
      <c r="G107" s="1429"/>
      <c r="H107" s="1429"/>
      <c r="I107" s="1429"/>
      <c r="J107" s="680"/>
      <c r="K107" s="712"/>
    </row>
    <row r="108" spans="1:12" ht="85.5" customHeight="1">
      <c r="A108" s="660"/>
      <c r="B108" s="1430" t="s">
        <v>824</v>
      </c>
      <c r="C108" s="1431"/>
      <c r="D108" s="1431"/>
      <c r="E108" s="1431"/>
      <c r="F108" s="1431"/>
      <c r="G108" s="1431"/>
      <c r="H108" s="1431"/>
      <c r="I108" s="1431"/>
      <c r="J108" s="1431"/>
      <c r="K108" s="1432"/>
      <c r="L108" s="1414" t="s">
        <v>825</v>
      </c>
    </row>
    <row r="109" spans="1:12" ht="237.75" customHeight="1">
      <c r="A109" s="660"/>
      <c r="B109" s="1415" t="s">
        <v>826</v>
      </c>
      <c r="C109" s="1416"/>
      <c r="D109" s="1416"/>
      <c r="E109" s="1416"/>
      <c r="F109" s="1416"/>
      <c r="G109" s="1416"/>
      <c r="H109" s="1416"/>
      <c r="I109" s="1416"/>
      <c r="J109" s="1416"/>
      <c r="K109" s="1417"/>
      <c r="L109" s="1414"/>
    </row>
    <row r="110" spans="1:12" ht="6.75" customHeight="1">
      <c r="A110" s="660"/>
      <c r="B110" s="660"/>
      <c r="C110" s="660"/>
      <c r="D110" s="660"/>
      <c r="E110" s="660"/>
      <c r="F110" s="660"/>
      <c r="G110" s="660"/>
      <c r="H110" s="660"/>
      <c r="I110" s="660"/>
      <c r="J110" s="660"/>
      <c r="K110" s="660"/>
    </row>
    <row r="111" spans="1:12" ht="21" customHeight="1">
      <c r="A111" s="660"/>
      <c r="B111" s="1418" t="s">
        <v>827</v>
      </c>
      <c r="C111" s="1419"/>
      <c r="D111" s="1419"/>
      <c r="E111" s="1419"/>
      <c r="F111" s="1419"/>
      <c r="G111" s="1419"/>
      <c r="H111" s="1419"/>
      <c r="I111" s="1419"/>
      <c r="J111" s="1419"/>
      <c r="K111" s="1419"/>
      <c r="L111" s="1420" t="s">
        <v>828</v>
      </c>
    </row>
    <row r="112" spans="1:12" ht="27.75" customHeight="1">
      <c r="A112" s="660"/>
      <c r="B112" s="1421" t="s">
        <v>829</v>
      </c>
      <c r="C112" s="1422"/>
      <c r="D112" s="1422"/>
      <c r="E112" s="1422"/>
      <c r="F112" s="1422"/>
      <c r="G112" s="1422"/>
      <c r="H112" s="1422"/>
      <c r="I112" s="1422"/>
      <c r="J112" s="1423"/>
      <c r="K112" s="664"/>
      <c r="L112" s="1420"/>
    </row>
    <row r="113" spans="12:12">
      <c r="L113" s="1420"/>
    </row>
    <row r="114" spans="12:12">
      <c r="L114" s="1420"/>
    </row>
    <row r="115" spans="12:12">
      <c r="L115" s="1420"/>
    </row>
  </sheetData>
  <sheetProtection algorithmName="SHA-512" hashValue="EqAt7PFM8h63S7xf1qTAjSSXyOmblfmt4kSWpHUuSvOPsyEpTDbUv3eSWjlS4MYSYGcUawfrsNRSUPr8tVaZQw==" saltValue="37j7xpxZdWgSrDJ/zYzlFg==" spinCount="100000" sheet="1" objects="1" scenarios="1" formatRows="0"/>
  <mergeCells count="108">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9:J79"/>
    <mergeCell ref="K79:K82"/>
    <mergeCell ref="C80:H80"/>
    <mergeCell ref="L80:L82"/>
    <mergeCell ref="G81:H81"/>
    <mergeCell ref="C82:J82"/>
    <mergeCell ref="B77:K77"/>
    <mergeCell ref="B78:J78"/>
    <mergeCell ref="B74:J74"/>
    <mergeCell ref="B76:J76"/>
    <mergeCell ref="B83:J83"/>
    <mergeCell ref="K83:K84"/>
    <mergeCell ref="B84:J84"/>
    <mergeCell ref="B85:J85"/>
    <mergeCell ref="K85:K86"/>
    <mergeCell ref="L85:L88"/>
    <mergeCell ref="B86:J86"/>
    <mergeCell ref="B87:J87"/>
    <mergeCell ref="K87:K88"/>
    <mergeCell ref="B88:J88"/>
    <mergeCell ref="B97:I97"/>
    <mergeCell ref="J97:J101"/>
    <mergeCell ref="K97:K101"/>
    <mergeCell ref="B98:I98"/>
    <mergeCell ref="C100:I100"/>
    <mergeCell ref="C101:I101"/>
    <mergeCell ref="B90:I90"/>
    <mergeCell ref="B91:I91"/>
    <mergeCell ref="J91:J96"/>
    <mergeCell ref="K91:K96"/>
    <mergeCell ref="B92:I92"/>
    <mergeCell ref="C94:D94"/>
    <mergeCell ref="C95:D95"/>
    <mergeCell ref="H95:I95"/>
    <mergeCell ref="C96:I96"/>
    <mergeCell ref="L108:L109"/>
    <mergeCell ref="B109:K109"/>
    <mergeCell ref="B111:K111"/>
    <mergeCell ref="L111:L115"/>
    <mergeCell ref="B112:J112"/>
    <mergeCell ref="B104:K104"/>
    <mergeCell ref="B105:J105"/>
    <mergeCell ref="C106:H106"/>
    <mergeCell ref="I106:K106"/>
    <mergeCell ref="C107:I107"/>
    <mergeCell ref="B108:K108"/>
  </mergeCells>
  <phoneticPr fontId="15"/>
  <dataValidations count="3">
    <dataValidation type="list" allowBlank="1" showInputMessage="1" showErrorMessage="1" sqref="K35:K36 K27:K31 K12 K38:K39 K15:K18 K21 K44:K46 K70 K50 K112 K105 K78:K82 K74 K97 K91" xr:uid="{937EF06A-D940-4723-BC7F-79FB9B0ED7D6}">
      <formula1>"はい,いいえ"</formula1>
    </dataValidation>
    <dataValidation type="list" allowBlank="1" showInputMessage="1" showErrorMessage="1" sqref="K83:K88" xr:uid="{AA0CC156-7B59-4FE4-8B74-489DCF47D422}">
      <formula1>"はい,いいえ,なし"</formula1>
    </dataValidation>
    <dataValidation type="list" allowBlank="1" showInputMessage="1" showErrorMessage="1" sqref="I80" xr:uid="{B7141807-E772-4887-86C2-1FA92376272F}">
      <formula1>"契約書,その他"</formula1>
    </dataValidation>
  </dataValidations>
  <pageMargins left="0.25" right="0.25" top="0.75" bottom="0.75" header="0.3" footer="0.3"/>
  <pageSetup paperSize="9" scale="66" fitToHeight="3" orientation="portrait" r:id="rId1"/>
  <rowBreaks count="2" manualBreakCount="2">
    <brk id="48" max="10" man="1"/>
    <brk id="102"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4</xdr:col>
                    <xdr:colOff>76200</xdr:colOff>
                    <xdr:row>92</xdr:row>
                    <xdr:rowOff>38100</xdr:rowOff>
                  </from>
                  <to>
                    <xdr:col>4</xdr:col>
                    <xdr:colOff>361950</xdr:colOff>
                    <xdr:row>93</xdr:row>
                    <xdr:rowOff>228600</xdr:rowOff>
                  </to>
                </anchor>
              </controlPr>
            </control>
          </mc:Choice>
        </mc:AlternateContent>
        <mc:AlternateContent xmlns:mc="http://schemas.openxmlformats.org/markup-compatibility/2006">
          <mc:Choice Requires="x14">
            <control shapeId="94213" r:id="rId8" name="Check Box 5">
              <controlPr defaultSize="0" autoFill="0" autoLine="0" autoPict="0">
                <anchor moveWithCells="1">
                  <from>
                    <xdr:col>5</xdr:col>
                    <xdr:colOff>19050</xdr:colOff>
                    <xdr:row>92</xdr:row>
                    <xdr:rowOff>38100</xdr:rowOff>
                  </from>
                  <to>
                    <xdr:col>5</xdr:col>
                    <xdr:colOff>304800</xdr:colOff>
                    <xdr:row>93</xdr:row>
                    <xdr:rowOff>228600</xdr:rowOff>
                  </to>
                </anchor>
              </controlPr>
            </control>
          </mc:Choice>
        </mc:AlternateContent>
        <mc:AlternateContent xmlns:mc="http://schemas.openxmlformats.org/markup-compatibility/2006">
          <mc:Choice Requires="x14">
            <control shapeId="94214" r:id="rId9" name="Check Box 6">
              <controlPr defaultSize="0" autoFill="0" autoLine="0" autoPict="0">
                <anchor moveWithCells="1">
                  <from>
                    <xdr:col>6</xdr:col>
                    <xdr:colOff>28575</xdr:colOff>
                    <xdr:row>92</xdr:row>
                    <xdr:rowOff>38100</xdr:rowOff>
                  </from>
                  <to>
                    <xdr:col>6</xdr:col>
                    <xdr:colOff>314325</xdr:colOff>
                    <xdr:row>93</xdr:row>
                    <xdr:rowOff>228600</xdr:rowOff>
                  </to>
                </anchor>
              </controlPr>
            </control>
          </mc:Choice>
        </mc:AlternateContent>
        <mc:AlternateContent xmlns:mc="http://schemas.openxmlformats.org/markup-compatibility/2006">
          <mc:Choice Requires="x14">
            <control shapeId="94215" r:id="rId10" name="Check Box 7">
              <controlPr defaultSize="0" autoFill="0" autoLine="0" autoPict="0">
                <anchor moveWithCells="1">
                  <from>
                    <xdr:col>7</xdr:col>
                    <xdr:colOff>381000</xdr:colOff>
                    <xdr:row>92</xdr:row>
                    <xdr:rowOff>38100</xdr:rowOff>
                  </from>
                  <to>
                    <xdr:col>7</xdr:col>
                    <xdr:colOff>666750</xdr:colOff>
                    <xdr:row>93</xdr:row>
                    <xdr:rowOff>228600</xdr:rowOff>
                  </to>
                </anchor>
              </controlPr>
            </control>
          </mc:Choice>
        </mc:AlternateContent>
        <mc:AlternateContent xmlns:mc="http://schemas.openxmlformats.org/markup-compatibility/2006">
          <mc:Choice Requires="x14">
            <control shapeId="94216" r:id="rId11" name="Check Box 8">
              <controlPr defaultSize="0" autoFill="0" autoLine="0" autoPict="0">
                <anchor moveWithCells="1">
                  <from>
                    <xdr:col>4</xdr:col>
                    <xdr:colOff>66675</xdr:colOff>
                    <xdr:row>93</xdr:row>
                    <xdr:rowOff>228600</xdr:rowOff>
                  </from>
                  <to>
                    <xdr:col>4</xdr:col>
                    <xdr:colOff>352425</xdr:colOff>
                    <xdr:row>95</xdr:row>
                    <xdr:rowOff>0</xdr:rowOff>
                  </to>
                </anchor>
              </controlPr>
            </control>
          </mc:Choice>
        </mc:AlternateContent>
        <mc:AlternateContent xmlns:mc="http://schemas.openxmlformats.org/markup-compatibility/2006">
          <mc:Choice Requires="x14">
            <control shapeId="94217" r:id="rId12" name="Check Box 9">
              <controlPr defaultSize="0" autoFill="0" autoLine="0" autoPict="0">
                <anchor moveWithCells="1">
                  <from>
                    <xdr:col>5</xdr:col>
                    <xdr:colOff>19050</xdr:colOff>
                    <xdr:row>93</xdr:row>
                    <xdr:rowOff>219075</xdr:rowOff>
                  </from>
                  <to>
                    <xdr:col>5</xdr:col>
                    <xdr:colOff>304800</xdr:colOff>
                    <xdr:row>94</xdr:row>
                    <xdr:rowOff>228600</xdr:rowOff>
                  </to>
                </anchor>
              </controlPr>
            </control>
          </mc:Choice>
        </mc:AlternateContent>
        <mc:AlternateContent xmlns:mc="http://schemas.openxmlformats.org/markup-compatibility/2006">
          <mc:Choice Requires="x14">
            <control shapeId="94218" r:id="rId13" name="Check Box 10">
              <controlPr defaultSize="0" autoFill="0" autoLine="0" autoPict="0">
                <anchor moveWithCells="1">
                  <from>
                    <xdr:col>6</xdr:col>
                    <xdr:colOff>28575</xdr:colOff>
                    <xdr:row>93</xdr:row>
                    <xdr:rowOff>219075</xdr:rowOff>
                  </from>
                  <to>
                    <xdr:col>6</xdr:col>
                    <xdr:colOff>314325</xdr:colOff>
                    <xdr:row>94</xdr:row>
                    <xdr:rowOff>228600</xdr:rowOff>
                  </to>
                </anchor>
              </controlPr>
            </control>
          </mc:Choice>
        </mc:AlternateContent>
        <mc:AlternateContent xmlns:mc="http://schemas.openxmlformats.org/markup-compatibility/2006">
          <mc:Choice Requires="x14">
            <control shapeId="94219" r:id="rId14" name="Check Box 11">
              <controlPr defaultSize="0" autoFill="0" autoLine="0" autoPict="0">
                <anchor moveWithCells="1">
                  <from>
                    <xdr:col>2</xdr:col>
                    <xdr:colOff>66675</xdr:colOff>
                    <xdr:row>98</xdr:row>
                    <xdr:rowOff>57150</xdr:rowOff>
                  </from>
                  <to>
                    <xdr:col>3</xdr:col>
                    <xdr:colOff>209550</xdr:colOff>
                    <xdr:row>99</xdr:row>
                    <xdr:rowOff>228600</xdr:rowOff>
                  </to>
                </anchor>
              </controlPr>
            </control>
          </mc:Choice>
        </mc:AlternateContent>
        <mc:AlternateContent xmlns:mc="http://schemas.openxmlformats.org/markup-compatibility/2006">
          <mc:Choice Requires="x14">
            <control shapeId="94220" r:id="rId15" name="Check Box 12">
              <controlPr defaultSize="0" autoFill="0" autoLine="0" autoPict="0">
                <anchor moveWithCells="1">
                  <from>
                    <xdr:col>3</xdr:col>
                    <xdr:colOff>219075</xdr:colOff>
                    <xdr:row>98</xdr:row>
                    <xdr:rowOff>57150</xdr:rowOff>
                  </from>
                  <to>
                    <xdr:col>3</xdr:col>
                    <xdr:colOff>904875</xdr:colOff>
                    <xdr:row>99</xdr:row>
                    <xdr:rowOff>219075</xdr:rowOff>
                  </to>
                </anchor>
              </controlPr>
            </control>
          </mc:Choice>
        </mc:AlternateContent>
        <mc:AlternateContent xmlns:mc="http://schemas.openxmlformats.org/markup-compatibility/2006">
          <mc:Choice Requires="x14">
            <control shapeId="94221" r:id="rId16" name="Check Box 13">
              <controlPr defaultSize="0" autoFill="0" autoLine="0" autoPict="0">
                <anchor moveWithCells="1">
                  <from>
                    <xdr:col>3</xdr:col>
                    <xdr:colOff>1009650</xdr:colOff>
                    <xdr:row>98</xdr:row>
                    <xdr:rowOff>57150</xdr:rowOff>
                  </from>
                  <to>
                    <xdr:col>4</xdr:col>
                    <xdr:colOff>438150</xdr:colOff>
                    <xdr:row>99</xdr:row>
                    <xdr:rowOff>228600</xdr:rowOff>
                  </to>
                </anchor>
              </controlPr>
            </control>
          </mc:Choice>
        </mc:AlternateContent>
        <mc:AlternateContent xmlns:mc="http://schemas.openxmlformats.org/markup-compatibility/2006">
          <mc:Choice Requires="x14">
            <control shapeId="94222" r:id="rId17" name="Check Box 14">
              <controlPr defaultSize="0" autoFill="0" autoLine="0" autoPict="0">
                <anchor moveWithCells="1">
                  <from>
                    <xdr:col>4</xdr:col>
                    <xdr:colOff>561975</xdr:colOff>
                    <xdr:row>98</xdr:row>
                    <xdr:rowOff>38100</xdr:rowOff>
                  </from>
                  <to>
                    <xdr:col>5</xdr:col>
                    <xdr:colOff>209550</xdr:colOff>
                    <xdr:row>99</xdr:row>
                    <xdr:rowOff>209550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4B784-59A1-421A-85F6-529F3E3582D7}">
  <sheetPr codeName="Sheet14">
    <pageSetUpPr fitToPage="1"/>
  </sheetPr>
  <dimension ref="A1:Z96"/>
  <sheetViews>
    <sheetView view="pageBreakPreview" zoomScale="70" zoomScaleNormal="100" zoomScaleSheetLayoutView="70" zoomScalePageLayoutView="60" workbookViewId="0"/>
  </sheetViews>
  <sheetFormatPr defaultColWidth="8.625" defaultRowHeight="18" customHeight="1"/>
  <cols>
    <col min="1" max="1" width="14.625" style="212" customWidth="1"/>
    <col min="2" max="2" width="8.625" style="212" customWidth="1"/>
    <col min="3" max="9" width="8.625" style="212"/>
    <col min="10" max="10" width="14.625" style="212" customWidth="1"/>
    <col min="11" max="12" width="8.625" style="212" customWidth="1"/>
    <col min="13" max="18" width="8.625" style="212"/>
    <col min="19" max="20" width="9.25" style="212" customWidth="1"/>
    <col min="21" max="24" width="8.625" style="212"/>
    <col min="25" max="25" width="8.625" style="212" customWidth="1"/>
    <col min="26" max="16384" width="8.625" style="212"/>
  </cols>
  <sheetData>
    <row r="1" spans="1:26" ht="29.25" customHeight="1" thickBot="1">
      <c r="A1" s="225" t="s">
        <v>515</v>
      </c>
      <c r="B1" s="226"/>
      <c r="C1" s="614" t="s">
        <v>514</v>
      </c>
      <c r="D1" s="226"/>
      <c r="E1" s="226"/>
      <c r="F1" s="226"/>
      <c r="G1" s="226"/>
      <c r="H1" s="226"/>
      <c r="I1" s="228"/>
      <c r="J1" s="229"/>
      <c r="K1" s="229"/>
      <c r="L1" s="229"/>
      <c r="M1" s="227"/>
      <c r="N1" s="229"/>
      <c r="O1" s="229"/>
      <c r="P1" s="229"/>
      <c r="Q1" s="229"/>
      <c r="R1" s="229"/>
      <c r="S1" s="224"/>
      <c r="T1" s="224"/>
    </row>
    <row r="2" spans="1:26" ht="35.25" customHeight="1" thickBot="1">
      <c r="A2" s="213" t="s">
        <v>511</v>
      </c>
      <c r="B2" s="1158" t="str">
        <f>IF(ISBLANK(総表!C14),"",総表!C14)</f>
        <v/>
      </c>
      <c r="C2" s="1159"/>
      <c r="D2" s="1159"/>
      <c r="E2" s="1159"/>
      <c r="F2" s="1159"/>
      <c r="G2" s="1159"/>
      <c r="H2" s="1159"/>
      <c r="I2" s="1160"/>
      <c r="J2" s="214" t="s">
        <v>512</v>
      </c>
      <c r="K2" s="1158" t="str">
        <f>IF(ISBLANK(総表!C22),"",総表!C22)</f>
        <v/>
      </c>
      <c r="L2" s="1159"/>
      <c r="M2" s="1159"/>
      <c r="N2" s="1159"/>
      <c r="O2" s="1159"/>
      <c r="P2" s="1159"/>
      <c r="Q2" s="1159"/>
      <c r="R2" s="1159"/>
      <c r="S2" s="1159"/>
      <c r="T2" s="1161"/>
    </row>
    <row r="3" spans="1:26" ht="18" customHeight="1">
      <c r="A3" s="215"/>
      <c r="B3" s="216"/>
      <c r="C3" s="216"/>
      <c r="D3" s="216"/>
      <c r="E3" s="216"/>
      <c r="F3" s="216"/>
      <c r="G3" s="216"/>
      <c r="H3" s="216"/>
      <c r="I3" s="216"/>
      <c r="J3" s="216"/>
      <c r="K3" s="216"/>
      <c r="L3" s="216"/>
      <c r="M3" s="216"/>
      <c r="N3" s="216"/>
      <c r="O3" s="216"/>
      <c r="P3" s="216"/>
      <c r="Q3" s="216"/>
      <c r="R3" s="216"/>
      <c r="S3" s="216"/>
      <c r="T3" s="217"/>
      <c r="U3" s="1510" t="s">
        <v>612</v>
      </c>
      <c r="V3" s="1511"/>
      <c r="W3" s="1511"/>
      <c r="X3" s="289"/>
      <c r="Y3" s="289"/>
      <c r="Z3" s="289"/>
    </row>
    <row r="4" spans="1:26" ht="18" customHeight="1">
      <c r="A4" s="218"/>
      <c r="B4" s="219"/>
      <c r="C4" s="219"/>
      <c r="D4" s="219"/>
      <c r="E4" s="219"/>
      <c r="F4" s="219"/>
      <c r="G4" s="219"/>
      <c r="H4" s="219"/>
      <c r="I4" s="219"/>
      <c r="J4" s="219"/>
      <c r="K4" s="219"/>
      <c r="L4" s="219"/>
      <c r="M4" s="219"/>
      <c r="N4" s="219"/>
      <c r="O4" s="219"/>
      <c r="P4" s="219"/>
      <c r="Q4" s="219"/>
      <c r="R4" s="219"/>
      <c r="S4" s="219"/>
      <c r="T4" s="220"/>
      <c r="U4" s="1512" t="s">
        <v>613</v>
      </c>
      <c r="V4" s="1513"/>
      <c r="W4" s="1513"/>
      <c r="X4" s="1513"/>
      <c r="Y4" s="1513"/>
      <c r="Z4" s="1513"/>
    </row>
    <row r="5" spans="1:26" ht="18" customHeight="1">
      <c r="A5" s="218"/>
      <c r="B5" s="219"/>
      <c r="C5" s="219"/>
      <c r="D5" s="219"/>
      <c r="E5" s="219"/>
      <c r="F5" s="219"/>
      <c r="G5" s="219"/>
      <c r="H5" s="219"/>
      <c r="I5" s="219"/>
      <c r="J5" s="219"/>
      <c r="K5" s="219"/>
      <c r="L5" s="219"/>
      <c r="M5" s="219"/>
      <c r="N5" s="219"/>
      <c r="O5" s="219"/>
      <c r="P5" s="219"/>
      <c r="Q5" s="219"/>
      <c r="R5" s="219"/>
      <c r="S5" s="219"/>
      <c r="T5" s="220"/>
      <c r="U5" s="1512"/>
      <c r="V5" s="1513"/>
      <c r="W5" s="1513"/>
      <c r="X5" s="1513"/>
      <c r="Y5" s="1513"/>
      <c r="Z5" s="1513"/>
    </row>
    <row r="6" spans="1:26" ht="18" customHeight="1">
      <c r="A6" s="218"/>
      <c r="B6" s="219"/>
      <c r="C6" s="219"/>
      <c r="D6" s="219"/>
      <c r="E6" s="219"/>
      <c r="F6" s="219"/>
      <c r="G6" s="219"/>
      <c r="H6" s="219"/>
      <c r="I6" s="219"/>
      <c r="J6" s="219"/>
      <c r="K6" s="219"/>
      <c r="L6" s="219"/>
      <c r="M6" s="219"/>
      <c r="N6" s="219"/>
      <c r="O6" s="219"/>
      <c r="P6" s="219"/>
      <c r="Q6" s="219"/>
      <c r="R6" s="219"/>
      <c r="S6" s="219"/>
      <c r="T6" s="220"/>
      <c r="U6" s="1512"/>
      <c r="V6" s="1513"/>
      <c r="W6" s="1513"/>
      <c r="X6" s="1513"/>
      <c r="Y6" s="1513"/>
      <c r="Z6" s="1513"/>
    </row>
    <row r="7" spans="1:26" ht="18" customHeight="1">
      <c r="A7" s="218"/>
      <c r="B7" s="219"/>
      <c r="C7" s="219"/>
      <c r="D7" s="219"/>
      <c r="E7" s="219"/>
      <c r="F7" s="219"/>
      <c r="G7" s="219"/>
      <c r="H7" s="219"/>
      <c r="I7" s="219"/>
      <c r="J7" s="219"/>
      <c r="K7" s="219"/>
      <c r="L7" s="219"/>
      <c r="M7" s="219"/>
      <c r="N7" s="219"/>
      <c r="O7" s="219"/>
      <c r="P7" s="219"/>
      <c r="Q7" s="219"/>
      <c r="R7" s="219"/>
      <c r="S7" s="219"/>
      <c r="T7" s="220"/>
      <c r="U7" s="1512"/>
      <c r="V7" s="1513"/>
      <c r="W7" s="1513"/>
      <c r="X7" s="1513"/>
      <c r="Y7" s="1513"/>
      <c r="Z7" s="1513"/>
    </row>
    <row r="8" spans="1:26" ht="18" customHeight="1">
      <c r="A8" s="218"/>
      <c r="B8" s="219"/>
      <c r="C8" s="219"/>
      <c r="D8" s="219"/>
      <c r="E8" s="219"/>
      <c r="F8" s="219"/>
      <c r="G8" s="219"/>
      <c r="H8" s="219"/>
      <c r="I8" s="219"/>
      <c r="J8" s="219"/>
      <c r="K8" s="219"/>
      <c r="L8" s="219"/>
      <c r="M8" s="219"/>
      <c r="N8" s="219"/>
      <c r="O8" s="219"/>
      <c r="P8" s="219"/>
      <c r="Q8" s="219"/>
      <c r="R8" s="219"/>
      <c r="S8" s="219"/>
      <c r="T8" s="220"/>
      <c r="U8" s="1512"/>
      <c r="V8" s="1513"/>
      <c r="W8" s="1513"/>
      <c r="X8" s="1513"/>
      <c r="Y8" s="1513"/>
      <c r="Z8" s="1513"/>
    </row>
    <row r="9" spans="1:26" ht="18" customHeight="1">
      <c r="A9" s="218"/>
      <c r="B9" s="219"/>
      <c r="C9" s="219"/>
      <c r="D9" s="219"/>
      <c r="E9" s="219"/>
      <c r="F9" s="219"/>
      <c r="G9" s="219"/>
      <c r="H9" s="219"/>
      <c r="I9" s="219"/>
      <c r="J9" s="219"/>
      <c r="K9" s="219"/>
      <c r="L9" s="219"/>
      <c r="M9" s="219"/>
      <c r="N9" s="219"/>
      <c r="O9" s="219"/>
      <c r="P9" s="219"/>
      <c r="Q9" s="219"/>
      <c r="R9" s="219"/>
      <c r="S9" s="219"/>
      <c r="T9" s="220"/>
    </row>
    <row r="10" spans="1:26" ht="18" customHeight="1">
      <c r="A10" s="218"/>
      <c r="B10" s="219"/>
      <c r="C10" s="219"/>
      <c r="D10" s="219"/>
      <c r="E10" s="219"/>
      <c r="F10" s="219"/>
      <c r="G10" s="219"/>
      <c r="H10" s="219"/>
      <c r="I10" s="219"/>
      <c r="J10" s="219"/>
      <c r="K10" s="219"/>
      <c r="L10" s="219"/>
      <c r="M10" s="219"/>
      <c r="N10" s="219"/>
      <c r="O10" s="219"/>
      <c r="P10" s="219"/>
      <c r="Q10" s="219"/>
      <c r="R10" s="219"/>
      <c r="S10" s="219"/>
      <c r="T10" s="220"/>
      <c r="U10" s="1512" t="s">
        <v>617</v>
      </c>
      <c r="V10" s="1513"/>
      <c r="W10" s="1513"/>
      <c r="X10" s="1513"/>
      <c r="Y10" s="1513"/>
      <c r="Z10" s="1513"/>
    </row>
    <row r="11" spans="1:26" ht="18" customHeight="1">
      <c r="A11" s="218"/>
      <c r="B11" s="219"/>
      <c r="C11" s="219"/>
      <c r="D11" s="219"/>
      <c r="E11" s="219"/>
      <c r="F11" s="219"/>
      <c r="G11" s="219"/>
      <c r="H11" s="219"/>
      <c r="I11" s="219"/>
      <c r="J11" s="219"/>
      <c r="K11" s="219"/>
      <c r="L11" s="219"/>
      <c r="M11" s="219"/>
      <c r="N11" s="219"/>
      <c r="O11" s="219"/>
      <c r="P11" s="219"/>
      <c r="Q11" s="219"/>
      <c r="R11" s="219"/>
      <c r="S11" s="219"/>
      <c r="T11" s="220"/>
      <c r="U11" s="1512"/>
      <c r="V11" s="1513"/>
      <c r="W11" s="1513"/>
      <c r="X11" s="1513"/>
      <c r="Y11" s="1513"/>
      <c r="Z11" s="1513"/>
    </row>
    <row r="12" spans="1:26" ht="18" customHeight="1">
      <c r="A12" s="218"/>
      <c r="B12" s="219"/>
      <c r="C12" s="219"/>
      <c r="D12" s="219"/>
      <c r="E12" s="219"/>
      <c r="F12" s="219"/>
      <c r="G12" s="219"/>
      <c r="H12" s="219"/>
      <c r="I12" s="219"/>
      <c r="J12" s="219"/>
      <c r="K12" s="219"/>
      <c r="L12" s="219"/>
      <c r="M12" s="219"/>
      <c r="N12" s="219"/>
      <c r="O12" s="219"/>
      <c r="P12" s="219"/>
      <c r="Q12" s="219"/>
      <c r="R12" s="219"/>
      <c r="S12" s="219"/>
      <c r="T12" s="220"/>
      <c r="U12" s="1512"/>
      <c r="V12" s="1513"/>
      <c r="W12" s="1513"/>
      <c r="X12" s="1513"/>
      <c r="Y12" s="1513"/>
      <c r="Z12" s="1513"/>
    </row>
    <row r="13" spans="1:26" ht="18" customHeight="1">
      <c r="A13" s="218"/>
      <c r="B13" s="219"/>
      <c r="C13" s="219"/>
      <c r="D13" s="219"/>
      <c r="E13" s="219"/>
      <c r="F13" s="219"/>
      <c r="G13" s="219"/>
      <c r="H13" s="219"/>
      <c r="I13" s="219"/>
      <c r="J13" s="219"/>
      <c r="K13" s="219"/>
      <c r="L13" s="219"/>
      <c r="M13" s="219"/>
      <c r="N13" s="219"/>
      <c r="O13" s="219"/>
      <c r="P13" s="219"/>
      <c r="Q13" s="219"/>
      <c r="R13" s="219"/>
      <c r="S13" s="219"/>
      <c r="T13" s="220"/>
      <c r="U13" s="1512"/>
      <c r="V13" s="1513"/>
      <c r="W13" s="1513"/>
      <c r="X13" s="1513"/>
      <c r="Y13" s="1513"/>
      <c r="Z13" s="1513"/>
    </row>
    <row r="14" spans="1:26" ht="18" customHeight="1">
      <c r="A14" s="218"/>
      <c r="B14" s="219"/>
      <c r="C14" s="219"/>
      <c r="D14" s="219"/>
      <c r="E14" s="219"/>
      <c r="F14" s="219"/>
      <c r="G14" s="219"/>
      <c r="H14" s="219"/>
      <c r="I14" s="219"/>
      <c r="J14" s="219"/>
      <c r="K14" s="219"/>
      <c r="L14" s="219"/>
      <c r="M14" s="219"/>
      <c r="N14" s="219"/>
      <c r="O14" s="219"/>
      <c r="P14" s="219"/>
      <c r="Q14" s="219"/>
      <c r="R14" s="219"/>
      <c r="S14" s="219"/>
      <c r="T14" s="220"/>
      <c r="U14" s="1512"/>
      <c r="V14" s="1513"/>
      <c r="W14" s="1513"/>
      <c r="X14" s="1513"/>
      <c r="Y14" s="1513"/>
      <c r="Z14" s="1513"/>
    </row>
    <row r="15" spans="1:26" ht="18" customHeight="1">
      <c r="A15" s="218"/>
      <c r="B15" s="219"/>
      <c r="C15" s="219"/>
      <c r="D15" s="219"/>
      <c r="E15" s="219"/>
      <c r="F15" s="219"/>
      <c r="G15" s="219"/>
      <c r="H15" s="219"/>
      <c r="I15" s="219"/>
      <c r="J15" s="219"/>
      <c r="K15" s="219"/>
      <c r="L15" s="219"/>
      <c r="M15" s="219"/>
      <c r="N15" s="219"/>
      <c r="O15" s="219"/>
      <c r="P15" s="219"/>
      <c r="Q15" s="219"/>
      <c r="R15" s="219"/>
      <c r="S15" s="219"/>
      <c r="T15" s="220"/>
      <c r="U15" s="1512"/>
      <c r="V15" s="1513"/>
      <c r="W15" s="1513"/>
      <c r="X15" s="1513"/>
      <c r="Y15" s="1513"/>
      <c r="Z15" s="1513"/>
    </row>
    <row r="16" spans="1:26" ht="18" customHeight="1">
      <c r="A16" s="218"/>
      <c r="B16" s="219"/>
      <c r="C16" s="219"/>
      <c r="D16" s="219"/>
      <c r="E16" s="219"/>
      <c r="F16" s="219"/>
      <c r="G16" s="219"/>
      <c r="H16" s="219"/>
      <c r="I16" s="219"/>
      <c r="J16" s="219"/>
      <c r="K16" s="219"/>
      <c r="L16" s="219"/>
      <c r="M16" s="219"/>
      <c r="N16" s="219"/>
      <c r="O16" s="219"/>
      <c r="P16" s="219"/>
      <c r="Q16" s="219"/>
      <c r="R16" s="219"/>
      <c r="S16" s="219"/>
      <c r="T16" s="220"/>
      <c r="U16" s="1512"/>
      <c r="V16" s="1513"/>
      <c r="W16" s="1513"/>
      <c r="X16" s="1513"/>
      <c r="Y16" s="1513"/>
      <c r="Z16" s="1513"/>
    </row>
    <row r="17" spans="1:26" ht="18" customHeight="1">
      <c r="A17" s="218"/>
      <c r="B17" s="219"/>
      <c r="C17" s="219"/>
      <c r="D17" s="219"/>
      <c r="E17" s="219"/>
      <c r="F17" s="219"/>
      <c r="G17" s="219"/>
      <c r="H17" s="219"/>
      <c r="I17" s="219"/>
      <c r="J17" s="219"/>
      <c r="K17" s="219"/>
      <c r="L17" s="219"/>
      <c r="M17" s="219"/>
      <c r="N17" s="219"/>
      <c r="O17" s="219"/>
      <c r="P17" s="219"/>
      <c r="Q17" s="219"/>
      <c r="R17" s="219"/>
      <c r="S17" s="219"/>
      <c r="T17" s="220"/>
      <c r="U17" s="1512"/>
      <c r="V17" s="1513"/>
      <c r="W17" s="1513"/>
      <c r="X17" s="1513"/>
      <c r="Y17" s="1513"/>
      <c r="Z17" s="1513"/>
    </row>
    <row r="18" spans="1:26" ht="18" customHeight="1">
      <c r="A18" s="218"/>
      <c r="B18" s="219"/>
      <c r="C18" s="219"/>
      <c r="D18" s="219"/>
      <c r="E18" s="219"/>
      <c r="F18" s="219"/>
      <c r="G18" s="219"/>
      <c r="H18" s="219"/>
      <c r="I18" s="219"/>
      <c r="J18" s="219"/>
      <c r="K18" s="219"/>
      <c r="L18" s="219"/>
      <c r="M18" s="219"/>
      <c r="N18" s="219"/>
      <c r="O18" s="219"/>
      <c r="P18" s="219"/>
      <c r="Q18" s="219"/>
      <c r="R18" s="219"/>
      <c r="S18" s="219"/>
      <c r="T18" s="220"/>
      <c r="U18" s="1512"/>
      <c r="V18" s="1513"/>
      <c r="W18" s="1513"/>
      <c r="X18" s="1513"/>
      <c r="Y18" s="1513"/>
      <c r="Z18" s="1513"/>
    </row>
    <row r="19" spans="1:26" ht="18" customHeight="1">
      <c r="A19" s="218"/>
      <c r="B19" s="219"/>
      <c r="C19" s="219"/>
      <c r="D19" s="219"/>
      <c r="E19" s="219"/>
      <c r="F19" s="219"/>
      <c r="G19" s="219"/>
      <c r="H19" s="219"/>
      <c r="I19" s="219"/>
      <c r="J19" s="219"/>
      <c r="K19" s="219"/>
      <c r="L19" s="219"/>
      <c r="M19" s="219"/>
      <c r="N19" s="219"/>
      <c r="O19" s="219"/>
      <c r="P19" s="219"/>
      <c r="Q19" s="219"/>
      <c r="R19" s="219"/>
      <c r="S19" s="219"/>
      <c r="T19" s="220"/>
    </row>
    <row r="20" spans="1:26" ht="18" customHeight="1">
      <c r="A20" s="218"/>
      <c r="B20" s="219"/>
      <c r="C20" s="219"/>
      <c r="D20" s="219"/>
      <c r="E20" s="219"/>
      <c r="F20" s="219"/>
      <c r="G20" s="219"/>
      <c r="H20" s="219"/>
      <c r="I20" s="219"/>
      <c r="J20" s="219"/>
      <c r="K20" s="219"/>
      <c r="L20" s="219"/>
      <c r="M20" s="219"/>
      <c r="N20" s="219"/>
      <c r="O20" s="219"/>
      <c r="P20" s="219"/>
      <c r="Q20" s="219"/>
      <c r="R20" s="219"/>
      <c r="S20" s="219"/>
      <c r="T20" s="220"/>
    </row>
    <row r="21" spans="1:26" ht="18" customHeight="1">
      <c r="A21" s="218"/>
      <c r="B21" s="219"/>
      <c r="C21" s="219"/>
      <c r="D21" s="219"/>
      <c r="E21" s="219"/>
      <c r="F21" s="219"/>
      <c r="G21" s="219"/>
      <c r="H21" s="219"/>
      <c r="I21" s="219"/>
      <c r="J21" s="219"/>
      <c r="K21" s="219"/>
      <c r="L21" s="219"/>
      <c r="M21" s="219"/>
      <c r="N21" s="219"/>
      <c r="O21" s="219"/>
      <c r="P21" s="219"/>
      <c r="Q21" s="219"/>
      <c r="R21" s="219"/>
      <c r="S21" s="219"/>
      <c r="T21" s="220"/>
    </row>
    <row r="22" spans="1:26" ht="18" customHeight="1">
      <c r="A22" s="218"/>
      <c r="B22" s="219"/>
      <c r="C22" s="219"/>
      <c r="D22" s="219"/>
      <c r="E22" s="219"/>
      <c r="F22" s="219"/>
      <c r="G22" s="219"/>
      <c r="H22" s="219"/>
      <c r="I22" s="219"/>
      <c r="J22" s="219"/>
      <c r="K22" s="219"/>
      <c r="L22" s="219"/>
      <c r="M22" s="219"/>
      <c r="N22" s="219"/>
      <c r="O22" s="219"/>
      <c r="P22" s="219"/>
      <c r="Q22" s="219"/>
      <c r="R22" s="219"/>
      <c r="S22" s="219"/>
      <c r="T22" s="220"/>
    </row>
    <row r="23" spans="1:26" ht="18" customHeight="1">
      <c r="A23" s="218"/>
      <c r="B23" s="219"/>
      <c r="C23" s="219"/>
      <c r="D23" s="219"/>
      <c r="E23" s="219"/>
      <c r="F23" s="219"/>
      <c r="G23" s="219"/>
      <c r="H23" s="219"/>
      <c r="I23" s="219"/>
      <c r="J23" s="219"/>
      <c r="K23" s="219"/>
      <c r="L23" s="219"/>
      <c r="M23" s="219"/>
      <c r="N23" s="219"/>
      <c r="O23" s="219"/>
      <c r="P23" s="219"/>
      <c r="Q23" s="219"/>
      <c r="R23" s="219"/>
      <c r="S23" s="219"/>
      <c r="T23" s="220"/>
    </row>
    <row r="24" spans="1:26" ht="18" customHeight="1">
      <c r="A24" s="218"/>
      <c r="B24" s="219"/>
      <c r="C24" s="219"/>
      <c r="D24" s="219"/>
      <c r="E24" s="219"/>
      <c r="F24" s="219"/>
      <c r="G24" s="219"/>
      <c r="H24" s="219"/>
      <c r="I24" s="219"/>
      <c r="J24" s="219"/>
      <c r="K24" s="219"/>
      <c r="L24" s="219"/>
      <c r="M24" s="219"/>
      <c r="N24" s="219"/>
      <c r="O24" s="219"/>
      <c r="P24" s="219"/>
      <c r="Q24" s="219"/>
      <c r="R24" s="219"/>
      <c r="S24" s="219"/>
      <c r="T24" s="220"/>
    </row>
    <row r="25" spans="1:26" ht="18" customHeight="1">
      <c r="A25" s="218"/>
      <c r="B25" s="219"/>
      <c r="C25" s="219"/>
      <c r="D25" s="219"/>
      <c r="E25" s="219"/>
      <c r="F25" s="219"/>
      <c r="G25" s="219"/>
      <c r="H25" s="219"/>
      <c r="I25" s="219"/>
      <c r="J25" s="219"/>
      <c r="K25" s="219"/>
      <c r="L25" s="219"/>
      <c r="M25" s="219"/>
      <c r="N25" s="219"/>
      <c r="O25" s="219"/>
      <c r="P25" s="219"/>
      <c r="Q25" s="219"/>
      <c r="R25" s="219"/>
      <c r="S25" s="219"/>
      <c r="T25" s="220"/>
    </row>
    <row r="26" spans="1:26" ht="18" customHeight="1">
      <c r="A26" s="218"/>
      <c r="B26" s="219"/>
      <c r="C26" s="219"/>
      <c r="D26" s="219"/>
      <c r="E26" s="219"/>
      <c r="F26" s="219"/>
      <c r="G26" s="219"/>
      <c r="H26" s="219"/>
      <c r="I26" s="219"/>
      <c r="J26" s="219"/>
      <c r="K26" s="219"/>
      <c r="L26" s="219"/>
      <c r="M26" s="219"/>
      <c r="N26" s="219"/>
      <c r="O26" s="219"/>
      <c r="P26" s="219"/>
      <c r="Q26" s="219"/>
      <c r="R26" s="219"/>
      <c r="S26" s="219"/>
      <c r="T26" s="220"/>
    </row>
    <row r="27" spans="1:26" ht="18" customHeight="1">
      <c r="A27" s="218"/>
      <c r="B27" s="219"/>
      <c r="C27" s="219"/>
      <c r="D27" s="219"/>
      <c r="E27" s="219"/>
      <c r="F27" s="219"/>
      <c r="G27" s="219"/>
      <c r="H27" s="219"/>
      <c r="I27" s="219"/>
      <c r="J27" s="219"/>
      <c r="K27" s="219"/>
      <c r="L27" s="219"/>
      <c r="M27" s="219"/>
      <c r="N27" s="219"/>
      <c r="O27" s="219"/>
      <c r="P27" s="219"/>
      <c r="Q27" s="219"/>
      <c r="R27" s="219"/>
      <c r="S27" s="219"/>
      <c r="T27" s="220"/>
    </row>
    <row r="28" spans="1:26" ht="18" customHeight="1">
      <c r="A28" s="218"/>
      <c r="B28" s="219"/>
      <c r="C28" s="219"/>
      <c r="D28" s="219"/>
      <c r="E28" s="219"/>
      <c r="F28" s="219"/>
      <c r="G28" s="219"/>
      <c r="H28" s="219"/>
      <c r="I28" s="219"/>
      <c r="J28" s="219"/>
      <c r="K28" s="219"/>
      <c r="L28" s="219"/>
      <c r="M28" s="219"/>
      <c r="N28" s="219"/>
      <c r="O28" s="219"/>
      <c r="P28" s="219"/>
      <c r="Q28" s="219"/>
      <c r="R28" s="219"/>
      <c r="S28" s="219"/>
      <c r="T28" s="220"/>
    </row>
    <row r="29" spans="1:26" ht="18" customHeight="1">
      <c r="A29" s="218"/>
      <c r="B29" s="219"/>
      <c r="C29" s="219"/>
      <c r="D29" s="219"/>
      <c r="E29" s="219"/>
      <c r="F29" s="219"/>
      <c r="G29" s="219"/>
      <c r="H29" s="219"/>
      <c r="I29" s="219"/>
      <c r="J29" s="219"/>
      <c r="K29" s="219"/>
      <c r="L29" s="219"/>
      <c r="M29" s="219"/>
      <c r="N29" s="219"/>
      <c r="O29" s="219"/>
      <c r="P29" s="219"/>
      <c r="Q29" s="219"/>
      <c r="R29" s="219"/>
      <c r="S29" s="219"/>
      <c r="T29" s="220"/>
    </row>
    <row r="30" spans="1:26" ht="18" customHeight="1">
      <c r="A30" s="218"/>
      <c r="B30" s="219"/>
      <c r="C30" s="219"/>
      <c r="D30" s="219"/>
      <c r="E30" s="219"/>
      <c r="F30" s="219"/>
      <c r="G30" s="219"/>
      <c r="H30" s="219"/>
      <c r="I30" s="219"/>
      <c r="J30" s="219"/>
      <c r="K30" s="219"/>
      <c r="L30" s="219"/>
      <c r="M30" s="219"/>
      <c r="N30" s="219"/>
      <c r="O30" s="219"/>
      <c r="P30" s="219"/>
      <c r="Q30" s="219"/>
      <c r="R30" s="219"/>
      <c r="S30" s="219"/>
      <c r="T30" s="220"/>
    </row>
    <row r="31" spans="1:26" ht="18" customHeight="1">
      <c r="A31" s="218"/>
      <c r="B31" s="219"/>
      <c r="C31" s="219"/>
      <c r="D31" s="219"/>
      <c r="E31" s="219"/>
      <c r="F31" s="219"/>
      <c r="G31" s="219"/>
      <c r="H31" s="219"/>
      <c r="I31" s="219"/>
      <c r="J31" s="219"/>
      <c r="K31" s="219"/>
      <c r="L31" s="219"/>
      <c r="M31" s="219"/>
      <c r="N31" s="219"/>
      <c r="O31" s="219"/>
      <c r="P31" s="219"/>
      <c r="Q31" s="219"/>
      <c r="R31" s="219"/>
      <c r="S31" s="219"/>
      <c r="T31" s="220"/>
    </row>
    <row r="32" spans="1:26" ht="18" customHeight="1">
      <c r="A32" s="218"/>
      <c r="B32" s="219"/>
      <c r="C32" s="219"/>
      <c r="D32" s="219"/>
      <c r="E32" s="219"/>
      <c r="F32" s="219"/>
      <c r="G32" s="219"/>
      <c r="H32" s="219"/>
      <c r="I32" s="219"/>
      <c r="J32" s="219"/>
      <c r="K32" s="219"/>
      <c r="L32" s="219"/>
      <c r="M32" s="219"/>
      <c r="N32" s="219"/>
      <c r="O32" s="219"/>
      <c r="P32" s="219"/>
      <c r="Q32" s="219"/>
      <c r="R32" s="219"/>
      <c r="S32" s="219"/>
      <c r="T32" s="220"/>
    </row>
    <row r="33" spans="1:20" ht="18" customHeight="1">
      <c r="A33" s="218"/>
      <c r="B33" s="219"/>
      <c r="C33" s="219"/>
      <c r="D33" s="219"/>
      <c r="E33" s="219"/>
      <c r="F33" s="219"/>
      <c r="G33" s="219"/>
      <c r="H33" s="219"/>
      <c r="I33" s="219"/>
      <c r="J33" s="219"/>
      <c r="K33" s="219"/>
      <c r="L33" s="219"/>
      <c r="M33" s="219"/>
      <c r="N33" s="219"/>
      <c r="O33" s="219"/>
      <c r="P33" s="219"/>
      <c r="Q33" s="219"/>
      <c r="R33" s="219"/>
      <c r="S33" s="219"/>
      <c r="T33" s="220"/>
    </row>
    <row r="34" spans="1:20" ht="18" customHeight="1">
      <c r="A34" s="218"/>
      <c r="B34" s="219"/>
      <c r="C34" s="219"/>
      <c r="D34" s="219"/>
      <c r="E34" s="219"/>
      <c r="F34" s="219"/>
      <c r="G34" s="219"/>
      <c r="H34" s="219"/>
      <c r="I34" s="219"/>
      <c r="J34" s="219"/>
      <c r="K34" s="219"/>
      <c r="L34" s="219"/>
      <c r="M34" s="219"/>
      <c r="N34" s="219"/>
      <c r="O34" s="219"/>
      <c r="P34" s="219"/>
      <c r="Q34" s="219"/>
      <c r="R34" s="219"/>
      <c r="S34" s="219"/>
      <c r="T34" s="220"/>
    </row>
    <row r="35" spans="1:20" ht="18" customHeight="1">
      <c r="A35" s="218"/>
      <c r="B35" s="219"/>
      <c r="C35" s="219"/>
      <c r="D35" s="219"/>
      <c r="E35" s="219"/>
      <c r="F35" s="219"/>
      <c r="G35" s="219"/>
      <c r="H35" s="219"/>
      <c r="I35" s="219"/>
      <c r="J35" s="219"/>
      <c r="K35" s="219"/>
      <c r="L35" s="219"/>
      <c r="M35" s="219"/>
      <c r="N35" s="219"/>
      <c r="O35" s="219"/>
      <c r="P35" s="219"/>
      <c r="Q35" s="219"/>
      <c r="R35" s="219"/>
      <c r="S35" s="219"/>
      <c r="T35" s="220"/>
    </row>
    <row r="36" spans="1:20" ht="18" customHeight="1">
      <c r="A36" s="218"/>
      <c r="B36" s="219"/>
      <c r="C36" s="219"/>
      <c r="D36" s="219"/>
      <c r="E36" s="219"/>
      <c r="F36" s="219"/>
      <c r="G36" s="219"/>
      <c r="H36" s="219"/>
      <c r="I36" s="219"/>
      <c r="J36" s="219"/>
      <c r="K36" s="219"/>
      <c r="L36" s="219"/>
      <c r="M36" s="219"/>
      <c r="N36" s="219"/>
      <c r="O36" s="219"/>
      <c r="P36" s="219"/>
      <c r="Q36" s="219"/>
      <c r="R36" s="219"/>
      <c r="S36" s="219"/>
      <c r="T36" s="220"/>
    </row>
    <row r="37" spans="1:20" ht="18" customHeight="1">
      <c r="A37" s="218"/>
      <c r="B37" s="219"/>
      <c r="C37" s="219"/>
      <c r="D37" s="219"/>
      <c r="E37" s="219"/>
      <c r="F37" s="219"/>
      <c r="G37" s="219"/>
      <c r="H37" s="219"/>
      <c r="I37" s="219"/>
      <c r="J37" s="219"/>
      <c r="K37" s="219"/>
      <c r="L37" s="219"/>
      <c r="M37" s="219"/>
      <c r="N37" s="219"/>
      <c r="O37" s="219"/>
      <c r="P37" s="219"/>
      <c r="Q37" s="219"/>
      <c r="R37" s="219"/>
      <c r="S37" s="219"/>
      <c r="T37" s="220"/>
    </row>
    <row r="38" spans="1:20" ht="18" customHeight="1">
      <c r="A38" s="218"/>
      <c r="B38" s="219"/>
      <c r="C38" s="219"/>
      <c r="D38" s="219"/>
      <c r="E38" s="219"/>
      <c r="F38" s="219"/>
      <c r="G38" s="219"/>
      <c r="H38" s="219"/>
      <c r="I38" s="219"/>
      <c r="J38" s="219"/>
      <c r="K38" s="219"/>
      <c r="L38" s="219"/>
      <c r="M38" s="219"/>
      <c r="N38" s="219"/>
      <c r="O38" s="219"/>
      <c r="P38" s="219"/>
      <c r="Q38" s="219"/>
      <c r="R38" s="219"/>
      <c r="S38" s="219"/>
      <c r="T38" s="220"/>
    </row>
    <row r="39" spans="1:20" ht="18" customHeight="1">
      <c r="A39" s="218"/>
      <c r="B39" s="219"/>
      <c r="C39" s="219"/>
      <c r="D39" s="219"/>
      <c r="E39" s="219"/>
      <c r="F39" s="219"/>
      <c r="G39" s="219"/>
      <c r="H39" s="219"/>
      <c r="I39" s="219"/>
      <c r="J39" s="219"/>
      <c r="K39" s="219"/>
      <c r="L39" s="219"/>
      <c r="M39" s="219"/>
      <c r="N39" s="219"/>
      <c r="O39" s="219"/>
      <c r="P39" s="219"/>
      <c r="Q39" s="219"/>
      <c r="R39" s="219"/>
      <c r="S39" s="219"/>
      <c r="T39" s="220"/>
    </row>
    <row r="40" spans="1:20" ht="18" customHeight="1">
      <c r="A40" s="218"/>
      <c r="B40" s="219"/>
      <c r="C40" s="219"/>
      <c r="D40" s="219"/>
      <c r="E40" s="219"/>
      <c r="F40" s="219"/>
      <c r="G40" s="219"/>
      <c r="H40" s="219"/>
      <c r="I40" s="219"/>
      <c r="J40" s="219"/>
      <c r="K40" s="219"/>
      <c r="L40" s="219"/>
      <c r="M40" s="219"/>
      <c r="N40" s="219"/>
      <c r="O40" s="219"/>
      <c r="P40" s="219"/>
      <c r="Q40" s="219"/>
      <c r="R40" s="219"/>
      <c r="S40" s="219"/>
      <c r="T40" s="220"/>
    </row>
    <row r="41" spans="1:20" ht="18" customHeight="1">
      <c r="A41" s="218"/>
      <c r="B41" s="219"/>
      <c r="C41" s="219"/>
      <c r="D41" s="219"/>
      <c r="E41" s="219"/>
      <c r="F41" s="219"/>
      <c r="G41" s="219"/>
      <c r="H41" s="219"/>
      <c r="I41" s="219"/>
      <c r="J41" s="219"/>
      <c r="K41" s="219"/>
      <c r="L41" s="219"/>
      <c r="M41" s="219"/>
      <c r="N41" s="219"/>
      <c r="O41" s="219"/>
      <c r="P41" s="219"/>
      <c r="Q41" s="219"/>
      <c r="R41" s="219"/>
      <c r="S41" s="219"/>
      <c r="T41" s="220"/>
    </row>
    <row r="42" spans="1:20" ht="18" customHeight="1">
      <c r="A42" s="218"/>
      <c r="B42" s="219"/>
      <c r="C42" s="219"/>
      <c r="D42" s="219"/>
      <c r="E42" s="219"/>
      <c r="F42" s="219"/>
      <c r="G42" s="219"/>
      <c r="H42" s="219"/>
      <c r="I42" s="219"/>
      <c r="J42" s="219"/>
      <c r="K42" s="219"/>
      <c r="L42" s="219"/>
      <c r="M42" s="219"/>
      <c r="N42" s="219"/>
      <c r="O42" s="219"/>
      <c r="P42" s="219"/>
      <c r="Q42" s="219"/>
      <c r="R42" s="219"/>
      <c r="S42" s="219"/>
      <c r="T42" s="220"/>
    </row>
    <row r="43" spans="1:20" ht="18" customHeight="1">
      <c r="A43" s="218"/>
      <c r="B43" s="219"/>
      <c r="C43" s="219"/>
      <c r="D43" s="219"/>
      <c r="E43" s="219"/>
      <c r="F43" s="219"/>
      <c r="G43" s="219"/>
      <c r="H43" s="219"/>
      <c r="I43" s="219"/>
      <c r="J43" s="219"/>
      <c r="K43" s="219"/>
      <c r="L43" s="219"/>
      <c r="M43" s="219"/>
      <c r="N43" s="219"/>
      <c r="O43" s="219"/>
      <c r="P43" s="219"/>
      <c r="Q43" s="219"/>
      <c r="R43" s="219"/>
      <c r="S43" s="219"/>
      <c r="T43" s="220"/>
    </row>
    <row r="44" spans="1:20" ht="18" customHeight="1">
      <c r="A44" s="218"/>
      <c r="B44" s="219"/>
      <c r="C44" s="219"/>
      <c r="D44" s="219"/>
      <c r="E44" s="219"/>
      <c r="F44" s="219"/>
      <c r="G44" s="219"/>
      <c r="H44" s="219"/>
      <c r="I44" s="219"/>
      <c r="J44" s="219"/>
      <c r="K44" s="219"/>
      <c r="L44" s="219"/>
      <c r="M44" s="219"/>
      <c r="N44" s="219"/>
      <c r="O44" s="219"/>
      <c r="P44" s="219"/>
      <c r="Q44" s="219"/>
      <c r="R44" s="219"/>
      <c r="S44" s="219"/>
      <c r="T44" s="220"/>
    </row>
    <row r="45" spans="1:20" ht="18" customHeight="1">
      <c r="A45" s="218"/>
      <c r="B45" s="219"/>
      <c r="C45" s="219"/>
      <c r="D45" s="219"/>
      <c r="E45" s="219"/>
      <c r="F45" s="219"/>
      <c r="G45" s="219"/>
      <c r="H45" s="219"/>
      <c r="I45" s="219"/>
      <c r="J45" s="219"/>
      <c r="K45" s="219"/>
      <c r="L45" s="219"/>
      <c r="M45" s="219"/>
      <c r="N45" s="219"/>
      <c r="O45" s="219"/>
      <c r="P45" s="219"/>
      <c r="Q45" s="219"/>
      <c r="R45" s="219"/>
      <c r="S45" s="219"/>
      <c r="T45" s="220"/>
    </row>
    <row r="46" spans="1:20" ht="18" customHeight="1">
      <c r="A46" s="218"/>
      <c r="B46" s="219"/>
      <c r="C46" s="219"/>
      <c r="D46" s="219"/>
      <c r="E46" s="219"/>
      <c r="F46" s="219"/>
      <c r="G46" s="219"/>
      <c r="H46" s="219"/>
      <c r="I46" s="219"/>
      <c r="J46" s="219"/>
      <c r="K46" s="219"/>
      <c r="L46" s="219"/>
      <c r="M46" s="219"/>
      <c r="N46" s="219"/>
      <c r="O46" s="219"/>
      <c r="P46" s="219"/>
      <c r="Q46" s="219"/>
      <c r="R46" s="219"/>
      <c r="S46" s="219"/>
      <c r="T46" s="220"/>
    </row>
    <row r="47" spans="1:20" ht="18" customHeight="1">
      <c r="A47" s="218"/>
      <c r="B47" s="219"/>
      <c r="C47" s="219"/>
      <c r="D47" s="219"/>
      <c r="E47" s="219"/>
      <c r="F47" s="219"/>
      <c r="G47" s="219"/>
      <c r="H47" s="219"/>
      <c r="I47" s="219"/>
      <c r="J47" s="219"/>
      <c r="K47" s="219"/>
      <c r="L47" s="219"/>
      <c r="M47" s="219"/>
      <c r="N47" s="219"/>
      <c r="O47" s="219"/>
      <c r="P47" s="219"/>
      <c r="Q47" s="219"/>
      <c r="R47" s="219"/>
      <c r="S47" s="219"/>
      <c r="T47" s="220"/>
    </row>
    <row r="48" spans="1:20" ht="18" customHeight="1">
      <c r="A48" s="218"/>
      <c r="B48" s="219"/>
      <c r="C48" s="219"/>
      <c r="D48" s="219"/>
      <c r="E48" s="219"/>
      <c r="F48" s="219"/>
      <c r="G48" s="219"/>
      <c r="H48" s="219"/>
      <c r="I48" s="219"/>
      <c r="J48" s="219"/>
      <c r="K48" s="219"/>
      <c r="L48" s="219"/>
      <c r="M48" s="219"/>
      <c r="N48" s="219"/>
      <c r="O48" s="219"/>
      <c r="P48" s="219"/>
      <c r="Q48" s="219"/>
      <c r="R48" s="219"/>
      <c r="S48" s="219"/>
      <c r="T48" s="220"/>
    </row>
    <row r="49" spans="1:20" ht="18" customHeight="1">
      <c r="A49" s="218"/>
      <c r="B49" s="219"/>
      <c r="C49" s="219"/>
      <c r="D49" s="219"/>
      <c r="E49" s="219"/>
      <c r="F49" s="219"/>
      <c r="G49" s="219"/>
      <c r="H49" s="219"/>
      <c r="I49" s="219"/>
      <c r="J49" s="219"/>
      <c r="K49" s="219"/>
      <c r="L49" s="219"/>
      <c r="M49" s="219"/>
      <c r="N49" s="219"/>
      <c r="O49" s="219"/>
      <c r="P49" s="219"/>
      <c r="Q49" s="219"/>
      <c r="R49" s="219"/>
      <c r="S49" s="219"/>
      <c r="T49" s="220"/>
    </row>
    <row r="50" spans="1:20" ht="18" customHeight="1">
      <c r="A50" s="218"/>
      <c r="B50" s="219"/>
      <c r="C50" s="219"/>
      <c r="D50" s="219"/>
      <c r="E50" s="219"/>
      <c r="F50" s="219"/>
      <c r="G50" s="219"/>
      <c r="H50" s="219"/>
      <c r="I50" s="219"/>
      <c r="J50" s="219"/>
      <c r="K50" s="219"/>
      <c r="L50" s="219"/>
      <c r="M50" s="219"/>
      <c r="N50" s="219"/>
      <c r="O50" s="219"/>
      <c r="P50" s="219"/>
      <c r="Q50" s="219"/>
      <c r="R50" s="219"/>
      <c r="S50" s="219"/>
      <c r="T50" s="220"/>
    </row>
    <row r="51" spans="1:20" ht="18" customHeight="1">
      <c r="A51" s="218"/>
      <c r="B51" s="219"/>
      <c r="C51" s="219"/>
      <c r="D51" s="219"/>
      <c r="E51" s="219"/>
      <c r="F51" s="219"/>
      <c r="G51" s="219"/>
      <c r="H51" s="219"/>
      <c r="I51" s="219"/>
      <c r="J51" s="219"/>
      <c r="K51" s="219"/>
      <c r="L51" s="219"/>
      <c r="M51" s="219"/>
      <c r="N51" s="219"/>
      <c r="O51" s="219"/>
      <c r="P51" s="219"/>
      <c r="Q51" s="219"/>
      <c r="R51" s="219"/>
      <c r="S51" s="219"/>
      <c r="T51" s="220"/>
    </row>
    <row r="52" spans="1:20" ht="18" customHeight="1">
      <c r="A52" s="218"/>
      <c r="B52" s="219"/>
      <c r="C52" s="219"/>
      <c r="D52" s="219"/>
      <c r="E52" s="219"/>
      <c r="F52" s="219"/>
      <c r="G52" s="219"/>
      <c r="H52" s="219"/>
      <c r="I52" s="219"/>
      <c r="J52" s="219"/>
      <c r="K52" s="219"/>
      <c r="L52" s="219"/>
      <c r="M52" s="219"/>
      <c r="N52" s="219"/>
      <c r="O52" s="219"/>
      <c r="P52" s="219"/>
      <c r="Q52" s="219"/>
      <c r="R52" s="219"/>
      <c r="S52" s="219"/>
      <c r="T52" s="220"/>
    </row>
    <row r="53" spans="1:20" ht="18" customHeight="1">
      <c r="A53" s="218"/>
      <c r="B53" s="219"/>
      <c r="C53" s="219"/>
      <c r="D53" s="219"/>
      <c r="E53" s="219"/>
      <c r="F53" s="219"/>
      <c r="G53" s="219"/>
      <c r="H53" s="219"/>
      <c r="I53" s="219"/>
      <c r="J53" s="219"/>
      <c r="K53" s="219"/>
      <c r="L53" s="219"/>
      <c r="M53" s="219"/>
      <c r="N53" s="219"/>
      <c r="O53" s="219"/>
      <c r="P53" s="219"/>
      <c r="Q53" s="219"/>
      <c r="R53" s="219"/>
      <c r="S53" s="219"/>
      <c r="T53" s="220"/>
    </row>
    <row r="54" spans="1:20" ht="18" customHeight="1">
      <c r="A54" s="218"/>
      <c r="B54" s="219"/>
      <c r="C54" s="219"/>
      <c r="D54" s="219"/>
      <c r="E54" s="219"/>
      <c r="F54" s="219"/>
      <c r="G54" s="219"/>
      <c r="H54" s="219"/>
      <c r="I54" s="219"/>
      <c r="J54" s="219"/>
      <c r="K54" s="219"/>
      <c r="L54" s="219"/>
      <c r="M54" s="219"/>
      <c r="N54" s="219"/>
      <c r="O54" s="219"/>
      <c r="P54" s="219"/>
      <c r="Q54" s="219"/>
      <c r="R54" s="219"/>
      <c r="S54" s="219"/>
      <c r="T54" s="220"/>
    </row>
    <row r="55" spans="1:20" ht="18" customHeight="1">
      <c r="A55" s="218"/>
      <c r="B55" s="219"/>
      <c r="C55" s="219"/>
      <c r="D55" s="219"/>
      <c r="E55" s="219"/>
      <c r="F55" s="219"/>
      <c r="G55" s="219"/>
      <c r="H55" s="219"/>
      <c r="I55" s="219"/>
      <c r="J55" s="219"/>
      <c r="K55" s="219"/>
      <c r="L55" s="219"/>
      <c r="M55" s="219"/>
      <c r="N55" s="219"/>
      <c r="O55" s="219"/>
      <c r="P55" s="219"/>
      <c r="Q55" s="219"/>
      <c r="R55" s="219"/>
      <c r="S55" s="219"/>
      <c r="T55" s="220"/>
    </row>
    <row r="56" spans="1:20" ht="18" customHeight="1">
      <c r="A56" s="218"/>
      <c r="B56" s="219"/>
      <c r="C56" s="219"/>
      <c r="D56" s="219"/>
      <c r="E56" s="219"/>
      <c r="F56" s="219"/>
      <c r="G56" s="219"/>
      <c r="H56" s="219"/>
      <c r="I56" s="219"/>
      <c r="J56" s="219"/>
      <c r="K56" s="219"/>
      <c r="L56" s="219"/>
      <c r="M56" s="219"/>
      <c r="N56" s="219"/>
      <c r="O56" s="219"/>
      <c r="P56" s="219"/>
      <c r="Q56" s="219"/>
      <c r="R56" s="219"/>
      <c r="S56" s="219"/>
      <c r="T56" s="220"/>
    </row>
    <row r="57" spans="1:20" ht="18" customHeight="1">
      <c r="A57" s="218"/>
      <c r="B57" s="219"/>
      <c r="C57" s="219"/>
      <c r="D57" s="219"/>
      <c r="E57" s="219"/>
      <c r="F57" s="219"/>
      <c r="G57" s="219"/>
      <c r="H57" s="219"/>
      <c r="I57" s="219"/>
      <c r="J57" s="219"/>
      <c r="K57" s="219"/>
      <c r="L57" s="219"/>
      <c r="M57" s="219"/>
      <c r="N57" s="219"/>
      <c r="O57" s="219"/>
      <c r="P57" s="219"/>
      <c r="Q57" s="219"/>
      <c r="R57" s="219"/>
      <c r="S57" s="219"/>
      <c r="T57" s="220"/>
    </row>
    <row r="58" spans="1:20" ht="18" customHeight="1">
      <c r="A58" s="218"/>
      <c r="B58" s="219"/>
      <c r="C58" s="219"/>
      <c r="D58" s="219"/>
      <c r="E58" s="219"/>
      <c r="F58" s="219"/>
      <c r="G58" s="219"/>
      <c r="H58" s="219"/>
      <c r="I58" s="219"/>
      <c r="J58" s="219"/>
      <c r="K58" s="219"/>
      <c r="L58" s="219"/>
      <c r="M58" s="219"/>
      <c r="N58" s="219"/>
      <c r="O58" s="219"/>
      <c r="P58" s="219"/>
      <c r="Q58" s="219"/>
      <c r="R58" s="219"/>
      <c r="S58" s="219"/>
      <c r="T58" s="220"/>
    </row>
    <row r="59" spans="1:20" ht="18" customHeight="1">
      <c r="A59" s="218"/>
      <c r="B59" s="219"/>
      <c r="C59" s="219"/>
      <c r="D59" s="219"/>
      <c r="E59" s="219"/>
      <c r="F59" s="219"/>
      <c r="G59" s="219"/>
      <c r="H59" s="219"/>
      <c r="I59" s="219"/>
      <c r="J59" s="219"/>
      <c r="K59" s="219"/>
      <c r="L59" s="219"/>
      <c r="M59" s="219"/>
      <c r="N59" s="219"/>
      <c r="O59" s="219"/>
      <c r="P59" s="219"/>
      <c r="Q59" s="219"/>
      <c r="R59" s="219"/>
      <c r="S59" s="219"/>
      <c r="T59" s="220"/>
    </row>
    <row r="60" spans="1:20" ht="18" customHeight="1">
      <c r="A60" s="218"/>
      <c r="B60" s="219"/>
      <c r="C60" s="219"/>
      <c r="D60" s="219"/>
      <c r="E60" s="219"/>
      <c r="F60" s="219"/>
      <c r="G60" s="219"/>
      <c r="H60" s="219"/>
      <c r="I60" s="219"/>
      <c r="J60" s="219"/>
      <c r="K60" s="219"/>
      <c r="L60" s="219"/>
      <c r="M60" s="219"/>
      <c r="N60" s="219"/>
      <c r="O60" s="219"/>
      <c r="P60" s="219"/>
      <c r="Q60" s="219"/>
      <c r="R60" s="219"/>
      <c r="S60" s="219"/>
      <c r="T60" s="220"/>
    </row>
    <row r="61" spans="1:20" ht="18" customHeight="1">
      <c r="A61" s="218"/>
      <c r="B61" s="219"/>
      <c r="C61" s="219"/>
      <c r="D61" s="219"/>
      <c r="E61" s="219"/>
      <c r="F61" s="219"/>
      <c r="G61" s="219"/>
      <c r="H61" s="219"/>
      <c r="I61" s="219"/>
      <c r="J61" s="219"/>
      <c r="K61" s="219"/>
      <c r="L61" s="219"/>
      <c r="M61" s="219"/>
      <c r="N61" s="219"/>
      <c r="O61" s="219"/>
      <c r="P61" s="219"/>
      <c r="Q61" s="219"/>
      <c r="R61" s="219"/>
      <c r="S61" s="219"/>
      <c r="T61" s="220"/>
    </row>
    <row r="62" spans="1:20" ht="18" customHeight="1">
      <c r="A62" s="218"/>
      <c r="B62" s="219"/>
      <c r="C62" s="219"/>
      <c r="D62" s="219"/>
      <c r="E62" s="219"/>
      <c r="F62" s="219"/>
      <c r="G62" s="219"/>
      <c r="H62" s="219"/>
      <c r="I62" s="219"/>
      <c r="J62" s="219"/>
      <c r="K62" s="219"/>
      <c r="L62" s="219"/>
      <c r="M62" s="219"/>
      <c r="N62" s="219"/>
      <c r="O62" s="219"/>
      <c r="P62" s="219"/>
      <c r="Q62" s="219"/>
      <c r="R62" s="219"/>
      <c r="S62" s="219"/>
      <c r="T62" s="220"/>
    </row>
    <row r="63" spans="1:20" ht="18" customHeight="1">
      <c r="A63" s="218"/>
      <c r="B63" s="219"/>
      <c r="C63" s="219"/>
      <c r="D63" s="219"/>
      <c r="E63" s="219"/>
      <c r="F63" s="219"/>
      <c r="G63" s="219"/>
      <c r="H63" s="219"/>
      <c r="I63" s="219"/>
      <c r="J63" s="219"/>
      <c r="K63" s="219"/>
      <c r="L63" s="219"/>
      <c r="M63" s="219"/>
      <c r="N63" s="219"/>
      <c r="O63" s="219"/>
      <c r="P63" s="219"/>
      <c r="Q63" s="219"/>
      <c r="R63" s="219"/>
      <c r="S63" s="219"/>
      <c r="T63" s="220"/>
    </row>
    <row r="64" spans="1:20" ht="18" customHeight="1">
      <c r="A64" s="218"/>
      <c r="B64" s="219"/>
      <c r="C64" s="219"/>
      <c r="D64" s="219"/>
      <c r="E64" s="219"/>
      <c r="F64" s="219"/>
      <c r="G64" s="219"/>
      <c r="H64" s="219"/>
      <c r="I64" s="219"/>
      <c r="J64" s="219"/>
      <c r="K64" s="219"/>
      <c r="L64" s="219"/>
      <c r="M64" s="219"/>
      <c r="N64" s="219"/>
      <c r="O64" s="219"/>
      <c r="P64" s="219"/>
      <c r="Q64" s="219"/>
      <c r="R64" s="219"/>
      <c r="S64" s="219"/>
      <c r="T64" s="220"/>
    </row>
    <row r="65" spans="1:20" ht="18" customHeight="1">
      <c r="A65" s="218"/>
      <c r="B65" s="219"/>
      <c r="C65" s="219"/>
      <c r="D65" s="219"/>
      <c r="E65" s="219"/>
      <c r="F65" s="219"/>
      <c r="G65" s="219"/>
      <c r="H65" s="219"/>
      <c r="I65" s="219"/>
      <c r="J65" s="219"/>
      <c r="K65" s="219"/>
      <c r="L65" s="219"/>
      <c r="M65" s="219"/>
      <c r="N65" s="219"/>
      <c r="O65" s="219"/>
      <c r="P65" s="219"/>
      <c r="Q65" s="219"/>
      <c r="R65" s="219"/>
      <c r="S65" s="219"/>
      <c r="T65" s="220"/>
    </row>
    <row r="66" spans="1:20" ht="18" customHeight="1">
      <c r="A66" s="218"/>
      <c r="B66" s="219"/>
      <c r="C66" s="219"/>
      <c r="D66" s="219"/>
      <c r="E66" s="219"/>
      <c r="F66" s="219"/>
      <c r="G66" s="219"/>
      <c r="H66" s="219"/>
      <c r="I66" s="219"/>
      <c r="J66" s="219"/>
      <c r="K66" s="219"/>
      <c r="L66" s="219"/>
      <c r="M66" s="219"/>
      <c r="N66" s="219"/>
      <c r="O66" s="219"/>
      <c r="P66" s="219"/>
      <c r="Q66" s="219"/>
      <c r="R66" s="219"/>
      <c r="S66" s="219"/>
      <c r="T66" s="220"/>
    </row>
    <row r="67" spans="1:20" ht="18" customHeight="1">
      <c r="A67" s="218"/>
      <c r="B67" s="219"/>
      <c r="C67" s="219"/>
      <c r="D67" s="219"/>
      <c r="E67" s="219"/>
      <c r="F67" s="219"/>
      <c r="G67" s="219"/>
      <c r="H67" s="219"/>
      <c r="I67" s="219"/>
      <c r="J67" s="219"/>
      <c r="K67" s="219"/>
      <c r="L67" s="219"/>
      <c r="M67" s="219"/>
      <c r="N67" s="219"/>
      <c r="O67" s="219"/>
      <c r="P67" s="219"/>
      <c r="Q67" s="219"/>
      <c r="R67" s="219"/>
      <c r="S67" s="219"/>
      <c r="T67" s="220"/>
    </row>
    <row r="68" spans="1:20" ht="18" customHeight="1">
      <c r="A68" s="218"/>
      <c r="B68" s="219"/>
      <c r="C68" s="219"/>
      <c r="D68" s="219"/>
      <c r="E68" s="219"/>
      <c r="F68" s="219"/>
      <c r="G68" s="219"/>
      <c r="H68" s="219"/>
      <c r="I68" s="219"/>
      <c r="J68" s="219"/>
      <c r="K68" s="219"/>
      <c r="L68" s="219"/>
      <c r="M68" s="219"/>
      <c r="N68" s="219"/>
      <c r="O68" s="219"/>
      <c r="P68" s="219"/>
      <c r="Q68" s="219"/>
      <c r="R68" s="219"/>
      <c r="S68" s="219"/>
      <c r="T68" s="220"/>
    </row>
    <row r="69" spans="1:20" ht="18" customHeight="1">
      <c r="A69" s="218"/>
      <c r="B69" s="219"/>
      <c r="C69" s="219"/>
      <c r="D69" s="219"/>
      <c r="E69" s="219"/>
      <c r="F69" s="219"/>
      <c r="G69" s="219"/>
      <c r="H69" s="219"/>
      <c r="I69" s="219"/>
      <c r="J69" s="219"/>
      <c r="K69" s="219"/>
      <c r="L69" s="219"/>
      <c r="M69" s="219"/>
      <c r="N69" s="219"/>
      <c r="O69" s="219"/>
      <c r="P69" s="219"/>
      <c r="Q69" s="219"/>
      <c r="R69" s="219"/>
      <c r="S69" s="219"/>
      <c r="T69" s="220"/>
    </row>
    <row r="70" spans="1:20" ht="18" customHeight="1">
      <c r="A70" s="218"/>
      <c r="B70" s="219"/>
      <c r="C70" s="219"/>
      <c r="D70" s="219"/>
      <c r="E70" s="219"/>
      <c r="F70" s="219"/>
      <c r="G70" s="219"/>
      <c r="H70" s="219"/>
      <c r="I70" s="219"/>
      <c r="J70" s="219"/>
      <c r="K70" s="219"/>
      <c r="L70" s="219"/>
      <c r="M70" s="219"/>
      <c r="N70" s="219"/>
      <c r="O70" s="219"/>
      <c r="P70" s="219"/>
      <c r="Q70" s="219"/>
      <c r="R70" s="219"/>
      <c r="S70" s="219"/>
      <c r="T70" s="220"/>
    </row>
    <row r="71" spans="1:20" ht="18" customHeight="1">
      <c r="A71" s="218"/>
      <c r="B71" s="219"/>
      <c r="C71" s="219"/>
      <c r="D71" s="219"/>
      <c r="E71" s="219"/>
      <c r="F71" s="219"/>
      <c r="G71" s="219"/>
      <c r="H71" s="219"/>
      <c r="I71" s="219"/>
      <c r="J71" s="219"/>
      <c r="K71" s="219"/>
      <c r="L71" s="219"/>
      <c r="M71" s="219"/>
      <c r="N71" s="219"/>
      <c r="O71" s="219"/>
      <c r="P71" s="219"/>
      <c r="Q71" s="219"/>
      <c r="R71" s="219"/>
      <c r="S71" s="219"/>
      <c r="T71" s="220"/>
    </row>
    <row r="72" spans="1:20" ht="18" customHeight="1">
      <c r="A72" s="218"/>
      <c r="B72" s="219"/>
      <c r="C72" s="219"/>
      <c r="D72" s="219"/>
      <c r="E72" s="219"/>
      <c r="F72" s="219"/>
      <c r="G72" s="219"/>
      <c r="H72" s="219"/>
      <c r="I72" s="219"/>
      <c r="J72" s="219"/>
      <c r="K72" s="219"/>
      <c r="L72" s="219"/>
      <c r="M72" s="219"/>
      <c r="N72" s="219"/>
      <c r="O72" s="219"/>
      <c r="P72" s="219"/>
      <c r="Q72" s="219"/>
      <c r="R72" s="219"/>
      <c r="S72" s="219"/>
      <c r="T72" s="220"/>
    </row>
    <row r="73" spans="1:20" ht="18" customHeight="1">
      <c r="A73" s="218"/>
      <c r="B73" s="219"/>
      <c r="C73" s="219"/>
      <c r="D73" s="219"/>
      <c r="E73" s="219"/>
      <c r="F73" s="219"/>
      <c r="G73" s="219"/>
      <c r="H73" s="219"/>
      <c r="I73" s="219"/>
      <c r="J73" s="219"/>
      <c r="K73" s="219"/>
      <c r="L73" s="219"/>
      <c r="M73" s="219"/>
      <c r="N73" s="219"/>
      <c r="O73" s="219"/>
      <c r="P73" s="219"/>
      <c r="Q73" s="219"/>
      <c r="R73" s="219"/>
      <c r="S73" s="219"/>
      <c r="T73" s="220"/>
    </row>
    <row r="74" spans="1:20" ht="18" customHeight="1">
      <c r="A74" s="218"/>
      <c r="B74" s="219"/>
      <c r="C74" s="219"/>
      <c r="D74" s="219"/>
      <c r="E74" s="219"/>
      <c r="F74" s="219"/>
      <c r="G74" s="219"/>
      <c r="H74" s="219"/>
      <c r="I74" s="219"/>
      <c r="J74" s="219"/>
      <c r="K74" s="219"/>
      <c r="L74" s="219"/>
      <c r="M74" s="219"/>
      <c r="N74" s="219"/>
      <c r="O74" s="219"/>
      <c r="P74" s="219"/>
      <c r="Q74" s="219"/>
      <c r="R74" s="219"/>
      <c r="S74" s="219"/>
      <c r="T74" s="220"/>
    </row>
    <row r="75" spans="1:20" ht="18" customHeight="1">
      <c r="A75" s="218"/>
      <c r="B75" s="219"/>
      <c r="C75" s="219"/>
      <c r="D75" s="219"/>
      <c r="E75" s="219"/>
      <c r="F75" s="219"/>
      <c r="G75" s="219"/>
      <c r="H75" s="219"/>
      <c r="I75" s="219"/>
      <c r="J75" s="219"/>
      <c r="K75" s="219"/>
      <c r="L75" s="219"/>
      <c r="M75" s="219"/>
      <c r="N75" s="219"/>
      <c r="O75" s="219"/>
      <c r="P75" s="219"/>
      <c r="Q75" s="219"/>
      <c r="R75" s="219"/>
      <c r="S75" s="219"/>
      <c r="T75" s="220"/>
    </row>
    <row r="76" spans="1:20" ht="18" customHeight="1">
      <c r="A76" s="218"/>
      <c r="B76" s="219"/>
      <c r="C76" s="219"/>
      <c r="D76" s="219"/>
      <c r="E76" s="219"/>
      <c r="F76" s="219"/>
      <c r="G76" s="219"/>
      <c r="H76" s="219"/>
      <c r="I76" s="219"/>
      <c r="J76" s="219"/>
      <c r="K76" s="219"/>
      <c r="L76" s="219"/>
      <c r="M76" s="219"/>
      <c r="N76" s="219"/>
      <c r="O76" s="219"/>
      <c r="P76" s="219"/>
      <c r="Q76" s="219"/>
      <c r="R76" s="219"/>
      <c r="S76" s="219"/>
      <c r="T76" s="220"/>
    </row>
    <row r="77" spans="1:20" ht="18" customHeight="1">
      <c r="A77" s="218"/>
      <c r="B77" s="219"/>
      <c r="C77" s="219"/>
      <c r="D77" s="219"/>
      <c r="E77" s="219"/>
      <c r="F77" s="219"/>
      <c r="G77" s="219"/>
      <c r="H77" s="219"/>
      <c r="I77" s="219"/>
      <c r="J77" s="219"/>
      <c r="K77" s="219"/>
      <c r="L77" s="219"/>
      <c r="M77" s="219"/>
      <c r="N77" s="219"/>
      <c r="O77" s="219"/>
      <c r="P77" s="219"/>
      <c r="Q77" s="219"/>
      <c r="R77" s="219"/>
      <c r="S77" s="219"/>
      <c r="T77" s="220"/>
    </row>
    <row r="78" spans="1:20" ht="18" customHeight="1">
      <c r="A78" s="218"/>
      <c r="B78" s="219"/>
      <c r="C78" s="219"/>
      <c r="D78" s="219"/>
      <c r="E78" s="219"/>
      <c r="F78" s="219"/>
      <c r="G78" s="219"/>
      <c r="H78" s="219"/>
      <c r="I78" s="219"/>
      <c r="J78" s="219"/>
      <c r="K78" s="219"/>
      <c r="L78" s="219"/>
      <c r="M78" s="219"/>
      <c r="N78" s="219"/>
      <c r="O78" s="219"/>
      <c r="P78" s="219"/>
      <c r="Q78" s="219"/>
      <c r="R78" s="219"/>
      <c r="S78" s="219"/>
      <c r="T78" s="220"/>
    </row>
    <row r="79" spans="1:20" ht="18" customHeight="1">
      <c r="A79" s="218"/>
      <c r="B79" s="219"/>
      <c r="C79" s="219"/>
      <c r="D79" s="219"/>
      <c r="E79" s="219"/>
      <c r="F79" s="219"/>
      <c r="G79" s="219"/>
      <c r="H79" s="219"/>
      <c r="I79" s="219"/>
      <c r="J79" s="219"/>
      <c r="K79" s="219"/>
      <c r="L79" s="219"/>
      <c r="M79" s="219"/>
      <c r="N79" s="219"/>
      <c r="O79" s="219"/>
      <c r="P79" s="219"/>
      <c r="Q79" s="219"/>
      <c r="R79" s="219"/>
      <c r="S79" s="219"/>
      <c r="T79" s="220"/>
    </row>
    <row r="80" spans="1:20" ht="18" customHeight="1">
      <c r="A80" s="218"/>
      <c r="B80" s="219"/>
      <c r="C80" s="219"/>
      <c r="D80" s="219"/>
      <c r="E80" s="219"/>
      <c r="F80" s="219"/>
      <c r="G80" s="219"/>
      <c r="H80" s="219"/>
      <c r="I80" s="219"/>
      <c r="J80" s="219"/>
      <c r="K80" s="219"/>
      <c r="L80" s="219"/>
      <c r="M80" s="219"/>
      <c r="N80" s="219"/>
      <c r="O80" s="219"/>
      <c r="P80" s="219"/>
      <c r="Q80" s="219"/>
      <c r="R80" s="219"/>
      <c r="S80" s="219"/>
      <c r="T80" s="220"/>
    </row>
    <row r="81" spans="1:20" ht="18" customHeight="1">
      <c r="A81" s="218"/>
      <c r="B81" s="219"/>
      <c r="C81" s="219"/>
      <c r="D81" s="219"/>
      <c r="E81" s="219"/>
      <c r="F81" s="219"/>
      <c r="G81" s="219"/>
      <c r="H81" s="219"/>
      <c r="I81" s="219"/>
      <c r="J81" s="219"/>
      <c r="K81" s="219"/>
      <c r="L81" s="219"/>
      <c r="M81" s="219"/>
      <c r="N81" s="219"/>
      <c r="O81" s="219"/>
      <c r="P81" s="219"/>
      <c r="Q81" s="219"/>
      <c r="R81" s="219"/>
      <c r="S81" s="219"/>
      <c r="T81" s="220"/>
    </row>
    <row r="82" spans="1:20" ht="18" customHeight="1">
      <c r="A82" s="218"/>
      <c r="B82" s="219"/>
      <c r="C82" s="219"/>
      <c r="D82" s="219"/>
      <c r="E82" s="219"/>
      <c r="F82" s="219"/>
      <c r="G82" s="219"/>
      <c r="H82" s="219"/>
      <c r="I82" s="219"/>
      <c r="J82" s="219"/>
      <c r="K82" s="219"/>
      <c r="L82" s="219"/>
      <c r="M82" s="219"/>
      <c r="N82" s="219"/>
      <c r="O82" s="219"/>
      <c r="P82" s="219"/>
      <c r="Q82" s="219"/>
      <c r="R82" s="219"/>
      <c r="S82" s="219"/>
      <c r="T82" s="220"/>
    </row>
    <row r="83" spans="1:20" ht="18" customHeight="1">
      <c r="A83" s="218"/>
      <c r="B83" s="219"/>
      <c r="C83" s="219"/>
      <c r="D83" s="219"/>
      <c r="E83" s="219"/>
      <c r="F83" s="219"/>
      <c r="G83" s="219"/>
      <c r="H83" s="219"/>
      <c r="I83" s="219"/>
      <c r="J83" s="219"/>
      <c r="K83" s="219"/>
      <c r="L83" s="219"/>
      <c r="M83" s="219"/>
      <c r="N83" s="219"/>
      <c r="O83" s="219"/>
      <c r="P83" s="219"/>
      <c r="Q83" s="219"/>
      <c r="R83" s="219"/>
      <c r="S83" s="219"/>
      <c r="T83" s="220"/>
    </row>
    <row r="84" spans="1:20" ht="18" customHeight="1">
      <c r="A84" s="218"/>
      <c r="B84" s="219"/>
      <c r="C84" s="219"/>
      <c r="D84" s="219"/>
      <c r="E84" s="219"/>
      <c r="F84" s="219"/>
      <c r="G84" s="219"/>
      <c r="H84" s="219"/>
      <c r="I84" s="219"/>
      <c r="J84" s="219"/>
      <c r="K84" s="219"/>
      <c r="L84" s="219"/>
      <c r="M84" s="219"/>
      <c r="N84" s="219"/>
      <c r="O84" s="219"/>
      <c r="P84" s="219"/>
      <c r="Q84" s="219"/>
      <c r="R84" s="219"/>
      <c r="S84" s="219"/>
      <c r="T84" s="220"/>
    </row>
    <row r="85" spans="1:20" ht="18" customHeight="1">
      <c r="A85" s="218"/>
      <c r="B85" s="219"/>
      <c r="C85" s="219"/>
      <c r="D85" s="219"/>
      <c r="E85" s="219"/>
      <c r="F85" s="219"/>
      <c r="G85" s="219"/>
      <c r="H85" s="219"/>
      <c r="I85" s="219"/>
      <c r="J85" s="219"/>
      <c r="K85" s="219"/>
      <c r="L85" s="219"/>
      <c r="M85" s="219"/>
      <c r="N85" s="219"/>
      <c r="O85" s="219"/>
      <c r="P85" s="219"/>
      <c r="Q85" s="219"/>
      <c r="R85" s="219"/>
      <c r="S85" s="219"/>
      <c r="T85" s="220"/>
    </row>
    <row r="86" spans="1:20" ht="18" customHeight="1">
      <c r="A86" s="218"/>
      <c r="B86" s="219"/>
      <c r="C86" s="219"/>
      <c r="D86" s="219"/>
      <c r="E86" s="219"/>
      <c r="F86" s="219"/>
      <c r="G86" s="219"/>
      <c r="H86" s="219"/>
      <c r="I86" s="219"/>
      <c r="J86" s="219"/>
      <c r="K86" s="219"/>
      <c r="L86" s="219"/>
      <c r="M86" s="219"/>
      <c r="N86" s="219"/>
      <c r="O86" s="219"/>
      <c r="P86" s="219"/>
      <c r="Q86" s="219"/>
      <c r="R86" s="219"/>
      <c r="S86" s="219"/>
      <c r="T86" s="220"/>
    </row>
    <row r="87" spans="1:20" ht="18" customHeight="1">
      <c r="A87" s="218"/>
      <c r="B87" s="219"/>
      <c r="C87" s="219"/>
      <c r="D87" s="219"/>
      <c r="E87" s="219"/>
      <c r="F87" s="219"/>
      <c r="G87" s="219"/>
      <c r="H87" s="219"/>
      <c r="I87" s="219"/>
      <c r="J87" s="219"/>
      <c r="K87" s="219"/>
      <c r="L87" s="219"/>
      <c r="M87" s="219"/>
      <c r="N87" s="219"/>
      <c r="O87" s="219"/>
      <c r="P87" s="219"/>
      <c r="Q87" s="219"/>
      <c r="R87" s="219"/>
      <c r="S87" s="219"/>
      <c r="T87" s="220"/>
    </row>
    <row r="88" spans="1:20" ht="18" customHeight="1">
      <c r="A88" s="218"/>
      <c r="B88" s="219"/>
      <c r="C88" s="219"/>
      <c r="D88" s="219"/>
      <c r="E88" s="219"/>
      <c r="F88" s="219"/>
      <c r="G88" s="219"/>
      <c r="H88" s="219"/>
      <c r="I88" s="219"/>
      <c r="J88" s="219"/>
      <c r="K88" s="219"/>
      <c r="L88" s="219"/>
      <c r="M88" s="219"/>
      <c r="N88" s="219"/>
      <c r="O88" s="219"/>
      <c r="P88" s="219"/>
      <c r="Q88" s="219"/>
      <c r="R88" s="219"/>
      <c r="S88" s="219"/>
      <c r="T88" s="220"/>
    </row>
    <row r="89" spans="1:20" ht="18" customHeight="1">
      <c r="A89" s="218"/>
      <c r="B89" s="219"/>
      <c r="C89" s="219"/>
      <c r="D89" s="219"/>
      <c r="E89" s="219"/>
      <c r="F89" s="219"/>
      <c r="G89" s="219"/>
      <c r="H89" s="219"/>
      <c r="I89" s="219"/>
      <c r="J89" s="219"/>
      <c r="K89" s="219"/>
      <c r="L89" s="219"/>
      <c r="M89" s="219"/>
      <c r="N89" s="219"/>
      <c r="O89" s="219"/>
      <c r="P89" s="219"/>
      <c r="Q89" s="219"/>
      <c r="R89" s="219"/>
      <c r="S89" s="219"/>
      <c r="T89" s="220"/>
    </row>
    <row r="90" spans="1:20" ht="18" customHeight="1">
      <c r="A90" s="218"/>
      <c r="B90" s="219"/>
      <c r="C90" s="219"/>
      <c r="D90" s="219"/>
      <c r="E90" s="219"/>
      <c r="F90" s="219"/>
      <c r="G90" s="219"/>
      <c r="H90" s="219"/>
      <c r="I90" s="219"/>
      <c r="J90" s="219"/>
      <c r="K90" s="219"/>
      <c r="L90" s="219"/>
      <c r="M90" s="219"/>
      <c r="N90" s="219"/>
      <c r="O90" s="219"/>
      <c r="P90" s="219"/>
      <c r="Q90" s="219"/>
      <c r="R90" s="219"/>
      <c r="S90" s="219"/>
      <c r="T90" s="220"/>
    </row>
    <row r="91" spans="1:20" ht="18" customHeight="1">
      <c r="A91" s="218"/>
      <c r="B91" s="219"/>
      <c r="C91" s="219"/>
      <c r="D91" s="219"/>
      <c r="E91" s="219"/>
      <c r="F91" s="219"/>
      <c r="G91" s="219"/>
      <c r="H91" s="219"/>
      <c r="I91" s="219"/>
      <c r="J91" s="219"/>
      <c r="K91" s="219"/>
      <c r="L91" s="219"/>
      <c r="M91" s="219"/>
      <c r="N91" s="219"/>
      <c r="O91" s="219"/>
      <c r="P91" s="219"/>
      <c r="Q91" s="219"/>
      <c r="R91" s="219"/>
      <c r="S91" s="219"/>
      <c r="T91" s="220"/>
    </row>
    <row r="92" spans="1:20" ht="18" customHeight="1">
      <c r="A92" s="218"/>
      <c r="B92" s="219"/>
      <c r="C92" s="219"/>
      <c r="D92" s="219"/>
      <c r="E92" s="219"/>
      <c r="F92" s="219"/>
      <c r="G92" s="219"/>
      <c r="H92" s="219"/>
      <c r="I92" s="219"/>
      <c r="J92" s="219"/>
      <c r="K92" s="219"/>
      <c r="L92" s="219"/>
      <c r="M92" s="219"/>
      <c r="N92" s="219"/>
      <c r="O92" s="219"/>
      <c r="P92" s="219"/>
      <c r="Q92" s="219"/>
      <c r="R92" s="219"/>
      <c r="S92" s="219"/>
      <c r="T92" s="220"/>
    </row>
    <row r="93" spans="1:20" ht="18" customHeight="1">
      <c r="A93" s="218"/>
      <c r="B93" s="219"/>
      <c r="C93" s="219"/>
      <c r="D93" s="219"/>
      <c r="E93" s="219"/>
      <c r="F93" s="219"/>
      <c r="G93" s="219"/>
      <c r="H93" s="219"/>
      <c r="I93" s="219"/>
      <c r="J93" s="219"/>
      <c r="K93" s="219"/>
      <c r="L93" s="219"/>
      <c r="M93" s="219"/>
      <c r="N93" s="219"/>
      <c r="O93" s="219"/>
      <c r="P93" s="219"/>
      <c r="Q93" s="219"/>
      <c r="R93" s="219"/>
      <c r="S93" s="219"/>
      <c r="T93" s="220"/>
    </row>
    <row r="94" spans="1:20" ht="18" customHeight="1">
      <c r="A94" s="218"/>
      <c r="B94" s="219"/>
      <c r="C94" s="219"/>
      <c r="D94" s="219"/>
      <c r="E94" s="219"/>
      <c r="F94" s="219"/>
      <c r="G94" s="219"/>
      <c r="H94" s="219"/>
      <c r="I94" s="219"/>
      <c r="J94" s="219"/>
      <c r="K94" s="219"/>
      <c r="L94" s="219"/>
      <c r="M94" s="219"/>
      <c r="N94" s="219"/>
      <c r="O94" s="219"/>
      <c r="P94" s="219"/>
      <c r="Q94" s="219"/>
      <c r="R94" s="219"/>
      <c r="S94" s="219"/>
      <c r="T94" s="220"/>
    </row>
    <row r="95" spans="1:20" ht="18" customHeight="1" thickBot="1">
      <c r="A95" s="221"/>
      <c r="B95" s="222"/>
      <c r="C95" s="222"/>
      <c r="D95" s="222"/>
      <c r="E95" s="222"/>
      <c r="F95" s="222"/>
      <c r="G95" s="222"/>
      <c r="H95" s="222"/>
      <c r="I95" s="222"/>
      <c r="J95" s="222"/>
      <c r="K95" s="222"/>
      <c r="L95" s="222"/>
      <c r="M95" s="222"/>
      <c r="N95" s="222"/>
      <c r="O95" s="222"/>
      <c r="P95" s="222"/>
      <c r="Q95" s="222"/>
      <c r="R95" s="222"/>
      <c r="S95" s="222"/>
      <c r="T95" s="223"/>
    </row>
    <row r="96" spans="1:20" ht="18" customHeight="1" thickTop="1"/>
  </sheetData>
  <sheetProtection formatCells="0" formatColumns="0" formatRows="0" insertColumns="0" insertRows="0" insertHyperlinks="0" deleteColumns="0" deleteRows="0" sort="0" autoFilter="0" pivotTables="0"/>
  <mergeCells count="5">
    <mergeCell ref="B2:I2"/>
    <mergeCell ref="K2:T2"/>
    <mergeCell ref="U3:W3"/>
    <mergeCell ref="U4:Z8"/>
    <mergeCell ref="U10:Z18"/>
  </mergeCells>
  <phoneticPr fontId="15"/>
  <pageMargins left="0.51181102362204722" right="0.31496062992125984" top="0.35433070866141736" bottom="0.35433070866141736" header="0.31496062992125984" footer="0.31496062992125984"/>
  <pageSetup paperSize="9" scale="4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118B3-1FE0-4302-87CE-31224105AFA2}">
  <sheetPr>
    <tabColor rgb="FFFFFF00"/>
    <pageSetUpPr fitToPage="1"/>
  </sheetPr>
  <dimension ref="A1:S145"/>
  <sheetViews>
    <sheetView view="pageBreakPreview" zoomScale="70" zoomScaleNormal="72" zoomScaleSheetLayoutView="70" workbookViewId="0">
      <selection sqref="A1:Q1"/>
    </sheetView>
  </sheetViews>
  <sheetFormatPr defaultColWidth="9" defaultRowHeight="16.5"/>
  <cols>
    <col min="1" max="1" width="5.5" style="555" customWidth="1"/>
    <col min="2" max="2" width="5.125" style="555" customWidth="1"/>
    <col min="3" max="3" width="7.25" style="555" customWidth="1"/>
    <col min="4" max="4" width="10.5" style="554" customWidth="1"/>
    <col min="5" max="5" width="5.875" style="554" customWidth="1"/>
    <col min="6" max="6" width="13.625" style="554" customWidth="1"/>
    <col min="7" max="7" width="11.125" style="554" customWidth="1"/>
    <col min="8" max="8" width="6.5" style="554" customWidth="1"/>
    <col min="9" max="9" width="10.875" style="554" customWidth="1"/>
    <col min="10" max="10" width="6.75" style="554" customWidth="1"/>
    <col min="11" max="11" width="6.375" style="554" customWidth="1"/>
    <col min="12" max="12" width="4.75" style="554" customWidth="1"/>
    <col min="13" max="13" width="6.375" style="554" customWidth="1"/>
    <col min="14" max="14" width="8" style="554" customWidth="1"/>
    <col min="15" max="15" width="2.625" style="554" customWidth="1"/>
    <col min="16" max="16" width="4.875" style="554" customWidth="1"/>
    <col min="17" max="17" width="9.375" style="554" customWidth="1"/>
    <col min="18" max="18" width="2.5" style="554" customWidth="1"/>
    <col min="19" max="19" width="0" style="554" hidden="1" customWidth="1"/>
    <col min="20" max="20" width="10" style="554" bestFit="1" customWidth="1"/>
    <col min="21" max="16384" width="9" style="554"/>
  </cols>
  <sheetData>
    <row r="1" spans="1:19" ht="20.100000000000001" customHeight="1">
      <c r="A1" s="1523" t="s">
        <v>624</v>
      </c>
      <c r="B1" s="1523"/>
      <c r="C1" s="1523"/>
      <c r="D1" s="1523"/>
      <c r="E1" s="1523"/>
      <c r="F1" s="1523"/>
      <c r="G1" s="1523"/>
      <c r="H1" s="1523"/>
      <c r="I1" s="1523"/>
      <c r="J1" s="1523"/>
      <c r="K1" s="1523"/>
      <c r="L1" s="1523"/>
      <c r="M1" s="1523"/>
      <c r="N1" s="1523"/>
      <c r="O1" s="1523"/>
      <c r="P1" s="1523"/>
      <c r="Q1" s="1523"/>
      <c r="R1" s="553"/>
    </row>
    <row r="2" spans="1:19" ht="3.6" customHeight="1">
      <c r="R2" s="556"/>
    </row>
    <row r="3" spans="1:19" s="557" customFormat="1" ht="18" customHeight="1">
      <c r="H3" s="558"/>
      <c r="I3" s="559" t="s">
        <v>164</v>
      </c>
      <c r="J3" s="1524" t="str">
        <f>IF(ISBLANK(総表!C14),"",総表!C14)</f>
        <v/>
      </c>
      <c r="K3" s="1524"/>
      <c r="L3" s="1524"/>
      <c r="M3" s="1524"/>
      <c r="N3" s="1524"/>
      <c r="O3" s="1524"/>
      <c r="P3" s="1524"/>
      <c r="Q3" s="1524"/>
      <c r="R3" s="560"/>
    </row>
    <row r="4" spans="1:19" s="557" customFormat="1" ht="18" customHeight="1">
      <c r="H4" s="561"/>
      <c r="I4" s="562" t="s">
        <v>585</v>
      </c>
      <c r="J4" s="1525" t="str">
        <f>IF(ISBLANK(総表!C15),"",総表!C15)&amp;"　"&amp;IF(ISBLANK(総表!C16),"",総表!C16)</f>
        <v>　</v>
      </c>
      <c r="K4" s="1525"/>
      <c r="L4" s="1525"/>
      <c r="M4" s="1525"/>
      <c r="N4" s="1525"/>
      <c r="O4" s="1525"/>
      <c r="P4" s="1525"/>
      <c r="Q4" s="1525"/>
    </row>
    <row r="5" spans="1:19" s="557" customFormat="1" ht="18" customHeight="1">
      <c r="H5" s="561"/>
      <c r="I5" s="562" t="s">
        <v>519</v>
      </c>
      <c r="J5" s="1525">
        <f>総表!C9</f>
        <v>0</v>
      </c>
      <c r="K5" s="1525"/>
      <c r="L5" s="1525"/>
      <c r="M5" s="1525"/>
      <c r="N5" s="1525"/>
      <c r="O5" s="1525"/>
      <c r="P5" s="1525"/>
      <c r="Q5" s="1525"/>
    </row>
    <row r="6" spans="1:19" s="557" customFormat="1" ht="12" customHeight="1">
      <c r="K6" s="563"/>
      <c r="L6" s="563"/>
      <c r="M6" s="563"/>
      <c r="N6" s="563"/>
      <c r="O6" s="563"/>
      <c r="P6" s="563"/>
      <c r="Q6" s="563"/>
    </row>
    <row r="7" spans="1:19" ht="22.5" customHeight="1">
      <c r="A7" s="1526" t="s">
        <v>616</v>
      </c>
      <c r="B7" s="1526"/>
      <c r="C7" s="1526"/>
      <c r="D7" s="1526"/>
      <c r="E7" s="1526"/>
      <c r="F7" s="1526"/>
      <c r="G7" s="1526"/>
      <c r="H7" s="1526"/>
      <c r="I7" s="1526"/>
      <c r="J7" s="1526"/>
      <c r="K7" s="1526"/>
      <c r="L7" s="1526"/>
      <c r="M7" s="1526"/>
      <c r="N7" s="1526"/>
      <c r="O7" s="1526"/>
      <c r="P7" s="1526"/>
      <c r="Q7" s="1526"/>
    </row>
    <row r="8" spans="1:19" ht="11.25" customHeight="1">
      <c r="R8" s="556"/>
    </row>
    <row r="9" spans="1:19" s="564" customFormat="1" ht="12.95" customHeight="1">
      <c r="A9" s="1514" t="s">
        <v>586</v>
      </c>
      <c r="B9" s="1514"/>
      <c r="C9" s="1514"/>
      <c r="D9" s="1514"/>
      <c r="E9" s="1514"/>
      <c r="F9" s="1514"/>
      <c r="G9" s="1514"/>
      <c r="H9" s="1514"/>
      <c r="I9" s="1514"/>
      <c r="J9" s="1514"/>
      <c r="K9" s="1514"/>
      <c r="L9" s="1514"/>
      <c r="M9" s="1514"/>
      <c r="N9" s="1514"/>
      <c r="O9" s="1514"/>
      <c r="P9" s="1514"/>
      <c r="Q9" s="1514"/>
      <c r="S9" s="594" t="s">
        <v>520</v>
      </c>
    </row>
    <row r="10" spans="1:19" s="566" customFormat="1" ht="3.95" customHeight="1">
      <c r="A10" s="565"/>
      <c r="B10" s="565"/>
      <c r="C10" s="565"/>
      <c r="D10" s="565"/>
      <c r="E10" s="565"/>
      <c r="F10" s="565"/>
      <c r="G10" s="565"/>
      <c r="H10" s="565"/>
      <c r="I10" s="565"/>
      <c r="J10" s="565"/>
      <c r="K10" s="565"/>
      <c r="L10" s="565"/>
      <c r="M10" s="565"/>
      <c r="N10" s="565"/>
      <c r="O10" s="565"/>
      <c r="P10" s="565"/>
      <c r="Q10" s="565"/>
      <c r="S10" s="595"/>
    </row>
    <row r="11" spans="1:19" s="566" customFormat="1" ht="12.95" customHeight="1">
      <c r="A11" s="1515" t="s">
        <v>521</v>
      </c>
      <c r="B11" s="1517" t="s">
        <v>522</v>
      </c>
      <c r="C11" s="1518"/>
      <c r="D11" s="1518"/>
      <c r="E11" s="1518"/>
      <c r="F11" s="1518"/>
      <c r="G11" s="1518"/>
      <c r="H11" s="1518"/>
      <c r="I11" s="1518"/>
      <c r="J11" s="1518"/>
      <c r="K11" s="1518"/>
      <c r="L11" s="1518"/>
      <c r="M11" s="1518"/>
      <c r="N11" s="1518"/>
      <c r="O11" s="1518"/>
      <c r="P11" s="1518"/>
      <c r="Q11" s="1521" t="s">
        <v>523</v>
      </c>
      <c r="S11" s="1527" t="s">
        <v>524</v>
      </c>
    </row>
    <row r="12" spans="1:19" s="566" customFormat="1" ht="12.95" customHeight="1" thickBot="1">
      <c r="A12" s="1516"/>
      <c r="B12" s="1519"/>
      <c r="C12" s="1520"/>
      <c r="D12" s="1520"/>
      <c r="E12" s="1520"/>
      <c r="F12" s="1520"/>
      <c r="G12" s="1520"/>
      <c r="H12" s="1520"/>
      <c r="I12" s="1520"/>
      <c r="J12" s="1520"/>
      <c r="K12" s="1520"/>
      <c r="L12" s="1520"/>
      <c r="M12" s="1520"/>
      <c r="N12" s="1520"/>
      <c r="O12" s="1520"/>
      <c r="P12" s="1520"/>
      <c r="Q12" s="1522"/>
      <c r="S12" s="1528"/>
    </row>
    <row r="13" spans="1:19" ht="24.95" customHeight="1">
      <c r="A13" s="568" t="s">
        <v>525</v>
      </c>
      <c r="B13" s="569"/>
      <c r="C13" s="569"/>
      <c r="D13" s="569"/>
      <c r="E13" s="569"/>
      <c r="F13" s="569"/>
      <c r="G13" s="569"/>
      <c r="H13" s="569"/>
      <c r="I13" s="569"/>
      <c r="J13" s="569"/>
      <c r="K13" s="569"/>
      <c r="L13" s="569"/>
      <c r="M13" s="569"/>
      <c r="N13" s="569"/>
      <c r="O13" s="569"/>
      <c r="P13" s="569"/>
      <c r="Q13" s="570"/>
      <c r="S13" s="596"/>
    </row>
    <row r="14" spans="1:19" s="572" customFormat="1" ht="29.45" customHeight="1">
      <c r="A14" s="571">
        <v>1</v>
      </c>
      <c r="B14" s="1529" t="s">
        <v>625</v>
      </c>
      <c r="C14" s="1530"/>
      <c r="D14" s="1530"/>
      <c r="E14" s="1530"/>
      <c r="F14" s="1530"/>
      <c r="G14" s="1530"/>
      <c r="H14" s="1530"/>
      <c r="I14" s="1530"/>
      <c r="J14" s="1530"/>
      <c r="K14" s="1530"/>
      <c r="L14" s="1530"/>
      <c r="M14" s="1530"/>
      <c r="N14" s="1530"/>
      <c r="O14" s="1530"/>
      <c r="P14" s="1530"/>
      <c r="Q14" s="590"/>
      <c r="S14" s="597"/>
    </row>
    <row r="15" spans="1:19" s="572" customFormat="1" ht="24.95" customHeight="1">
      <c r="A15" s="571">
        <v>2</v>
      </c>
      <c r="B15" s="1535" t="s">
        <v>526</v>
      </c>
      <c r="C15" s="1536"/>
      <c r="D15" s="1536"/>
      <c r="E15" s="1536"/>
      <c r="F15" s="1536"/>
      <c r="G15" s="1536"/>
      <c r="H15" s="1536"/>
      <c r="I15" s="1536"/>
      <c r="J15" s="1536"/>
      <c r="K15" s="1536"/>
      <c r="L15" s="1536"/>
      <c r="M15" s="1536"/>
      <c r="N15" s="1536"/>
      <c r="O15" s="1536"/>
      <c r="P15" s="1536"/>
      <c r="Q15" s="590"/>
      <c r="S15" s="597"/>
    </row>
    <row r="16" spans="1:19" ht="55.5" customHeight="1">
      <c r="A16" s="573">
        <v>3</v>
      </c>
      <c r="B16" s="1534" t="s">
        <v>831</v>
      </c>
      <c r="C16" s="1534"/>
      <c r="D16" s="1534"/>
      <c r="E16" s="1534"/>
      <c r="F16" s="1534"/>
      <c r="G16" s="1534"/>
      <c r="H16" s="1534"/>
      <c r="I16" s="1534"/>
      <c r="J16" s="1534"/>
      <c r="K16" s="1534"/>
      <c r="L16" s="1534"/>
      <c r="M16" s="1534"/>
      <c r="N16" s="1534"/>
      <c r="O16" s="1534"/>
      <c r="P16" s="1534"/>
      <c r="Q16" s="590"/>
      <c r="S16" s="598"/>
    </row>
    <row r="17" spans="1:19" ht="24.95" customHeight="1">
      <c r="A17" s="574">
        <v>4</v>
      </c>
      <c r="B17" s="1534" t="s">
        <v>736</v>
      </c>
      <c r="C17" s="1534"/>
      <c r="D17" s="1534"/>
      <c r="E17" s="1534"/>
      <c r="F17" s="1534"/>
      <c r="G17" s="1534"/>
      <c r="H17" s="1534"/>
      <c r="I17" s="1534"/>
      <c r="J17" s="1534"/>
      <c r="K17" s="1534"/>
      <c r="L17" s="1534"/>
      <c r="M17" s="1534"/>
      <c r="N17" s="1534"/>
      <c r="O17" s="1534"/>
      <c r="P17" s="1534"/>
      <c r="Q17" s="591"/>
      <c r="S17" s="599"/>
    </row>
    <row r="18" spans="1:19" ht="24.95" customHeight="1">
      <c r="A18" s="1537">
        <v>5</v>
      </c>
      <c r="B18" s="1539" t="s">
        <v>527</v>
      </c>
      <c r="C18" s="1539"/>
      <c r="D18" s="1539"/>
      <c r="E18" s="1539"/>
      <c r="F18" s="1539"/>
      <c r="G18" s="1539"/>
      <c r="H18" s="1539"/>
      <c r="I18" s="1539"/>
      <c r="J18" s="1539"/>
      <c r="K18" s="1539"/>
      <c r="L18" s="1539"/>
      <c r="M18" s="1539"/>
      <c r="N18" s="1539"/>
      <c r="O18" s="1539"/>
      <c r="P18" s="1539"/>
      <c r="Q18" s="590"/>
      <c r="S18" s="598"/>
    </row>
    <row r="19" spans="1:19" ht="24.95" customHeight="1">
      <c r="A19" s="1538"/>
      <c r="B19" s="1540"/>
      <c r="C19" s="575" t="s">
        <v>528</v>
      </c>
      <c r="D19" s="1543" t="s">
        <v>529</v>
      </c>
      <c r="E19" s="1543"/>
      <c r="F19" s="1543"/>
      <c r="G19" s="1543"/>
      <c r="H19" s="1543"/>
      <c r="I19" s="1543"/>
      <c r="J19" s="1543"/>
      <c r="K19" s="1543"/>
      <c r="L19" s="1543"/>
      <c r="M19" s="1543"/>
      <c r="N19" s="1543"/>
      <c r="O19" s="1543"/>
      <c r="P19" s="1543"/>
      <c r="Q19" s="590"/>
      <c r="S19" s="598"/>
    </row>
    <row r="20" spans="1:19" ht="24.95" customHeight="1">
      <c r="A20" s="1538"/>
      <c r="B20" s="1541"/>
      <c r="C20" s="575" t="s">
        <v>530</v>
      </c>
      <c r="D20" s="1543" t="s">
        <v>531</v>
      </c>
      <c r="E20" s="1543"/>
      <c r="F20" s="1543"/>
      <c r="G20" s="1543"/>
      <c r="H20" s="1543"/>
      <c r="I20" s="1543"/>
      <c r="J20" s="1543"/>
      <c r="K20" s="1543"/>
      <c r="L20" s="1543"/>
      <c r="M20" s="1543"/>
      <c r="N20" s="1543"/>
      <c r="O20" s="1543"/>
      <c r="P20" s="1543"/>
      <c r="Q20" s="590"/>
      <c r="S20" s="598"/>
    </row>
    <row r="21" spans="1:19" ht="31.5" customHeight="1">
      <c r="A21" s="1538"/>
      <c r="B21" s="1541"/>
      <c r="C21" s="575" t="s">
        <v>532</v>
      </c>
      <c r="D21" s="1544" t="s">
        <v>559</v>
      </c>
      <c r="E21" s="1544"/>
      <c r="F21" s="1544"/>
      <c r="G21" s="1544"/>
      <c r="H21" s="1544"/>
      <c r="I21" s="1544"/>
      <c r="J21" s="1544"/>
      <c r="K21" s="1544"/>
      <c r="L21" s="1544"/>
      <c r="M21" s="1544"/>
      <c r="N21" s="1544"/>
      <c r="O21" s="1544"/>
      <c r="P21" s="1545"/>
      <c r="Q21" s="590"/>
      <c r="S21" s="598"/>
    </row>
    <row r="22" spans="1:19" ht="48" customHeight="1">
      <c r="A22" s="1538"/>
      <c r="B22" s="1541"/>
      <c r="C22" s="1546" t="s">
        <v>587</v>
      </c>
      <c r="D22" s="1547"/>
      <c r="E22" s="1547"/>
      <c r="F22" s="1547"/>
      <c r="G22" s="1548"/>
      <c r="H22" s="1549"/>
      <c r="I22" s="1549"/>
      <c r="J22" s="1549"/>
      <c r="K22" s="1549"/>
      <c r="L22" s="1549"/>
      <c r="M22" s="1549"/>
      <c r="N22" s="1549"/>
      <c r="O22" s="1549"/>
      <c r="P22" s="1549"/>
      <c r="Q22" s="1550"/>
      <c r="S22" s="598"/>
    </row>
    <row r="23" spans="1:19" ht="18.75" customHeight="1">
      <c r="A23" s="1538"/>
      <c r="B23" s="1541"/>
      <c r="C23" s="576" t="s">
        <v>533</v>
      </c>
      <c r="D23" s="1551" t="s">
        <v>534</v>
      </c>
      <c r="E23" s="1551"/>
      <c r="F23" s="1551"/>
      <c r="G23" s="1551"/>
      <c r="H23" s="1551"/>
      <c r="I23" s="1551"/>
      <c r="J23" s="1551"/>
      <c r="K23" s="1551"/>
      <c r="L23" s="1551"/>
      <c r="M23" s="1551"/>
      <c r="N23" s="1551"/>
      <c r="O23" s="1551"/>
      <c r="P23" s="1552"/>
      <c r="Q23" s="591"/>
      <c r="S23" s="600"/>
    </row>
    <row r="24" spans="1:19" ht="18.75" customHeight="1">
      <c r="A24" s="1538"/>
      <c r="B24" s="1541"/>
      <c r="C24" s="577"/>
      <c r="D24" s="1553" t="s">
        <v>560</v>
      </c>
      <c r="E24" s="1554"/>
      <c r="F24" s="1554"/>
      <c r="G24" s="1554"/>
      <c r="H24" s="1554"/>
      <c r="I24" s="1554"/>
      <c r="J24" s="1554"/>
      <c r="K24" s="1554"/>
      <c r="L24" s="1554"/>
      <c r="M24" s="1554"/>
      <c r="N24" s="1554"/>
      <c r="O24" s="1554"/>
      <c r="P24" s="1555"/>
      <c r="Q24" s="592"/>
      <c r="S24" s="601"/>
    </row>
    <row r="25" spans="1:19" ht="48.75" customHeight="1">
      <c r="A25" s="1538"/>
      <c r="B25" s="1541"/>
      <c r="C25" s="577"/>
      <c r="D25" s="1556" t="s">
        <v>588</v>
      </c>
      <c r="E25" s="1557"/>
      <c r="F25" s="1558"/>
      <c r="G25" s="1559"/>
      <c r="H25" s="1560"/>
      <c r="I25" s="1560"/>
      <c r="J25" s="1560"/>
      <c r="K25" s="1560"/>
      <c r="L25" s="1560"/>
      <c r="M25" s="1560"/>
      <c r="N25" s="1560"/>
      <c r="O25" s="1560"/>
      <c r="P25" s="1560"/>
      <c r="Q25" s="1561"/>
      <c r="S25" s="601"/>
    </row>
    <row r="26" spans="1:19" ht="18.75" customHeight="1">
      <c r="A26" s="1538"/>
      <c r="B26" s="1541"/>
      <c r="C26" s="577"/>
      <c r="D26" s="1531" t="s">
        <v>535</v>
      </c>
      <c r="E26" s="1532"/>
      <c r="F26" s="1532"/>
      <c r="G26" s="1532"/>
      <c r="H26" s="1532"/>
      <c r="I26" s="1532"/>
      <c r="J26" s="1532"/>
      <c r="K26" s="1532"/>
      <c r="L26" s="1532"/>
      <c r="M26" s="1532"/>
      <c r="N26" s="1532"/>
      <c r="O26" s="1532"/>
      <c r="P26" s="1533"/>
      <c r="Q26" s="592"/>
      <c r="S26" s="601"/>
    </row>
    <row r="27" spans="1:19" ht="18.75" customHeight="1">
      <c r="A27" s="1538"/>
      <c r="B27" s="1541"/>
      <c r="C27" s="577"/>
      <c r="D27" s="1531" t="s">
        <v>536</v>
      </c>
      <c r="E27" s="1532"/>
      <c r="F27" s="1532"/>
      <c r="G27" s="1532"/>
      <c r="H27" s="1532"/>
      <c r="I27" s="1532"/>
      <c r="J27" s="1532"/>
      <c r="K27" s="1532"/>
      <c r="L27" s="1532"/>
      <c r="M27" s="1532"/>
      <c r="N27" s="1532"/>
      <c r="O27" s="1532"/>
      <c r="P27" s="1533"/>
      <c r="Q27" s="592"/>
      <c r="S27" s="601"/>
    </row>
    <row r="28" spans="1:19" ht="18.75" customHeight="1">
      <c r="A28" s="1538"/>
      <c r="B28" s="1541"/>
      <c r="C28" s="577"/>
      <c r="D28" s="1531" t="s">
        <v>537</v>
      </c>
      <c r="E28" s="1532"/>
      <c r="F28" s="1532"/>
      <c r="G28" s="1532"/>
      <c r="H28" s="1532"/>
      <c r="I28" s="1532"/>
      <c r="J28" s="1532"/>
      <c r="K28" s="1532"/>
      <c r="L28" s="1532"/>
      <c r="M28" s="1532"/>
      <c r="N28" s="1532"/>
      <c r="O28" s="1532"/>
      <c r="P28" s="1533"/>
      <c r="Q28" s="592"/>
      <c r="S28" s="601"/>
    </row>
    <row r="29" spans="1:19" ht="18.75" customHeight="1">
      <c r="A29" s="1538"/>
      <c r="B29" s="1541"/>
      <c r="C29" s="577"/>
      <c r="D29" s="1531" t="s">
        <v>538</v>
      </c>
      <c r="E29" s="1532"/>
      <c r="F29" s="1532"/>
      <c r="G29" s="1532"/>
      <c r="H29" s="1532"/>
      <c r="I29" s="1532"/>
      <c r="J29" s="1532"/>
      <c r="K29" s="1532"/>
      <c r="L29" s="1532"/>
      <c r="M29" s="1532"/>
      <c r="N29" s="1532"/>
      <c r="O29" s="1532"/>
      <c r="P29" s="1533"/>
      <c r="Q29" s="592"/>
      <c r="S29" s="601"/>
    </row>
    <row r="30" spans="1:19" ht="18.75" customHeight="1">
      <c r="A30" s="1538"/>
      <c r="B30" s="1542"/>
      <c r="C30" s="578"/>
      <c r="D30" s="1562" t="s">
        <v>737</v>
      </c>
      <c r="E30" s="1563"/>
      <c r="F30" s="1563"/>
      <c r="G30" s="1563"/>
      <c r="H30" s="1563"/>
      <c r="I30" s="1563"/>
      <c r="J30" s="1563"/>
      <c r="K30" s="1563"/>
      <c r="L30" s="1563"/>
      <c r="M30" s="1563"/>
      <c r="N30" s="1563"/>
      <c r="O30" s="1563"/>
      <c r="P30" s="1564"/>
      <c r="Q30" s="592"/>
      <c r="S30" s="602"/>
    </row>
    <row r="31" spans="1:19" ht="30" customHeight="1">
      <c r="A31" s="1537">
        <v>6</v>
      </c>
      <c r="B31" s="1539" t="s">
        <v>581</v>
      </c>
      <c r="C31" s="1539"/>
      <c r="D31" s="1539"/>
      <c r="E31" s="1539"/>
      <c r="F31" s="1539"/>
      <c r="G31" s="1539"/>
      <c r="H31" s="1539"/>
      <c r="I31" s="1539"/>
      <c r="J31" s="1539"/>
      <c r="K31" s="1539"/>
      <c r="L31" s="1539"/>
      <c r="M31" s="1539"/>
      <c r="N31" s="1539"/>
      <c r="O31" s="1539"/>
      <c r="P31" s="1539"/>
      <c r="Q31" s="1574"/>
      <c r="S31" s="1566"/>
    </row>
    <row r="32" spans="1:19" ht="50.25" customHeight="1">
      <c r="A32" s="1538"/>
      <c r="B32" s="1568" t="s">
        <v>830</v>
      </c>
      <c r="C32" s="1569"/>
      <c r="D32" s="1570"/>
      <c r="E32" s="1570"/>
      <c r="F32" s="1570"/>
      <c r="G32" s="1570"/>
      <c r="H32" s="1570"/>
      <c r="I32" s="1570"/>
      <c r="J32" s="1570"/>
      <c r="K32" s="1570"/>
      <c r="L32" s="1570"/>
      <c r="M32" s="1570"/>
      <c r="N32" s="1570"/>
      <c r="O32" s="1570"/>
      <c r="P32" s="719"/>
      <c r="Q32" s="1575"/>
      <c r="S32" s="1567"/>
    </row>
    <row r="33" spans="1:19" ht="51" customHeight="1">
      <c r="A33" s="1583"/>
      <c r="B33" s="1571" t="s">
        <v>539</v>
      </c>
      <c r="C33" s="1572"/>
      <c r="D33" s="579" t="s">
        <v>540</v>
      </c>
      <c r="E33" s="1573"/>
      <c r="F33" s="1573"/>
      <c r="G33" s="579" t="s">
        <v>541</v>
      </c>
      <c r="H33" s="1581"/>
      <c r="I33" s="1573"/>
      <c r="J33" s="1573"/>
      <c r="K33" s="1573"/>
      <c r="L33" s="1573"/>
      <c r="M33" s="1573"/>
      <c r="N33" s="1573"/>
      <c r="O33" s="1573"/>
      <c r="P33" s="1573"/>
      <c r="Q33" s="1582"/>
      <c r="R33" s="554" t="s">
        <v>631</v>
      </c>
      <c r="S33" s="603"/>
    </row>
    <row r="34" spans="1:19" ht="33" customHeight="1">
      <c r="A34" s="571">
        <v>7</v>
      </c>
      <c r="B34" s="1539" t="s">
        <v>651</v>
      </c>
      <c r="C34" s="1539"/>
      <c r="D34" s="1539"/>
      <c r="E34" s="1539"/>
      <c r="F34" s="1539"/>
      <c r="G34" s="1539"/>
      <c r="H34" s="1539"/>
      <c r="I34" s="1539"/>
      <c r="J34" s="1539"/>
      <c r="K34" s="1539"/>
      <c r="L34" s="1539"/>
      <c r="M34" s="1539"/>
      <c r="N34" s="1539"/>
      <c r="O34" s="1539"/>
      <c r="P34" s="1539"/>
      <c r="Q34" s="590"/>
      <c r="S34" s="603"/>
    </row>
    <row r="35" spans="1:19" ht="30" customHeight="1">
      <c r="A35" s="573">
        <v>8</v>
      </c>
      <c r="B35" s="1539" t="s">
        <v>542</v>
      </c>
      <c r="C35" s="1539"/>
      <c r="D35" s="1539"/>
      <c r="E35" s="1539"/>
      <c r="F35" s="1539"/>
      <c r="G35" s="1539"/>
      <c r="H35" s="1539"/>
      <c r="I35" s="1539"/>
      <c r="J35" s="1539"/>
      <c r="K35" s="1539"/>
      <c r="L35" s="1539"/>
      <c r="M35" s="1539"/>
      <c r="N35" s="1539"/>
      <c r="O35" s="1539"/>
      <c r="P35" s="1539"/>
      <c r="Q35" s="590"/>
      <c r="S35" s="598"/>
    </row>
    <row r="36" spans="1:19" ht="6.75" customHeight="1">
      <c r="S36" s="604"/>
    </row>
    <row r="37" spans="1:19" s="581" customFormat="1" ht="23.45" customHeight="1">
      <c r="A37" s="1576" t="s">
        <v>543</v>
      </c>
      <c r="B37" s="1576"/>
      <c r="C37" s="1576"/>
      <c r="D37" s="1576"/>
      <c r="E37" s="1576"/>
      <c r="F37" s="1576"/>
      <c r="G37" s="580"/>
      <c r="H37" s="580"/>
      <c r="I37" s="580"/>
      <c r="J37" s="580"/>
      <c r="K37" s="580"/>
      <c r="L37" s="580"/>
      <c r="M37" s="580"/>
      <c r="N37" s="580"/>
      <c r="O37" s="580"/>
      <c r="P37" s="580"/>
      <c r="S37" s="605"/>
    </row>
    <row r="38" spans="1:19" s="581" customFormat="1" ht="32.1" customHeight="1">
      <c r="A38" s="1577" t="s">
        <v>544</v>
      </c>
      <c r="B38" s="1577"/>
      <c r="C38" s="1577"/>
      <c r="D38" s="1577"/>
      <c r="E38" s="1577"/>
      <c r="F38" s="1577"/>
      <c r="G38" s="1577"/>
      <c r="H38" s="1577"/>
      <c r="I38" s="1577"/>
      <c r="J38" s="1577"/>
      <c r="K38" s="1577"/>
      <c r="L38" s="1577"/>
      <c r="M38" s="1577"/>
      <c r="N38" s="1577"/>
      <c r="O38" s="1577"/>
      <c r="P38" s="1577"/>
      <c r="Q38" s="1577"/>
      <c r="S38" s="605"/>
    </row>
    <row r="39" spans="1:19" s="581" customFormat="1" ht="23.45" customHeight="1">
      <c r="A39" s="567" t="s">
        <v>521</v>
      </c>
      <c r="B39" s="1578" t="s">
        <v>545</v>
      </c>
      <c r="C39" s="1579"/>
      <c r="D39" s="1579"/>
      <c r="E39" s="1579"/>
      <c r="F39" s="1579"/>
      <c r="G39" s="1579"/>
      <c r="H39" s="1579"/>
      <c r="I39" s="1579"/>
      <c r="J39" s="1579"/>
      <c r="K39" s="1579"/>
      <c r="L39" s="1579"/>
      <c r="M39" s="1579"/>
      <c r="N39" s="1579"/>
      <c r="O39" s="1579"/>
      <c r="P39" s="1580"/>
      <c r="Q39" s="582" t="s">
        <v>523</v>
      </c>
      <c r="S39" s="606" t="s">
        <v>524</v>
      </c>
    </row>
    <row r="40" spans="1:19" s="581" customFormat="1" ht="23.45" customHeight="1">
      <c r="A40" s="583">
        <v>1</v>
      </c>
      <c r="B40" s="1565" t="s">
        <v>546</v>
      </c>
      <c r="C40" s="1565"/>
      <c r="D40" s="1565"/>
      <c r="E40" s="1565"/>
      <c r="F40" s="1565"/>
      <c r="G40" s="1565"/>
      <c r="H40" s="1565"/>
      <c r="I40" s="1565"/>
      <c r="J40" s="1565"/>
      <c r="K40" s="1565"/>
      <c r="L40" s="1565"/>
      <c r="M40" s="1565"/>
      <c r="N40" s="1565"/>
      <c r="O40" s="1565"/>
      <c r="P40" s="1565"/>
      <c r="Q40" s="584"/>
      <c r="S40" s="605"/>
    </row>
    <row r="41" spans="1:19" s="581" customFormat="1" ht="23.45" customHeight="1">
      <c r="A41" s="585"/>
      <c r="B41" s="1592" t="s">
        <v>547</v>
      </c>
      <c r="C41" s="1565"/>
      <c r="D41" s="1565"/>
      <c r="E41" s="1565"/>
      <c r="F41" s="1565"/>
      <c r="G41" s="1565"/>
      <c r="H41" s="1565"/>
      <c r="I41" s="1565"/>
      <c r="J41" s="1565"/>
      <c r="K41" s="1565"/>
      <c r="L41" s="1565"/>
      <c r="M41" s="1565"/>
      <c r="N41" s="1565"/>
      <c r="O41" s="1565"/>
      <c r="P41" s="1593"/>
      <c r="Q41" s="593"/>
      <c r="S41" s="607"/>
    </row>
    <row r="42" spans="1:19" s="581" customFormat="1" ht="23.45" customHeight="1">
      <c r="A42" s="585"/>
      <c r="B42" s="1592" t="s">
        <v>548</v>
      </c>
      <c r="C42" s="1565"/>
      <c r="D42" s="1565"/>
      <c r="E42" s="1565"/>
      <c r="F42" s="1565"/>
      <c r="G42" s="1565"/>
      <c r="H42" s="1565"/>
      <c r="I42" s="1565"/>
      <c r="J42" s="1565"/>
      <c r="K42" s="1565"/>
      <c r="L42" s="1565"/>
      <c r="M42" s="1565"/>
      <c r="N42" s="1565"/>
      <c r="O42" s="1565"/>
      <c r="P42" s="1593"/>
      <c r="Q42" s="593"/>
      <c r="S42" s="607"/>
    </row>
    <row r="43" spans="1:19" s="581" customFormat="1" ht="23.45" customHeight="1">
      <c r="A43" s="585"/>
      <c r="B43" s="1592" t="s">
        <v>549</v>
      </c>
      <c r="C43" s="1565"/>
      <c r="D43" s="1565"/>
      <c r="E43" s="1565"/>
      <c r="F43" s="1565"/>
      <c r="G43" s="1565"/>
      <c r="H43" s="1565"/>
      <c r="I43" s="1565"/>
      <c r="J43" s="1565"/>
      <c r="K43" s="1565"/>
      <c r="L43" s="1565"/>
      <c r="M43" s="1565"/>
      <c r="N43" s="1565"/>
      <c r="O43" s="1565"/>
      <c r="P43" s="1593"/>
      <c r="Q43" s="593"/>
      <c r="S43" s="607"/>
    </row>
    <row r="44" spans="1:19" s="581" customFormat="1" ht="23.45" customHeight="1">
      <c r="A44" s="585"/>
      <c r="B44" s="1592" t="s">
        <v>584</v>
      </c>
      <c r="C44" s="1565"/>
      <c r="D44" s="1565"/>
      <c r="E44" s="1565"/>
      <c r="F44" s="1565"/>
      <c r="G44" s="1565"/>
      <c r="H44" s="1565"/>
      <c r="I44" s="1565"/>
      <c r="J44" s="1565"/>
      <c r="K44" s="1565"/>
      <c r="L44" s="1565"/>
      <c r="M44" s="1565"/>
      <c r="N44" s="1565"/>
      <c r="O44" s="1565"/>
      <c r="P44" s="1593"/>
      <c r="Q44" s="593"/>
      <c r="S44" s="607"/>
    </row>
    <row r="45" spans="1:19" s="581" customFormat="1" ht="23.45" customHeight="1">
      <c r="A45" s="585"/>
      <c r="B45" s="1592" t="s">
        <v>550</v>
      </c>
      <c r="C45" s="1565"/>
      <c r="D45" s="1565"/>
      <c r="E45" s="1565"/>
      <c r="F45" s="1565"/>
      <c r="G45" s="1565"/>
      <c r="H45" s="1565"/>
      <c r="I45" s="1565"/>
      <c r="J45" s="1565"/>
      <c r="K45" s="1565"/>
      <c r="L45" s="1565"/>
      <c r="M45" s="1565"/>
      <c r="N45" s="1565"/>
      <c r="O45" s="1565"/>
      <c r="P45" s="1593"/>
      <c r="Q45" s="593"/>
      <c r="S45" s="607"/>
    </row>
    <row r="46" spans="1:19" s="581" customFormat="1" ht="23.45" customHeight="1">
      <c r="A46" s="585"/>
      <c r="B46" s="1594" t="s">
        <v>622</v>
      </c>
      <c r="C46" s="1595"/>
      <c r="D46" s="1595"/>
      <c r="E46" s="1595"/>
      <c r="F46" s="1595"/>
      <c r="G46" s="1595"/>
      <c r="H46" s="1595"/>
      <c r="I46" s="1595"/>
      <c r="J46" s="1595"/>
      <c r="K46" s="1595"/>
      <c r="L46" s="1595"/>
      <c r="M46" s="1595"/>
      <c r="N46" s="1595"/>
      <c r="O46" s="1595"/>
      <c r="P46" s="1596"/>
      <c r="Q46" s="593"/>
      <c r="S46" s="607"/>
    </row>
    <row r="47" spans="1:19" s="581" customFormat="1" ht="23.45" customHeight="1">
      <c r="A47" s="585"/>
      <c r="B47" s="1592" t="s">
        <v>551</v>
      </c>
      <c r="C47" s="1565"/>
      <c r="D47" s="1565"/>
      <c r="E47" s="1565"/>
      <c r="F47" s="1565"/>
      <c r="G47" s="1565"/>
      <c r="H47" s="1565"/>
      <c r="I47" s="1565"/>
      <c r="J47" s="1565"/>
      <c r="K47" s="1565"/>
      <c r="L47" s="1565"/>
      <c r="M47" s="1565"/>
      <c r="N47" s="1565"/>
      <c r="O47" s="1565"/>
      <c r="P47" s="1593"/>
      <c r="Q47" s="593"/>
      <c r="S47" s="607"/>
    </row>
    <row r="48" spans="1:19" s="581" customFormat="1" ht="23.45" customHeight="1">
      <c r="A48" s="585"/>
      <c r="B48" s="1592" t="s">
        <v>552</v>
      </c>
      <c r="C48" s="1565"/>
      <c r="D48" s="1565"/>
      <c r="E48" s="1565"/>
      <c r="F48" s="1565"/>
      <c r="G48" s="1565"/>
      <c r="H48" s="1565"/>
      <c r="I48" s="1565"/>
      <c r="J48" s="1565"/>
      <c r="K48" s="1565"/>
      <c r="L48" s="1565"/>
      <c r="M48" s="1565"/>
      <c r="N48" s="1565"/>
      <c r="O48" s="1565"/>
      <c r="P48" s="1593"/>
      <c r="Q48" s="593"/>
      <c r="S48" s="607"/>
    </row>
    <row r="49" spans="1:19" s="581" customFormat="1" ht="23.45" customHeight="1">
      <c r="A49" s="585"/>
      <c r="B49" s="1592" t="s">
        <v>589</v>
      </c>
      <c r="C49" s="1565"/>
      <c r="D49" s="1565"/>
      <c r="E49" s="1565"/>
      <c r="F49" s="1565"/>
      <c r="G49" s="1565"/>
      <c r="H49" s="1565"/>
      <c r="I49" s="1565"/>
      <c r="J49" s="1565"/>
      <c r="K49" s="1565"/>
      <c r="L49" s="1565"/>
      <c r="M49" s="1565"/>
      <c r="N49" s="1565"/>
      <c r="O49" s="1565"/>
      <c r="P49" s="1593"/>
      <c r="Q49" s="593"/>
      <c r="S49" s="607"/>
    </row>
    <row r="50" spans="1:19" s="581" customFormat="1" ht="23.45" customHeight="1">
      <c r="A50" s="585"/>
      <c r="B50" s="1592" t="s">
        <v>738</v>
      </c>
      <c r="C50" s="1565"/>
      <c r="D50" s="1565"/>
      <c r="E50" s="1565"/>
      <c r="F50" s="1565"/>
      <c r="G50" s="1565"/>
      <c r="H50" s="1565"/>
      <c r="I50" s="1565"/>
      <c r="J50" s="1565"/>
      <c r="K50" s="1565"/>
      <c r="L50" s="1565"/>
      <c r="M50" s="1565"/>
      <c r="N50" s="1565"/>
      <c r="O50" s="1565"/>
      <c r="P50" s="1593"/>
      <c r="Q50" s="593"/>
      <c r="S50" s="607"/>
    </row>
    <row r="51" spans="1:19" s="587" customFormat="1" ht="23.45" customHeight="1">
      <c r="A51" s="586"/>
      <c r="B51" s="1594" t="s">
        <v>554</v>
      </c>
      <c r="C51" s="1595"/>
      <c r="D51" s="1595"/>
      <c r="E51" s="1595"/>
      <c r="F51" s="1595"/>
      <c r="G51" s="1595"/>
      <c r="H51" s="1595"/>
      <c r="I51" s="1595"/>
      <c r="J51" s="1595"/>
      <c r="K51" s="1595"/>
      <c r="L51" s="1595"/>
      <c r="M51" s="1595"/>
      <c r="N51" s="1595"/>
      <c r="O51" s="1595"/>
      <c r="P51" s="1596"/>
      <c r="Q51" s="279"/>
      <c r="S51" s="608"/>
    </row>
    <row r="52" spans="1:19" s="564" customFormat="1" ht="23.45" customHeight="1">
      <c r="A52" s="583">
        <v>2</v>
      </c>
      <c r="B52" s="1565" t="s">
        <v>553</v>
      </c>
      <c r="C52" s="1565"/>
      <c r="D52" s="1565"/>
      <c r="E52" s="1565"/>
      <c r="F52" s="1565"/>
      <c r="G52" s="1565"/>
      <c r="H52" s="1565"/>
      <c r="I52" s="1565"/>
      <c r="J52" s="1565"/>
      <c r="K52" s="1565"/>
      <c r="L52" s="1565"/>
      <c r="M52" s="1565"/>
      <c r="N52" s="1565"/>
      <c r="O52" s="1565"/>
      <c r="P52" s="1565"/>
      <c r="Q52" s="588"/>
      <c r="S52" s="607"/>
    </row>
    <row r="53" spans="1:19" s="564" customFormat="1" ht="23.45" customHeight="1">
      <c r="A53" s="1584"/>
      <c r="B53" s="1586" t="s">
        <v>590</v>
      </c>
      <c r="C53" s="1587"/>
      <c r="D53" s="1587"/>
      <c r="E53" s="1587"/>
      <c r="F53" s="1587"/>
      <c r="G53" s="1587"/>
      <c r="H53" s="1587"/>
      <c r="I53" s="1587"/>
      <c r="J53" s="1587"/>
      <c r="K53" s="1587"/>
      <c r="L53" s="1587"/>
      <c r="M53" s="1587"/>
      <c r="N53" s="1587"/>
      <c r="O53" s="1587"/>
      <c r="P53" s="1588"/>
      <c r="Q53" s="593"/>
      <c r="S53" s="607"/>
    </row>
    <row r="54" spans="1:19" s="564" customFormat="1" ht="23.45" customHeight="1">
      <c r="A54" s="1585"/>
      <c r="B54" s="1589" t="s">
        <v>591</v>
      </c>
      <c r="C54" s="1590"/>
      <c r="D54" s="1590"/>
      <c r="E54" s="1590"/>
      <c r="F54" s="1590"/>
      <c r="G54" s="1590"/>
      <c r="H54" s="1590"/>
      <c r="I54" s="1590"/>
      <c r="J54" s="1590"/>
      <c r="K54" s="1590"/>
      <c r="L54" s="1590"/>
      <c r="M54" s="1590"/>
      <c r="N54" s="1590"/>
      <c r="O54" s="1590"/>
      <c r="P54" s="1591"/>
      <c r="Q54" s="593"/>
      <c r="S54" s="607"/>
    </row>
    <row r="55" spans="1:19" s="564" customFormat="1" ht="23.45" customHeight="1">
      <c r="A55" s="589"/>
      <c r="B55" s="589"/>
      <c r="C55" s="589"/>
    </row>
    <row r="56" spans="1:19" s="564" customFormat="1" ht="23.45" customHeight="1">
      <c r="A56" s="589"/>
      <c r="B56" s="589"/>
      <c r="C56" s="589"/>
    </row>
    <row r="57" spans="1:19" s="564" customFormat="1" ht="23.45" customHeight="1">
      <c r="A57" s="589"/>
      <c r="B57" s="589"/>
      <c r="C57" s="589"/>
    </row>
    <row r="58" spans="1:19" s="564" customFormat="1" ht="23.45" customHeight="1">
      <c r="A58" s="589"/>
      <c r="B58" s="589"/>
      <c r="C58" s="589"/>
    </row>
    <row r="59" spans="1:19" ht="36" customHeight="1"/>
    <row r="60" spans="1:19" ht="36" customHeight="1"/>
    <row r="61" spans="1:19" ht="36" customHeight="1"/>
    <row r="62" spans="1:19" s="555" customFormat="1" ht="36" customHeight="1">
      <c r="D62" s="554"/>
      <c r="E62" s="554"/>
      <c r="F62" s="554"/>
      <c r="G62" s="554"/>
      <c r="H62" s="554"/>
      <c r="I62" s="554"/>
      <c r="J62" s="554"/>
      <c r="K62" s="554"/>
      <c r="L62" s="554"/>
      <c r="M62" s="554"/>
      <c r="N62" s="554"/>
      <c r="O62" s="554"/>
      <c r="P62" s="554"/>
      <c r="Q62" s="554"/>
      <c r="R62" s="554"/>
    </row>
    <row r="63" spans="1:19" s="555" customFormat="1" ht="36" customHeight="1">
      <c r="D63" s="554"/>
      <c r="E63" s="554"/>
      <c r="F63" s="554"/>
      <c r="G63" s="554"/>
      <c r="H63" s="554"/>
      <c r="I63" s="554"/>
      <c r="J63" s="554"/>
      <c r="K63" s="554"/>
      <c r="L63" s="554"/>
      <c r="M63" s="554"/>
      <c r="N63" s="554"/>
      <c r="O63" s="554"/>
      <c r="P63" s="554"/>
      <c r="Q63" s="554"/>
      <c r="R63" s="554"/>
    </row>
    <row r="64" spans="1:19" s="555" customFormat="1" ht="36" customHeight="1">
      <c r="D64" s="554"/>
      <c r="E64" s="554"/>
      <c r="F64" s="554"/>
      <c r="G64" s="554"/>
      <c r="H64" s="554"/>
      <c r="I64" s="554"/>
      <c r="J64" s="554"/>
      <c r="K64" s="554"/>
      <c r="L64" s="554"/>
      <c r="M64" s="554"/>
      <c r="N64" s="554"/>
      <c r="O64" s="554"/>
      <c r="P64" s="554"/>
      <c r="Q64" s="554"/>
      <c r="R64" s="554"/>
    </row>
    <row r="65" spans="4:18" s="555" customFormat="1" ht="36" customHeight="1">
      <c r="D65" s="554"/>
      <c r="E65" s="554"/>
      <c r="F65" s="554"/>
      <c r="G65" s="554"/>
      <c r="H65" s="554"/>
      <c r="I65" s="554"/>
      <c r="J65" s="554"/>
      <c r="K65" s="554"/>
      <c r="L65" s="554"/>
      <c r="M65" s="554"/>
      <c r="N65" s="554"/>
      <c r="O65" s="554"/>
      <c r="P65" s="554"/>
      <c r="Q65" s="554"/>
      <c r="R65" s="554"/>
    </row>
    <row r="66" spans="4:18" s="555" customFormat="1" ht="36" customHeight="1">
      <c r="D66" s="554"/>
      <c r="E66" s="554"/>
      <c r="F66" s="554"/>
      <c r="G66" s="554"/>
      <c r="H66" s="554"/>
      <c r="I66" s="554"/>
      <c r="J66" s="554"/>
      <c r="K66" s="554"/>
      <c r="L66" s="554"/>
      <c r="M66" s="554"/>
      <c r="N66" s="554"/>
      <c r="O66" s="554"/>
      <c r="P66" s="554"/>
      <c r="Q66" s="554"/>
      <c r="R66" s="554"/>
    </row>
    <row r="67" spans="4:18" s="555" customFormat="1" ht="36" customHeight="1">
      <c r="D67" s="554"/>
      <c r="E67" s="554"/>
      <c r="F67" s="554"/>
      <c r="G67" s="554"/>
      <c r="H67" s="554"/>
      <c r="I67" s="554"/>
      <c r="J67" s="554"/>
      <c r="K67" s="554"/>
      <c r="L67" s="554"/>
      <c r="M67" s="554"/>
      <c r="N67" s="554"/>
      <c r="O67" s="554"/>
      <c r="P67" s="554"/>
      <c r="Q67" s="554"/>
      <c r="R67" s="554"/>
    </row>
    <row r="68" spans="4:18" s="555" customFormat="1" ht="36" customHeight="1">
      <c r="D68" s="554"/>
      <c r="E68" s="554"/>
      <c r="F68" s="554"/>
      <c r="G68" s="554"/>
      <c r="H68" s="554"/>
      <c r="I68" s="554"/>
      <c r="J68" s="554"/>
      <c r="K68" s="554"/>
      <c r="L68" s="554"/>
      <c r="M68" s="554"/>
      <c r="N68" s="554"/>
      <c r="O68" s="554"/>
      <c r="P68" s="554"/>
      <c r="Q68" s="554"/>
      <c r="R68" s="554"/>
    </row>
    <row r="69" spans="4:18" s="555" customFormat="1" ht="36" customHeight="1">
      <c r="D69" s="554"/>
      <c r="E69" s="554"/>
      <c r="F69" s="554"/>
      <c r="G69" s="554"/>
      <c r="H69" s="554"/>
      <c r="I69" s="554"/>
      <c r="J69" s="554"/>
      <c r="K69" s="554"/>
      <c r="L69" s="554"/>
      <c r="M69" s="554"/>
      <c r="N69" s="554"/>
      <c r="O69" s="554"/>
      <c r="P69" s="554"/>
      <c r="Q69" s="554"/>
      <c r="R69" s="554"/>
    </row>
    <row r="70" spans="4:18" s="555" customFormat="1" ht="36" customHeight="1">
      <c r="D70" s="554"/>
      <c r="E70" s="554"/>
      <c r="F70" s="554"/>
      <c r="G70" s="554"/>
      <c r="H70" s="554"/>
      <c r="I70" s="554"/>
      <c r="J70" s="554"/>
      <c r="K70" s="554"/>
      <c r="L70" s="554"/>
      <c r="M70" s="554"/>
      <c r="N70" s="554"/>
      <c r="O70" s="554"/>
      <c r="P70" s="554"/>
      <c r="Q70" s="554"/>
      <c r="R70" s="554"/>
    </row>
    <row r="71" spans="4:18" s="555" customFormat="1" ht="36" customHeight="1">
      <c r="D71" s="554"/>
      <c r="E71" s="554"/>
      <c r="F71" s="554"/>
      <c r="G71" s="554"/>
      <c r="H71" s="554"/>
      <c r="I71" s="554"/>
      <c r="J71" s="554"/>
      <c r="K71" s="554"/>
      <c r="L71" s="554"/>
      <c r="M71" s="554"/>
      <c r="N71" s="554"/>
      <c r="O71" s="554"/>
      <c r="P71" s="554"/>
      <c r="Q71" s="554"/>
      <c r="R71" s="554"/>
    </row>
    <row r="72" spans="4:18" s="555" customFormat="1" ht="36" customHeight="1">
      <c r="D72" s="554"/>
      <c r="E72" s="554"/>
      <c r="F72" s="554"/>
      <c r="G72" s="554"/>
      <c r="H72" s="554"/>
      <c r="I72" s="554"/>
      <c r="J72" s="554"/>
      <c r="K72" s="554"/>
      <c r="L72" s="554"/>
      <c r="M72" s="554"/>
      <c r="N72" s="554"/>
      <c r="O72" s="554"/>
      <c r="P72" s="554"/>
      <c r="Q72" s="554"/>
      <c r="R72" s="554"/>
    </row>
    <row r="73" spans="4:18" s="555" customFormat="1" ht="36" customHeight="1">
      <c r="D73" s="554"/>
      <c r="E73" s="554"/>
      <c r="F73" s="554"/>
      <c r="G73" s="554"/>
      <c r="H73" s="554"/>
      <c r="I73" s="554"/>
      <c r="J73" s="554"/>
      <c r="K73" s="554"/>
      <c r="L73" s="554"/>
      <c r="M73" s="554"/>
      <c r="N73" s="554"/>
      <c r="O73" s="554"/>
      <c r="P73" s="554"/>
      <c r="Q73" s="554"/>
      <c r="R73" s="554"/>
    </row>
    <row r="74" spans="4:18" s="555" customFormat="1" ht="36" customHeight="1">
      <c r="D74" s="554"/>
      <c r="E74" s="554"/>
      <c r="F74" s="554"/>
      <c r="G74" s="554"/>
      <c r="H74" s="554"/>
      <c r="I74" s="554"/>
      <c r="J74" s="554"/>
      <c r="K74" s="554"/>
      <c r="L74" s="554"/>
      <c r="M74" s="554"/>
      <c r="N74" s="554"/>
      <c r="O74" s="554"/>
      <c r="P74" s="554"/>
      <c r="Q74" s="554"/>
      <c r="R74" s="554"/>
    </row>
    <row r="75" spans="4:18" s="555" customFormat="1" ht="36" customHeight="1">
      <c r="D75" s="554"/>
      <c r="E75" s="554"/>
      <c r="F75" s="554"/>
      <c r="G75" s="554"/>
      <c r="H75" s="554"/>
      <c r="I75" s="554"/>
      <c r="J75" s="554"/>
      <c r="K75" s="554"/>
      <c r="L75" s="554"/>
      <c r="M75" s="554"/>
      <c r="N75" s="554"/>
      <c r="O75" s="554"/>
      <c r="P75" s="554"/>
      <c r="Q75" s="554"/>
      <c r="R75" s="554"/>
    </row>
    <row r="76" spans="4:18" s="555" customFormat="1" ht="36" customHeight="1">
      <c r="D76" s="554"/>
      <c r="E76" s="554"/>
      <c r="F76" s="554"/>
      <c r="G76" s="554"/>
      <c r="H76" s="554"/>
      <c r="I76" s="554"/>
      <c r="J76" s="554"/>
      <c r="K76" s="554"/>
      <c r="L76" s="554"/>
      <c r="M76" s="554"/>
      <c r="N76" s="554"/>
      <c r="O76" s="554"/>
      <c r="P76" s="554"/>
      <c r="Q76" s="554"/>
      <c r="R76" s="554"/>
    </row>
    <row r="77" spans="4:18" s="555" customFormat="1" ht="36" customHeight="1">
      <c r="D77" s="554"/>
      <c r="E77" s="554"/>
      <c r="F77" s="554"/>
      <c r="G77" s="554"/>
      <c r="H77" s="554"/>
      <c r="I77" s="554"/>
      <c r="J77" s="554"/>
      <c r="K77" s="554"/>
      <c r="L77" s="554"/>
      <c r="M77" s="554"/>
      <c r="N77" s="554"/>
      <c r="O77" s="554"/>
      <c r="P77" s="554"/>
      <c r="Q77" s="554"/>
      <c r="R77" s="554"/>
    </row>
    <row r="78" spans="4:18" s="555" customFormat="1" ht="36" customHeight="1">
      <c r="D78" s="554"/>
      <c r="E78" s="554"/>
      <c r="F78" s="554"/>
      <c r="G78" s="554"/>
      <c r="H78" s="554"/>
      <c r="I78" s="554"/>
      <c r="J78" s="554"/>
      <c r="K78" s="554"/>
      <c r="L78" s="554"/>
      <c r="M78" s="554"/>
      <c r="N78" s="554"/>
      <c r="O78" s="554"/>
      <c r="P78" s="554"/>
      <c r="Q78" s="554"/>
      <c r="R78" s="554"/>
    </row>
    <row r="79" spans="4:18" s="555" customFormat="1" ht="36" customHeight="1">
      <c r="D79" s="554"/>
      <c r="E79" s="554"/>
      <c r="F79" s="554"/>
      <c r="G79" s="554"/>
      <c r="H79" s="554"/>
      <c r="I79" s="554"/>
      <c r="J79" s="554"/>
      <c r="K79" s="554"/>
      <c r="L79" s="554"/>
      <c r="M79" s="554"/>
      <c r="N79" s="554"/>
      <c r="O79" s="554"/>
      <c r="P79" s="554"/>
      <c r="Q79" s="554"/>
      <c r="R79" s="554"/>
    </row>
    <row r="80" spans="4:18" s="555" customFormat="1" ht="36" customHeight="1">
      <c r="D80" s="554"/>
      <c r="E80" s="554"/>
      <c r="F80" s="554"/>
      <c r="G80" s="554"/>
      <c r="H80" s="554"/>
      <c r="I80" s="554"/>
      <c r="J80" s="554"/>
      <c r="K80" s="554"/>
      <c r="L80" s="554"/>
      <c r="M80" s="554"/>
      <c r="N80" s="554"/>
      <c r="O80" s="554"/>
      <c r="P80" s="554"/>
      <c r="Q80" s="554"/>
      <c r="R80" s="554"/>
    </row>
    <row r="81" spans="4:18" s="555" customFormat="1" ht="36" customHeight="1">
      <c r="D81" s="554"/>
      <c r="E81" s="554"/>
      <c r="F81" s="554"/>
      <c r="G81" s="554"/>
      <c r="H81" s="554"/>
      <c r="I81" s="554"/>
      <c r="J81" s="554"/>
      <c r="K81" s="554"/>
      <c r="L81" s="554"/>
      <c r="M81" s="554"/>
      <c r="N81" s="554"/>
      <c r="O81" s="554"/>
      <c r="P81" s="554"/>
      <c r="Q81" s="554"/>
      <c r="R81" s="554"/>
    </row>
    <row r="82" spans="4:18" s="555" customFormat="1" ht="36" customHeight="1">
      <c r="D82" s="554"/>
      <c r="E82" s="554"/>
      <c r="F82" s="554"/>
      <c r="G82" s="554"/>
      <c r="H82" s="554"/>
      <c r="I82" s="554"/>
      <c r="J82" s="554"/>
      <c r="K82" s="554"/>
      <c r="L82" s="554"/>
      <c r="M82" s="554"/>
      <c r="N82" s="554"/>
      <c r="O82" s="554"/>
      <c r="P82" s="554"/>
      <c r="Q82" s="554"/>
      <c r="R82" s="554"/>
    </row>
    <row r="83" spans="4:18" s="555" customFormat="1" ht="36" customHeight="1">
      <c r="D83" s="554"/>
      <c r="E83" s="554"/>
      <c r="F83" s="554"/>
      <c r="G83" s="554"/>
      <c r="H83" s="554"/>
      <c r="I83" s="554"/>
      <c r="J83" s="554"/>
      <c r="K83" s="554"/>
      <c r="L83" s="554"/>
      <c r="M83" s="554"/>
      <c r="N83" s="554"/>
      <c r="O83" s="554"/>
      <c r="P83" s="554"/>
      <c r="Q83" s="554"/>
      <c r="R83" s="554"/>
    </row>
    <row r="84" spans="4:18" s="555" customFormat="1" ht="36" customHeight="1">
      <c r="D84" s="554"/>
      <c r="E84" s="554"/>
      <c r="F84" s="554"/>
      <c r="G84" s="554"/>
      <c r="H84" s="554"/>
      <c r="I84" s="554"/>
      <c r="J84" s="554"/>
      <c r="K84" s="554"/>
      <c r="L84" s="554"/>
      <c r="M84" s="554"/>
      <c r="N84" s="554"/>
      <c r="O84" s="554"/>
      <c r="P84" s="554"/>
      <c r="Q84" s="554"/>
      <c r="R84" s="554"/>
    </row>
    <row r="85" spans="4:18" s="555" customFormat="1" ht="36" customHeight="1">
      <c r="D85" s="554"/>
      <c r="E85" s="554"/>
      <c r="F85" s="554"/>
      <c r="G85" s="554"/>
      <c r="H85" s="554"/>
      <c r="I85" s="554"/>
      <c r="J85" s="554"/>
      <c r="K85" s="554"/>
      <c r="L85" s="554"/>
      <c r="M85" s="554"/>
      <c r="N85" s="554"/>
      <c r="O85" s="554"/>
      <c r="P85" s="554"/>
      <c r="Q85" s="554"/>
      <c r="R85" s="554"/>
    </row>
    <row r="86" spans="4:18" s="555" customFormat="1" ht="36" customHeight="1">
      <c r="D86" s="554"/>
      <c r="E86" s="554"/>
      <c r="F86" s="554"/>
      <c r="G86" s="554"/>
      <c r="H86" s="554"/>
      <c r="I86" s="554"/>
      <c r="J86" s="554"/>
      <c r="K86" s="554"/>
      <c r="L86" s="554"/>
      <c r="M86" s="554"/>
      <c r="N86" s="554"/>
      <c r="O86" s="554"/>
      <c r="P86" s="554"/>
      <c r="Q86" s="554"/>
      <c r="R86" s="554"/>
    </row>
    <row r="87" spans="4:18" s="555" customFormat="1" ht="36" customHeight="1">
      <c r="D87" s="554"/>
      <c r="E87" s="554"/>
      <c r="F87" s="554"/>
      <c r="G87" s="554"/>
      <c r="H87" s="554"/>
      <c r="I87" s="554"/>
      <c r="J87" s="554"/>
      <c r="K87" s="554"/>
      <c r="L87" s="554"/>
      <c r="M87" s="554"/>
      <c r="N87" s="554"/>
      <c r="O87" s="554"/>
      <c r="P87" s="554"/>
      <c r="Q87" s="554"/>
      <c r="R87" s="554"/>
    </row>
    <row r="88" spans="4:18" s="555" customFormat="1" ht="36" customHeight="1">
      <c r="D88" s="554"/>
      <c r="E88" s="554"/>
      <c r="F88" s="554"/>
      <c r="G88" s="554"/>
      <c r="H88" s="554"/>
      <c r="I88" s="554"/>
      <c r="J88" s="554"/>
      <c r="K88" s="554"/>
      <c r="L88" s="554"/>
      <c r="M88" s="554"/>
      <c r="N88" s="554"/>
      <c r="O88" s="554"/>
      <c r="P88" s="554"/>
      <c r="Q88" s="554"/>
      <c r="R88" s="554"/>
    </row>
    <row r="89" spans="4:18" s="555" customFormat="1" ht="36" customHeight="1">
      <c r="D89" s="554"/>
      <c r="E89" s="554"/>
      <c r="F89" s="554"/>
      <c r="G89" s="554"/>
      <c r="H89" s="554"/>
      <c r="I89" s="554"/>
      <c r="J89" s="554"/>
      <c r="K89" s="554"/>
      <c r="L89" s="554"/>
      <c r="M89" s="554"/>
      <c r="N89" s="554"/>
      <c r="O89" s="554"/>
      <c r="P89" s="554"/>
      <c r="Q89" s="554"/>
      <c r="R89" s="554"/>
    </row>
    <row r="90" spans="4:18" s="555" customFormat="1" ht="36" customHeight="1">
      <c r="D90" s="554"/>
      <c r="E90" s="554"/>
      <c r="F90" s="554"/>
      <c r="G90" s="554"/>
      <c r="H90" s="554"/>
      <c r="I90" s="554"/>
      <c r="J90" s="554"/>
      <c r="K90" s="554"/>
      <c r="L90" s="554"/>
      <c r="M90" s="554"/>
      <c r="N90" s="554"/>
      <c r="O90" s="554"/>
      <c r="P90" s="554"/>
      <c r="Q90" s="554"/>
      <c r="R90" s="554"/>
    </row>
    <row r="91" spans="4:18" s="555" customFormat="1" ht="36" customHeight="1">
      <c r="D91" s="554"/>
      <c r="E91" s="554"/>
      <c r="F91" s="554"/>
      <c r="G91" s="554"/>
      <c r="H91" s="554"/>
      <c r="I91" s="554"/>
      <c r="J91" s="554"/>
      <c r="K91" s="554"/>
      <c r="L91" s="554"/>
      <c r="M91" s="554"/>
      <c r="N91" s="554"/>
      <c r="O91" s="554"/>
      <c r="P91" s="554"/>
      <c r="Q91" s="554"/>
      <c r="R91" s="554"/>
    </row>
    <row r="92" spans="4:18" s="555" customFormat="1" ht="36" customHeight="1">
      <c r="D92" s="554"/>
      <c r="E92" s="554"/>
      <c r="F92" s="554"/>
      <c r="G92" s="554"/>
      <c r="H92" s="554"/>
      <c r="I92" s="554"/>
      <c r="J92" s="554"/>
      <c r="K92" s="554"/>
      <c r="L92" s="554"/>
      <c r="M92" s="554"/>
      <c r="N92" s="554"/>
      <c r="O92" s="554"/>
      <c r="P92" s="554"/>
      <c r="Q92" s="554"/>
      <c r="R92" s="554"/>
    </row>
    <row r="93" spans="4:18" s="555" customFormat="1" ht="36" customHeight="1">
      <c r="D93" s="554"/>
      <c r="E93" s="554"/>
      <c r="F93" s="554"/>
      <c r="G93" s="554"/>
      <c r="H93" s="554"/>
      <c r="I93" s="554"/>
      <c r="J93" s="554"/>
      <c r="K93" s="554"/>
      <c r="L93" s="554"/>
      <c r="M93" s="554"/>
      <c r="N93" s="554"/>
      <c r="O93" s="554"/>
      <c r="P93" s="554"/>
      <c r="Q93" s="554"/>
      <c r="R93" s="554"/>
    </row>
    <row r="94" spans="4:18" s="555" customFormat="1" ht="36" customHeight="1">
      <c r="D94" s="554"/>
      <c r="E94" s="554"/>
      <c r="F94" s="554"/>
      <c r="G94" s="554"/>
      <c r="H94" s="554"/>
      <c r="I94" s="554"/>
      <c r="J94" s="554"/>
      <c r="K94" s="554"/>
      <c r="L94" s="554"/>
      <c r="M94" s="554"/>
      <c r="N94" s="554"/>
      <c r="O94" s="554"/>
      <c r="P94" s="554"/>
      <c r="Q94" s="554"/>
      <c r="R94" s="554"/>
    </row>
    <row r="95" spans="4:18" s="555" customFormat="1" ht="36" customHeight="1">
      <c r="D95" s="554"/>
      <c r="E95" s="554"/>
      <c r="F95" s="554"/>
      <c r="G95" s="554"/>
      <c r="H95" s="554"/>
      <c r="I95" s="554"/>
      <c r="J95" s="554"/>
      <c r="K95" s="554"/>
      <c r="L95" s="554"/>
      <c r="M95" s="554"/>
      <c r="N95" s="554"/>
      <c r="O95" s="554"/>
      <c r="P95" s="554"/>
      <c r="Q95" s="554"/>
      <c r="R95" s="554"/>
    </row>
    <row r="96" spans="4:18" s="555" customFormat="1" ht="36" customHeight="1">
      <c r="D96" s="554"/>
      <c r="E96" s="554"/>
      <c r="F96" s="554"/>
      <c r="G96" s="554"/>
      <c r="H96" s="554"/>
      <c r="I96" s="554"/>
      <c r="J96" s="554"/>
      <c r="K96" s="554"/>
      <c r="L96" s="554"/>
      <c r="M96" s="554"/>
      <c r="N96" s="554"/>
      <c r="O96" s="554"/>
      <c r="P96" s="554"/>
      <c r="Q96" s="554"/>
      <c r="R96" s="554"/>
    </row>
    <row r="97" spans="4:18" s="555" customFormat="1" ht="36" customHeight="1">
      <c r="D97" s="554"/>
      <c r="E97" s="554"/>
      <c r="F97" s="554"/>
      <c r="G97" s="554"/>
      <c r="H97" s="554"/>
      <c r="I97" s="554"/>
      <c r="J97" s="554"/>
      <c r="K97" s="554"/>
      <c r="L97" s="554"/>
      <c r="M97" s="554"/>
      <c r="N97" s="554"/>
      <c r="O97" s="554"/>
      <c r="P97" s="554"/>
      <c r="Q97" s="554"/>
      <c r="R97" s="554"/>
    </row>
    <row r="98" spans="4:18" s="555" customFormat="1" ht="36" customHeight="1">
      <c r="D98" s="554"/>
      <c r="E98" s="554"/>
      <c r="F98" s="554"/>
      <c r="G98" s="554"/>
      <c r="H98" s="554"/>
      <c r="I98" s="554"/>
      <c r="J98" s="554"/>
      <c r="K98" s="554"/>
      <c r="L98" s="554"/>
      <c r="M98" s="554"/>
      <c r="N98" s="554"/>
      <c r="O98" s="554"/>
      <c r="P98" s="554"/>
      <c r="Q98" s="554"/>
      <c r="R98" s="554"/>
    </row>
    <row r="99" spans="4:18" s="555" customFormat="1" ht="36" customHeight="1">
      <c r="D99" s="554"/>
      <c r="E99" s="554"/>
      <c r="F99" s="554"/>
      <c r="G99" s="554"/>
      <c r="H99" s="554"/>
      <c r="I99" s="554"/>
      <c r="J99" s="554"/>
      <c r="K99" s="554"/>
      <c r="L99" s="554"/>
      <c r="M99" s="554"/>
      <c r="N99" s="554"/>
      <c r="O99" s="554"/>
      <c r="P99" s="554"/>
      <c r="Q99" s="554"/>
      <c r="R99" s="554"/>
    </row>
    <row r="100" spans="4:18" s="555" customFormat="1" ht="36" customHeight="1">
      <c r="D100" s="554"/>
      <c r="E100" s="554"/>
      <c r="F100" s="554"/>
      <c r="G100" s="554"/>
      <c r="H100" s="554"/>
      <c r="I100" s="554"/>
      <c r="J100" s="554"/>
      <c r="K100" s="554"/>
      <c r="L100" s="554"/>
      <c r="M100" s="554"/>
      <c r="N100" s="554"/>
      <c r="O100" s="554"/>
      <c r="P100" s="554"/>
      <c r="Q100" s="554"/>
      <c r="R100" s="554"/>
    </row>
    <row r="101" spans="4:18" s="555" customFormat="1" ht="36" customHeight="1">
      <c r="D101" s="554"/>
      <c r="E101" s="554"/>
      <c r="F101" s="554"/>
      <c r="G101" s="554"/>
      <c r="H101" s="554"/>
      <c r="I101" s="554"/>
      <c r="J101" s="554"/>
      <c r="K101" s="554"/>
      <c r="L101" s="554"/>
      <c r="M101" s="554"/>
      <c r="N101" s="554"/>
      <c r="O101" s="554"/>
      <c r="P101" s="554"/>
      <c r="Q101" s="554"/>
      <c r="R101" s="554"/>
    </row>
    <row r="102" spans="4:18" s="555" customFormat="1" ht="36" customHeight="1">
      <c r="D102" s="554"/>
      <c r="E102" s="554"/>
      <c r="F102" s="554"/>
      <c r="G102" s="554"/>
      <c r="H102" s="554"/>
      <c r="I102" s="554"/>
      <c r="J102" s="554"/>
      <c r="K102" s="554"/>
      <c r="L102" s="554"/>
      <c r="M102" s="554"/>
      <c r="N102" s="554"/>
      <c r="O102" s="554"/>
      <c r="P102" s="554"/>
      <c r="Q102" s="554"/>
      <c r="R102" s="554"/>
    </row>
    <row r="103" spans="4:18" s="555" customFormat="1" ht="36" customHeight="1">
      <c r="D103" s="554"/>
      <c r="E103" s="554"/>
      <c r="F103" s="554"/>
      <c r="G103" s="554"/>
      <c r="H103" s="554"/>
      <c r="I103" s="554"/>
      <c r="J103" s="554"/>
      <c r="K103" s="554"/>
      <c r="L103" s="554"/>
      <c r="M103" s="554"/>
      <c r="N103" s="554"/>
      <c r="O103" s="554"/>
      <c r="P103" s="554"/>
      <c r="Q103" s="554"/>
      <c r="R103" s="554"/>
    </row>
    <row r="104" spans="4:18" s="555" customFormat="1" ht="36" customHeight="1">
      <c r="D104" s="554"/>
      <c r="E104" s="554"/>
      <c r="F104" s="554"/>
      <c r="G104" s="554"/>
      <c r="H104" s="554"/>
      <c r="I104" s="554"/>
      <c r="J104" s="554"/>
      <c r="K104" s="554"/>
      <c r="L104" s="554"/>
      <c r="M104" s="554"/>
      <c r="N104" s="554"/>
      <c r="O104" s="554"/>
      <c r="P104" s="554"/>
      <c r="Q104" s="554"/>
      <c r="R104" s="554"/>
    </row>
    <row r="105" spans="4:18" s="555" customFormat="1" ht="36" customHeight="1">
      <c r="D105" s="554"/>
      <c r="E105" s="554"/>
      <c r="F105" s="554"/>
      <c r="G105" s="554"/>
      <c r="H105" s="554"/>
      <c r="I105" s="554"/>
      <c r="J105" s="554"/>
      <c r="K105" s="554"/>
      <c r="L105" s="554"/>
      <c r="M105" s="554"/>
      <c r="N105" s="554"/>
      <c r="O105" s="554"/>
      <c r="P105" s="554"/>
      <c r="Q105" s="554"/>
      <c r="R105" s="554"/>
    </row>
    <row r="106" spans="4:18" s="555" customFormat="1" ht="36" customHeight="1">
      <c r="D106" s="554"/>
      <c r="E106" s="554"/>
      <c r="F106" s="554"/>
      <c r="G106" s="554"/>
      <c r="H106" s="554"/>
      <c r="I106" s="554"/>
      <c r="J106" s="554"/>
      <c r="K106" s="554"/>
      <c r="L106" s="554"/>
      <c r="M106" s="554"/>
      <c r="N106" s="554"/>
      <c r="O106" s="554"/>
      <c r="P106" s="554"/>
      <c r="Q106" s="554"/>
      <c r="R106" s="554"/>
    </row>
    <row r="107" spans="4:18" s="555" customFormat="1" ht="36" customHeight="1">
      <c r="D107" s="554"/>
      <c r="E107" s="554"/>
      <c r="F107" s="554"/>
      <c r="G107" s="554"/>
      <c r="H107" s="554"/>
      <c r="I107" s="554"/>
      <c r="J107" s="554"/>
      <c r="K107" s="554"/>
      <c r="L107" s="554"/>
      <c r="M107" s="554"/>
      <c r="N107" s="554"/>
      <c r="O107" s="554"/>
      <c r="P107" s="554"/>
      <c r="Q107" s="554"/>
      <c r="R107" s="554"/>
    </row>
    <row r="108" spans="4:18" s="555" customFormat="1" ht="36" customHeight="1">
      <c r="D108" s="554"/>
      <c r="E108" s="554"/>
      <c r="F108" s="554"/>
      <c r="G108" s="554"/>
      <c r="H108" s="554"/>
      <c r="I108" s="554"/>
      <c r="J108" s="554"/>
      <c r="K108" s="554"/>
      <c r="L108" s="554"/>
      <c r="M108" s="554"/>
      <c r="N108" s="554"/>
      <c r="O108" s="554"/>
      <c r="P108" s="554"/>
      <c r="Q108" s="554"/>
      <c r="R108" s="554"/>
    </row>
    <row r="109" spans="4:18" s="555" customFormat="1" ht="36" customHeight="1">
      <c r="D109" s="554"/>
      <c r="E109" s="554"/>
      <c r="F109" s="554"/>
      <c r="G109" s="554"/>
      <c r="H109" s="554"/>
      <c r="I109" s="554"/>
      <c r="J109" s="554"/>
      <c r="K109" s="554"/>
      <c r="L109" s="554"/>
      <c r="M109" s="554"/>
      <c r="N109" s="554"/>
      <c r="O109" s="554"/>
      <c r="P109" s="554"/>
      <c r="Q109" s="554"/>
      <c r="R109" s="554"/>
    </row>
    <row r="110" spans="4:18" s="555" customFormat="1" ht="36" customHeight="1">
      <c r="D110" s="554"/>
      <c r="E110" s="554"/>
      <c r="F110" s="554"/>
      <c r="G110" s="554"/>
      <c r="H110" s="554"/>
      <c r="I110" s="554"/>
      <c r="J110" s="554"/>
      <c r="K110" s="554"/>
      <c r="L110" s="554"/>
      <c r="M110" s="554"/>
      <c r="N110" s="554"/>
      <c r="O110" s="554"/>
      <c r="P110" s="554"/>
      <c r="Q110" s="554"/>
      <c r="R110" s="554"/>
    </row>
    <row r="111" spans="4:18" s="555" customFormat="1" ht="36" customHeight="1">
      <c r="D111" s="554"/>
      <c r="E111" s="554"/>
      <c r="F111" s="554"/>
      <c r="G111" s="554"/>
      <c r="H111" s="554"/>
      <c r="I111" s="554"/>
      <c r="J111" s="554"/>
      <c r="K111" s="554"/>
      <c r="L111" s="554"/>
      <c r="M111" s="554"/>
      <c r="N111" s="554"/>
      <c r="O111" s="554"/>
      <c r="P111" s="554"/>
      <c r="Q111" s="554"/>
      <c r="R111" s="554"/>
    </row>
    <row r="112" spans="4:18" s="555" customFormat="1" ht="36" customHeight="1">
      <c r="D112" s="554"/>
      <c r="E112" s="554"/>
      <c r="F112" s="554"/>
      <c r="G112" s="554"/>
      <c r="H112" s="554"/>
      <c r="I112" s="554"/>
      <c r="J112" s="554"/>
      <c r="K112" s="554"/>
      <c r="L112" s="554"/>
      <c r="M112" s="554"/>
      <c r="N112" s="554"/>
      <c r="O112" s="554"/>
      <c r="P112" s="554"/>
      <c r="Q112" s="554"/>
      <c r="R112" s="554"/>
    </row>
    <row r="113" spans="4:18" s="555" customFormat="1" ht="36" customHeight="1">
      <c r="D113" s="554"/>
      <c r="E113" s="554"/>
      <c r="F113" s="554"/>
      <c r="G113" s="554"/>
      <c r="H113" s="554"/>
      <c r="I113" s="554"/>
      <c r="J113" s="554"/>
      <c r="K113" s="554"/>
      <c r="L113" s="554"/>
      <c r="M113" s="554"/>
      <c r="N113" s="554"/>
      <c r="O113" s="554"/>
      <c r="P113" s="554"/>
      <c r="Q113" s="554"/>
      <c r="R113" s="554"/>
    </row>
    <row r="114" spans="4:18" s="555" customFormat="1" ht="36" customHeight="1">
      <c r="D114" s="554"/>
      <c r="E114" s="554"/>
      <c r="F114" s="554"/>
      <c r="G114" s="554"/>
      <c r="H114" s="554"/>
      <c r="I114" s="554"/>
      <c r="J114" s="554"/>
      <c r="K114" s="554"/>
      <c r="L114" s="554"/>
      <c r="M114" s="554"/>
      <c r="N114" s="554"/>
      <c r="O114" s="554"/>
      <c r="P114" s="554"/>
      <c r="Q114" s="554"/>
      <c r="R114" s="554"/>
    </row>
    <row r="115" spans="4:18" s="555" customFormat="1" ht="36" customHeight="1">
      <c r="D115" s="554"/>
      <c r="E115" s="554"/>
      <c r="F115" s="554"/>
      <c r="G115" s="554"/>
      <c r="H115" s="554"/>
      <c r="I115" s="554"/>
      <c r="J115" s="554"/>
      <c r="K115" s="554"/>
      <c r="L115" s="554"/>
      <c r="M115" s="554"/>
      <c r="N115" s="554"/>
      <c r="O115" s="554"/>
      <c r="P115" s="554"/>
      <c r="Q115" s="554"/>
      <c r="R115" s="554"/>
    </row>
    <row r="116" spans="4:18" s="555" customFormat="1" ht="36" customHeight="1">
      <c r="D116" s="554"/>
      <c r="E116" s="554"/>
      <c r="F116" s="554"/>
      <c r="G116" s="554"/>
      <c r="H116" s="554"/>
      <c r="I116" s="554"/>
      <c r="J116" s="554"/>
      <c r="K116" s="554"/>
      <c r="L116" s="554"/>
      <c r="M116" s="554"/>
      <c r="N116" s="554"/>
      <c r="O116" s="554"/>
      <c r="P116" s="554"/>
      <c r="Q116" s="554"/>
      <c r="R116" s="554"/>
    </row>
    <row r="117" spans="4:18" s="555" customFormat="1" ht="36" customHeight="1">
      <c r="D117" s="554"/>
      <c r="E117" s="554"/>
      <c r="F117" s="554"/>
      <c r="G117" s="554"/>
      <c r="H117" s="554"/>
      <c r="I117" s="554"/>
      <c r="J117" s="554"/>
      <c r="K117" s="554"/>
      <c r="L117" s="554"/>
      <c r="M117" s="554"/>
      <c r="N117" s="554"/>
      <c r="O117" s="554"/>
      <c r="P117" s="554"/>
      <c r="Q117" s="554"/>
      <c r="R117" s="554"/>
    </row>
    <row r="118" spans="4:18" s="555" customFormat="1" ht="36" customHeight="1">
      <c r="D118" s="554"/>
      <c r="E118" s="554"/>
      <c r="F118" s="554"/>
      <c r="G118" s="554"/>
      <c r="H118" s="554"/>
      <c r="I118" s="554"/>
      <c r="J118" s="554"/>
      <c r="K118" s="554"/>
      <c r="L118" s="554"/>
      <c r="M118" s="554"/>
      <c r="N118" s="554"/>
      <c r="O118" s="554"/>
      <c r="P118" s="554"/>
      <c r="Q118" s="554"/>
      <c r="R118" s="554"/>
    </row>
    <row r="119" spans="4:18" s="555" customFormat="1" ht="36" customHeight="1">
      <c r="D119" s="554"/>
      <c r="E119" s="554"/>
      <c r="F119" s="554"/>
      <c r="G119" s="554"/>
      <c r="H119" s="554"/>
      <c r="I119" s="554"/>
      <c r="J119" s="554"/>
      <c r="K119" s="554"/>
      <c r="L119" s="554"/>
      <c r="M119" s="554"/>
      <c r="N119" s="554"/>
      <c r="O119" s="554"/>
      <c r="P119" s="554"/>
      <c r="Q119" s="554"/>
      <c r="R119" s="554"/>
    </row>
    <row r="120" spans="4:18" s="555" customFormat="1" ht="36" customHeight="1">
      <c r="D120" s="554"/>
      <c r="E120" s="554"/>
      <c r="F120" s="554"/>
      <c r="G120" s="554"/>
      <c r="H120" s="554"/>
      <c r="I120" s="554"/>
      <c r="J120" s="554"/>
      <c r="K120" s="554"/>
      <c r="L120" s="554"/>
      <c r="M120" s="554"/>
      <c r="N120" s="554"/>
      <c r="O120" s="554"/>
      <c r="P120" s="554"/>
      <c r="Q120" s="554"/>
      <c r="R120" s="554"/>
    </row>
    <row r="121" spans="4:18" s="555" customFormat="1" ht="36" customHeight="1">
      <c r="D121" s="554"/>
      <c r="E121" s="554"/>
      <c r="F121" s="554"/>
      <c r="G121" s="554"/>
      <c r="H121" s="554"/>
      <c r="I121" s="554"/>
      <c r="J121" s="554"/>
      <c r="K121" s="554"/>
      <c r="L121" s="554"/>
      <c r="M121" s="554"/>
      <c r="N121" s="554"/>
      <c r="O121" s="554"/>
      <c r="P121" s="554"/>
      <c r="Q121" s="554"/>
      <c r="R121" s="554"/>
    </row>
    <row r="122" spans="4:18" s="555" customFormat="1" ht="36" customHeight="1">
      <c r="D122" s="554"/>
      <c r="E122" s="554"/>
      <c r="F122" s="554"/>
      <c r="G122" s="554"/>
      <c r="H122" s="554"/>
      <c r="I122" s="554"/>
      <c r="J122" s="554"/>
      <c r="K122" s="554"/>
      <c r="L122" s="554"/>
      <c r="M122" s="554"/>
      <c r="N122" s="554"/>
      <c r="O122" s="554"/>
      <c r="P122" s="554"/>
      <c r="Q122" s="554"/>
      <c r="R122" s="554"/>
    </row>
    <row r="123" spans="4:18" s="555" customFormat="1" ht="36" customHeight="1">
      <c r="D123" s="554"/>
      <c r="E123" s="554"/>
      <c r="F123" s="554"/>
      <c r="G123" s="554"/>
      <c r="H123" s="554"/>
      <c r="I123" s="554"/>
      <c r="J123" s="554"/>
      <c r="K123" s="554"/>
      <c r="L123" s="554"/>
      <c r="M123" s="554"/>
      <c r="N123" s="554"/>
      <c r="O123" s="554"/>
      <c r="P123" s="554"/>
      <c r="Q123" s="554"/>
      <c r="R123" s="554"/>
    </row>
    <row r="124" spans="4:18" s="555" customFormat="1" ht="36" customHeight="1">
      <c r="D124" s="554"/>
      <c r="E124" s="554"/>
      <c r="F124" s="554"/>
      <c r="G124" s="554"/>
      <c r="H124" s="554"/>
      <c r="I124" s="554"/>
      <c r="J124" s="554"/>
      <c r="K124" s="554"/>
      <c r="L124" s="554"/>
      <c r="M124" s="554"/>
      <c r="N124" s="554"/>
      <c r="O124" s="554"/>
      <c r="P124" s="554"/>
      <c r="Q124" s="554"/>
      <c r="R124" s="554"/>
    </row>
    <row r="125" spans="4:18" s="555" customFormat="1" ht="36" customHeight="1">
      <c r="D125" s="554"/>
      <c r="E125" s="554"/>
      <c r="F125" s="554"/>
      <c r="G125" s="554"/>
      <c r="H125" s="554"/>
      <c r="I125" s="554"/>
      <c r="J125" s="554"/>
      <c r="K125" s="554"/>
      <c r="L125" s="554"/>
      <c r="M125" s="554"/>
      <c r="N125" s="554"/>
      <c r="O125" s="554"/>
      <c r="P125" s="554"/>
      <c r="Q125" s="554"/>
      <c r="R125" s="554"/>
    </row>
    <row r="126" spans="4:18" s="555" customFormat="1" ht="36" customHeight="1">
      <c r="D126" s="554"/>
      <c r="E126" s="554"/>
      <c r="F126" s="554"/>
      <c r="G126" s="554"/>
      <c r="H126" s="554"/>
      <c r="I126" s="554"/>
      <c r="J126" s="554"/>
      <c r="K126" s="554"/>
      <c r="L126" s="554"/>
      <c r="M126" s="554"/>
      <c r="N126" s="554"/>
      <c r="O126" s="554"/>
      <c r="P126" s="554"/>
      <c r="Q126" s="554"/>
      <c r="R126" s="554"/>
    </row>
    <row r="127" spans="4:18" s="555" customFormat="1" ht="36" customHeight="1">
      <c r="D127" s="554"/>
      <c r="E127" s="554"/>
      <c r="F127" s="554"/>
      <c r="G127" s="554"/>
      <c r="H127" s="554"/>
      <c r="I127" s="554"/>
      <c r="J127" s="554"/>
      <c r="K127" s="554"/>
      <c r="L127" s="554"/>
      <c r="M127" s="554"/>
      <c r="N127" s="554"/>
      <c r="O127" s="554"/>
      <c r="P127" s="554"/>
      <c r="Q127" s="554"/>
      <c r="R127" s="554"/>
    </row>
    <row r="128" spans="4:18" s="555" customFormat="1" ht="36" customHeight="1">
      <c r="D128" s="554"/>
      <c r="E128" s="554"/>
      <c r="F128" s="554"/>
      <c r="G128" s="554"/>
      <c r="H128" s="554"/>
      <c r="I128" s="554"/>
      <c r="J128" s="554"/>
      <c r="K128" s="554"/>
      <c r="L128" s="554"/>
      <c r="M128" s="554"/>
      <c r="N128" s="554"/>
      <c r="O128" s="554"/>
      <c r="P128" s="554"/>
      <c r="Q128" s="554"/>
      <c r="R128" s="554"/>
    </row>
    <row r="129" spans="4:18" s="555" customFormat="1" ht="36" customHeight="1">
      <c r="D129" s="554"/>
      <c r="E129" s="554"/>
      <c r="F129" s="554"/>
      <c r="G129" s="554"/>
      <c r="H129" s="554"/>
      <c r="I129" s="554"/>
      <c r="J129" s="554"/>
      <c r="K129" s="554"/>
      <c r="L129" s="554"/>
      <c r="M129" s="554"/>
      <c r="N129" s="554"/>
      <c r="O129" s="554"/>
      <c r="P129" s="554"/>
      <c r="Q129" s="554"/>
      <c r="R129" s="554"/>
    </row>
    <row r="130" spans="4:18" s="555" customFormat="1" ht="36" customHeight="1">
      <c r="D130" s="554"/>
      <c r="E130" s="554"/>
      <c r="F130" s="554"/>
      <c r="G130" s="554"/>
      <c r="H130" s="554"/>
      <c r="I130" s="554"/>
      <c r="J130" s="554"/>
      <c r="K130" s="554"/>
      <c r="L130" s="554"/>
      <c r="M130" s="554"/>
      <c r="N130" s="554"/>
      <c r="O130" s="554"/>
      <c r="P130" s="554"/>
      <c r="Q130" s="554"/>
      <c r="R130" s="554"/>
    </row>
    <row r="131" spans="4:18" s="555" customFormat="1" ht="36" customHeight="1">
      <c r="D131" s="554"/>
      <c r="E131" s="554"/>
      <c r="F131" s="554"/>
      <c r="G131" s="554"/>
      <c r="H131" s="554"/>
      <c r="I131" s="554"/>
      <c r="J131" s="554"/>
      <c r="K131" s="554"/>
      <c r="L131" s="554"/>
      <c r="M131" s="554"/>
      <c r="N131" s="554"/>
      <c r="O131" s="554"/>
      <c r="P131" s="554"/>
      <c r="Q131" s="554"/>
      <c r="R131" s="554"/>
    </row>
    <row r="132" spans="4:18" s="555" customFormat="1" ht="36" customHeight="1">
      <c r="D132" s="554"/>
      <c r="E132" s="554"/>
      <c r="F132" s="554"/>
      <c r="G132" s="554"/>
      <c r="H132" s="554"/>
      <c r="I132" s="554"/>
      <c r="J132" s="554"/>
      <c r="K132" s="554"/>
      <c r="L132" s="554"/>
      <c r="M132" s="554"/>
      <c r="N132" s="554"/>
      <c r="O132" s="554"/>
      <c r="P132" s="554"/>
      <c r="Q132" s="554"/>
      <c r="R132" s="554"/>
    </row>
    <row r="133" spans="4:18" s="555" customFormat="1" ht="36" customHeight="1">
      <c r="D133" s="554"/>
      <c r="E133" s="554"/>
      <c r="F133" s="554"/>
      <c r="G133" s="554"/>
      <c r="H133" s="554"/>
      <c r="I133" s="554"/>
      <c r="J133" s="554"/>
      <c r="K133" s="554"/>
      <c r="L133" s="554"/>
      <c r="M133" s="554"/>
      <c r="N133" s="554"/>
      <c r="O133" s="554"/>
      <c r="P133" s="554"/>
      <c r="Q133" s="554"/>
      <c r="R133" s="554"/>
    </row>
    <row r="134" spans="4:18" s="555" customFormat="1" ht="36" customHeight="1">
      <c r="D134" s="554"/>
      <c r="E134" s="554"/>
      <c r="F134" s="554"/>
      <c r="G134" s="554"/>
      <c r="H134" s="554"/>
      <c r="I134" s="554"/>
      <c r="J134" s="554"/>
      <c r="K134" s="554"/>
      <c r="L134" s="554"/>
      <c r="M134" s="554"/>
      <c r="N134" s="554"/>
      <c r="O134" s="554"/>
      <c r="P134" s="554"/>
      <c r="Q134" s="554"/>
      <c r="R134" s="554"/>
    </row>
    <row r="135" spans="4:18" s="555" customFormat="1" ht="36" customHeight="1">
      <c r="D135" s="554"/>
      <c r="E135" s="554"/>
      <c r="F135" s="554"/>
      <c r="G135" s="554"/>
      <c r="H135" s="554"/>
      <c r="I135" s="554"/>
      <c r="J135" s="554"/>
      <c r="K135" s="554"/>
      <c r="L135" s="554"/>
      <c r="M135" s="554"/>
      <c r="N135" s="554"/>
      <c r="O135" s="554"/>
      <c r="P135" s="554"/>
      <c r="Q135" s="554"/>
      <c r="R135" s="554"/>
    </row>
    <row r="136" spans="4:18" s="555" customFormat="1" ht="36" customHeight="1">
      <c r="D136" s="554"/>
      <c r="E136" s="554"/>
      <c r="F136" s="554"/>
      <c r="G136" s="554"/>
      <c r="H136" s="554"/>
      <c r="I136" s="554"/>
      <c r="J136" s="554"/>
      <c r="K136" s="554"/>
      <c r="L136" s="554"/>
      <c r="M136" s="554"/>
      <c r="N136" s="554"/>
      <c r="O136" s="554"/>
      <c r="P136" s="554"/>
      <c r="Q136" s="554"/>
      <c r="R136" s="554"/>
    </row>
    <row r="137" spans="4:18" s="555" customFormat="1" ht="36" customHeight="1">
      <c r="D137" s="554"/>
      <c r="E137" s="554"/>
      <c r="F137" s="554"/>
      <c r="G137" s="554"/>
      <c r="H137" s="554"/>
      <c r="I137" s="554"/>
      <c r="J137" s="554"/>
      <c r="K137" s="554"/>
      <c r="L137" s="554"/>
      <c r="M137" s="554"/>
      <c r="N137" s="554"/>
      <c r="O137" s="554"/>
      <c r="P137" s="554"/>
      <c r="Q137" s="554"/>
      <c r="R137" s="554"/>
    </row>
    <row r="138" spans="4:18" s="555" customFormat="1" ht="36" customHeight="1">
      <c r="D138" s="554"/>
      <c r="E138" s="554"/>
      <c r="F138" s="554"/>
      <c r="G138" s="554"/>
      <c r="H138" s="554"/>
      <c r="I138" s="554"/>
      <c r="J138" s="554"/>
      <c r="K138" s="554"/>
      <c r="L138" s="554"/>
      <c r="M138" s="554"/>
      <c r="N138" s="554"/>
      <c r="O138" s="554"/>
      <c r="P138" s="554"/>
      <c r="Q138" s="554"/>
      <c r="R138" s="554"/>
    </row>
    <row r="139" spans="4:18" s="555" customFormat="1" ht="36" customHeight="1">
      <c r="D139" s="554"/>
      <c r="E139" s="554"/>
      <c r="F139" s="554"/>
      <c r="G139" s="554"/>
      <c r="H139" s="554"/>
      <c r="I139" s="554"/>
      <c r="J139" s="554"/>
      <c r="K139" s="554"/>
      <c r="L139" s="554"/>
      <c r="M139" s="554"/>
      <c r="N139" s="554"/>
      <c r="O139" s="554"/>
      <c r="P139" s="554"/>
      <c r="Q139" s="554"/>
      <c r="R139" s="554"/>
    </row>
    <row r="140" spans="4:18" s="555" customFormat="1" ht="36" customHeight="1">
      <c r="D140" s="554"/>
      <c r="E140" s="554"/>
      <c r="F140" s="554"/>
      <c r="G140" s="554"/>
      <c r="H140" s="554"/>
      <c r="I140" s="554"/>
      <c r="J140" s="554"/>
      <c r="K140" s="554"/>
      <c r="L140" s="554"/>
      <c r="M140" s="554"/>
      <c r="N140" s="554"/>
      <c r="O140" s="554"/>
      <c r="P140" s="554"/>
      <c r="Q140" s="554"/>
      <c r="R140" s="554"/>
    </row>
    <row r="141" spans="4:18" s="555" customFormat="1" ht="36" customHeight="1">
      <c r="D141" s="554"/>
      <c r="E141" s="554"/>
      <c r="F141" s="554"/>
      <c r="G141" s="554"/>
      <c r="H141" s="554"/>
      <c r="I141" s="554"/>
      <c r="J141" s="554"/>
      <c r="K141" s="554"/>
      <c r="L141" s="554"/>
      <c r="M141" s="554"/>
      <c r="N141" s="554"/>
      <c r="O141" s="554"/>
      <c r="P141" s="554"/>
      <c r="Q141" s="554"/>
      <c r="R141" s="554"/>
    </row>
    <row r="142" spans="4:18" s="555" customFormat="1" ht="36" customHeight="1">
      <c r="D142" s="554"/>
      <c r="E142" s="554"/>
      <c r="F142" s="554"/>
      <c r="G142" s="554"/>
      <c r="H142" s="554"/>
      <c r="I142" s="554"/>
      <c r="J142" s="554"/>
      <c r="K142" s="554"/>
      <c r="L142" s="554"/>
      <c r="M142" s="554"/>
      <c r="N142" s="554"/>
      <c r="O142" s="554"/>
      <c r="P142" s="554"/>
      <c r="Q142" s="554"/>
      <c r="R142" s="554"/>
    </row>
    <row r="143" spans="4:18" s="555" customFormat="1" ht="36" customHeight="1">
      <c r="D143" s="554"/>
      <c r="E143" s="554"/>
      <c r="F143" s="554"/>
      <c r="G143" s="554"/>
      <c r="H143" s="554"/>
      <c r="I143" s="554"/>
      <c r="J143" s="554"/>
      <c r="K143" s="554"/>
      <c r="L143" s="554"/>
      <c r="M143" s="554"/>
      <c r="N143" s="554"/>
      <c r="O143" s="554"/>
      <c r="P143" s="554"/>
      <c r="Q143" s="554"/>
      <c r="R143" s="554"/>
    </row>
    <row r="144" spans="4:18" s="555" customFormat="1" ht="36" customHeight="1">
      <c r="D144" s="554"/>
      <c r="E144" s="554"/>
      <c r="F144" s="554"/>
      <c r="G144" s="554"/>
      <c r="H144" s="554"/>
      <c r="I144" s="554"/>
      <c r="J144" s="554"/>
      <c r="K144" s="554"/>
      <c r="L144" s="554"/>
      <c r="M144" s="554"/>
      <c r="N144" s="554"/>
      <c r="O144" s="554"/>
      <c r="P144" s="554"/>
      <c r="Q144" s="554"/>
      <c r="R144" s="554"/>
    </row>
    <row r="145" spans="4:18" s="555" customFormat="1" ht="36" customHeight="1">
      <c r="D145" s="554"/>
      <c r="E145" s="554"/>
      <c r="F145" s="554"/>
      <c r="G145" s="554"/>
      <c r="H145" s="554"/>
      <c r="I145" s="554"/>
      <c r="J145" s="554"/>
      <c r="K145" s="554"/>
      <c r="L145" s="554"/>
      <c r="M145" s="554"/>
      <c r="N145" s="554"/>
      <c r="O145" s="554"/>
      <c r="P145" s="554"/>
      <c r="Q145" s="554"/>
      <c r="R145" s="554"/>
    </row>
  </sheetData>
  <sheetProtection algorithmName="SHA-512" hashValue="5zpyY/cS7J0AOzrwdcbUi45p2b2toSf2k6BO+McOUnDRDHdBAC+7i0+L3ggMBl23PMKcgENuJ6I9rD4IWhsvdQ==" saltValue="VjLjcHimRiNfCeafnO457w==" spinCount="100000" sheet="1" objects="1" scenarios="1"/>
  <mergeCells count="60">
    <mergeCell ref="A53:A54"/>
    <mergeCell ref="B53:P53"/>
    <mergeCell ref="B54:P54"/>
    <mergeCell ref="B41:P41"/>
    <mergeCell ref="B42:P42"/>
    <mergeCell ref="B43:P43"/>
    <mergeCell ref="B44:P44"/>
    <mergeCell ref="B45:P45"/>
    <mergeCell ref="B46:P46"/>
    <mergeCell ref="B47:P47"/>
    <mergeCell ref="B48:P48"/>
    <mergeCell ref="B49:P49"/>
    <mergeCell ref="B51:P51"/>
    <mergeCell ref="B52:P52"/>
    <mergeCell ref="B50:P50"/>
    <mergeCell ref="B31:P31"/>
    <mergeCell ref="B40:P40"/>
    <mergeCell ref="S31:S32"/>
    <mergeCell ref="B32:P32"/>
    <mergeCell ref="B33:C33"/>
    <mergeCell ref="E33:F33"/>
    <mergeCell ref="Q31:Q32"/>
    <mergeCell ref="B34:P34"/>
    <mergeCell ref="B35:P35"/>
    <mergeCell ref="A37:F37"/>
    <mergeCell ref="A38:Q38"/>
    <mergeCell ref="B39:P39"/>
    <mergeCell ref="H33:Q33"/>
    <mergeCell ref="A31:A33"/>
    <mergeCell ref="A18:A30"/>
    <mergeCell ref="B18:P18"/>
    <mergeCell ref="B19:B30"/>
    <mergeCell ref="D19:P19"/>
    <mergeCell ref="D20:P20"/>
    <mergeCell ref="D21:P21"/>
    <mergeCell ref="C22:F22"/>
    <mergeCell ref="G22:Q22"/>
    <mergeCell ref="D23:P23"/>
    <mergeCell ref="D24:P24"/>
    <mergeCell ref="D25:F25"/>
    <mergeCell ref="G25:Q25"/>
    <mergeCell ref="D26:P26"/>
    <mergeCell ref="D28:P28"/>
    <mergeCell ref="D29:P29"/>
    <mergeCell ref="D30:P30"/>
    <mergeCell ref="S11:S12"/>
    <mergeCell ref="B14:P14"/>
    <mergeCell ref="D27:P27"/>
    <mergeCell ref="B16:P16"/>
    <mergeCell ref="B17:P17"/>
    <mergeCell ref="B15:P15"/>
    <mergeCell ref="A9:Q9"/>
    <mergeCell ref="A11:A12"/>
    <mergeCell ref="B11:P12"/>
    <mergeCell ref="Q11:Q12"/>
    <mergeCell ref="A1:Q1"/>
    <mergeCell ref="J3:Q3"/>
    <mergeCell ref="J4:Q4"/>
    <mergeCell ref="J5:Q5"/>
    <mergeCell ref="A7:Q7"/>
  </mergeCells>
  <phoneticPr fontId="15"/>
  <conditionalFormatting sqref="Q11:Q12 Q14:Q21 Q23:Q24 Q26:Q31 Q34:Q35 Q37 Q39 S39 Q41:Q54 S41:S54">
    <cfRule type="containsText" dxfId="0" priority="1" operator="containsText" text="×">
      <formula>NOT(ISERROR(SEARCH("×",Q11)))</formula>
    </cfRule>
  </conditionalFormatting>
  <dataValidations count="2">
    <dataValidation type="list" allowBlank="1" showInputMessage="1" showErrorMessage="1" sqref="Q34:Q35 Q14:Q21 Q23:Q24 Q26:Q31 Q41:Q45 Q47 Q49:Q50 Q53:Q54" xr:uid="{FD202DDE-648F-4959-84D5-DAA62727BBD3}">
      <formula1>"〇,×"</formula1>
    </dataValidation>
    <dataValidation type="list" allowBlank="1" showInputMessage="1" showErrorMessage="1" sqref="S41:S54 Q51 Q48 Q46" xr:uid="{89F48124-E5EF-4406-8EDB-5A843E7FEB4D}">
      <formula1>"〇,×,不要"</formula1>
    </dataValidation>
  </dataValidations>
  <pageMargins left="0.98425196850393704" right="0.59055118110236227" top="0.47244094488188981" bottom="0.47244094488188981" header="0.31496062992125984" footer="0.31496062992125984"/>
  <pageSetup paperSize="9" scale="60" orientation="portrait" r:id="rId1"/>
  <rowBreaks count="1" manualBreakCount="1">
    <brk id="54"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C0C0C0"/>
  </sheetPr>
  <dimension ref="A1:C97"/>
  <sheetViews>
    <sheetView zoomScaleNormal="100" zoomScaleSheetLayoutView="85" workbookViewId="0">
      <pane ySplit="1" topLeftCell="A47" activePane="bottomLeft" state="frozen"/>
      <selection sqref="A1:Q1"/>
      <selection pane="bottomLeft" sqref="A1:Q1"/>
    </sheetView>
  </sheetViews>
  <sheetFormatPr defaultColWidth="9" defaultRowHeight="18.75"/>
  <cols>
    <col min="1" max="1" width="11.125" style="1" customWidth="1"/>
    <col min="2" max="2" width="35.625" style="1" bestFit="1" customWidth="1"/>
    <col min="3" max="3" width="44" style="1" customWidth="1"/>
    <col min="4" max="16384" width="9" style="1"/>
  </cols>
  <sheetData>
    <row r="1" spans="1:3" s="4" customFormat="1">
      <c r="A1" s="2" t="s">
        <v>17</v>
      </c>
      <c r="B1" s="2" t="s">
        <v>464</v>
      </c>
      <c r="C1" s="3" t="s">
        <v>465</v>
      </c>
    </row>
    <row r="2" spans="1:3" s="4" customFormat="1">
      <c r="A2" s="75" t="s">
        <v>255</v>
      </c>
      <c r="B2" s="39" t="s">
        <v>627</v>
      </c>
      <c r="C2" s="39"/>
    </row>
    <row r="3" spans="1:3" s="4" customFormat="1">
      <c r="A3" s="75" t="s">
        <v>255</v>
      </c>
      <c r="B3" s="39" t="s">
        <v>289</v>
      </c>
      <c r="C3" s="39"/>
    </row>
    <row r="4" spans="1:3" s="4" customFormat="1">
      <c r="A4" s="75" t="s">
        <v>255</v>
      </c>
      <c r="B4" s="39" t="s">
        <v>290</v>
      </c>
      <c r="C4" s="39"/>
    </row>
    <row r="5" spans="1:3" s="4" customFormat="1">
      <c r="A5" s="75" t="s">
        <v>255</v>
      </c>
      <c r="B5" s="39" t="s">
        <v>291</v>
      </c>
      <c r="C5" s="39"/>
    </row>
    <row r="6" spans="1:3" s="4" customFormat="1">
      <c r="A6" s="75" t="s">
        <v>255</v>
      </c>
      <c r="B6" s="39" t="s">
        <v>292</v>
      </c>
      <c r="C6" s="39"/>
    </row>
    <row r="7" spans="1:3" s="4" customFormat="1" ht="18" customHeight="1">
      <c r="A7" s="74" t="s">
        <v>257</v>
      </c>
      <c r="B7" s="39" t="s">
        <v>293</v>
      </c>
      <c r="C7" s="40" t="s">
        <v>466</v>
      </c>
    </row>
    <row r="8" spans="1:3" s="4" customFormat="1">
      <c r="A8" s="74" t="s">
        <v>257</v>
      </c>
      <c r="B8" s="39" t="s">
        <v>272</v>
      </c>
      <c r="C8" s="40"/>
    </row>
    <row r="9" spans="1:3" s="4" customFormat="1">
      <c r="A9" s="74" t="s">
        <v>257</v>
      </c>
      <c r="B9" s="39" t="s">
        <v>285</v>
      </c>
      <c r="C9" s="40"/>
    </row>
    <row r="10" spans="1:3" s="4" customFormat="1">
      <c r="A10" s="74" t="s">
        <v>257</v>
      </c>
      <c r="B10" s="39" t="s">
        <v>286</v>
      </c>
      <c r="C10" s="40"/>
    </row>
    <row r="11" spans="1:3" s="4" customFormat="1">
      <c r="A11" s="74" t="s">
        <v>257</v>
      </c>
      <c r="B11" s="39" t="s">
        <v>287</v>
      </c>
      <c r="C11" s="40"/>
    </row>
    <row r="12" spans="1:3" s="4" customFormat="1">
      <c r="A12" s="74" t="s">
        <v>257</v>
      </c>
      <c r="B12" s="39" t="s">
        <v>288</v>
      </c>
      <c r="C12" s="40" t="s">
        <v>467</v>
      </c>
    </row>
    <row r="13" spans="1:3" s="4" customFormat="1">
      <c r="A13" s="74" t="s">
        <v>257</v>
      </c>
      <c r="B13" s="39" t="s">
        <v>280</v>
      </c>
      <c r="C13" s="40"/>
    </row>
    <row r="14" spans="1:3" s="4" customFormat="1">
      <c r="A14" s="74" t="s">
        <v>257</v>
      </c>
      <c r="B14" s="39" t="s">
        <v>278</v>
      </c>
      <c r="C14" s="40"/>
    </row>
    <row r="15" spans="1:3" s="4" customFormat="1">
      <c r="A15" s="74" t="s">
        <v>257</v>
      </c>
      <c r="B15" s="39" t="s">
        <v>279</v>
      </c>
      <c r="C15" s="40"/>
    </row>
    <row r="16" spans="1:3" s="4" customFormat="1">
      <c r="A16" s="74" t="s">
        <v>257</v>
      </c>
      <c r="B16" s="39" t="s">
        <v>282</v>
      </c>
      <c r="C16" s="40"/>
    </row>
    <row r="17" spans="1:3" s="4" customFormat="1">
      <c r="A17" s="74" t="s">
        <v>257</v>
      </c>
      <c r="B17" s="39" t="s">
        <v>283</v>
      </c>
      <c r="C17" s="40"/>
    </row>
    <row r="18" spans="1:3" s="4" customFormat="1">
      <c r="A18" s="74" t="s">
        <v>257</v>
      </c>
      <c r="B18" s="39" t="s">
        <v>284</v>
      </c>
      <c r="C18" s="40"/>
    </row>
    <row r="19" spans="1:3" s="4" customFormat="1">
      <c r="A19" s="74" t="s">
        <v>257</v>
      </c>
      <c r="B19" s="39" t="s">
        <v>281</v>
      </c>
      <c r="C19" s="40"/>
    </row>
    <row r="20" spans="1:3" s="4" customFormat="1">
      <c r="A20" s="74" t="s">
        <v>257</v>
      </c>
      <c r="B20" s="39" t="s">
        <v>294</v>
      </c>
      <c r="C20" s="40"/>
    </row>
    <row r="21" spans="1:3" s="4" customFormat="1">
      <c r="A21" s="73" t="s">
        <v>256</v>
      </c>
      <c r="B21" s="38" t="s">
        <v>78</v>
      </c>
      <c r="C21" s="40"/>
    </row>
    <row r="22" spans="1:3" s="4" customFormat="1">
      <c r="A22" s="73" t="s">
        <v>256</v>
      </c>
      <c r="B22" s="38" t="s">
        <v>443</v>
      </c>
      <c r="C22" s="40"/>
    </row>
    <row r="23" spans="1:3" s="4" customFormat="1">
      <c r="A23" s="73" t="s">
        <v>256</v>
      </c>
      <c r="B23" s="38" t="s">
        <v>193</v>
      </c>
      <c r="C23" s="40"/>
    </row>
    <row r="24" spans="1:3" s="4" customFormat="1">
      <c r="A24" s="73" t="s">
        <v>256</v>
      </c>
      <c r="B24" s="38" t="s">
        <v>73</v>
      </c>
      <c r="C24" s="40"/>
    </row>
    <row r="25" spans="1:3" s="4" customFormat="1">
      <c r="A25" s="73" t="s">
        <v>256</v>
      </c>
      <c r="B25" s="38" t="s">
        <v>189</v>
      </c>
      <c r="C25" s="40"/>
    </row>
    <row r="26" spans="1:3" s="4" customFormat="1">
      <c r="A26" s="73" t="s">
        <v>256</v>
      </c>
      <c r="B26" s="38" t="s">
        <v>192</v>
      </c>
      <c r="C26" s="40"/>
    </row>
    <row r="27" spans="1:3" s="4" customFormat="1">
      <c r="A27" s="73" t="s">
        <v>256</v>
      </c>
      <c r="B27" s="38" t="s">
        <v>74</v>
      </c>
      <c r="C27" s="40"/>
    </row>
    <row r="28" spans="1:3" s="4" customFormat="1">
      <c r="A28" s="73" t="s">
        <v>256</v>
      </c>
      <c r="B28" s="38" t="s">
        <v>75</v>
      </c>
      <c r="C28" s="40"/>
    </row>
    <row r="29" spans="1:3" s="4" customFormat="1">
      <c r="A29" s="73" t="s">
        <v>256</v>
      </c>
      <c r="B29" s="38" t="s">
        <v>190</v>
      </c>
      <c r="C29" s="40"/>
    </row>
    <row r="30" spans="1:3" s="4" customFormat="1">
      <c r="A30" s="73" t="s">
        <v>256</v>
      </c>
      <c r="B30" s="38" t="s">
        <v>79</v>
      </c>
      <c r="C30" s="40"/>
    </row>
    <row r="31" spans="1:3" s="4" customFormat="1">
      <c r="A31" s="73" t="s">
        <v>256</v>
      </c>
      <c r="B31" s="38" t="s">
        <v>76</v>
      </c>
      <c r="C31" s="40"/>
    </row>
    <row r="32" spans="1:3" s="4" customFormat="1">
      <c r="A32" s="73" t="s">
        <v>256</v>
      </c>
      <c r="B32" s="38" t="s">
        <v>191</v>
      </c>
      <c r="C32" s="40"/>
    </row>
    <row r="33" spans="1:3" s="4" customFormat="1">
      <c r="A33" s="73" t="s">
        <v>256</v>
      </c>
      <c r="B33" s="38" t="s">
        <v>155</v>
      </c>
      <c r="C33" s="40"/>
    </row>
    <row r="34" spans="1:3" s="4" customFormat="1">
      <c r="A34" s="73" t="s">
        <v>256</v>
      </c>
      <c r="B34" s="38" t="s">
        <v>628</v>
      </c>
      <c r="C34" s="40"/>
    </row>
    <row r="35" spans="1:3" s="4" customFormat="1">
      <c r="A35" s="73" t="s">
        <v>256</v>
      </c>
      <c r="B35" s="38" t="s">
        <v>156</v>
      </c>
      <c r="C35" s="40"/>
    </row>
    <row r="36" spans="1:3" s="4" customFormat="1">
      <c r="A36" s="73" t="s">
        <v>256</v>
      </c>
      <c r="B36" s="38" t="s">
        <v>77</v>
      </c>
      <c r="C36" s="40"/>
    </row>
    <row r="37" spans="1:3" s="4" customFormat="1">
      <c r="A37" s="73" t="s">
        <v>256</v>
      </c>
      <c r="B37" s="39" t="s">
        <v>273</v>
      </c>
      <c r="C37" s="40"/>
    </row>
    <row r="38" spans="1:3" s="4" customFormat="1">
      <c r="A38" s="73" t="s">
        <v>256</v>
      </c>
      <c r="B38" s="39" t="s">
        <v>274</v>
      </c>
      <c r="C38" s="40"/>
    </row>
    <row r="39" spans="1:3" s="4" customFormat="1">
      <c r="A39" s="73" t="s">
        <v>256</v>
      </c>
      <c r="B39" s="39" t="s">
        <v>276</v>
      </c>
      <c r="C39" s="40"/>
    </row>
    <row r="40" spans="1:3" s="4" customFormat="1">
      <c r="A40" s="73" t="s">
        <v>256</v>
      </c>
      <c r="B40" s="39" t="s">
        <v>275</v>
      </c>
      <c r="C40" s="40"/>
    </row>
    <row r="41" spans="1:3" s="4" customFormat="1">
      <c r="A41" s="73" t="s">
        <v>256</v>
      </c>
      <c r="B41" s="39" t="s">
        <v>432</v>
      </c>
      <c r="C41" s="40"/>
    </row>
    <row r="42" spans="1:3" s="4" customFormat="1" ht="37.5">
      <c r="A42" s="73" t="s">
        <v>256</v>
      </c>
      <c r="B42" s="39" t="s">
        <v>446</v>
      </c>
      <c r="C42" s="40" t="s">
        <v>561</v>
      </c>
    </row>
    <row r="43" spans="1:3" s="4" customFormat="1">
      <c r="A43" s="73" t="s">
        <v>256</v>
      </c>
      <c r="B43" s="38" t="s">
        <v>444</v>
      </c>
      <c r="C43" s="40"/>
    </row>
    <row r="44" spans="1:3" s="4" customFormat="1">
      <c r="A44" s="73" t="s">
        <v>256</v>
      </c>
      <c r="B44" s="38" t="s">
        <v>445</v>
      </c>
      <c r="C44" s="40"/>
    </row>
    <row r="45" spans="1:3" s="4" customFormat="1">
      <c r="A45" s="73" t="s">
        <v>256</v>
      </c>
      <c r="B45" s="39" t="s">
        <v>447</v>
      </c>
      <c r="C45" s="39" t="s">
        <v>562</v>
      </c>
    </row>
    <row r="46" spans="1:3" s="4" customFormat="1" ht="56.25">
      <c r="A46" s="73" t="s">
        <v>256</v>
      </c>
      <c r="B46" s="39" t="s">
        <v>277</v>
      </c>
      <c r="C46" s="40" t="s">
        <v>137</v>
      </c>
    </row>
    <row r="47" spans="1:3" s="4" customFormat="1">
      <c r="A47" s="65" t="s">
        <v>47</v>
      </c>
      <c r="B47" s="39" t="s">
        <v>48</v>
      </c>
      <c r="C47" s="40"/>
    </row>
    <row r="48" spans="1:3" s="4" customFormat="1">
      <c r="A48" s="65" t="s">
        <v>47</v>
      </c>
      <c r="B48" s="39" t="s">
        <v>194</v>
      </c>
      <c r="C48" s="40"/>
    </row>
    <row r="49" spans="1:3" s="4" customFormat="1">
      <c r="A49" s="65" t="s">
        <v>65</v>
      </c>
      <c r="B49" s="39" t="s">
        <v>66</v>
      </c>
      <c r="C49" s="40" t="s">
        <v>72</v>
      </c>
    </row>
    <row r="50" spans="1:3">
      <c r="A50" s="199" t="s">
        <v>258</v>
      </c>
      <c r="B50" s="39" t="s">
        <v>69</v>
      </c>
      <c r="C50" s="40"/>
    </row>
    <row r="51" spans="1:3">
      <c r="A51" s="199" t="s">
        <v>258</v>
      </c>
      <c r="B51" s="39" t="s">
        <v>70</v>
      </c>
      <c r="C51" s="40"/>
    </row>
    <row r="52" spans="1:3">
      <c r="A52" s="199" t="s">
        <v>258</v>
      </c>
      <c r="B52" s="39" t="s">
        <v>649</v>
      </c>
      <c r="C52" s="40"/>
    </row>
    <row r="53" spans="1:3">
      <c r="A53" s="199" t="s">
        <v>258</v>
      </c>
      <c r="B53" s="41" t="s">
        <v>139</v>
      </c>
      <c r="C53" s="42"/>
    </row>
    <row r="54" spans="1:3">
      <c r="A54" s="199" t="s">
        <v>258</v>
      </c>
      <c r="B54" s="39" t="s">
        <v>448</v>
      </c>
      <c r="C54" s="40"/>
    </row>
    <row r="55" spans="1:3">
      <c r="A55" s="199" t="s">
        <v>258</v>
      </c>
      <c r="B55" s="39" t="s">
        <v>265</v>
      </c>
      <c r="C55" s="40"/>
    </row>
    <row r="56" spans="1:3">
      <c r="A56" s="199" t="s">
        <v>258</v>
      </c>
      <c r="B56" s="41" t="s">
        <v>71</v>
      </c>
      <c r="C56" s="42"/>
    </row>
    <row r="57" spans="1:3">
      <c r="A57" s="199" t="s">
        <v>258</v>
      </c>
      <c r="B57" s="39" t="s">
        <v>330</v>
      </c>
      <c r="C57" s="40"/>
    </row>
    <row r="58" spans="1:3">
      <c r="A58" s="199" t="s">
        <v>258</v>
      </c>
      <c r="B58" s="39" t="s">
        <v>594</v>
      </c>
      <c r="C58" s="40"/>
    </row>
    <row r="59" spans="1:3">
      <c r="A59" s="199" t="s">
        <v>258</v>
      </c>
      <c r="B59" s="41" t="s">
        <v>468</v>
      </c>
      <c r="C59" s="42"/>
    </row>
    <row r="60" spans="1:3">
      <c r="A60" s="199" t="s">
        <v>258</v>
      </c>
      <c r="B60" s="41" t="s">
        <v>266</v>
      </c>
      <c r="C60" s="42"/>
    </row>
    <row r="61" spans="1:3">
      <c r="A61" s="199" t="s">
        <v>258</v>
      </c>
      <c r="B61" s="41" t="s">
        <v>469</v>
      </c>
      <c r="C61" s="42"/>
    </row>
    <row r="62" spans="1:3">
      <c r="A62" s="199" t="s">
        <v>258</v>
      </c>
      <c r="B62" s="41" t="s">
        <v>267</v>
      </c>
      <c r="C62" s="42"/>
    </row>
    <row r="63" spans="1:3">
      <c r="A63" s="199" t="s">
        <v>258</v>
      </c>
      <c r="B63" s="41" t="s">
        <v>470</v>
      </c>
      <c r="C63" s="42"/>
    </row>
    <row r="64" spans="1:3">
      <c r="A64" s="199" t="s">
        <v>258</v>
      </c>
      <c r="B64" s="41" t="s">
        <v>268</v>
      </c>
      <c r="C64" s="42"/>
    </row>
    <row r="65" spans="1:3">
      <c r="A65" s="199" t="s">
        <v>258</v>
      </c>
      <c r="B65" s="41" t="s">
        <v>471</v>
      </c>
      <c r="C65" s="42"/>
    </row>
    <row r="66" spans="1:3">
      <c r="A66" s="199" t="s">
        <v>258</v>
      </c>
      <c r="B66" s="41" t="s">
        <v>449</v>
      </c>
      <c r="C66" s="42"/>
    </row>
    <row r="67" spans="1:3">
      <c r="A67" s="199" t="s">
        <v>258</v>
      </c>
      <c r="B67" s="43" t="s">
        <v>49</v>
      </c>
      <c r="C67" s="270" t="s">
        <v>563</v>
      </c>
    </row>
    <row r="68" spans="1:3">
      <c r="A68" s="199" t="s">
        <v>258</v>
      </c>
      <c r="B68" s="41" t="s">
        <v>450</v>
      </c>
      <c r="C68" s="270" t="s">
        <v>563</v>
      </c>
    </row>
    <row r="69" spans="1:3" ht="37.5">
      <c r="A69" s="66" t="s">
        <v>50</v>
      </c>
      <c r="B69" s="45" t="s">
        <v>67</v>
      </c>
      <c r="C69" s="46" t="s">
        <v>83</v>
      </c>
    </row>
    <row r="70" spans="1:3" ht="37.5">
      <c r="A70" s="67" t="s">
        <v>50</v>
      </c>
      <c r="B70" s="45" t="s">
        <v>68</v>
      </c>
      <c r="C70" s="46" t="s">
        <v>83</v>
      </c>
    </row>
    <row r="71" spans="1:3">
      <c r="A71" s="68" t="s">
        <v>51</v>
      </c>
      <c r="B71" s="45" t="s">
        <v>80</v>
      </c>
      <c r="C71" s="46"/>
    </row>
    <row r="72" spans="1:3">
      <c r="A72" s="68" t="s">
        <v>51</v>
      </c>
      <c r="B72" s="45" t="s">
        <v>81</v>
      </c>
      <c r="C72" s="47" t="s">
        <v>564</v>
      </c>
    </row>
    <row r="73" spans="1:3">
      <c r="A73" s="68" t="s">
        <v>51</v>
      </c>
      <c r="B73" s="45" t="s">
        <v>82</v>
      </c>
      <c r="C73" s="46"/>
    </row>
    <row r="74" spans="1:3">
      <c r="A74" s="68" t="s">
        <v>51</v>
      </c>
      <c r="B74" s="45" t="s">
        <v>52</v>
      </c>
      <c r="C74" s="47" t="s">
        <v>422</v>
      </c>
    </row>
    <row r="75" spans="1:3">
      <c r="A75" s="68" t="s">
        <v>51</v>
      </c>
      <c r="B75" s="45" t="s">
        <v>5</v>
      </c>
      <c r="C75" s="47" t="s">
        <v>422</v>
      </c>
    </row>
    <row r="76" spans="1:3">
      <c r="A76" s="68" t="s">
        <v>51</v>
      </c>
      <c r="B76" s="45" t="s">
        <v>53</v>
      </c>
      <c r="C76" s="46"/>
    </row>
    <row r="77" spans="1:3">
      <c r="A77" s="68" t="s">
        <v>51</v>
      </c>
      <c r="B77" s="44" t="s">
        <v>54</v>
      </c>
      <c r="C77" s="47" t="s">
        <v>565</v>
      </c>
    </row>
    <row r="78" spans="1:3">
      <c r="A78" s="68" t="s">
        <v>51</v>
      </c>
      <c r="B78" s="44" t="s">
        <v>6</v>
      </c>
      <c r="C78" s="46"/>
    </row>
    <row r="79" spans="1:3" ht="75">
      <c r="A79" s="69" t="s">
        <v>55</v>
      </c>
      <c r="B79" s="44" t="s">
        <v>56</v>
      </c>
      <c r="C79" s="47" t="s">
        <v>269</v>
      </c>
    </row>
    <row r="80" spans="1:3" ht="56.25">
      <c r="A80" s="69" t="s">
        <v>55</v>
      </c>
      <c r="B80" s="45" t="s">
        <v>323</v>
      </c>
      <c r="C80" s="47" t="s">
        <v>326</v>
      </c>
    </row>
    <row r="81" spans="1:3" ht="56.25">
      <c r="A81" s="69" t="s">
        <v>55</v>
      </c>
      <c r="B81" s="45" t="s">
        <v>325</v>
      </c>
      <c r="C81" s="47" t="s">
        <v>327</v>
      </c>
    </row>
    <row r="82" spans="1:3" ht="37.5">
      <c r="A82" s="69" t="s">
        <v>55</v>
      </c>
      <c r="B82" s="45" t="s">
        <v>324</v>
      </c>
      <c r="C82" s="47" t="s">
        <v>423</v>
      </c>
    </row>
    <row r="83" spans="1:3" ht="56.25">
      <c r="A83" s="69" t="s">
        <v>55</v>
      </c>
      <c r="B83" s="44" t="s">
        <v>57</v>
      </c>
      <c r="C83" s="47" t="s">
        <v>270</v>
      </c>
    </row>
    <row r="84" spans="1:3" ht="56.25">
      <c r="A84" s="71" t="s">
        <v>259</v>
      </c>
      <c r="B84" s="44" t="s">
        <v>8</v>
      </c>
      <c r="C84" s="47" t="s">
        <v>271</v>
      </c>
    </row>
    <row r="85" spans="1:3">
      <c r="A85" s="71" t="s">
        <v>259</v>
      </c>
      <c r="B85" s="45" t="s">
        <v>138</v>
      </c>
      <c r="C85" s="47" t="s">
        <v>136</v>
      </c>
    </row>
    <row r="86" spans="1:3">
      <c r="A86" s="70" t="s">
        <v>259</v>
      </c>
      <c r="B86" s="44" t="s">
        <v>7</v>
      </c>
      <c r="C86" s="47" t="s">
        <v>135</v>
      </c>
    </row>
    <row r="87" spans="1:3">
      <c r="A87" s="71" t="s">
        <v>259</v>
      </c>
      <c r="B87" s="45" t="s">
        <v>84</v>
      </c>
      <c r="C87" s="47" t="s">
        <v>85</v>
      </c>
    </row>
    <row r="88" spans="1:3">
      <c r="A88" s="71" t="s">
        <v>259</v>
      </c>
      <c r="B88" s="45" t="s">
        <v>339</v>
      </c>
      <c r="C88" s="47" t="s">
        <v>85</v>
      </c>
    </row>
    <row r="89" spans="1:3">
      <c r="A89" s="71" t="s">
        <v>259</v>
      </c>
      <c r="B89" s="45" t="s">
        <v>60</v>
      </c>
      <c r="C89" s="47" t="s">
        <v>85</v>
      </c>
    </row>
    <row r="90" spans="1:3">
      <c r="A90" s="71" t="s">
        <v>259</v>
      </c>
      <c r="B90" s="44" t="s">
        <v>58</v>
      </c>
      <c r="C90" s="47" t="s">
        <v>85</v>
      </c>
    </row>
    <row r="91" spans="1:3">
      <c r="A91" s="71" t="s">
        <v>259</v>
      </c>
      <c r="B91" s="44" t="s">
        <v>59</v>
      </c>
      <c r="C91" s="46" t="s">
        <v>85</v>
      </c>
    </row>
    <row r="92" spans="1:3">
      <c r="A92" s="71" t="s">
        <v>259</v>
      </c>
      <c r="B92" s="44" t="s">
        <v>61</v>
      </c>
      <c r="C92" s="46" t="s">
        <v>85</v>
      </c>
    </row>
    <row r="93" spans="1:3">
      <c r="A93" s="72" t="s">
        <v>95</v>
      </c>
      <c r="B93" s="48" t="s">
        <v>599</v>
      </c>
      <c r="C93" s="49" t="s">
        <v>566</v>
      </c>
    </row>
    <row r="94" spans="1:3">
      <c r="A94" s="72" t="s">
        <v>95</v>
      </c>
      <c r="B94" s="48" t="s">
        <v>9</v>
      </c>
      <c r="C94" s="49"/>
    </row>
    <row r="95" spans="1:3" ht="56.25">
      <c r="A95" s="72" t="s">
        <v>95</v>
      </c>
      <c r="B95" s="48" t="s">
        <v>98</v>
      </c>
      <c r="C95" s="49" t="s">
        <v>424</v>
      </c>
    </row>
    <row r="96" spans="1:3" ht="56.25">
      <c r="A96" s="72" t="s">
        <v>95</v>
      </c>
      <c r="B96" s="48" t="s">
        <v>96</v>
      </c>
      <c r="C96" s="49" t="s">
        <v>424</v>
      </c>
    </row>
    <row r="97" spans="1:3" ht="56.25">
      <c r="A97" s="72" t="s">
        <v>95</v>
      </c>
      <c r="B97" s="48" t="s">
        <v>97</v>
      </c>
      <c r="C97" s="49" t="s">
        <v>424</v>
      </c>
    </row>
  </sheetData>
  <sheetProtection algorithmName="SHA-512" hashValue="TlpLme+FdnT4QcTddVFmVmh5aTPONpeqorcyGMf+P1MQMWZEpyuycxN01x9hnkFWKk+T1wjYjCWbSIH+lEj4OQ==" saltValue="UJf+YgBUplHN/T1U5LCkKQ==" spinCount="100000" sheet="1" autoFilter="0"/>
  <autoFilter ref="A1:C68" xr:uid="{00000000-0009-0000-0000-00000C000000}"/>
  <customSheetViews>
    <customSheetView guid="{1931C2DD-0477-40D3-ABFA-7C96E25F8814}" scale="80" fitToPage="1" showAutoFilter="1" state="hidden">
      <pane ySplit="1" topLeftCell="A5" activePane="bottomLeft" state="frozen"/>
      <selection pane="bottomLeft" activeCell="D25" sqref="D25"/>
      <pageMargins left="0.7" right="0.7" top="0.75" bottom="0.75" header="0.3" footer="0.3"/>
      <pageSetup paperSize="9" scale="41" orientation="portrait" r:id="rId1"/>
      <autoFilter ref="A1:E91" xr:uid="{0E70348E-BF81-4F0F-9085-F2C1E06DD086}"/>
    </customSheetView>
  </customSheetViews>
  <phoneticPr fontId="8"/>
  <pageMargins left="0.78740157480314965" right="0.78740157480314965" top="0.78740157480314965" bottom="0.78740157480314965" header="0.31496062992125984" footer="0.78740157480314965"/>
  <pageSetup paperSize="9" scale="56" orientation="portrait" r:id="rId2"/>
  <headerFooter scaleWithDoc="0">
    <oddFooter>&amp;R&amp;"ＭＳ ゴシック,標準"&amp;12整理番号：（事務局記入欄）</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C0C0C0"/>
  </sheetPr>
  <dimension ref="A1:H28"/>
  <sheetViews>
    <sheetView workbookViewId="0">
      <selection sqref="A1:Q1"/>
    </sheetView>
  </sheetViews>
  <sheetFormatPr defaultRowHeight="18.75"/>
  <cols>
    <col min="1" max="2" width="11.875" customWidth="1"/>
    <col min="3" max="3" width="19.5" customWidth="1"/>
    <col min="4" max="4" width="20.875" customWidth="1"/>
    <col min="5" max="7" width="11.875" customWidth="1"/>
    <col min="8" max="8" width="14.375" customWidth="1"/>
  </cols>
  <sheetData>
    <row r="1" spans="1:8" ht="116.45" customHeight="1">
      <c r="A1" s="6" t="s">
        <v>151</v>
      </c>
      <c r="B1" s="6" t="s">
        <v>152</v>
      </c>
      <c r="C1" s="6" t="s">
        <v>505</v>
      </c>
      <c r="D1" s="6" t="s">
        <v>603</v>
      </c>
      <c r="E1" s="6"/>
      <c r="F1" s="6"/>
      <c r="G1" s="6"/>
      <c r="H1" s="6"/>
    </row>
    <row r="2" spans="1:8">
      <c r="A2" s="5"/>
      <c r="B2" s="5"/>
      <c r="C2" s="5"/>
      <c r="E2" s="5"/>
      <c r="F2" s="5"/>
      <c r="G2" s="5"/>
    </row>
    <row r="3" spans="1:8">
      <c r="A3" s="5"/>
      <c r="B3" s="5"/>
      <c r="C3" s="5"/>
      <c r="E3" s="5"/>
      <c r="F3" s="5"/>
      <c r="G3" s="5"/>
    </row>
    <row r="4" spans="1:8">
      <c r="A4" s="5" t="s">
        <v>172</v>
      </c>
      <c r="B4" s="5" t="s">
        <v>173</v>
      </c>
      <c r="C4" s="5" t="s">
        <v>174</v>
      </c>
      <c r="D4" s="5" t="s">
        <v>643</v>
      </c>
      <c r="F4" s="5"/>
      <c r="G4" s="5"/>
      <c r="H4" s="77"/>
    </row>
    <row r="5" spans="1:8">
      <c r="A5" s="5" t="s">
        <v>153</v>
      </c>
      <c r="B5" s="5" t="s">
        <v>140</v>
      </c>
      <c r="C5" s="5" t="s">
        <v>141</v>
      </c>
      <c r="D5" s="5" t="s">
        <v>644</v>
      </c>
      <c r="F5" s="5"/>
      <c r="G5" s="5"/>
      <c r="H5" s="77"/>
    </row>
    <row r="6" spans="1:8">
      <c r="A6" s="5" t="s">
        <v>143</v>
      </c>
      <c r="B6" s="5" t="s">
        <v>144</v>
      </c>
      <c r="C6" s="5" t="s">
        <v>177</v>
      </c>
      <c r="D6" s="5" t="s">
        <v>645</v>
      </c>
      <c r="E6" s="5"/>
      <c r="F6" s="5"/>
      <c r="G6" s="5"/>
    </row>
    <row r="7" spans="1:8">
      <c r="A7" s="5" t="s">
        <v>157</v>
      </c>
      <c r="B7" s="5" t="s">
        <v>458</v>
      </c>
      <c r="C7" s="5" t="s">
        <v>154</v>
      </c>
      <c r="D7" s="5" t="s">
        <v>557</v>
      </c>
      <c r="E7" s="5"/>
      <c r="F7" s="5"/>
      <c r="G7" s="5"/>
    </row>
    <row r="8" spans="1:8">
      <c r="A8" s="5" t="s">
        <v>178</v>
      </c>
      <c r="B8" s="5" t="s">
        <v>460</v>
      </c>
      <c r="C8" s="5" t="s">
        <v>461</v>
      </c>
      <c r="D8" s="5" t="s">
        <v>558</v>
      </c>
      <c r="E8" s="5"/>
      <c r="F8" s="5"/>
      <c r="G8" s="5"/>
    </row>
    <row r="9" spans="1:8">
      <c r="A9" s="5" t="s">
        <v>459</v>
      </c>
      <c r="D9" s="5" t="s">
        <v>175</v>
      </c>
      <c r="E9" s="5"/>
      <c r="G9" s="5"/>
    </row>
    <row r="10" spans="1:8">
      <c r="B10" s="5"/>
      <c r="C10" s="5"/>
      <c r="D10" s="5" t="s">
        <v>142</v>
      </c>
      <c r="E10" s="5"/>
      <c r="G10" s="5"/>
    </row>
    <row r="11" spans="1:8">
      <c r="A11" s="5"/>
      <c r="B11" s="5"/>
      <c r="C11" s="5"/>
      <c r="D11" s="5" t="s">
        <v>462</v>
      </c>
      <c r="E11" s="5"/>
      <c r="G11" s="5"/>
    </row>
    <row r="12" spans="1:8">
      <c r="A12" s="5" t="s">
        <v>438</v>
      </c>
      <c r="B12" s="5" t="s">
        <v>439</v>
      </c>
      <c r="C12" s="5" t="s">
        <v>438</v>
      </c>
      <c r="D12" s="5" t="s">
        <v>145</v>
      </c>
      <c r="E12" s="396"/>
      <c r="G12" s="5"/>
    </row>
    <row r="13" spans="1:8">
      <c r="A13" s="5" t="s">
        <v>434</v>
      </c>
      <c r="B13" s="5" t="s">
        <v>434</v>
      </c>
      <c r="C13" s="5" t="s">
        <v>506</v>
      </c>
      <c r="D13" s="5" t="s">
        <v>146</v>
      </c>
      <c r="E13" s="5"/>
      <c r="G13" s="5"/>
    </row>
    <row r="14" spans="1:8">
      <c r="A14" s="5" t="s">
        <v>437</v>
      </c>
      <c r="B14" s="5" t="s">
        <v>455</v>
      </c>
      <c r="C14" s="5" t="s">
        <v>508</v>
      </c>
      <c r="D14" s="5" t="s">
        <v>147</v>
      </c>
      <c r="E14" s="5"/>
      <c r="G14" s="5"/>
    </row>
    <row r="15" spans="1:8">
      <c r="A15" s="5" t="s">
        <v>435</v>
      </c>
      <c r="B15" s="5" t="s">
        <v>436</v>
      </c>
      <c r="C15" s="5" t="s">
        <v>507</v>
      </c>
      <c r="D15" s="5" t="s">
        <v>148</v>
      </c>
      <c r="E15" s="5"/>
      <c r="G15" s="5"/>
    </row>
    <row r="16" spans="1:8">
      <c r="A16" s="5" t="s">
        <v>436</v>
      </c>
      <c r="B16" s="5" t="s">
        <v>509</v>
      </c>
      <c r="C16" s="5" t="s">
        <v>509</v>
      </c>
      <c r="D16" s="5" t="s">
        <v>149</v>
      </c>
      <c r="E16" s="5"/>
      <c r="G16" s="5"/>
    </row>
    <row r="17" spans="1:7">
      <c r="A17" s="5"/>
      <c r="B17" s="5"/>
      <c r="C17" s="5"/>
      <c r="D17" s="6" t="s">
        <v>150</v>
      </c>
      <c r="E17" s="5"/>
      <c r="G17" s="5"/>
    </row>
    <row r="18" spans="1:7">
      <c r="A18" s="5"/>
      <c r="B18" s="5"/>
      <c r="C18" s="5"/>
      <c r="D18" s="5" t="s">
        <v>463</v>
      </c>
      <c r="E18" s="5"/>
      <c r="G18" s="5"/>
    </row>
    <row r="19" spans="1:7">
      <c r="A19" s="6"/>
      <c r="B19" s="6"/>
      <c r="C19" s="6"/>
      <c r="E19" s="6"/>
      <c r="G19" s="5"/>
    </row>
    <row r="20" spans="1:7">
      <c r="A20" s="5"/>
      <c r="B20" s="6"/>
      <c r="C20" s="6"/>
      <c r="E20" s="6"/>
      <c r="F20" s="5"/>
      <c r="G20" s="6"/>
    </row>
    <row r="21" spans="1:7">
      <c r="A21" s="6" t="s">
        <v>295</v>
      </c>
    </row>
    <row r="22" spans="1:7">
      <c r="A22" s="209">
        <v>300</v>
      </c>
    </row>
    <row r="23" spans="1:7">
      <c r="A23" s="209">
        <v>500</v>
      </c>
    </row>
    <row r="24" spans="1:7">
      <c r="A24" s="209">
        <v>1000</v>
      </c>
    </row>
    <row r="25" spans="1:7">
      <c r="A25" s="209">
        <v>1500</v>
      </c>
    </row>
    <row r="26" spans="1:7">
      <c r="A26" s="209">
        <v>2000</v>
      </c>
    </row>
    <row r="27" spans="1:7">
      <c r="A27" s="209">
        <v>3000</v>
      </c>
    </row>
    <row r="28" spans="1:7">
      <c r="A28" s="209">
        <v>4000</v>
      </c>
    </row>
  </sheetData>
  <sheetProtection algorithmName="SHA-512" hashValue="K6G9enBQXsE3+FceenKaJG45m4ZvODSdjLk4UdQay9RNEjnyyCjzzu1QNSdMwG/mkfg0XNDRc1xyNMELINFfCg==" saltValue="GjuvCpmmAjAOHiCzBcHGsg==" spinCount="100000" sheet="1" objects="1" scenarios="1"/>
  <phoneticPr fontId="15"/>
  <pageMargins left="0.78740157480314965" right="0.78740157480314965" top="0.78740157480314965" bottom="0.78740157480314965" header="0.31496062992125984" footer="0.78740157480314965"/>
  <pageSetup paperSize="9" scale="56" orientation="portrait" horizontalDpi="4294967293" verticalDpi="0" r:id="rId1"/>
  <headerFooter scaleWithDoc="0">
    <oddFooter>&amp;R&amp;"ＭＳ ゴシック,標準"&amp;12整理番号：（事務局記入欄）</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69"/>
  <sheetViews>
    <sheetView tabSelected="1" view="pageBreakPreview" topLeftCell="A2" zoomScale="80" zoomScaleNormal="80" zoomScaleSheetLayoutView="80" workbookViewId="0">
      <selection activeCell="A2" sqref="A2"/>
    </sheetView>
  </sheetViews>
  <sheetFormatPr defaultColWidth="9" defaultRowHeight="13.5"/>
  <cols>
    <col min="1" max="1" width="5.875" style="5" customWidth="1"/>
    <col min="2" max="2" width="19.625" style="5" customWidth="1"/>
    <col min="3" max="3" width="6.75" style="5" customWidth="1"/>
    <col min="4" max="4" width="22.375" style="5" customWidth="1"/>
    <col min="5" max="5" width="7.125" style="5" customWidth="1"/>
    <col min="6" max="6" width="10.125" style="5" customWidth="1"/>
    <col min="7" max="7" width="20.625" style="5" customWidth="1"/>
    <col min="8" max="8" width="6.75" style="5" customWidth="1"/>
    <col min="9" max="9" width="24" style="5" customWidth="1"/>
    <col min="10" max="10" width="7.75" style="5" customWidth="1"/>
    <col min="11" max="11" width="11.125" style="5" customWidth="1"/>
    <col min="12" max="12" width="12.875" style="5" customWidth="1"/>
    <col min="13" max="13" width="11.5" style="5" customWidth="1"/>
    <col min="14" max="14" width="3.125" style="5" customWidth="1"/>
    <col min="15" max="15" width="11.375" style="5" customWidth="1"/>
    <col min="16" max="16" width="60.625" style="5" customWidth="1"/>
    <col min="17" max="17" width="16.125" style="5" customWidth="1"/>
    <col min="18" max="22" width="9" style="5" customWidth="1"/>
    <col min="23" max="16384" width="9" style="5"/>
  </cols>
  <sheetData>
    <row r="1" spans="1:17" hidden="1"/>
    <row r="2" spans="1:17" ht="21.95" customHeight="1">
      <c r="A2" s="290" t="s">
        <v>428</v>
      </c>
      <c r="B2" s="291"/>
      <c r="C2" s="291"/>
    </row>
    <row r="3" spans="1:17" ht="29.25" customHeight="1">
      <c r="A3" s="292" t="s">
        <v>418</v>
      </c>
      <c r="B3" s="291"/>
      <c r="C3" s="291"/>
      <c r="O3" s="293"/>
      <c r="P3" s="293"/>
    </row>
    <row r="4" spans="1:17" s="293" customFormat="1" ht="58.5" customHeight="1">
      <c r="A4" s="714" t="s">
        <v>623</v>
      </c>
      <c r="B4" s="714"/>
      <c r="C4" s="714"/>
      <c r="D4" s="714"/>
      <c r="E4" s="714"/>
      <c r="F4" s="714"/>
      <c r="G4" s="714"/>
      <c r="H4" s="714"/>
      <c r="I4" s="714"/>
      <c r="J4" s="714"/>
      <c r="K4" s="714"/>
      <c r="L4" s="714"/>
      <c r="M4" s="714"/>
    </row>
    <row r="5" spans="1:17" s="293" customFormat="1" ht="26.25" customHeight="1">
      <c r="A5" s="294"/>
      <c r="B5" s="294"/>
      <c r="C5" s="294"/>
      <c r="D5" s="294"/>
      <c r="E5" s="294"/>
      <c r="F5" s="294"/>
      <c r="G5" s="294"/>
      <c r="H5" s="294"/>
      <c r="I5" s="294"/>
      <c r="J5" s="294"/>
      <c r="K5" s="294"/>
      <c r="L5" s="294"/>
      <c r="M5" s="294"/>
    </row>
    <row r="6" spans="1:17" s="293" customFormat="1" ht="36" customHeight="1">
      <c r="A6" s="295"/>
      <c r="B6" s="745" t="s">
        <v>426</v>
      </c>
      <c r="C6" s="745"/>
      <c r="D6" s="745"/>
      <c r="E6" s="745"/>
      <c r="F6" s="745"/>
      <c r="G6" s="745"/>
      <c r="H6" s="624"/>
      <c r="I6" s="291"/>
      <c r="J6" s="291"/>
      <c r="K6" s="291"/>
      <c r="L6" s="291"/>
    </row>
    <row r="7" spans="1:17" s="293" customFormat="1" ht="24" customHeight="1">
      <c r="A7" s="296"/>
      <c r="B7" s="729" t="s">
        <v>427</v>
      </c>
      <c r="C7" s="729"/>
      <c r="D7" s="729"/>
      <c r="E7" s="729"/>
      <c r="F7" s="729"/>
      <c r="G7" s="729"/>
      <c r="H7" s="729"/>
      <c r="I7" s="729"/>
      <c r="J7" s="729"/>
      <c r="K7" s="729"/>
      <c r="L7" s="729"/>
      <c r="M7" s="729"/>
    </row>
    <row r="8" spans="1:17" s="293" customFormat="1" ht="12.75" customHeight="1">
      <c r="A8" s="748"/>
      <c r="B8" s="748"/>
      <c r="C8" s="748"/>
      <c r="D8" s="748"/>
      <c r="E8" s="748"/>
      <c r="F8" s="748"/>
      <c r="G8" s="748"/>
      <c r="H8" s="748"/>
      <c r="I8" s="748"/>
      <c r="J8" s="748"/>
      <c r="K8" s="748"/>
      <c r="L8" s="748"/>
      <c r="M8" s="748"/>
    </row>
    <row r="9" spans="1:17" ht="57.75" customHeight="1">
      <c r="A9" s="749" t="s">
        <v>1</v>
      </c>
      <c r="B9" s="749"/>
      <c r="C9" s="777"/>
      <c r="D9" s="778"/>
      <c r="E9" s="778"/>
      <c r="F9" s="778"/>
      <c r="G9" s="779"/>
      <c r="H9" s="752" t="s">
        <v>62</v>
      </c>
      <c r="I9" s="780"/>
      <c r="J9" s="751"/>
      <c r="K9" s="751"/>
      <c r="L9" s="751"/>
      <c r="M9" s="751"/>
      <c r="N9" s="298"/>
    </row>
    <row r="10" spans="1:17" ht="36" customHeight="1">
      <c r="A10" s="715" t="s">
        <v>331</v>
      </c>
      <c r="B10" s="299" t="s">
        <v>240</v>
      </c>
      <c r="C10" s="781"/>
      <c r="D10" s="782"/>
      <c r="E10" s="297" t="s">
        <v>2</v>
      </c>
      <c r="F10" s="781"/>
      <c r="G10" s="782"/>
      <c r="H10" s="791"/>
      <c r="I10" s="792"/>
      <c r="J10" s="792"/>
      <c r="K10" s="792"/>
      <c r="L10" s="792"/>
      <c r="M10" s="793"/>
      <c r="N10" s="300"/>
    </row>
    <row r="11" spans="1:17" ht="12" customHeight="1">
      <c r="A11" s="716"/>
      <c r="B11" s="750" t="s">
        <v>183</v>
      </c>
      <c r="C11" s="783" t="s">
        <v>38</v>
      </c>
      <c r="D11" s="784"/>
      <c r="E11" s="788" t="s">
        <v>433</v>
      </c>
      <c r="F11" s="789"/>
      <c r="G11" s="789"/>
      <c r="H11" s="789"/>
      <c r="I11" s="789"/>
      <c r="J11" s="789"/>
      <c r="K11" s="789"/>
      <c r="L11" s="789"/>
      <c r="M11" s="790"/>
      <c r="N11" s="300"/>
    </row>
    <row r="12" spans="1:17" ht="33.75" customHeight="1">
      <c r="A12" s="716"/>
      <c r="B12" s="750"/>
      <c r="C12" s="785"/>
      <c r="D12" s="786"/>
      <c r="E12" s="771"/>
      <c r="F12" s="772"/>
      <c r="G12" s="772"/>
      <c r="H12" s="772"/>
      <c r="I12" s="772"/>
      <c r="J12" s="772"/>
      <c r="K12" s="772"/>
      <c r="L12" s="772"/>
      <c r="M12" s="787"/>
      <c r="N12" s="743" t="s">
        <v>634</v>
      </c>
      <c r="O12" s="744"/>
      <c r="P12" s="744"/>
    </row>
    <row r="13" spans="1:17" ht="21.75" customHeight="1">
      <c r="A13" s="716"/>
      <c r="B13" s="304" t="s">
        <v>196</v>
      </c>
      <c r="C13" s="765"/>
      <c r="D13" s="766"/>
      <c r="E13" s="766"/>
      <c r="F13" s="766"/>
      <c r="G13" s="766"/>
      <c r="H13" s="766"/>
      <c r="I13" s="766"/>
      <c r="J13" s="766"/>
      <c r="K13" s="766"/>
      <c r="L13" s="766"/>
      <c r="M13" s="767"/>
      <c r="N13" s="743"/>
      <c r="O13" s="744"/>
      <c r="P13" s="744"/>
      <c r="Q13" s="6"/>
    </row>
    <row r="14" spans="1:17" ht="35.25" customHeight="1">
      <c r="A14" s="716"/>
      <c r="B14" s="305" t="s">
        <v>456</v>
      </c>
      <c r="C14" s="768"/>
      <c r="D14" s="769"/>
      <c r="E14" s="769"/>
      <c r="F14" s="769"/>
      <c r="G14" s="769"/>
      <c r="H14" s="769"/>
      <c r="I14" s="769"/>
      <c r="J14" s="769"/>
      <c r="K14" s="769"/>
      <c r="L14" s="769"/>
      <c r="M14" s="770"/>
      <c r="N14" s="620"/>
    </row>
    <row r="15" spans="1:17" ht="35.25" customHeight="1">
      <c r="A15" s="716"/>
      <c r="B15" s="299" t="s">
        <v>3</v>
      </c>
      <c r="C15" s="771"/>
      <c r="D15" s="772"/>
      <c r="E15" s="772"/>
      <c r="F15" s="772"/>
      <c r="G15" s="772"/>
      <c r="H15" s="772"/>
      <c r="I15" s="772"/>
      <c r="J15" s="772"/>
      <c r="K15" s="772"/>
      <c r="L15" s="772"/>
      <c r="M15" s="773"/>
      <c r="N15" s="300"/>
    </row>
    <row r="16" spans="1:17" ht="35.25" customHeight="1">
      <c r="A16" s="716"/>
      <c r="B16" s="299" t="s">
        <v>4</v>
      </c>
      <c r="C16" s="771"/>
      <c r="D16" s="772"/>
      <c r="E16" s="772"/>
      <c r="F16" s="772"/>
      <c r="G16" s="772"/>
      <c r="H16" s="772"/>
      <c r="I16" s="772"/>
      <c r="J16" s="772"/>
      <c r="K16" s="772"/>
      <c r="L16" s="772"/>
      <c r="M16" s="773"/>
      <c r="N16" s="300"/>
    </row>
    <row r="17" spans="1:22" ht="35.25" customHeight="1">
      <c r="A17" s="717"/>
      <c r="B17" s="301" t="s">
        <v>332</v>
      </c>
      <c r="C17" s="774"/>
      <c r="D17" s="775"/>
      <c r="E17" s="775"/>
      <c r="F17" s="775"/>
      <c r="G17" s="775"/>
      <c r="H17" s="775"/>
      <c r="I17" s="775"/>
      <c r="J17" s="775"/>
      <c r="K17" s="775"/>
      <c r="L17" s="775"/>
      <c r="M17" s="776"/>
      <c r="N17" s="300"/>
    </row>
    <row r="18" spans="1:22" ht="35.25" customHeight="1">
      <c r="A18" s="760" t="s">
        <v>476</v>
      </c>
      <c r="B18" s="306" t="s">
        <v>333</v>
      </c>
      <c r="C18" s="774"/>
      <c r="D18" s="775"/>
      <c r="E18" s="775"/>
      <c r="F18" s="776"/>
      <c r="G18" s="302" t="s">
        <v>169</v>
      </c>
      <c r="H18" s="774"/>
      <c r="I18" s="775"/>
      <c r="J18" s="775"/>
      <c r="K18" s="775"/>
      <c r="L18" s="775"/>
      <c r="M18" s="776"/>
      <c r="N18" s="758" t="s">
        <v>629</v>
      </c>
      <c r="O18" s="759"/>
      <c r="P18" s="759"/>
      <c r="Q18" s="759"/>
    </row>
    <row r="19" spans="1:22" ht="35.25" customHeight="1" thickBot="1">
      <c r="A19" s="760"/>
      <c r="B19" s="307" t="s">
        <v>196</v>
      </c>
      <c r="C19" s="810"/>
      <c r="D19" s="811"/>
      <c r="E19" s="811"/>
      <c r="F19" s="812"/>
      <c r="G19" s="302" t="s">
        <v>168</v>
      </c>
      <c r="H19" s="813"/>
      <c r="I19" s="814"/>
      <c r="J19" s="814"/>
      <c r="K19" s="814"/>
      <c r="L19" s="814"/>
      <c r="M19" s="815"/>
      <c r="N19" s="617" t="s">
        <v>629</v>
      </c>
      <c r="O19" s="395"/>
      <c r="P19" s="395"/>
      <c r="Q19" s="395"/>
    </row>
    <row r="20" spans="1:22" ht="35.25" customHeight="1" thickBot="1">
      <c r="A20" s="761"/>
      <c r="B20" s="305" t="s">
        <v>334</v>
      </c>
      <c r="C20" s="816"/>
      <c r="D20" s="817"/>
      <c r="E20" s="817"/>
      <c r="F20" s="818"/>
      <c r="G20" s="618" t="s">
        <v>630</v>
      </c>
      <c r="H20" s="819"/>
      <c r="I20" s="820"/>
      <c r="J20" s="820"/>
      <c r="K20" s="820"/>
      <c r="L20" s="820"/>
      <c r="M20" s="821"/>
      <c r="N20" s="741" t="s">
        <v>633</v>
      </c>
      <c r="O20" s="742"/>
      <c r="P20" s="742"/>
      <c r="Q20" s="395"/>
    </row>
    <row r="21" spans="1:22" ht="21.75" customHeight="1">
      <c r="A21" s="722" t="s">
        <v>263</v>
      </c>
      <c r="B21" s="309" t="s">
        <v>457</v>
      </c>
      <c r="C21" s="794"/>
      <c r="D21" s="795"/>
      <c r="E21" s="795"/>
      <c r="F21" s="795"/>
      <c r="G21" s="795"/>
      <c r="H21" s="795"/>
      <c r="I21" s="795"/>
      <c r="J21" s="795"/>
      <c r="K21" s="795"/>
      <c r="L21" s="795"/>
      <c r="M21" s="796"/>
    </row>
    <row r="22" spans="1:22" ht="55.5" customHeight="1">
      <c r="A22" s="723"/>
      <c r="B22" s="310" t="s">
        <v>0</v>
      </c>
      <c r="C22" s="768"/>
      <c r="D22" s="769"/>
      <c r="E22" s="769"/>
      <c r="F22" s="769"/>
      <c r="G22" s="769"/>
      <c r="H22" s="769"/>
      <c r="I22" s="769"/>
      <c r="J22" s="769"/>
      <c r="K22" s="769"/>
      <c r="L22" s="769"/>
      <c r="M22" s="797"/>
    </row>
    <row r="23" spans="1:22" ht="18.75" customHeight="1">
      <c r="A23" s="723"/>
      <c r="B23" s="754" t="s">
        <v>103</v>
      </c>
      <c r="C23" s="754" t="s">
        <v>657</v>
      </c>
      <c r="D23" s="311" t="s">
        <v>36</v>
      </c>
      <c r="E23" s="312" t="s">
        <v>658</v>
      </c>
      <c r="F23" s="629"/>
      <c r="G23" s="312" t="s">
        <v>37</v>
      </c>
      <c r="H23" s="633" t="s">
        <v>658</v>
      </c>
      <c r="I23" s="752" t="s">
        <v>39</v>
      </c>
      <c r="J23" s="753"/>
      <c r="K23" s="313" t="s">
        <v>161</v>
      </c>
      <c r="L23" s="314" t="s">
        <v>40</v>
      </c>
      <c r="M23" s="315"/>
    </row>
    <row r="24" spans="1:22" ht="36" customHeight="1">
      <c r="A24" s="723"/>
      <c r="B24" s="762"/>
      <c r="C24" s="755"/>
      <c r="D24" s="316" t="str">
        <f>IF(MIN(D25:D39),MIN(D25:D39),"自動入力")</f>
        <v>自動入力</v>
      </c>
      <c r="E24" s="645" t="str">
        <f t="shared" ref="E24:E34" si="0">IF(D24="","",TEXT(D24,"aaa"))</f>
        <v>自動入力</v>
      </c>
      <c r="F24" s="629" t="s">
        <v>13</v>
      </c>
      <c r="G24" s="634" t="str">
        <f>IF(MAX(G25:G39),MAX(G25:G39),"自動入力")</f>
        <v>自動入力</v>
      </c>
      <c r="H24" s="646" t="str">
        <f t="shared" ref="H24:H39" si="1">IF(G24="","",TEXT(G24,"aaa"))</f>
        <v>自動入力</v>
      </c>
      <c r="I24" s="718" t="str">
        <f>IF(I25="","自動入力",I25)</f>
        <v>自動入力</v>
      </c>
      <c r="J24" s="719"/>
      <c r="K24" s="317" t="str">
        <f>IF(K25="","自動入力","("&amp;K25)</f>
        <v>自動入力</v>
      </c>
      <c r="L24" s="318" t="str">
        <f>IF(L25="","自動入力",L25&amp;")")</f>
        <v>自動入力</v>
      </c>
      <c r="M24" s="609">
        <f>IF(ISBLANK(I26:I39),"",COUNTA(I26:I39))</f>
        <v>0</v>
      </c>
    </row>
    <row r="25" spans="1:22" ht="18.2" customHeight="1">
      <c r="A25" s="723"/>
      <c r="B25" s="762"/>
      <c r="C25" s="626" t="s">
        <v>659</v>
      </c>
      <c r="D25" s="8"/>
      <c r="E25" s="636" t="str">
        <f t="shared" si="0"/>
        <v/>
      </c>
      <c r="F25" s="319" t="s">
        <v>162</v>
      </c>
      <c r="G25" s="630"/>
      <c r="H25" s="641" t="str">
        <f t="shared" si="1"/>
        <v/>
      </c>
      <c r="I25" s="720"/>
      <c r="J25" s="721"/>
      <c r="K25" s="79"/>
      <c r="L25" s="822"/>
      <c r="M25" s="823"/>
      <c r="N25" s="308" t="s">
        <v>626</v>
      </c>
      <c r="P25" s="6"/>
      <c r="R25" s="6"/>
      <c r="S25" s="6"/>
      <c r="T25" s="6"/>
      <c r="U25" s="6"/>
      <c r="V25" s="6"/>
    </row>
    <row r="26" spans="1:22" ht="18.2" customHeight="1">
      <c r="A26" s="723"/>
      <c r="B26" s="762"/>
      <c r="C26" s="627" t="s">
        <v>660</v>
      </c>
      <c r="D26" s="9"/>
      <c r="E26" s="640" t="str">
        <f t="shared" si="0"/>
        <v/>
      </c>
      <c r="F26" s="320" t="s">
        <v>162</v>
      </c>
      <c r="G26" s="631"/>
      <c r="H26" s="642" t="str">
        <f t="shared" si="1"/>
        <v/>
      </c>
      <c r="I26" s="724"/>
      <c r="J26" s="824"/>
      <c r="K26" s="28"/>
      <c r="L26" s="725"/>
      <c r="M26" s="730"/>
      <c r="N26" s="308" t="s">
        <v>604</v>
      </c>
      <c r="P26" s="6"/>
      <c r="R26" s="6"/>
      <c r="S26" s="6"/>
      <c r="T26" s="6"/>
      <c r="U26" s="6"/>
      <c r="V26" s="6"/>
    </row>
    <row r="27" spans="1:22" ht="18.2" customHeight="1">
      <c r="A27" s="723"/>
      <c r="B27" s="762"/>
      <c r="C27" s="627" t="s">
        <v>661</v>
      </c>
      <c r="D27" s="9"/>
      <c r="E27" s="640" t="str">
        <f t="shared" si="0"/>
        <v/>
      </c>
      <c r="F27" s="320" t="s">
        <v>13</v>
      </c>
      <c r="G27" s="631"/>
      <c r="H27" s="642" t="str">
        <f t="shared" si="1"/>
        <v/>
      </c>
      <c r="I27" s="724"/>
      <c r="J27" s="824"/>
      <c r="K27" s="28"/>
      <c r="L27" s="725"/>
      <c r="M27" s="730"/>
      <c r="N27" s="308"/>
      <c r="O27" s="6"/>
      <c r="P27" s="6"/>
      <c r="R27" s="6"/>
      <c r="S27" s="6"/>
      <c r="T27" s="6"/>
      <c r="U27" s="6"/>
      <c r="V27" s="6"/>
    </row>
    <row r="28" spans="1:22" ht="18.2" customHeight="1">
      <c r="A28" s="723"/>
      <c r="B28" s="762"/>
      <c r="C28" s="627" t="s">
        <v>662</v>
      </c>
      <c r="D28" s="9"/>
      <c r="E28" s="640" t="str">
        <f t="shared" si="0"/>
        <v/>
      </c>
      <c r="F28" s="320" t="s">
        <v>13</v>
      </c>
      <c r="G28" s="631"/>
      <c r="H28" s="642" t="str">
        <f t="shared" si="1"/>
        <v/>
      </c>
      <c r="I28" s="724"/>
      <c r="J28" s="824"/>
      <c r="K28" s="28"/>
      <c r="L28" s="725"/>
      <c r="M28" s="730"/>
      <c r="N28" s="308"/>
      <c r="O28" s="6"/>
      <c r="P28" s="6"/>
    </row>
    <row r="29" spans="1:22" ht="18.2" customHeight="1">
      <c r="A29" s="723"/>
      <c r="B29" s="762"/>
      <c r="C29" s="627" t="s">
        <v>663</v>
      </c>
      <c r="D29" s="9"/>
      <c r="E29" s="640" t="str">
        <f t="shared" si="0"/>
        <v/>
      </c>
      <c r="F29" s="320" t="s">
        <v>13</v>
      </c>
      <c r="G29" s="631"/>
      <c r="H29" s="642" t="str">
        <f t="shared" si="1"/>
        <v/>
      </c>
      <c r="I29" s="724"/>
      <c r="J29" s="725"/>
      <c r="K29" s="28"/>
      <c r="L29" s="725"/>
      <c r="M29" s="730"/>
      <c r="N29" s="308"/>
      <c r="O29" s="6"/>
      <c r="P29" s="6"/>
    </row>
    <row r="30" spans="1:22" ht="18.2" customHeight="1">
      <c r="A30" s="723"/>
      <c r="B30" s="762"/>
      <c r="C30" s="627" t="s">
        <v>664</v>
      </c>
      <c r="D30" s="9"/>
      <c r="E30" s="640" t="str">
        <f t="shared" si="0"/>
        <v/>
      </c>
      <c r="F30" s="320" t="s">
        <v>13</v>
      </c>
      <c r="G30" s="631"/>
      <c r="H30" s="642" t="str">
        <f t="shared" si="1"/>
        <v/>
      </c>
      <c r="I30" s="724"/>
      <c r="J30" s="725"/>
      <c r="K30" s="28"/>
      <c r="L30" s="725"/>
      <c r="M30" s="730"/>
      <c r="N30" s="308"/>
      <c r="O30" s="6"/>
      <c r="P30" s="6"/>
      <c r="R30" s="6"/>
      <c r="S30" s="6"/>
      <c r="T30" s="6"/>
      <c r="U30" s="6"/>
      <c r="V30" s="6"/>
    </row>
    <row r="31" spans="1:22" ht="18.2" customHeight="1">
      <c r="A31" s="723"/>
      <c r="B31" s="762"/>
      <c r="C31" s="627" t="s">
        <v>665</v>
      </c>
      <c r="D31" s="9"/>
      <c r="E31" s="640" t="str">
        <f t="shared" si="0"/>
        <v/>
      </c>
      <c r="F31" s="320" t="s">
        <v>13</v>
      </c>
      <c r="G31" s="631"/>
      <c r="H31" s="642" t="str">
        <f t="shared" si="1"/>
        <v/>
      </c>
      <c r="I31" s="724"/>
      <c r="J31" s="725"/>
      <c r="K31" s="28"/>
      <c r="L31" s="725"/>
      <c r="M31" s="730"/>
      <c r="N31" s="308"/>
      <c r="O31" s="321"/>
      <c r="P31" s="322"/>
      <c r="R31" s="6"/>
      <c r="S31" s="6"/>
      <c r="T31" s="6"/>
      <c r="U31" s="6"/>
      <c r="V31" s="6"/>
    </row>
    <row r="32" spans="1:22" ht="18.2" customHeight="1">
      <c r="A32" s="723"/>
      <c r="B32" s="762"/>
      <c r="C32" s="627" t="s">
        <v>666</v>
      </c>
      <c r="D32" s="9"/>
      <c r="E32" s="640" t="str">
        <f t="shared" si="0"/>
        <v/>
      </c>
      <c r="F32" s="320" t="s">
        <v>13</v>
      </c>
      <c r="G32" s="631"/>
      <c r="H32" s="642" t="str">
        <f t="shared" si="1"/>
        <v/>
      </c>
      <c r="I32" s="724"/>
      <c r="J32" s="725"/>
      <c r="K32" s="28"/>
      <c r="L32" s="725"/>
      <c r="M32" s="730"/>
      <c r="N32" s="308"/>
      <c r="O32" s="321"/>
      <c r="P32" s="6"/>
      <c r="Q32" s="6"/>
      <c r="R32" s="6"/>
      <c r="S32" s="6"/>
      <c r="T32" s="6"/>
      <c r="U32" s="6"/>
      <c r="V32" s="6"/>
    </row>
    <row r="33" spans="1:22" ht="18.2" customHeight="1">
      <c r="A33" s="723"/>
      <c r="B33" s="762"/>
      <c r="C33" s="627" t="s">
        <v>667</v>
      </c>
      <c r="D33" s="9"/>
      <c r="E33" s="640" t="str">
        <f t="shared" si="0"/>
        <v/>
      </c>
      <c r="F33" s="320" t="s">
        <v>13</v>
      </c>
      <c r="G33" s="631"/>
      <c r="H33" s="642" t="str">
        <f t="shared" si="1"/>
        <v/>
      </c>
      <c r="I33" s="724"/>
      <c r="J33" s="725"/>
      <c r="K33" s="28"/>
      <c r="L33" s="725"/>
      <c r="M33" s="730"/>
      <c r="N33" s="308"/>
      <c r="O33" s="6"/>
      <c r="P33" s="6"/>
      <c r="Q33" s="6"/>
      <c r="R33" s="6"/>
      <c r="S33" s="6"/>
      <c r="T33" s="6"/>
      <c r="U33" s="6"/>
      <c r="V33" s="6"/>
    </row>
    <row r="34" spans="1:22" ht="18.2" customHeight="1">
      <c r="A34" s="723"/>
      <c r="B34" s="762"/>
      <c r="C34" s="627" t="s">
        <v>668</v>
      </c>
      <c r="D34" s="9"/>
      <c r="E34" s="640" t="str">
        <f t="shared" si="0"/>
        <v/>
      </c>
      <c r="F34" s="320" t="s">
        <v>13</v>
      </c>
      <c r="G34" s="631"/>
      <c r="H34" s="642" t="str">
        <f t="shared" si="1"/>
        <v/>
      </c>
      <c r="I34" s="724"/>
      <c r="J34" s="725"/>
      <c r="K34" s="28"/>
      <c r="L34" s="725"/>
      <c r="M34" s="730"/>
      <c r="N34" s="308"/>
      <c r="O34" s="6"/>
      <c r="P34" s="6"/>
      <c r="Q34" s="6"/>
      <c r="R34" s="6"/>
      <c r="S34" s="6"/>
      <c r="T34" s="6"/>
      <c r="U34" s="6"/>
      <c r="V34" s="6"/>
    </row>
    <row r="35" spans="1:22" ht="18.2" customHeight="1">
      <c r="A35" s="723"/>
      <c r="B35" s="762"/>
      <c r="C35" s="627" t="s">
        <v>669</v>
      </c>
      <c r="D35" s="9"/>
      <c r="E35" s="640" t="str">
        <f t="shared" ref="E35:E39" si="2">IF(D35="","",TEXT(D35,"aaa"))</f>
        <v/>
      </c>
      <c r="F35" s="320" t="s">
        <v>13</v>
      </c>
      <c r="G35" s="631"/>
      <c r="H35" s="642" t="str">
        <f t="shared" si="1"/>
        <v/>
      </c>
      <c r="I35" s="724"/>
      <c r="J35" s="725"/>
      <c r="K35" s="28"/>
      <c r="L35" s="725"/>
      <c r="M35" s="730"/>
      <c r="N35" s="308"/>
      <c r="O35" s="6"/>
      <c r="P35" s="6"/>
      <c r="Q35" s="6"/>
      <c r="R35" s="6"/>
      <c r="S35" s="6"/>
      <c r="T35" s="6"/>
      <c r="U35" s="6"/>
      <c r="V35" s="6"/>
    </row>
    <row r="36" spans="1:22" ht="18.2" customHeight="1">
      <c r="A36" s="723"/>
      <c r="B36" s="762"/>
      <c r="C36" s="627" t="s">
        <v>670</v>
      </c>
      <c r="D36" s="9"/>
      <c r="E36" s="640" t="str">
        <f t="shared" si="2"/>
        <v/>
      </c>
      <c r="F36" s="323" t="s">
        <v>13</v>
      </c>
      <c r="G36" s="632"/>
      <c r="H36" s="643" t="str">
        <f t="shared" si="1"/>
        <v/>
      </c>
      <c r="I36" s="724"/>
      <c r="J36" s="725"/>
      <c r="K36" s="76"/>
      <c r="L36" s="756"/>
      <c r="M36" s="757"/>
      <c r="N36" s="308"/>
      <c r="O36" s="6"/>
      <c r="P36" s="6"/>
      <c r="Q36" s="6"/>
      <c r="R36" s="6"/>
      <c r="S36" s="6"/>
      <c r="T36" s="6"/>
      <c r="U36" s="6"/>
      <c r="V36" s="6"/>
    </row>
    <row r="37" spans="1:22" ht="18.2" customHeight="1">
      <c r="A37" s="723"/>
      <c r="B37" s="762"/>
      <c r="C37" s="627" t="s">
        <v>671</v>
      </c>
      <c r="D37" s="9"/>
      <c r="E37" s="640" t="str">
        <f t="shared" si="2"/>
        <v/>
      </c>
      <c r="F37" s="323" t="s">
        <v>162</v>
      </c>
      <c r="G37" s="632"/>
      <c r="H37" s="643" t="str">
        <f t="shared" si="1"/>
        <v/>
      </c>
      <c r="I37" s="724"/>
      <c r="J37" s="725"/>
      <c r="K37" s="76"/>
      <c r="L37" s="756"/>
      <c r="M37" s="757"/>
      <c r="N37" s="308"/>
      <c r="O37" s="6"/>
      <c r="P37" s="6"/>
      <c r="V37" s="6"/>
    </row>
    <row r="38" spans="1:22" ht="18.2" customHeight="1">
      <c r="A38" s="723"/>
      <c r="B38" s="762"/>
      <c r="C38" s="627" t="s">
        <v>672</v>
      </c>
      <c r="D38" s="9"/>
      <c r="E38" s="640" t="str">
        <f t="shared" si="2"/>
        <v/>
      </c>
      <c r="F38" s="323" t="s">
        <v>162</v>
      </c>
      <c r="G38" s="632"/>
      <c r="H38" s="643" t="str">
        <f t="shared" si="1"/>
        <v/>
      </c>
      <c r="I38" s="724"/>
      <c r="J38" s="725"/>
      <c r="K38" s="76"/>
      <c r="L38" s="756"/>
      <c r="M38" s="757"/>
      <c r="N38" s="308"/>
      <c r="O38" s="6"/>
      <c r="P38" s="6"/>
      <c r="V38" s="6"/>
    </row>
    <row r="39" spans="1:22" ht="18.2" customHeight="1" thickBot="1">
      <c r="A39" s="723"/>
      <c r="B39" s="755"/>
      <c r="C39" s="628" t="s">
        <v>673</v>
      </c>
      <c r="D39" s="9"/>
      <c r="E39" s="640" t="str">
        <f t="shared" si="2"/>
        <v/>
      </c>
      <c r="F39" s="323" t="s">
        <v>162</v>
      </c>
      <c r="G39" s="635"/>
      <c r="H39" s="644" t="str">
        <f t="shared" si="1"/>
        <v/>
      </c>
      <c r="I39" s="763"/>
      <c r="J39" s="764"/>
      <c r="K39" s="76"/>
      <c r="L39" s="756"/>
      <c r="M39" s="757"/>
      <c r="N39" s="308"/>
      <c r="O39" s="6"/>
      <c r="P39" s="6"/>
      <c r="V39" s="6"/>
    </row>
    <row r="40" spans="1:22" ht="39.950000000000003" customHeight="1" thickTop="1" thickBot="1">
      <c r="A40" s="723"/>
      <c r="B40" s="726" t="s">
        <v>166</v>
      </c>
      <c r="C40" s="798" t="s">
        <v>601</v>
      </c>
      <c r="D40" s="799"/>
      <c r="E40" s="799"/>
      <c r="F40" s="799"/>
      <c r="G40" s="799"/>
      <c r="H40" s="800"/>
      <c r="I40" s="801"/>
      <c r="J40" s="801"/>
      <c r="K40" s="801"/>
      <c r="L40" s="801"/>
      <c r="M40" s="802"/>
      <c r="N40" s="324" t="s">
        <v>646</v>
      </c>
      <c r="P40" s="6"/>
      <c r="V40" s="6"/>
    </row>
    <row r="41" spans="1:22" ht="26.25" customHeight="1" thickTop="1">
      <c r="A41" s="723"/>
      <c r="B41" s="727"/>
      <c r="C41" s="803" t="s">
        <v>99</v>
      </c>
      <c r="D41" s="804"/>
      <c r="E41" s="805" t="s">
        <v>100</v>
      </c>
      <c r="F41" s="806"/>
      <c r="G41" s="806"/>
      <c r="H41" s="807" t="s">
        <v>101</v>
      </c>
      <c r="I41" s="808"/>
      <c r="J41" s="809"/>
      <c r="K41" s="746" t="s">
        <v>102</v>
      </c>
      <c r="L41" s="746"/>
      <c r="M41" s="747"/>
      <c r="N41" s="325" t="s">
        <v>647</v>
      </c>
    </row>
    <row r="42" spans="1:22" ht="26.25" customHeight="1">
      <c r="A42" s="723"/>
      <c r="B42" s="727"/>
      <c r="C42" s="731" t="s">
        <v>184</v>
      </c>
      <c r="D42" s="732"/>
      <c r="E42" s="832">
        <f>収入!E6</f>
        <v>0</v>
      </c>
      <c r="F42" s="833"/>
      <c r="G42" s="834"/>
      <c r="H42" s="867" t="s">
        <v>255</v>
      </c>
      <c r="I42" s="868"/>
      <c r="J42" s="652" t="str">
        <f>IF(H42=支出!$E$20,支出!$D$20,IF(H42=支出!$E$21,支出!$D$21,IF(H42=支出!$E$22,支出!$D$22,"")))</f>
        <v/>
      </c>
      <c r="K42" s="853">
        <f>支出!G8</f>
        <v>0</v>
      </c>
      <c r="L42" s="854"/>
      <c r="M42" s="855"/>
      <c r="O42" s="326" t="s">
        <v>474</v>
      </c>
    </row>
    <row r="43" spans="1:22" ht="26.25" customHeight="1">
      <c r="A43" s="723"/>
      <c r="B43" s="727"/>
      <c r="C43" s="733" t="s">
        <v>170</v>
      </c>
      <c r="D43" s="734"/>
      <c r="E43" s="835">
        <f>収入!E7</f>
        <v>0</v>
      </c>
      <c r="F43" s="836"/>
      <c r="G43" s="837"/>
      <c r="H43" s="869" t="s">
        <v>257</v>
      </c>
      <c r="I43" s="870"/>
      <c r="J43" s="651" t="str">
        <f>IF(H43=支出!$E$20,支出!$D$20,IF(H43=支出!$E$21,支出!$D$21,IF(H43=支出!$E$22,支出!$D$22,"")))</f>
        <v/>
      </c>
      <c r="K43" s="856">
        <f>支出!G9</f>
        <v>0</v>
      </c>
      <c r="L43" s="857"/>
      <c r="M43" s="858"/>
    </row>
    <row r="44" spans="1:22" ht="29.25" customHeight="1">
      <c r="A44" s="723"/>
      <c r="B44" s="727"/>
      <c r="C44" s="735" t="s">
        <v>593</v>
      </c>
      <c r="D44" s="736"/>
      <c r="E44" s="835">
        <f>収入!E9</f>
        <v>0</v>
      </c>
      <c r="F44" s="836"/>
      <c r="G44" s="837"/>
      <c r="H44" s="869" t="s">
        <v>256</v>
      </c>
      <c r="I44" s="870"/>
      <c r="J44" s="651" t="str">
        <f>IF(H44=支出!$E$20,支出!$D$20,IF(H44=支出!$E$21,支出!$D$21,IF(H44=支出!$E$22,支出!$D$22,"")))</f>
        <v/>
      </c>
      <c r="K44" s="856">
        <f>支出!G10</f>
        <v>0</v>
      </c>
      <c r="L44" s="857"/>
      <c r="M44" s="858"/>
    </row>
    <row r="45" spans="1:22" ht="26.25" customHeight="1">
      <c r="A45" s="723"/>
      <c r="B45" s="727"/>
      <c r="C45" s="733" t="s">
        <v>185</v>
      </c>
      <c r="D45" s="734"/>
      <c r="E45" s="835">
        <f>収入!E10</f>
        <v>0</v>
      </c>
      <c r="F45" s="836"/>
      <c r="G45" s="837"/>
      <c r="H45" s="869" t="s">
        <v>65</v>
      </c>
      <c r="I45" s="870"/>
      <c r="J45" s="651" t="str">
        <f>IF(H45=支出!$E$20,支出!$D$20,IF(H45=支出!$E$21,支出!$D$21,IF(H45=支出!$E$22,支出!$D$22,"")))</f>
        <v/>
      </c>
      <c r="K45" s="856">
        <f>支出!G11</f>
        <v>0</v>
      </c>
      <c r="L45" s="857"/>
      <c r="M45" s="858"/>
    </row>
    <row r="46" spans="1:22" ht="26.25" customHeight="1">
      <c r="A46" s="723"/>
      <c r="B46" s="727"/>
      <c r="C46" s="733" t="s">
        <v>186</v>
      </c>
      <c r="D46" s="734"/>
      <c r="E46" s="835">
        <f>収入!E11</f>
        <v>0</v>
      </c>
      <c r="F46" s="836"/>
      <c r="G46" s="837"/>
      <c r="H46" s="869" t="s">
        <v>258</v>
      </c>
      <c r="I46" s="870"/>
      <c r="J46" s="651" t="str">
        <f>IF(H46=支出!$E$20,支出!$D$20,IF(H46=支出!$E$21,支出!$D$21,IF(H46=支出!$E$22,支出!$D$22,"")))</f>
        <v/>
      </c>
      <c r="K46" s="856">
        <f>支出!G12</f>
        <v>0</v>
      </c>
      <c r="L46" s="857"/>
      <c r="M46" s="858"/>
    </row>
    <row r="47" spans="1:22" ht="26.25" customHeight="1">
      <c r="A47" s="723"/>
      <c r="B47" s="727"/>
      <c r="C47" s="733" t="s">
        <v>187</v>
      </c>
      <c r="D47" s="734"/>
      <c r="E47" s="835">
        <f>収入!E12</f>
        <v>0</v>
      </c>
      <c r="F47" s="836"/>
      <c r="G47" s="837"/>
      <c r="H47" s="869" t="s">
        <v>50</v>
      </c>
      <c r="I47" s="870"/>
      <c r="J47" s="651" t="str">
        <f>IF(H47=支出!$E$20,支出!$D$20,IF(H47=支出!$E$21,支出!$D$21,IF(H47=支出!$E$22,支出!$D$22,"")))</f>
        <v/>
      </c>
      <c r="K47" s="856">
        <f>支出!G13</f>
        <v>0</v>
      </c>
      <c r="L47" s="857"/>
      <c r="M47" s="858"/>
    </row>
    <row r="48" spans="1:22" ht="26.25" customHeight="1">
      <c r="A48" s="723"/>
      <c r="B48" s="727"/>
      <c r="C48" s="737" t="s">
        <v>296</v>
      </c>
      <c r="D48" s="738"/>
      <c r="E48" s="835">
        <f>収入!E13</f>
        <v>0</v>
      </c>
      <c r="F48" s="836"/>
      <c r="G48" s="837"/>
      <c r="H48" s="869" t="s">
        <v>328</v>
      </c>
      <c r="I48" s="870"/>
      <c r="J48" s="651" t="str">
        <f>IF(H48=支出!$E$20,支出!$D$20,IF(H48=支出!$E$21,支出!$D$21,IF(H48=支出!$E$22,支出!$D$22,"")))</f>
        <v/>
      </c>
      <c r="K48" s="856">
        <f>支出!G14</f>
        <v>0</v>
      </c>
      <c r="L48" s="857"/>
      <c r="M48" s="858"/>
    </row>
    <row r="49" spans="1:22" ht="26.25" customHeight="1">
      <c r="A49" s="723"/>
      <c r="B49" s="727"/>
      <c r="C49" s="739" t="s">
        <v>188</v>
      </c>
      <c r="D49" s="740"/>
      <c r="E49" s="838">
        <f>収入!E14</f>
        <v>0</v>
      </c>
      <c r="F49" s="839"/>
      <c r="G49" s="840"/>
      <c r="H49" s="871" t="s">
        <v>329</v>
      </c>
      <c r="I49" s="872"/>
      <c r="J49" s="651" t="str">
        <f>IF(H49=支出!$E$20,支出!$D$20,IF(H49=支出!$E$21,支出!$D$21,IF(H49=支出!$E$22,支出!$D$22,"")))</f>
        <v/>
      </c>
      <c r="K49" s="856">
        <f>支出!G15</f>
        <v>0</v>
      </c>
      <c r="L49" s="857"/>
      <c r="M49" s="858"/>
    </row>
    <row r="50" spans="1:22" ht="26.25" customHeight="1">
      <c r="A50" s="723"/>
      <c r="B50" s="727"/>
      <c r="C50" s="825" t="s">
        <v>167</v>
      </c>
      <c r="D50" s="826"/>
      <c r="E50" s="841">
        <f>収入!E5</f>
        <v>0</v>
      </c>
      <c r="F50" s="842"/>
      <c r="G50" s="843"/>
      <c r="H50" s="871" t="s">
        <v>259</v>
      </c>
      <c r="I50" s="872"/>
      <c r="J50" s="651" t="str">
        <f>IF(H50=支出!$E$20,支出!$D$20,IF(H50=支出!$E$21,支出!$D$21,IF(H50=支出!$E$22,支出!$D$22,"")))</f>
        <v/>
      </c>
      <c r="K50" s="856">
        <f>支出!G16</f>
        <v>0</v>
      </c>
      <c r="L50" s="857"/>
      <c r="M50" s="858"/>
    </row>
    <row r="51" spans="1:22" ht="26.25" customHeight="1" thickBot="1">
      <c r="A51" s="723"/>
      <c r="B51" s="727"/>
      <c r="C51" s="827"/>
      <c r="D51" s="828"/>
      <c r="E51" s="844"/>
      <c r="F51" s="845"/>
      <c r="G51" s="846"/>
      <c r="H51" s="865" t="s">
        <v>95</v>
      </c>
      <c r="I51" s="866"/>
      <c r="J51" s="653" t="str">
        <f>IF(H51=支出!$E$20,支出!$D$20,IF(H51=支出!$E$21,支出!$D$21,IF(H51=支出!$E$22,支出!$D$22,"")))</f>
        <v/>
      </c>
      <c r="K51" s="859">
        <f>支出!G17</f>
        <v>0</v>
      </c>
      <c r="L51" s="860"/>
      <c r="M51" s="861"/>
    </row>
    <row r="52" spans="1:22" ht="39.950000000000003" customHeight="1" thickBot="1">
      <c r="A52" s="723"/>
      <c r="B52" s="727"/>
      <c r="C52" s="752" t="s">
        <v>441</v>
      </c>
      <c r="D52" s="829"/>
      <c r="E52" s="847">
        <f>IFERROR(K53-E50,"自動計算")</f>
        <v>0</v>
      </c>
      <c r="F52" s="848"/>
      <c r="G52" s="849"/>
      <c r="H52" s="850" t="s">
        <v>338</v>
      </c>
      <c r="I52" s="851"/>
      <c r="J52" s="852"/>
      <c r="K52" s="862">
        <f>支出!G18</f>
        <v>0</v>
      </c>
      <c r="L52" s="863"/>
      <c r="M52" s="864"/>
    </row>
    <row r="53" spans="1:22" ht="39.950000000000003" customHeight="1" thickBot="1">
      <c r="A53" s="723"/>
      <c r="B53" s="728"/>
      <c r="C53" s="830" t="s">
        <v>297</v>
      </c>
      <c r="D53" s="831"/>
      <c r="E53" s="847">
        <f>総表!K53</f>
        <v>0</v>
      </c>
      <c r="F53" s="848"/>
      <c r="G53" s="849"/>
      <c r="H53" s="850" t="s">
        <v>322</v>
      </c>
      <c r="I53" s="851"/>
      <c r="J53" s="852"/>
      <c r="K53" s="862">
        <f>支出!G7</f>
        <v>0</v>
      </c>
      <c r="L53" s="863"/>
      <c r="M53" s="864"/>
      <c r="Q53" s="6"/>
      <c r="R53" s="6"/>
      <c r="S53" s="6"/>
      <c r="T53" s="6"/>
      <c r="U53" s="6"/>
    </row>
    <row r="54" spans="1:22" ht="24.75" customHeight="1">
      <c r="A54" s="327"/>
      <c r="B54" s="327"/>
      <c r="C54" s="327"/>
      <c r="D54" s="327"/>
      <c r="E54" s="327"/>
      <c r="F54" s="327"/>
      <c r="G54" s="327"/>
      <c r="H54" s="327"/>
      <c r="I54" s="327"/>
      <c r="J54" s="327"/>
      <c r="K54" s="327"/>
      <c r="L54" s="327"/>
      <c r="M54" s="327"/>
      <c r="N54" s="308"/>
      <c r="O54" s="6"/>
      <c r="P54" s="6"/>
      <c r="Q54" s="6"/>
      <c r="R54" s="6"/>
      <c r="S54" s="6"/>
      <c r="T54" s="6"/>
      <c r="U54" s="6"/>
      <c r="V54" s="6"/>
    </row>
    <row r="55" spans="1:22" ht="23.25" customHeight="1">
      <c r="A55" s="328"/>
      <c r="B55" s="329"/>
      <c r="C55" s="329"/>
      <c r="D55" s="327"/>
      <c r="E55" s="327"/>
      <c r="F55" s="327"/>
      <c r="G55" s="327"/>
      <c r="H55" s="327"/>
      <c r="I55" s="327"/>
      <c r="J55" s="327"/>
      <c r="K55" s="327"/>
      <c r="L55" s="327"/>
      <c r="M55" s="327"/>
      <c r="O55" s="6"/>
      <c r="P55" s="6"/>
      <c r="Q55" s="6"/>
      <c r="R55" s="6"/>
      <c r="S55" s="6"/>
      <c r="T55" s="6"/>
      <c r="U55" s="6"/>
    </row>
    <row r="56" spans="1:22" ht="17.25">
      <c r="A56" s="327"/>
      <c r="B56" s="328"/>
      <c r="C56" s="328"/>
      <c r="D56" s="327"/>
      <c r="E56" s="327"/>
      <c r="F56" s="327"/>
      <c r="G56" s="327"/>
      <c r="H56" s="327"/>
      <c r="I56" s="327"/>
      <c r="J56" s="327"/>
      <c r="K56" s="327"/>
      <c r="L56" s="327"/>
      <c r="M56" s="327"/>
      <c r="N56" s="308"/>
      <c r="O56" s="6"/>
      <c r="P56" s="6"/>
      <c r="Q56" s="6"/>
      <c r="R56" s="6"/>
      <c r="S56" s="6"/>
      <c r="T56" s="6"/>
      <c r="U56" s="6"/>
      <c r="V56" s="6"/>
    </row>
    <row r="57" spans="1:22" ht="17.25">
      <c r="A57" s="327"/>
      <c r="B57" s="328"/>
      <c r="C57" s="328"/>
      <c r="D57" s="327"/>
      <c r="E57" s="327"/>
      <c r="F57" s="327"/>
      <c r="G57" s="327"/>
      <c r="H57" s="327"/>
      <c r="I57" s="327"/>
      <c r="J57" s="327"/>
      <c r="K57" s="327"/>
      <c r="L57" s="327"/>
      <c r="M57" s="327"/>
      <c r="N57" s="308"/>
      <c r="O57" s="6"/>
      <c r="P57" s="6"/>
      <c r="Q57" s="6"/>
      <c r="R57" s="6"/>
      <c r="S57" s="6"/>
      <c r="T57" s="6"/>
      <c r="U57" s="6"/>
      <c r="V57" s="6"/>
    </row>
    <row r="58" spans="1:22">
      <c r="N58" s="308"/>
      <c r="O58" s="6"/>
      <c r="P58" s="6"/>
      <c r="Q58" s="6"/>
      <c r="R58" s="6"/>
      <c r="S58" s="6"/>
      <c r="T58" s="6"/>
      <c r="U58" s="6"/>
      <c r="V58" s="6"/>
    </row>
    <row r="59" spans="1:22">
      <c r="N59" s="308"/>
      <c r="O59" s="6"/>
      <c r="P59" s="6"/>
      <c r="Q59" s="6"/>
      <c r="R59" s="6"/>
      <c r="S59" s="6"/>
      <c r="T59" s="6"/>
      <c r="U59" s="6"/>
      <c r="V59" s="6"/>
    </row>
    <row r="60" spans="1:22">
      <c r="N60" s="308"/>
      <c r="O60" s="6"/>
      <c r="P60" s="6"/>
      <c r="Q60" s="6"/>
      <c r="R60" s="6"/>
      <c r="S60" s="6"/>
      <c r="T60" s="6"/>
      <c r="U60" s="6"/>
      <c r="V60" s="6"/>
    </row>
    <row r="61" spans="1:22">
      <c r="N61" s="308"/>
      <c r="O61" s="6"/>
      <c r="P61" s="6"/>
      <c r="Q61" s="6"/>
      <c r="R61" s="6"/>
      <c r="S61" s="6"/>
      <c r="T61" s="6"/>
      <c r="U61" s="6"/>
      <c r="V61" s="6"/>
    </row>
    <row r="62" spans="1:22">
      <c r="N62" s="308"/>
      <c r="O62" s="6"/>
      <c r="P62" s="6"/>
      <c r="Q62" s="6"/>
      <c r="R62" s="6"/>
      <c r="S62" s="6"/>
      <c r="T62" s="6"/>
      <c r="U62" s="6"/>
      <c r="V62" s="6"/>
    </row>
    <row r="63" spans="1:22">
      <c r="N63" s="308"/>
      <c r="O63" s="6"/>
      <c r="P63" s="6"/>
      <c r="Q63" s="6"/>
      <c r="R63" s="6"/>
      <c r="S63" s="6"/>
      <c r="T63" s="6"/>
      <c r="U63" s="6"/>
      <c r="V63" s="6"/>
    </row>
    <row r="64" spans="1:22">
      <c r="N64" s="308"/>
      <c r="O64" s="6"/>
      <c r="P64" s="6"/>
      <c r="Q64" s="6"/>
      <c r="R64" s="6"/>
      <c r="S64" s="6"/>
      <c r="T64" s="6"/>
      <c r="U64" s="6"/>
      <c r="V64" s="6"/>
    </row>
    <row r="65" spans="14:22">
      <c r="N65" s="308"/>
      <c r="O65" s="6"/>
      <c r="P65" s="6"/>
      <c r="Q65" s="6"/>
      <c r="R65" s="6"/>
      <c r="S65" s="6"/>
      <c r="T65" s="6"/>
      <c r="U65" s="6"/>
      <c r="V65" s="6"/>
    </row>
    <row r="66" spans="14:22">
      <c r="N66" s="308"/>
      <c r="O66" s="6"/>
      <c r="P66" s="6"/>
      <c r="Q66" s="6"/>
      <c r="R66" s="6"/>
      <c r="S66" s="6"/>
      <c r="T66" s="6"/>
      <c r="U66" s="6"/>
      <c r="V66" s="6"/>
    </row>
    <row r="67" spans="14:22">
      <c r="N67" s="308"/>
      <c r="O67" s="6"/>
      <c r="P67" s="6"/>
      <c r="Q67" s="6"/>
      <c r="R67" s="6"/>
      <c r="S67" s="6"/>
      <c r="T67" s="6"/>
      <c r="U67" s="6"/>
      <c r="V67" s="6"/>
    </row>
    <row r="68" spans="14:22">
      <c r="N68" s="308"/>
      <c r="O68" s="6"/>
      <c r="P68" s="6"/>
      <c r="Q68" s="6"/>
      <c r="R68" s="6"/>
      <c r="S68" s="6"/>
      <c r="T68" s="6"/>
      <c r="U68" s="6"/>
      <c r="V68" s="6"/>
    </row>
    <row r="69" spans="14:22">
      <c r="N69" s="308"/>
      <c r="O69" s="6"/>
      <c r="P69" s="6"/>
      <c r="V69" s="6"/>
    </row>
  </sheetData>
  <sheetProtection algorithmName="SHA-512" hashValue="RygfGDhhHxzPaUHLafgZ6CE1W0YdWPEk7CAewm9S3kNMA32Xl83nj7kBuv+UTp36Zx9dc/2WmG7ox/iBDYT5mQ==" saltValue="BGvLVfrU7uj3SHOZaYckZA==" spinCount="100000" sheet="1" formatCells="0"/>
  <customSheetViews>
    <customSheetView guid="{1931C2DD-0477-40D3-ABFA-7C96E25F8814}" scale="80" hiddenColumns="1">
      <selection activeCell="M1" sqref="M1:S1048576"/>
      <pageMargins left="0.70866141732283472" right="0.70866141732283472" top="0.74803149606299213" bottom="0.74803149606299213" header="0.31496062992125984" footer="0.31496062992125984"/>
      <pageSetup paperSize="9" scale="61" fitToHeight="0" orientation="portrait" r:id="rId1"/>
    </customSheetView>
  </customSheetViews>
  <mergeCells count="122">
    <mergeCell ref="H52:J52"/>
    <mergeCell ref="H53:J53"/>
    <mergeCell ref="K42:M42"/>
    <mergeCell ref="K43:M43"/>
    <mergeCell ref="K44:M44"/>
    <mergeCell ref="K45:M45"/>
    <mergeCell ref="K46:M46"/>
    <mergeCell ref="K47:M47"/>
    <mergeCell ref="K48:M48"/>
    <mergeCell ref="K49:M49"/>
    <mergeCell ref="K50:M50"/>
    <mergeCell ref="K51:M51"/>
    <mergeCell ref="K52:M52"/>
    <mergeCell ref="K53:M53"/>
    <mergeCell ref="H51:I51"/>
    <mergeCell ref="H42:I42"/>
    <mergeCell ref="H43:I43"/>
    <mergeCell ref="H44:I44"/>
    <mergeCell ref="H45:I45"/>
    <mergeCell ref="H46:I46"/>
    <mergeCell ref="H47:I47"/>
    <mergeCell ref="H48:I48"/>
    <mergeCell ref="H49:I49"/>
    <mergeCell ref="H50:I50"/>
    <mergeCell ref="C50:D51"/>
    <mergeCell ref="C52:D52"/>
    <mergeCell ref="C53:D53"/>
    <mergeCell ref="E42:G42"/>
    <mergeCell ref="E43:G43"/>
    <mergeCell ref="E44:G44"/>
    <mergeCell ref="E45:G45"/>
    <mergeCell ref="E46:G46"/>
    <mergeCell ref="E47:G47"/>
    <mergeCell ref="E48:G48"/>
    <mergeCell ref="E49:G49"/>
    <mergeCell ref="E50:G51"/>
    <mergeCell ref="E52:G52"/>
    <mergeCell ref="E53:G53"/>
    <mergeCell ref="C21:M21"/>
    <mergeCell ref="C22:M22"/>
    <mergeCell ref="C40:G40"/>
    <mergeCell ref="H40:M40"/>
    <mergeCell ref="C41:D41"/>
    <mergeCell ref="E41:G41"/>
    <mergeCell ref="H41:J41"/>
    <mergeCell ref="C18:F18"/>
    <mergeCell ref="H18:M18"/>
    <mergeCell ref="C19:F19"/>
    <mergeCell ref="H19:M19"/>
    <mergeCell ref="C20:F20"/>
    <mergeCell ref="H20:M20"/>
    <mergeCell ref="L25:M25"/>
    <mergeCell ref="I26:J26"/>
    <mergeCell ref="I27:J27"/>
    <mergeCell ref="I28:J28"/>
    <mergeCell ref="L32:M32"/>
    <mergeCell ref="L28:M28"/>
    <mergeCell ref="L29:M29"/>
    <mergeCell ref="L30:M30"/>
    <mergeCell ref="L31:M31"/>
    <mergeCell ref="C13:M13"/>
    <mergeCell ref="C14:M14"/>
    <mergeCell ref="C15:M15"/>
    <mergeCell ref="C16:M16"/>
    <mergeCell ref="C17:M17"/>
    <mergeCell ref="C9:G9"/>
    <mergeCell ref="H9:I9"/>
    <mergeCell ref="C10:D10"/>
    <mergeCell ref="C11:D11"/>
    <mergeCell ref="C12:D12"/>
    <mergeCell ref="E12:M12"/>
    <mergeCell ref="E11:M11"/>
    <mergeCell ref="F10:G10"/>
    <mergeCell ref="H10:M10"/>
    <mergeCell ref="N20:P20"/>
    <mergeCell ref="N12:P13"/>
    <mergeCell ref="B6:G6"/>
    <mergeCell ref="K41:M41"/>
    <mergeCell ref="L26:M26"/>
    <mergeCell ref="A8:M8"/>
    <mergeCell ref="A9:B9"/>
    <mergeCell ref="I31:J31"/>
    <mergeCell ref="B11:B12"/>
    <mergeCell ref="J9:M9"/>
    <mergeCell ref="L27:M27"/>
    <mergeCell ref="I23:J23"/>
    <mergeCell ref="C23:C24"/>
    <mergeCell ref="L34:M34"/>
    <mergeCell ref="L36:M36"/>
    <mergeCell ref="L37:M37"/>
    <mergeCell ref="L35:M35"/>
    <mergeCell ref="N18:Q18"/>
    <mergeCell ref="A18:A20"/>
    <mergeCell ref="B23:B39"/>
    <mergeCell ref="I38:J38"/>
    <mergeCell ref="L38:M38"/>
    <mergeCell ref="I39:J39"/>
    <mergeCell ref="L39:M39"/>
    <mergeCell ref="A4:M4"/>
    <mergeCell ref="A10:A17"/>
    <mergeCell ref="I24:J24"/>
    <mergeCell ref="I25:J25"/>
    <mergeCell ref="A21:A53"/>
    <mergeCell ref="I37:J37"/>
    <mergeCell ref="I29:J29"/>
    <mergeCell ref="I30:J30"/>
    <mergeCell ref="B40:B53"/>
    <mergeCell ref="B7:M7"/>
    <mergeCell ref="L33:M33"/>
    <mergeCell ref="I33:J33"/>
    <mergeCell ref="I32:J32"/>
    <mergeCell ref="I34:J34"/>
    <mergeCell ref="I35:J35"/>
    <mergeCell ref="I36:J36"/>
    <mergeCell ref="C42:D42"/>
    <mergeCell ref="C43:D43"/>
    <mergeCell ref="C44:D44"/>
    <mergeCell ref="C45:D45"/>
    <mergeCell ref="C46:D46"/>
    <mergeCell ref="C47:D47"/>
    <mergeCell ref="C48:D48"/>
    <mergeCell ref="C49:D49"/>
  </mergeCells>
  <phoneticPr fontId="8"/>
  <conditionalFormatting sqref="H40">
    <cfRule type="containsText" dxfId="81" priority="2" operator="containsText" text="要記入">
      <formula>NOT(ISERROR(SEARCH("要記入",H40)))</formula>
    </cfRule>
    <cfRule type="containsBlanks" dxfId="80" priority="3">
      <formula>LEN(TRIM(H40))=0</formula>
    </cfRule>
  </conditionalFormatting>
  <dataValidations xWindow="610" yWindow="472" count="22">
    <dataValidation imeMode="halfAlpha" operator="greaterThanOrEqual" allowBlank="1" showInputMessage="1" showErrorMessage="1" sqref="C11" xr:uid="{00000000-0002-0000-0200-000000000000}"/>
    <dataValidation type="list" allowBlank="1" showInputMessage="1" showErrorMessage="1" sqref="K25:K39 C12" xr:uid="{00000000-0002-0000-0200-000001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J9:M9" xr:uid="{00000000-0002-0000-0200-000002000000}">
      <formula1>INDIRECT($C$9)</formula1>
    </dataValidation>
    <dataValidation type="list" allowBlank="1" showInputMessage="1" showErrorMessage="1" sqref="C9" xr:uid="{00000000-0002-0000-0200-000003000000}">
      <formula1>活動区分</formula1>
    </dataValidation>
    <dataValidation imeMode="fullKatakana" allowBlank="1" showInputMessage="1" showErrorMessage="1" sqref="C19" xr:uid="{00000000-0002-0000-0200-000004000000}"/>
    <dataValidation type="date" allowBlank="1" showInputMessage="1" showErrorMessage="1" errorTitle="公演日を記載してください。" error="2026/4/1～2027/3/31で記載してください。" sqref="G25:G39" xr:uid="{00000000-0002-0000-0200-000006000000}">
      <formula1>46113</formula1>
      <formula2>46477</formula2>
    </dataValidation>
    <dataValidation imeMode="halfAlpha" allowBlank="1" showInputMessage="1" showErrorMessage="1" prompt="半角数字でハイフンを入れた形式で入力してください。_x000a_ex.) 03-3265-7411" sqref="H18:H19 C17" xr:uid="{00000000-0002-0000-0200-000007000000}"/>
    <dataValidation imeMode="halfAlpha" allowBlank="1" showInputMessage="1" showErrorMessage="1" sqref="H20" xr:uid="{00000000-0002-0000-0200-000008000000}"/>
    <dataValidation imeMode="fullKatakana" allowBlank="1" showInputMessage="1" showErrorMessage="1" prompt="法人格部分のフリガナは入力しないでください。_x000a_数字もカタカナ表記としてください。" sqref="C13" xr:uid="{FDFAAE8E-9A74-4044-80C0-3F9CF3202CB9}"/>
    <dataValidation type="textLength" allowBlank="1" showInputMessage="1" showErrorMessage="1" error="60字以内でご記入ください。" prompt="建物名を含め_x000a_正確にご記入ください。" sqref="E12" xr:uid="{8C476169-1603-4598-A5D9-3EAEE734A8F6}">
      <formula1>0</formula1>
      <formula2>60</formula2>
    </dataValidation>
    <dataValidation allowBlank="1" showInputMessage="1" showErrorMessage="1" prompt="法人格の後に全角スペースを入れてください。_x000a_ex.)一般社団法人　○○、株式会社　△△" sqref="C14" xr:uid="{8A22DB6D-832D-466F-BA03-29F917940EE8}"/>
    <dataValidation allowBlank="1" showInputMessage="1" showErrorMessage="1" prompt="姓と名の間を一文字空けてください。" sqref="C20" xr:uid="{53262FFD-6824-4617-B9D8-B6F9E46928D5}"/>
    <dataValidation type="date" allowBlank="1" showInputMessage="1" showErrorMessage="1" errorTitle="公演日を記載してください。" error="2026/4/1~2027/3/31で記載してください。" sqref="D25:D39" xr:uid="{74692906-BC73-4BE6-8CF7-5F76B5CC9EBD}">
      <formula1>46113</formula1>
      <formula2>46477</formula2>
    </dataValidation>
    <dataValidation type="custom" imeMode="halfAlpha" operator="greaterThanOrEqual" allowBlank="1" showInputMessage="1" showErrorMessage="1" error="半角数字で入力してください。_x000a_スペースが入らないようにしてください。" prompt="半角数字で入力してください。" sqref="F10" xr:uid="{FC49CCB9-B3E7-4766-B508-1595B2DF5FEF}">
      <formula1>AND(ISNUMBER(VALUE(F10)), LEN(F10)=4, NOT(ISNUMBER(FIND(" ",F10))))</formula1>
    </dataValidation>
    <dataValidation allowBlank="1" showInputMessage="1" showErrorMessage="1" prompt="姓と名の間を全角スペースを入れてください。" sqref="C16" xr:uid="{B2DD1006-0198-4FB2-B622-DB134DCEBCF7}"/>
    <dataValidation imeMode="fullKatakana" allowBlank="1" showInputMessage="1" showErrorMessage="1" prompt="数字もカタカナ表記としてください。" sqref="C21" xr:uid="{A673E8C7-746E-4671-8E98-D1B780CB4FD1}"/>
    <dataValidation allowBlank="1" showInputMessage="1" showErrorMessage="1" prompt="チラシ等の広報に使用される具体的な活動名を記入してください。" sqref="C22" xr:uid="{2784F945-D448-4B38-8F5D-728B47159C1A}"/>
    <dataValidation type="custom" imeMode="halfAlpha" operator="equal" allowBlank="1" showInputMessage="1" showErrorMessage="1" error="半角数字で入力してください。_x000a_スペースが入らないようにしてください。" prompt="半角数字で入力してください。" sqref="C10" xr:uid="{7421DC78-7C75-4940-AF86-C311AFE63E52}">
      <formula1>AND(ISNUMBER(VALUE(C10)), LEN(C10)=3, NOT(ISNUMBER(FIND(" ",C10))))</formula1>
    </dataValidation>
    <dataValidation type="list" allowBlank="1" showInputMessage="1" showErrorMessage="1" sqref="H40:M40" xr:uid="{CA63D352-40B7-44D9-AE47-BB81350F8077}">
      <formula1>INDIRECT($C$9&amp;"_助成金要望額")</formula1>
    </dataValidation>
    <dataValidation allowBlank="1" showInputMessage="1" errorTitle="公演日を記載してください。" error="2026/4/1~2027/3/31で記載してください。" sqref="E25:E39" xr:uid="{A9201BB8-B265-4150-B7D4-BCAD31F0B1F3}"/>
    <dataValidation allowBlank="1" showInputMessage="1" errorTitle="公演日を記載してください。" error="2026/4/1～2027/3/31で記載してください。" sqref="H25:H39" xr:uid="{DE2E27EF-D692-4C02-8068-ACD21365F4C7}"/>
    <dataValidation type="custom" imeMode="halfAlpha" operator="greaterThanOrEqual" allowBlank="1" error="半角数字で入力してください。_x000a_スペースが入らないようにしてください。" prompt="半角数字で入力してください。" sqref="H10:M10" xr:uid="{0132EE9F-5B02-48B3-B0EB-B9D5AF3E50A5}">
      <formula1>AND(ISNUMBER(VALUE(H10)), LEN(H10)=4, NOT(ISNUMBER(FIND(" ",H10))))</formula1>
    </dataValidation>
  </dataValidations>
  <printOptions horizontalCentered="1"/>
  <pageMargins left="0.59055118110236227" right="0.47244094488188981" top="0.51181102362204722" bottom="0.47244094488188981" header="0" footer="0"/>
  <pageSetup paperSize="9" scale="50" orientation="portrait" cellComments="asDisplayed" r:id="rId2"/>
  <headerFooter scaleWithDoc="0"/>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Z31"/>
  <sheetViews>
    <sheetView view="pageBreakPreview" zoomScale="60" zoomScaleNormal="80" workbookViewId="0"/>
  </sheetViews>
  <sheetFormatPr defaultRowHeight="17.25"/>
  <cols>
    <col min="1" max="2" width="8.625" style="331" customWidth="1"/>
    <col min="3" max="3" width="27.625" style="331" customWidth="1"/>
    <col min="4" max="4" width="6.125" style="331" customWidth="1"/>
    <col min="5" max="5" width="11.125" style="331" customWidth="1"/>
    <col min="6" max="7" width="8.625" style="331" customWidth="1"/>
    <col min="8" max="9" width="10.625" style="331" customWidth="1"/>
    <col min="10" max="11" width="12.625" style="331" customWidth="1"/>
    <col min="12" max="13" width="9.125" style="331" customWidth="1"/>
    <col min="14" max="14" width="18.625" style="331" customWidth="1"/>
    <col min="15" max="15" width="9" style="331"/>
    <col min="16" max="26" width="4.625" style="331" hidden="1" customWidth="1"/>
    <col min="27" max="34" width="4.625" style="331" customWidth="1"/>
    <col min="35" max="256" width="9" style="331"/>
    <col min="257" max="258" width="7.625" style="331" customWidth="1"/>
    <col min="259" max="259" width="13.125" style="331" customWidth="1"/>
    <col min="260" max="260" width="9.125" style="331" customWidth="1"/>
    <col min="261" max="261" width="13.125" style="331" customWidth="1"/>
    <col min="262" max="262" width="9.125" style="331" customWidth="1"/>
    <col min="263" max="263" width="11.125" style="331" customWidth="1"/>
    <col min="264" max="264" width="12.625" style="331" customWidth="1"/>
    <col min="265" max="265" width="8" style="331" customWidth="1"/>
    <col min="266" max="266" width="9.125" style="331" customWidth="1"/>
    <col min="267" max="267" width="10.625" style="331" customWidth="1"/>
    <col min="268" max="269" width="9.125" style="331" customWidth="1"/>
    <col min="270" max="270" width="17.125" style="331" customWidth="1"/>
    <col min="271" max="512" width="9" style="331"/>
    <col min="513" max="514" width="7.625" style="331" customWidth="1"/>
    <col min="515" max="515" width="13.125" style="331" customWidth="1"/>
    <col min="516" max="516" width="9.125" style="331" customWidth="1"/>
    <col min="517" max="517" width="13.125" style="331" customWidth="1"/>
    <col min="518" max="518" width="9.125" style="331" customWidth="1"/>
    <col min="519" max="519" width="11.125" style="331" customWidth="1"/>
    <col min="520" max="520" width="12.625" style="331" customWidth="1"/>
    <col min="521" max="521" width="8" style="331" customWidth="1"/>
    <col min="522" max="522" width="9.125" style="331" customWidth="1"/>
    <col min="523" max="523" width="10.625" style="331" customWidth="1"/>
    <col min="524" max="525" width="9.125" style="331" customWidth="1"/>
    <col min="526" max="526" width="17.125" style="331" customWidth="1"/>
    <col min="527" max="768" width="9" style="331"/>
    <col min="769" max="770" width="7.625" style="331" customWidth="1"/>
    <col min="771" max="771" width="13.125" style="331" customWidth="1"/>
    <col min="772" max="772" width="9.125" style="331" customWidth="1"/>
    <col min="773" max="773" width="13.125" style="331" customWidth="1"/>
    <col min="774" max="774" width="9.125" style="331" customWidth="1"/>
    <col min="775" max="775" width="11.125" style="331" customWidth="1"/>
    <col min="776" max="776" width="12.625" style="331" customWidth="1"/>
    <col min="777" max="777" width="8" style="331" customWidth="1"/>
    <col min="778" max="778" width="9.125" style="331" customWidth="1"/>
    <col min="779" max="779" width="10.625" style="331" customWidth="1"/>
    <col min="780" max="781" width="9.125" style="331" customWidth="1"/>
    <col min="782" max="782" width="17.125" style="331" customWidth="1"/>
    <col min="783" max="1024" width="9" style="331"/>
    <col min="1025" max="1026" width="7.625" style="331" customWidth="1"/>
    <col min="1027" max="1027" width="13.125" style="331" customWidth="1"/>
    <col min="1028" max="1028" width="9.125" style="331" customWidth="1"/>
    <col min="1029" max="1029" width="13.125" style="331" customWidth="1"/>
    <col min="1030" max="1030" width="9.125" style="331" customWidth="1"/>
    <col min="1031" max="1031" width="11.125" style="331" customWidth="1"/>
    <col min="1032" max="1032" width="12.625" style="331" customWidth="1"/>
    <col min="1033" max="1033" width="8" style="331" customWidth="1"/>
    <col min="1034" max="1034" width="9.125" style="331" customWidth="1"/>
    <col min="1035" max="1035" width="10.625" style="331" customWidth="1"/>
    <col min="1036" max="1037" width="9.125" style="331" customWidth="1"/>
    <col min="1038" max="1038" width="17.125" style="331" customWidth="1"/>
    <col min="1039" max="1280" width="9" style="331"/>
    <col min="1281" max="1282" width="7.625" style="331" customWidth="1"/>
    <col min="1283" max="1283" width="13.125" style="331" customWidth="1"/>
    <col min="1284" max="1284" width="9.125" style="331" customWidth="1"/>
    <col min="1285" max="1285" width="13.125" style="331" customWidth="1"/>
    <col min="1286" max="1286" width="9.125" style="331" customWidth="1"/>
    <col min="1287" max="1287" width="11.125" style="331" customWidth="1"/>
    <col min="1288" max="1288" width="12.625" style="331" customWidth="1"/>
    <col min="1289" max="1289" width="8" style="331" customWidth="1"/>
    <col min="1290" max="1290" width="9.125" style="331" customWidth="1"/>
    <col min="1291" max="1291" width="10.625" style="331" customWidth="1"/>
    <col min="1292" max="1293" width="9.125" style="331" customWidth="1"/>
    <col min="1294" max="1294" width="17.125" style="331" customWidth="1"/>
    <col min="1295" max="1536" width="9" style="331"/>
    <col min="1537" max="1538" width="7.625" style="331" customWidth="1"/>
    <col min="1539" max="1539" width="13.125" style="331" customWidth="1"/>
    <col min="1540" max="1540" width="9.125" style="331" customWidth="1"/>
    <col min="1541" max="1541" width="13.125" style="331" customWidth="1"/>
    <col min="1542" max="1542" width="9.125" style="331" customWidth="1"/>
    <col min="1543" max="1543" width="11.125" style="331" customWidth="1"/>
    <col min="1544" max="1544" width="12.625" style="331" customWidth="1"/>
    <col min="1545" max="1545" width="8" style="331" customWidth="1"/>
    <col min="1546" max="1546" width="9.125" style="331" customWidth="1"/>
    <col min="1547" max="1547" width="10.625" style="331" customWidth="1"/>
    <col min="1548" max="1549" width="9.125" style="331" customWidth="1"/>
    <col min="1550" max="1550" width="17.125" style="331" customWidth="1"/>
    <col min="1551" max="1792" width="9" style="331"/>
    <col min="1793" max="1794" width="7.625" style="331" customWidth="1"/>
    <col min="1795" max="1795" width="13.125" style="331" customWidth="1"/>
    <col min="1796" max="1796" width="9.125" style="331" customWidth="1"/>
    <col min="1797" max="1797" width="13.125" style="331" customWidth="1"/>
    <col min="1798" max="1798" width="9.125" style="331" customWidth="1"/>
    <col min="1799" max="1799" width="11.125" style="331" customWidth="1"/>
    <col min="1800" max="1800" width="12.625" style="331" customWidth="1"/>
    <col min="1801" max="1801" width="8" style="331" customWidth="1"/>
    <col min="1802" max="1802" width="9.125" style="331" customWidth="1"/>
    <col min="1803" max="1803" width="10.625" style="331" customWidth="1"/>
    <col min="1804" max="1805" width="9.125" style="331" customWidth="1"/>
    <col min="1806" max="1806" width="17.125" style="331" customWidth="1"/>
    <col min="1807" max="2048" width="9" style="331"/>
    <col min="2049" max="2050" width="7.625" style="331" customWidth="1"/>
    <col min="2051" max="2051" width="13.125" style="331" customWidth="1"/>
    <col min="2052" max="2052" width="9.125" style="331" customWidth="1"/>
    <col min="2053" max="2053" width="13.125" style="331" customWidth="1"/>
    <col min="2054" max="2054" width="9.125" style="331" customWidth="1"/>
    <col min="2055" max="2055" width="11.125" style="331" customWidth="1"/>
    <col min="2056" max="2056" width="12.625" style="331" customWidth="1"/>
    <col min="2057" max="2057" width="8" style="331" customWidth="1"/>
    <col min="2058" max="2058" width="9.125" style="331" customWidth="1"/>
    <col min="2059" max="2059" width="10.625" style="331" customWidth="1"/>
    <col min="2060" max="2061" width="9.125" style="331" customWidth="1"/>
    <col min="2062" max="2062" width="17.125" style="331" customWidth="1"/>
    <col min="2063" max="2304" width="9" style="331"/>
    <col min="2305" max="2306" width="7.625" style="331" customWidth="1"/>
    <col min="2307" max="2307" width="13.125" style="331" customWidth="1"/>
    <col min="2308" max="2308" width="9.125" style="331" customWidth="1"/>
    <col min="2309" max="2309" width="13.125" style="331" customWidth="1"/>
    <col min="2310" max="2310" width="9.125" style="331" customWidth="1"/>
    <col min="2311" max="2311" width="11.125" style="331" customWidth="1"/>
    <col min="2312" max="2312" width="12.625" style="331" customWidth="1"/>
    <col min="2313" max="2313" width="8" style="331" customWidth="1"/>
    <col min="2314" max="2314" width="9.125" style="331" customWidth="1"/>
    <col min="2315" max="2315" width="10.625" style="331" customWidth="1"/>
    <col min="2316" max="2317" width="9.125" style="331" customWidth="1"/>
    <col min="2318" max="2318" width="17.125" style="331" customWidth="1"/>
    <col min="2319" max="2560" width="9" style="331"/>
    <col min="2561" max="2562" width="7.625" style="331" customWidth="1"/>
    <col min="2563" max="2563" width="13.125" style="331" customWidth="1"/>
    <col min="2564" max="2564" width="9.125" style="331" customWidth="1"/>
    <col min="2565" max="2565" width="13.125" style="331" customWidth="1"/>
    <col min="2566" max="2566" width="9.125" style="331" customWidth="1"/>
    <col min="2567" max="2567" width="11.125" style="331" customWidth="1"/>
    <col min="2568" max="2568" width="12.625" style="331" customWidth="1"/>
    <col min="2569" max="2569" width="8" style="331" customWidth="1"/>
    <col min="2570" max="2570" width="9.125" style="331" customWidth="1"/>
    <col min="2571" max="2571" width="10.625" style="331" customWidth="1"/>
    <col min="2572" max="2573" width="9.125" style="331" customWidth="1"/>
    <col min="2574" max="2574" width="17.125" style="331" customWidth="1"/>
    <col min="2575" max="2816" width="9" style="331"/>
    <col min="2817" max="2818" width="7.625" style="331" customWidth="1"/>
    <col min="2819" max="2819" width="13.125" style="331" customWidth="1"/>
    <col min="2820" max="2820" width="9.125" style="331" customWidth="1"/>
    <col min="2821" max="2821" width="13.125" style="331" customWidth="1"/>
    <col min="2822" max="2822" width="9.125" style="331" customWidth="1"/>
    <col min="2823" max="2823" width="11.125" style="331" customWidth="1"/>
    <col min="2824" max="2824" width="12.625" style="331" customWidth="1"/>
    <col min="2825" max="2825" width="8" style="331" customWidth="1"/>
    <col min="2826" max="2826" width="9.125" style="331" customWidth="1"/>
    <col min="2827" max="2827" width="10.625" style="331" customWidth="1"/>
    <col min="2828" max="2829" width="9.125" style="331" customWidth="1"/>
    <col min="2830" max="2830" width="17.125" style="331" customWidth="1"/>
    <col min="2831" max="3072" width="9" style="331"/>
    <col min="3073" max="3074" width="7.625" style="331" customWidth="1"/>
    <col min="3075" max="3075" width="13.125" style="331" customWidth="1"/>
    <col min="3076" max="3076" width="9.125" style="331" customWidth="1"/>
    <col min="3077" max="3077" width="13.125" style="331" customWidth="1"/>
    <col min="3078" max="3078" width="9.125" style="331" customWidth="1"/>
    <col min="3079" max="3079" width="11.125" style="331" customWidth="1"/>
    <col min="3080" max="3080" width="12.625" style="331" customWidth="1"/>
    <col min="3081" max="3081" width="8" style="331" customWidth="1"/>
    <col min="3082" max="3082" width="9.125" style="331" customWidth="1"/>
    <col min="3083" max="3083" width="10.625" style="331" customWidth="1"/>
    <col min="3084" max="3085" width="9.125" style="331" customWidth="1"/>
    <col min="3086" max="3086" width="17.125" style="331" customWidth="1"/>
    <col min="3087" max="3328" width="9" style="331"/>
    <col min="3329" max="3330" width="7.625" style="331" customWidth="1"/>
    <col min="3331" max="3331" width="13.125" style="331" customWidth="1"/>
    <col min="3332" max="3332" width="9.125" style="331" customWidth="1"/>
    <col min="3333" max="3333" width="13.125" style="331" customWidth="1"/>
    <col min="3334" max="3334" width="9.125" style="331" customWidth="1"/>
    <col min="3335" max="3335" width="11.125" style="331" customWidth="1"/>
    <col min="3336" max="3336" width="12.625" style="331" customWidth="1"/>
    <col min="3337" max="3337" width="8" style="331" customWidth="1"/>
    <col min="3338" max="3338" width="9.125" style="331" customWidth="1"/>
    <col min="3339" max="3339" width="10.625" style="331" customWidth="1"/>
    <col min="3340" max="3341" width="9.125" style="331" customWidth="1"/>
    <col min="3342" max="3342" width="17.125" style="331" customWidth="1"/>
    <col min="3343" max="3584" width="9" style="331"/>
    <col min="3585" max="3586" width="7.625" style="331" customWidth="1"/>
    <col min="3587" max="3587" width="13.125" style="331" customWidth="1"/>
    <col min="3588" max="3588" width="9.125" style="331" customWidth="1"/>
    <col min="3589" max="3589" width="13.125" style="331" customWidth="1"/>
    <col min="3590" max="3590" width="9.125" style="331" customWidth="1"/>
    <col min="3591" max="3591" width="11.125" style="331" customWidth="1"/>
    <col min="3592" max="3592" width="12.625" style="331" customWidth="1"/>
    <col min="3593" max="3593" width="8" style="331" customWidth="1"/>
    <col min="3594" max="3594" width="9.125" style="331" customWidth="1"/>
    <col min="3595" max="3595" width="10.625" style="331" customWidth="1"/>
    <col min="3596" max="3597" width="9.125" style="331" customWidth="1"/>
    <col min="3598" max="3598" width="17.125" style="331" customWidth="1"/>
    <col min="3599" max="3840" width="9" style="331"/>
    <col min="3841" max="3842" width="7.625" style="331" customWidth="1"/>
    <col min="3843" max="3843" width="13.125" style="331" customWidth="1"/>
    <col min="3844" max="3844" width="9.125" style="331" customWidth="1"/>
    <col min="3845" max="3845" width="13.125" style="331" customWidth="1"/>
    <col min="3846" max="3846" width="9.125" style="331" customWidth="1"/>
    <col min="3847" max="3847" width="11.125" style="331" customWidth="1"/>
    <col min="3848" max="3848" width="12.625" style="331" customWidth="1"/>
    <col min="3849" max="3849" width="8" style="331" customWidth="1"/>
    <col min="3850" max="3850" width="9.125" style="331" customWidth="1"/>
    <col min="3851" max="3851" width="10.625" style="331" customWidth="1"/>
    <col min="3852" max="3853" width="9.125" style="331" customWidth="1"/>
    <col min="3854" max="3854" width="17.125" style="331" customWidth="1"/>
    <col min="3855" max="4096" width="9" style="331"/>
    <col min="4097" max="4098" width="7.625" style="331" customWidth="1"/>
    <col min="4099" max="4099" width="13.125" style="331" customWidth="1"/>
    <col min="4100" max="4100" width="9.125" style="331" customWidth="1"/>
    <col min="4101" max="4101" width="13.125" style="331" customWidth="1"/>
    <col min="4102" max="4102" width="9.125" style="331" customWidth="1"/>
    <col min="4103" max="4103" width="11.125" style="331" customWidth="1"/>
    <col min="4104" max="4104" width="12.625" style="331" customWidth="1"/>
    <col min="4105" max="4105" width="8" style="331" customWidth="1"/>
    <col min="4106" max="4106" width="9.125" style="331" customWidth="1"/>
    <col min="4107" max="4107" width="10.625" style="331" customWidth="1"/>
    <col min="4108" max="4109" width="9.125" style="331" customWidth="1"/>
    <col min="4110" max="4110" width="17.125" style="331" customWidth="1"/>
    <col min="4111" max="4352" width="9" style="331"/>
    <col min="4353" max="4354" width="7.625" style="331" customWidth="1"/>
    <col min="4355" max="4355" width="13.125" style="331" customWidth="1"/>
    <col min="4356" max="4356" width="9.125" style="331" customWidth="1"/>
    <col min="4357" max="4357" width="13.125" style="331" customWidth="1"/>
    <col min="4358" max="4358" width="9.125" style="331" customWidth="1"/>
    <col min="4359" max="4359" width="11.125" style="331" customWidth="1"/>
    <col min="4360" max="4360" width="12.625" style="331" customWidth="1"/>
    <col min="4361" max="4361" width="8" style="331" customWidth="1"/>
    <col min="4362" max="4362" width="9.125" style="331" customWidth="1"/>
    <col min="4363" max="4363" width="10.625" style="331" customWidth="1"/>
    <col min="4364" max="4365" width="9.125" style="331" customWidth="1"/>
    <col min="4366" max="4366" width="17.125" style="331" customWidth="1"/>
    <col min="4367" max="4608" width="9" style="331"/>
    <col min="4609" max="4610" width="7.625" style="331" customWidth="1"/>
    <col min="4611" max="4611" width="13.125" style="331" customWidth="1"/>
    <col min="4612" max="4612" width="9.125" style="331" customWidth="1"/>
    <col min="4613" max="4613" width="13.125" style="331" customWidth="1"/>
    <col min="4614" max="4614" width="9.125" style="331" customWidth="1"/>
    <col min="4615" max="4615" width="11.125" style="331" customWidth="1"/>
    <col min="4616" max="4616" width="12.625" style="331" customWidth="1"/>
    <col min="4617" max="4617" width="8" style="331" customWidth="1"/>
    <col min="4618" max="4618" width="9.125" style="331" customWidth="1"/>
    <col min="4619" max="4619" width="10.625" style="331" customWidth="1"/>
    <col min="4620" max="4621" width="9.125" style="331" customWidth="1"/>
    <col min="4622" max="4622" width="17.125" style="331" customWidth="1"/>
    <col min="4623" max="4864" width="9" style="331"/>
    <col min="4865" max="4866" width="7.625" style="331" customWidth="1"/>
    <col min="4867" max="4867" width="13.125" style="331" customWidth="1"/>
    <col min="4868" max="4868" width="9.125" style="331" customWidth="1"/>
    <col min="4869" max="4869" width="13.125" style="331" customWidth="1"/>
    <col min="4870" max="4870" width="9.125" style="331" customWidth="1"/>
    <col min="4871" max="4871" width="11.125" style="331" customWidth="1"/>
    <col min="4872" max="4872" width="12.625" style="331" customWidth="1"/>
    <col min="4873" max="4873" width="8" style="331" customWidth="1"/>
    <col min="4874" max="4874" width="9.125" style="331" customWidth="1"/>
    <col min="4875" max="4875" width="10.625" style="331" customWidth="1"/>
    <col min="4876" max="4877" width="9.125" style="331" customWidth="1"/>
    <col min="4878" max="4878" width="17.125" style="331" customWidth="1"/>
    <col min="4879" max="5120" width="9" style="331"/>
    <col min="5121" max="5122" width="7.625" style="331" customWidth="1"/>
    <col min="5123" max="5123" width="13.125" style="331" customWidth="1"/>
    <col min="5124" max="5124" width="9.125" style="331" customWidth="1"/>
    <col min="5125" max="5125" width="13.125" style="331" customWidth="1"/>
    <col min="5126" max="5126" width="9.125" style="331" customWidth="1"/>
    <col min="5127" max="5127" width="11.125" style="331" customWidth="1"/>
    <col min="5128" max="5128" width="12.625" style="331" customWidth="1"/>
    <col min="5129" max="5129" width="8" style="331" customWidth="1"/>
    <col min="5130" max="5130" width="9.125" style="331" customWidth="1"/>
    <col min="5131" max="5131" width="10.625" style="331" customWidth="1"/>
    <col min="5132" max="5133" width="9.125" style="331" customWidth="1"/>
    <col min="5134" max="5134" width="17.125" style="331" customWidth="1"/>
    <col min="5135" max="5376" width="9" style="331"/>
    <col min="5377" max="5378" width="7.625" style="331" customWidth="1"/>
    <col min="5379" max="5379" width="13.125" style="331" customWidth="1"/>
    <col min="5380" max="5380" width="9.125" style="331" customWidth="1"/>
    <col min="5381" max="5381" width="13.125" style="331" customWidth="1"/>
    <col min="5382" max="5382" width="9.125" style="331" customWidth="1"/>
    <col min="5383" max="5383" width="11.125" style="331" customWidth="1"/>
    <col min="5384" max="5384" width="12.625" style="331" customWidth="1"/>
    <col min="5385" max="5385" width="8" style="331" customWidth="1"/>
    <col min="5386" max="5386" width="9.125" style="331" customWidth="1"/>
    <col min="5387" max="5387" width="10.625" style="331" customWidth="1"/>
    <col min="5388" max="5389" width="9.125" style="331" customWidth="1"/>
    <col min="5390" max="5390" width="17.125" style="331" customWidth="1"/>
    <col min="5391" max="5632" width="9" style="331"/>
    <col min="5633" max="5634" width="7.625" style="331" customWidth="1"/>
    <col min="5635" max="5635" width="13.125" style="331" customWidth="1"/>
    <col min="5636" max="5636" width="9.125" style="331" customWidth="1"/>
    <col min="5637" max="5637" width="13.125" style="331" customWidth="1"/>
    <col min="5638" max="5638" width="9.125" style="331" customWidth="1"/>
    <col min="5639" max="5639" width="11.125" style="331" customWidth="1"/>
    <col min="5640" max="5640" width="12.625" style="331" customWidth="1"/>
    <col min="5641" max="5641" width="8" style="331" customWidth="1"/>
    <col min="5642" max="5642" width="9.125" style="331" customWidth="1"/>
    <col min="5643" max="5643" width="10.625" style="331" customWidth="1"/>
    <col min="5644" max="5645" width="9.125" style="331" customWidth="1"/>
    <col min="5646" max="5646" width="17.125" style="331" customWidth="1"/>
    <col min="5647" max="5888" width="9" style="331"/>
    <col min="5889" max="5890" width="7.625" style="331" customWidth="1"/>
    <col min="5891" max="5891" width="13.125" style="331" customWidth="1"/>
    <col min="5892" max="5892" width="9.125" style="331" customWidth="1"/>
    <col min="5893" max="5893" width="13.125" style="331" customWidth="1"/>
    <col min="5894" max="5894" width="9.125" style="331" customWidth="1"/>
    <col min="5895" max="5895" width="11.125" style="331" customWidth="1"/>
    <col min="5896" max="5896" width="12.625" style="331" customWidth="1"/>
    <col min="5897" max="5897" width="8" style="331" customWidth="1"/>
    <col min="5898" max="5898" width="9.125" style="331" customWidth="1"/>
    <col min="5899" max="5899" width="10.625" style="331" customWidth="1"/>
    <col min="5900" max="5901" width="9.125" style="331" customWidth="1"/>
    <col min="5902" max="5902" width="17.125" style="331" customWidth="1"/>
    <col min="5903" max="6144" width="9" style="331"/>
    <col min="6145" max="6146" width="7.625" style="331" customWidth="1"/>
    <col min="6147" max="6147" width="13.125" style="331" customWidth="1"/>
    <col min="6148" max="6148" width="9.125" style="331" customWidth="1"/>
    <col min="6149" max="6149" width="13.125" style="331" customWidth="1"/>
    <col min="6150" max="6150" width="9.125" style="331" customWidth="1"/>
    <col min="6151" max="6151" width="11.125" style="331" customWidth="1"/>
    <col min="6152" max="6152" width="12.625" style="331" customWidth="1"/>
    <col min="6153" max="6153" width="8" style="331" customWidth="1"/>
    <col min="6154" max="6154" width="9.125" style="331" customWidth="1"/>
    <col min="6155" max="6155" width="10.625" style="331" customWidth="1"/>
    <col min="6156" max="6157" width="9.125" style="331" customWidth="1"/>
    <col min="6158" max="6158" width="17.125" style="331" customWidth="1"/>
    <col min="6159" max="6400" width="9" style="331"/>
    <col min="6401" max="6402" width="7.625" style="331" customWidth="1"/>
    <col min="6403" max="6403" width="13.125" style="331" customWidth="1"/>
    <col min="6404" max="6404" width="9.125" style="331" customWidth="1"/>
    <col min="6405" max="6405" width="13.125" style="331" customWidth="1"/>
    <col min="6406" max="6406" width="9.125" style="331" customWidth="1"/>
    <col min="6407" max="6407" width="11.125" style="331" customWidth="1"/>
    <col min="6408" max="6408" width="12.625" style="331" customWidth="1"/>
    <col min="6409" max="6409" width="8" style="331" customWidth="1"/>
    <col min="6410" max="6410" width="9.125" style="331" customWidth="1"/>
    <col min="6411" max="6411" width="10.625" style="331" customWidth="1"/>
    <col min="6412" max="6413" width="9.125" style="331" customWidth="1"/>
    <col min="6414" max="6414" width="17.125" style="331" customWidth="1"/>
    <col min="6415" max="6656" width="9" style="331"/>
    <col min="6657" max="6658" width="7.625" style="331" customWidth="1"/>
    <col min="6659" max="6659" width="13.125" style="331" customWidth="1"/>
    <col min="6660" max="6660" width="9.125" style="331" customWidth="1"/>
    <col min="6661" max="6661" width="13.125" style="331" customWidth="1"/>
    <col min="6662" max="6662" width="9.125" style="331" customWidth="1"/>
    <col min="6663" max="6663" width="11.125" style="331" customWidth="1"/>
    <col min="6664" max="6664" width="12.625" style="331" customWidth="1"/>
    <col min="6665" max="6665" width="8" style="331" customWidth="1"/>
    <col min="6666" max="6666" width="9.125" style="331" customWidth="1"/>
    <col min="6667" max="6667" width="10.625" style="331" customWidth="1"/>
    <col min="6668" max="6669" width="9.125" style="331" customWidth="1"/>
    <col min="6670" max="6670" width="17.125" style="331" customWidth="1"/>
    <col min="6671" max="6912" width="9" style="331"/>
    <col min="6913" max="6914" width="7.625" style="331" customWidth="1"/>
    <col min="6915" max="6915" width="13.125" style="331" customWidth="1"/>
    <col min="6916" max="6916" width="9.125" style="331" customWidth="1"/>
    <col min="6917" max="6917" width="13.125" style="331" customWidth="1"/>
    <col min="6918" max="6918" width="9.125" style="331" customWidth="1"/>
    <col min="6919" max="6919" width="11.125" style="331" customWidth="1"/>
    <col min="6920" max="6920" width="12.625" style="331" customWidth="1"/>
    <col min="6921" max="6921" width="8" style="331" customWidth="1"/>
    <col min="6922" max="6922" width="9.125" style="331" customWidth="1"/>
    <col min="6923" max="6923" width="10.625" style="331" customWidth="1"/>
    <col min="6924" max="6925" width="9.125" style="331" customWidth="1"/>
    <col min="6926" max="6926" width="17.125" style="331" customWidth="1"/>
    <col min="6927" max="7168" width="9" style="331"/>
    <col min="7169" max="7170" width="7.625" style="331" customWidth="1"/>
    <col min="7171" max="7171" width="13.125" style="331" customWidth="1"/>
    <col min="7172" max="7172" width="9.125" style="331" customWidth="1"/>
    <col min="7173" max="7173" width="13.125" style="331" customWidth="1"/>
    <col min="7174" max="7174" width="9.125" style="331" customWidth="1"/>
    <col min="7175" max="7175" width="11.125" style="331" customWidth="1"/>
    <col min="7176" max="7176" width="12.625" style="331" customWidth="1"/>
    <col min="7177" max="7177" width="8" style="331" customWidth="1"/>
    <col min="7178" max="7178" width="9.125" style="331" customWidth="1"/>
    <col min="7179" max="7179" width="10.625" style="331" customWidth="1"/>
    <col min="7180" max="7181" width="9.125" style="331" customWidth="1"/>
    <col min="7182" max="7182" width="17.125" style="331" customWidth="1"/>
    <col min="7183" max="7424" width="9" style="331"/>
    <col min="7425" max="7426" width="7.625" style="331" customWidth="1"/>
    <col min="7427" max="7427" width="13.125" style="331" customWidth="1"/>
    <col min="7428" max="7428" width="9.125" style="331" customWidth="1"/>
    <col min="7429" max="7429" width="13.125" style="331" customWidth="1"/>
    <col min="7430" max="7430" width="9.125" style="331" customWidth="1"/>
    <col min="7431" max="7431" width="11.125" style="331" customWidth="1"/>
    <col min="7432" max="7432" width="12.625" style="331" customWidth="1"/>
    <col min="7433" max="7433" width="8" style="331" customWidth="1"/>
    <col min="7434" max="7434" width="9.125" style="331" customWidth="1"/>
    <col min="7435" max="7435" width="10.625" style="331" customWidth="1"/>
    <col min="7436" max="7437" width="9.125" style="331" customWidth="1"/>
    <col min="7438" max="7438" width="17.125" style="331" customWidth="1"/>
    <col min="7439" max="7680" width="9" style="331"/>
    <col min="7681" max="7682" width="7.625" style="331" customWidth="1"/>
    <col min="7683" max="7683" width="13.125" style="331" customWidth="1"/>
    <col min="7684" max="7684" width="9.125" style="331" customWidth="1"/>
    <col min="7685" max="7685" width="13.125" style="331" customWidth="1"/>
    <col min="7686" max="7686" width="9.125" style="331" customWidth="1"/>
    <col min="7687" max="7687" width="11.125" style="331" customWidth="1"/>
    <col min="7688" max="7688" width="12.625" style="331" customWidth="1"/>
    <col min="7689" max="7689" width="8" style="331" customWidth="1"/>
    <col min="7690" max="7690" width="9.125" style="331" customWidth="1"/>
    <col min="7691" max="7691" width="10.625" style="331" customWidth="1"/>
    <col min="7692" max="7693" width="9.125" style="331" customWidth="1"/>
    <col min="7694" max="7694" width="17.125" style="331" customWidth="1"/>
    <col min="7695" max="7936" width="9" style="331"/>
    <col min="7937" max="7938" width="7.625" style="331" customWidth="1"/>
    <col min="7939" max="7939" width="13.125" style="331" customWidth="1"/>
    <col min="7940" max="7940" width="9.125" style="331" customWidth="1"/>
    <col min="7941" max="7941" width="13.125" style="331" customWidth="1"/>
    <col min="7942" max="7942" width="9.125" style="331" customWidth="1"/>
    <col min="7943" max="7943" width="11.125" style="331" customWidth="1"/>
    <col min="7944" max="7944" width="12.625" style="331" customWidth="1"/>
    <col min="7945" max="7945" width="8" style="331" customWidth="1"/>
    <col min="7946" max="7946" width="9.125" style="331" customWidth="1"/>
    <col min="7947" max="7947" width="10.625" style="331" customWidth="1"/>
    <col min="7948" max="7949" width="9.125" style="331" customWidth="1"/>
    <col min="7950" max="7950" width="17.125" style="331" customWidth="1"/>
    <col min="7951" max="8192" width="9" style="331"/>
    <col min="8193" max="8194" width="7.625" style="331" customWidth="1"/>
    <col min="8195" max="8195" width="13.125" style="331" customWidth="1"/>
    <col min="8196" max="8196" width="9.125" style="331" customWidth="1"/>
    <col min="8197" max="8197" width="13.125" style="331" customWidth="1"/>
    <col min="8198" max="8198" width="9.125" style="331" customWidth="1"/>
    <col min="8199" max="8199" width="11.125" style="331" customWidth="1"/>
    <col min="8200" max="8200" width="12.625" style="331" customWidth="1"/>
    <col min="8201" max="8201" width="8" style="331" customWidth="1"/>
    <col min="8202" max="8202" width="9.125" style="331" customWidth="1"/>
    <col min="8203" max="8203" width="10.625" style="331" customWidth="1"/>
    <col min="8204" max="8205" width="9.125" style="331" customWidth="1"/>
    <col min="8206" max="8206" width="17.125" style="331" customWidth="1"/>
    <col min="8207" max="8448" width="9" style="331"/>
    <col min="8449" max="8450" width="7.625" style="331" customWidth="1"/>
    <col min="8451" max="8451" width="13.125" style="331" customWidth="1"/>
    <col min="8452" max="8452" width="9.125" style="331" customWidth="1"/>
    <col min="8453" max="8453" width="13.125" style="331" customWidth="1"/>
    <col min="8454" max="8454" width="9.125" style="331" customWidth="1"/>
    <col min="8455" max="8455" width="11.125" style="331" customWidth="1"/>
    <col min="8456" max="8456" width="12.625" style="331" customWidth="1"/>
    <col min="8457" max="8457" width="8" style="331" customWidth="1"/>
    <col min="8458" max="8458" width="9.125" style="331" customWidth="1"/>
    <col min="8459" max="8459" width="10.625" style="331" customWidth="1"/>
    <col min="8460" max="8461" width="9.125" style="331" customWidth="1"/>
    <col min="8462" max="8462" width="17.125" style="331" customWidth="1"/>
    <col min="8463" max="8704" width="9" style="331"/>
    <col min="8705" max="8706" width="7.625" style="331" customWidth="1"/>
    <col min="8707" max="8707" width="13.125" style="331" customWidth="1"/>
    <col min="8708" max="8708" width="9.125" style="331" customWidth="1"/>
    <col min="8709" max="8709" width="13.125" style="331" customWidth="1"/>
    <col min="8710" max="8710" width="9.125" style="331" customWidth="1"/>
    <col min="8711" max="8711" width="11.125" style="331" customWidth="1"/>
    <col min="8712" max="8712" width="12.625" style="331" customWidth="1"/>
    <col min="8713" max="8713" width="8" style="331" customWidth="1"/>
    <col min="8714" max="8714" width="9.125" style="331" customWidth="1"/>
    <col min="8715" max="8715" width="10.625" style="331" customWidth="1"/>
    <col min="8716" max="8717" width="9.125" style="331" customWidth="1"/>
    <col min="8718" max="8718" width="17.125" style="331" customWidth="1"/>
    <col min="8719" max="8960" width="9" style="331"/>
    <col min="8961" max="8962" width="7.625" style="331" customWidth="1"/>
    <col min="8963" max="8963" width="13.125" style="331" customWidth="1"/>
    <col min="8964" max="8964" width="9.125" style="331" customWidth="1"/>
    <col min="8965" max="8965" width="13.125" style="331" customWidth="1"/>
    <col min="8966" max="8966" width="9.125" style="331" customWidth="1"/>
    <col min="8967" max="8967" width="11.125" style="331" customWidth="1"/>
    <col min="8968" max="8968" width="12.625" style="331" customWidth="1"/>
    <col min="8969" max="8969" width="8" style="331" customWidth="1"/>
    <col min="8970" max="8970" width="9.125" style="331" customWidth="1"/>
    <col min="8971" max="8971" width="10.625" style="331" customWidth="1"/>
    <col min="8972" max="8973" width="9.125" style="331" customWidth="1"/>
    <col min="8974" max="8974" width="17.125" style="331" customWidth="1"/>
    <col min="8975" max="9216" width="9" style="331"/>
    <col min="9217" max="9218" width="7.625" style="331" customWidth="1"/>
    <col min="9219" max="9219" width="13.125" style="331" customWidth="1"/>
    <col min="9220" max="9220" width="9.125" style="331" customWidth="1"/>
    <col min="9221" max="9221" width="13.125" style="331" customWidth="1"/>
    <col min="9222" max="9222" width="9.125" style="331" customWidth="1"/>
    <col min="9223" max="9223" width="11.125" style="331" customWidth="1"/>
    <col min="9224" max="9224" width="12.625" style="331" customWidth="1"/>
    <col min="9225" max="9225" width="8" style="331" customWidth="1"/>
    <col min="9226" max="9226" width="9.125" style="331" customWidth="1"/>
    <col min="9227" max="9227" width="10.625" style="331" customWidth="1"/>
    <col min="9228" max="9229" width="9.125" style="331" customWidth="1"/>
    <col min="9230" max="9230" width="17.125" style="331" customWidth="1"/>
    <col min="9231" max="9472" width="9" style="331"/>
    <col min="9473" max="9474" width="7.625" style="331" customWidth="1"/>
    <col min="9475" max="9475" width="13.125" style="331" customWidth="1"/>
    <col min="9476" max="9476" width="9.125" style="331" customWidth="1"/>
    <col min="9477" max="9477" width="13.125" style="331" customWidth="1"/>
    <col min="9478" max="9478" width="9.125" style="331" customWidth="1"/>
    <col min="9479" max="9479" width="11.125" style="331" customWidth="1"/>
    <col min="9480" max="9480" width="12.625" style="331" customWidth="1"/>
    <col min="9481" max="9481" width="8" style="331" customWidth="1"/>
    <col min="9482" max="9482" width="9.125" style="331" customWidth="1"/>
    <col min="9483" max="9483" width="10.625" style="331" customWidth="1"/>
    <col min="9484" max="9485" width="9.125" style="331" customWidth="1"/>
    <col min="9486" max="9486" width="17.125" style="331" customWidth="1"/>
    <col min="9487" max="9728" width="9" style="331"/>
    <col min="9729" max="9730" width="7.625" style="331" customWidth="1"/>
    <col min="9731" max="9731" width="13.125" style="331" customWidth="1"/>
    <col min="9732" max="9732" width="9.125" style="331" customWidth="1"/>
    <col min="9733" max="9733" width="13.125" style="331" customWidth="1"/>
    <col min="9734" max="9734" width="9.125" style="331" customWidth="1"/>
    <col min="9735" max="9735" width="11.125" style="331" customWidth="1"/>
    <col min="9736" max="9736" width="12.625" style="331" customWidth="1"/>
    <col min="9737" max="9737" width="8" style="331" customWidth="1"/>
    <col min="9738" max="9738" width="9.125" style="331" customWidth="1"/>
    <col min="9739" max="9739" width="10.625" style="331" customWidth="1"/>
    <col min="9740" max="9741" width="9.125" style="331" customWidth="1"/>
    <col min="9742" max="9742" width="17.125" style="331" customWidth="1"/>
    <col min="9743" max="9984" width="9" style="331"/>
    <col min="9985" max="9986" width="7.625" style="331" customWidth="1"/>
    <col min="9987" max="9987" width="13.125" style="331" customWidth="1"/>
    <col min="9988" max="9988" width="9.125" style="331" customWidth="1"/>
    <col min="9989" max="9989" width="13.125" style="331" customWidth="1"/>
    <col min="9990" max="9990" width="9.125" style="331" customWidth="1"/>
    <col min="9991" max="9991" width="11.125" style="331" customWidth="1"/>
    <col min="9992" max="9992" width="12.625" style="331" customWidth="1"/>
    <col min="9993" max="9993" width="8" style="331" customWidth="1"/>
    <col min="9994" max="9994" width="9.125" style="331" customWidth="1"/>
    <col min="9995" max="9995" width="10.625" style="331" customWidth="1"/>
    <col min="9996" max="9997" width="9.125" style="331" customWidth="1"/>
    <col min="9998" max="9998" width="17.125" style="331" customWidth="1"/>
    <col min="9999" max="10240" width="9" style="331"/>
    <col min="10241" max="10242" width="7.625" style="331" customWidth="1"/>
    <col min="10243" max="10243" width="13.125" style="331" customWidth="1"/>
    <col min="10244" max="10244" width="9.125" style="331" customWidth="1"/>
    <col min="10245" max="10245" width="13.125" style="331" customWidth="1"/>
    <col min="10246" max="10246" width="9.125" style="331" customWidth="1"/>
    <col min="10247" max="10247" width="11.125" style="331" customWidth="1"/>
    <col min="10248" max="10248" width="12.625" style="331" customWidth="1"/>
    <col min="10249" max="10249" width="8" style="331" customWidth="1"/>
    <col min="10250" max="10250" width="9.125" style="331" customWidth="1"/>
    <col min="10251" max="10251" width="10.625" style="331" customWidth="1"/>
    <col min="10252" max="10253" width="9.125" style="331" customWidth="1"/>
    <col min="10254" max="10254" width="17.125" style="331" customWidth="1"/>
    <col min="10255" max="10496" width="9" style="331"/>
    <col min="10497" max="10498" width="7.625" style="331" customWidth="1"/>
    <col min="10499" max="10499" width="13.125" style="331" customWidth="1"/>
    <col min="10500" max="10500" width="9.125" style="331" customWidth="1"/>
    <col min="10501" max="10501" width="13.125" style="331" customWidth="1"/>
    <col min="10502" max="10502" width="9.125" style="331" customWidth="1"/>
    <col min="10503" max="10503" width="11.125" style="331" customWidth="1"/>
    <col min="10504" max="10504" width="12.625" style="331" customWidth="1"/>
    <col min="10505" max="10505" width="8" style="331" customWidth="1"/>
    <col min="10506" max="10506" width="9.125" style="331" customWidth="1"/>
    <col min="10507" max="10507" width="10.625" style="331" customWidth="1"/>
    <col min="10508" max="10509" width="9.125" style="331" customWidth="1"/>
    <col min="10510" max="10510" width="17.125" style="331" customWidth="1"/>
    <col min="10511" max="10752" width="9" style="331"/>
    <col min="10753" max="10754" width="7.625" style="331" customWidth="1"/>
    <col min="10755" max="10755" width="13.125" style="331" customWidth="1"/>
    <col min="10756" max="10756" width="9.125" style="331" customWidth="1"/>
    <col min="10757" max="10757" width="13.125" style="331" customWidth="1"/>
    <col min="10758" max="10758" width="9.125" style="331" customWidth="1"/>
    <col min="10759" max="10759" width="11.125" style="331" customWidth="1"/>
    <col min="10760" max="10760" width="12.625" style="331" customWidth="1"/>
    <col min="10761" max="10761" width="8" style="331" customWidth="1"/>
    <col min="10762" max="10762" width="9.125" style="331" customWidth="1"/>
    <col min="10763" max="10763" width="10.625" style="331" customWidth="1"/>
    <col min="10764" max="10765" width="9.125" style="331" customWidth="1"/>
    <col min="10766" max="10766" width="17.125" style="331" customWidth="1"/>
    <col min="10767" max="11008" width="9" style="331"/>
    <col min="11009" max="11010" width="7.625" style="331" customWidth="1"/>
    <col min="11011" max="11011" width="13.125" style="331" customWidth="1"/>
    <col min="11012" max="11012" width="9.125" style="331" customWidth="1"/>
    <col min="11013" max="11013" width="13.125" style="331" customWidth="1"/>
    <col min="11014" max="11014" width="9.125" style="331" customWidth="1"/>
    <col min="11015" max="11015" width="11.125" style="331" customWidth="1"/>
    <col min="11016" max="11016" width="12.625" style="331" customWidth="1"/>
    <col min="11017" max="11017" width="8" style="331" customWidth="1"/>
    <col min="11018" max="11018" width="9.125" style="331" customWidth="1"/>
    <col min="11019" max="11019" width="10.625" style="331" customWidth="1"/>
    <col min="11020" max="11021" width="9.125" style="331" customWidth="1"/>
    <col min="11022" max="11022" width="17.125" style="331" customWidth="1"/>
    <col min="11023" max="11264" width="9" style="331"/>
    <col min="11265" max="11266" width="7.625" style="331" customWidth="1"/>
    <col min="11267" max="11267" width="13.125" style="331" customWidth="1"/>
    <col min="11268" max="11268" width="9.125" style="331" customWidth="1"/>
    <col min="11269" max="11269" width="13.125" style="331" customWidth="1"/>
    <col min="11270" max="11270" width="9.125" style="331" customWidth="1"/>
    <col min="11271" max="11271" width="11.125" style="331" customWidth="1"/>
    <col min="11272" max="11272" width="12.625" style="331" customWidth="1"/>
    <col min="11273" max="11273" width="8" style="331" customWidth="1"/>
    <col min="11274" max="11274" width="9.125" style="331" customWidth="1"/>
    <col min="11275" max="11275" width="10.625" style="331" customWidth="1"/>
    <col min="11276" max="11277" width="9.125" style="331" customWidth="1"/>
    <col min="11278" max="11278" width="17.125" style="331" customWidth="1"/>
    <col min="11279" max="11520" width="9" style="331"/>
    <col min="11521" max="11522" width="7.625" style="331" customWidth="1"/>
    <col min="11523" max="11523" width="13.125" style="331" customWidth="1"/>
    <col min="11524" max="11524" width="9.125" style="331" customWidth="1"/>
    <col min="11525" max="11525" width="13.125" style="331" customWidth="1"/>
    <col min="11526" max="11526" width="9.125" style="331" customWidth="1"/>
    <col min="11527" max="11527" width="11.125" style="331" customWidth="1"/>
    <col min="11528" max="11528" width="12.625" style="331" customWidth="1"/>
    <col min="11529" max="11529" width="8" style="331" customWidth="1"/>
    <col min="11530" max="11530" width="9.125" style="331" customWidth="1"/>
    <col min="11531" max="11531" width="10.625" style="331" customWidth="1"/>
    <col min="11532" max="11533" width="9.125" style="331" customWidth="1"/>
    <col min="11534" max="11534" width="17.125" style="331" customWidth="1"/>
    <col min="11535" max="11776" width="9" style="331"/>
    <col min="11777" max="11778" width="7.625" style="331" customWidth="1"/>
    <col min="11779" max="11779" width="13.125" style="331" customWidth="1"/>
    <col min="11780" max="11780" width="9.125" style="331" customWidth="1"/>
    <col min="11781" max="11781" width="13.125" style="331" customWidth="1"/>
    <col min="11782" max="11782" width="9.125" style="331" customWidth="1"/>
    <col min="11783" max="11783" width="11.125" style="331" customWidth="1"/>
    <col min="11784" max="11784" width="12.625" style="331" customWidth="1"/>
    <col min="11785" max="11785" width="8" style="331" customWidth="1"/>
    <col min="11786" max="11786" width="9.125" style="331" customWidth="1"/>
    <col min="11787" max="11787" width="10.625" style="331" customWidth="1"/>
    <col min="11788" max="11789" width="9.125" style="331" customWidth="1"/>
    <col min="11790" max="11790" width="17.125" style="331" customWidth="1"/>
    <col min="11791" max="12032" width="9" style="331"/>
    <col min="12033" max="12034" width="7.625" style="331" customWidth="1"/>
    <col min="12035" max="12035" width="13.125" style="331" customWidth="1"/>
    <col min="12036" max="12036" width="9.125" style="331" customWidth="1"/>
    <col min="12037" max="12037" width="13.125" style="331" customWidth="1"/>
    <col min="12038" max="12038" width="9.125" style="331" customWidth="1"/>
    <col min="12039" max="12039" width="11.125" style="331" customWidth="1"/>
    <col min="12040" max="12040" width="12.625" style="331" customWidth="1"/>
    <col min="12041" max="12041" width="8" style="331" customWidth="1"/>
    <col min="12042" max="12042" width="9.125" style="331" customWidth="1"/>
    <col min="12043" max="12043" width="10.625" style="331" customWidth="1"/>
    <col min="12044" max="12045" width="9.125" style="331" customWidth="1"/>
    <col min="12046" max="12046" width="17.125" style="331" customWidth="1"/>
    <col min="12047" max="12288" width="9" style="331"/>
    <col min="12289" max="12290" width="7.625" style="331" customWidth="1"/>
    <col min="12291" max="12291" width="13.125" style="331" customWidth="1"/>
    <col min="12292" max="12292" width="9.125" style="331" customWidth="1"/>
    <col min="12293" max="12293" width="13.125" style="331" customWidth="1"/>
    <col min="12294" max="12294" width="9.125" style="331" customWidth="1"/>
    <col min="12295" max="12295" width="11.125" style="331" customWidth="1"/>
    <col min="12296" max="12296" width="12.625" style="331" customWidth="1"/>
    <col min="12297" max="12297" width="8" style="331" customWidth="1"/>
    <col min="12298" max="12298" width="9.125" style="331" customWidth="1"/>
    <col min="12299" max="12299" width="10.625" style="331" customWidth="1"/>
    <col min="12300" max="12301" width="9.125" style="331" customWidth="1"/>
    <col min="12302" max="12302" width="17.125" style="331" customWidth="1"/>
    <col min="12303" max="12544" width="9" style="331"/>
    <col min="12545" max="12546" width="7.625" style="331" customWidth="1"/>
    <col min="12547" max="12547" width="13.125" style="331" customWidth="1"/>
    <col min="12548" max="12548" width="9.125" style="331" customWidth="1"/>
    <col min="12549" max="12549" width="13.125" style="331" customWidth="1"/>
    <col min="12550" max="12550" width="9.125" style="331" customWidth="1"/>
    <col min="12551" max="12551" width="11.125" style="331" customWidth="1"/>
    <col min="12552" max="12552" width="12.625" style="331" customWidth="1"/>
    <col min="12553" max="12553" width="8" style="331" customWidth="1"/>
    <col min="12554" max="12554" width="9.125" style="331" customWidth="1"/>
    <col min="12555" max="12555" width="10.625" style="331" customWidth="1"/>
    <col min="12556" max="12557" width="9.125" style="331" customWidth="1"/>
    <col min="12558" max="12558" width="17.125" style="331" customWidth="1"/>
    <col min="12559" max="12800" width="9" style="331"/>
    <col min="12801" max="12802" width="7.625" style="331" customWidth="1"/>
    <col min="12803" max="12803" width="13.125" style="331" customWidth="1"/>
    <col min="12804" max="12804" width="9.125" style="331" customWidth="1"/>
    <col min="12805" max="12805" width="13.125" style="331" customWidth="1"/>
    <col min="12806" max="12806" width="9.125" style="331" customWidth="1"/>
    <col min="12807" max="12807" width="11.125" style="331" customWidth="1"/>
    <col min="12808" max="12808" width="12.625" style="331" customWidth="1"/>
    <col min="12809" max="12809" width="8" style="331" customWidth="1"/>
    <col min="12810" max="12810" width="9.125" style="331" customWidth="1"/>
    <col min="12811" max="12811" width="10.625" style="331" customWidth="1"/>
    <col min="12812" max="12813" width="9.125" style="331" customWidth="1"/>
    <col min="12814" max="12814" width="17.125" style="331" customWidth="1"/>
    <col min="12815" max="13056" width="9" style="331"/>
    <col min="13057" max="13058" width="7.625" style="331" customWidth="1"/>
    <col min="13059" max="13059" width="13.125" style="331" customWidth="1"/>
    <col min="13060" max="13060" width="9.125" style="331" customWidth="1"/>
    <col min="13061" max="13061" width="13.125" style="331" customWidth="1"/>
    <col min="13062" max="13062" width="9.125" style="331" customWidth="1"/>
    <col min="13063" max="13063" width="11.125" style="331" customWidth="1"/>
    <col min="13064" max="13064" width="12.625" style="331" customWidth="1"/>
    <col min="13065" max="13065" width="8" style="331" customWidth="1"/>
    <col min="13066" max="13066" width="9.125" style="331" customWidth="1"/>
    <col min="13067" max="13067" width="10.625" style="331" customWidth="1"/>
    <col min="13068" max="13069" width="9.125" style="331" customWidth="1"/>
    <col min="13070" max="13070" width="17.125" style="331" customWidth="1"/>
    <col min="13071" max="13312" width="9" style="331"/>
    <col min="13313" max="13314" width="7.625" style="331" customWidth="1"/>
    <col min="13315" max="13315" width="13.125" style="331" customWidth="1"/>
    <col min="13316" max="13316" width="9.125" style="331" customWidth="1"/>
    <col min="13317" max="13317" width="13.125" style="331" customWidth="1"/>
    <col min="13318" max="13318" width="9.125" style="331" customWidth="1"/>
    <col min="13319" max="13319" width="11.125" style="331" customWidth="1"/>
    <col min="13320" max="13320" width="12.625" style="331" customWidth="1"/>
    <col min="13321" max="13321" width="8" style="331" customWidth="1"/>
    <col min="13322" max="13322" width="9.125" style="331" customWidth="1"/>
    <col min="13323" max="13323" width="10.625" style="331" customWidth="1"/>
    <col min="13324" max="13325" width="9.125" style="331" customWidth="1"/>
    <col min="13326" max="13326" width="17.125" style="331" customWidth="1"/>
    <col min="13327" max="13568" width="9" style="331"/>
    <col min="13569" max="13570" width="7.625" style="331" customWidth="1"/>
    <col min="13571" max="13571" width="13.125" style="331" customWidth="1"/>
    <col min="13572" max="13572" width="9.125" style="331" customWidth="1"/>
    <col min="13573" max="13573" width="13.125" style="331" customWidth="1"/>
    <col min="13574" max="13574" width="9.125" style="331" customWidth="1"/>
    <col min="13575" max="13575" width="11.125" style="331" customWidth="1"/>
    <col min="13576" max="13576" width="12.625" style="331" customWidth="1"/>
    <col min="13577" max="13577" width="8" style="331" customWidth="1"/>
    <col min="13578" max="13578" width="9.125" style="331" customWidth="1"/>
    <col min="13579" max="13579" width="10.625" style="331" customWidth="1"/>
    <col min="13580" max="13581" width="9.125" style="331" customWidth="1"/>
    <col min="13582" max="13582" width="17.125" style="331" customWidth="1"/>
    <col min="13583" max="13824" width="9" style="331"/>
    <col min="13825" max="13826" width="7.625" style="331" customWidth="1"/>
    <col min="13827" max="13827" width="13.125" style="331" customWidth="1"/>
    <col min="13828" max="13828" width="9.125" style="331" customWidth="1"/>
    <col min="13829" max="13829" width="13.125" style="331" customWidth="1"/>
    <col min="13830" max="13830" width="9.125" style="331" customWidth="1"/>
    <col min="13831" max="13831" width="11.125" style="331" customWidth="1"/>
    <col min="13832" max="13832" width="12.625" style="331" customWidth="1"/>
    <col min="13833" max="13833" width="8" style="331" customWidth="1"/>
    <col min="13834" max="13834" width="9.125" style="331" customWidth="1"/>
    <col min="13835" max="13835" width="10.625" style="331" customWidth="1"/>
    <col min="13836" max="13837" width="9.125" style="331" customWidth="1"/>
    <col min="13838" max="13838" width="17.125" style="331" customWidth="1"/>
    <col min="13839" max="14080" width="9" style="331"/>
    <col min="14081" max="14082" width="7.625" style="331" customWidth="1"/>
    <col min="14083" max="14083" width="13.125" style="331" customWidth="1"/>
    <col min="14084" max="14084" width="9.125" style="331" customWidth="1"/>
    <col min="14085" max="14085" width="13.125" style="331" customWidth="1"/>
    <col min="14086" max="14086" width="9.125" style="331" customWidth="1"/>
    <col min="14087" max="14087" width="11.125" style="331" customWidth="1"/>
    <col min="14088" max="14088" width="12.625" style="331" customWidth="1"/>
    <col min="14089" max="14089" width="8" style="331" customWidth="1"/>
    <col min="14090" max="14090" width="9.125" style="331" customWidth="1"/>
    <col min="14091" max="14091" width="10.625" style="331" customWidth="1"/>
    <col min="14092" max="14093" width="9.125" style="331" customWidth="1"/>
    <col min="14094" max="14094" width="17.125" style="331" customWidth="1"/>
    <col min="14095" max="14336" width="9" style="331"/>
    <col min="14337" max="14338" width="7.625" style="331" customWidth="1"/>
    <col min="14339" max="14339" width="13.125" style="331" customWidth="1"/>
    <col min="14340" max="14340" width="9.125" style="331" customWidth="1"/>
    <col min="14341" max="14341" width="13.125" style="331" customWidth="1"/>
    <col min="14342" max="14342" width="9.125" style="331" customWidth="1"/>
    <col min="14343" max="14343" width="11.125" style="331" customWidth="1"/>
    <col min="14344" max="14344" width="12.625" style="331" customWidth="1"/>
    <col min="14345" max="14345" width="8" style="331" customWidth="1"/>
    <col min="14346" max="14346" width="9.125" style="331" customWidth="1"/>
    <col min="14347" max="14347" width="10.625" style="331" customWidth="1"/>
    <col min="14348" max="14349" width="9.125" style="331" customWidth="1"/>
    <col min="14350" max="14350" width="17.125" style="331" customWidth="1"/>
    <col min="14351" max="14592" width="9" style="331"/>
    <col min="14593" max="14594" width="7.625" style="331" customWidth="1"/>
    <col min="14595" max="14595" width="13.125" style="331" customWidth="1"/>
    <col min="14596" max="14596" width="9.125" style="331" customWidth="1"/>
    <col min="14597" max="14597" width="13.125" style="331" customWidth="1"/>
    <col min="14598" max="14598" width="9.125" style="331" customWidth="1"/>
    <col min="14599" max="14599" width="11.125" style="331" customWidth="1"/>
    <col min="14600" max="14600" width="12.625" style="331" customWidth="1"/>
    <col min="14601" max="14601" width="8" style="331" customWidth="1"/>
    <col min="14602" max="14602" width="9.125" style="331" customWidth="1"/>
    <col min="14603" max="14603" width="10.625" style="331" customWidth="1"/>
    <col min="14604" max="14605" width="9.125" style="331" customWidth="1"/>
    <col min="14606" max="14606" width="17.125" style="331" customWidth="1"/>
    <col min="14607" max="14848" width="9" style="331"/>
    <col min="14849" max="14850" width="7.625" style="331" customWidth="1"/>
    <col min="14851" max="14851" width="13.125" style="331" customWidth="1"/>
    <col min="14852" max="14852" width="9.125" style="331" customWidth="1"/>
    <col min="14853" max="14853" width="13.125" style="331" customWidth="1"/>
    <col min="14854" max="14854" width="9.125" style="331" customWidth="1"/>
    <col min="14855" max="14855" width="11.125" style="331" customWidth="1"/>
    <col min="14856" max="14856" width="12.625" style="331" customWidth="1"/>
    <col min="14857" max="14857" width="8" style="331" customWidth="1"/>
    <col min="14858" max="14858" width="9.125" style="331" customWidth="1"/>
    <col min="14859" max="14859" width="10.625" style="331" customWidth="1"/>
    <col min="14860" max="14861" width="9.125" style="331" customWidth="1"/>
    <col min="14862" max="14862" width="17.125" style="331" customWidth="1"/>
    <col min="14863" max="15104" width="9" style="331"/>
    <col min="15105" max="15106" width="7.625" style="331" customWidth="1"/>
    <col min="15107" max="15107" width="13.125" style="331" customWidth="1"/>
    <col min="15108" max="15108" width="9.125" style="331" customWidth="1"/>
    <col min="15109" max="15109" width="13.125" style="331" customWidth="1"/>
    <col min="15110" max="15110" width="9.125" style="331" customWidth="1"/>
    <col min="15111" max="15111" width="11.125" style="331" customWidth="1"/>
    <col min="15112" max="15112" width="12.625" style="331" customWidth="1"/>
    <col min="15113" max="15113" width="8" style="331" customWidth="1"/>
    <col min="15114" max="15114" width="9.125" style="331" customWidth="1"/>
    <col min="15115" max="15115" width="10.625" style="331" customWidth="1"/>
    <col min="15116" max="15117" width="9.125" style="331" customWidth="1"/>
    <col min="15118" max="15118" width="17.125" style="331" customWidth="1"/>
    <col min="15119" max="15360" width="9" style="331"/>
    <col min="15361" max="15362" width="7.625" style="331" customWidth="1"/>
    <col min="15363" max="15363" width="13.125" style="331" customWidth="1"/>
    <col min="15364" max="15364" width="9.125" style="331" customWidth="1"/>
    <col min="15365" max="15365" width="13.125" style="331" customWidth="1"/>
    <col min="15366" max="15366" width="9.125" style="331" customWidth="1"/>
    <col min="15367" max="15367" width="11.125" style="331" customWidth="1"/>
    <col min="15368" max="15368" width="12.625" style="331" customWidth="1"/>
    <col min="15369" max="15369" width="8" style="331" customWidth="1"/>
    <col min="15370" max="15370" width="9.125" style="331" customWidth="1"/>
    <col min="15371" max="15371" width="10.625" style="331" customWidth="1"/>
    <col min="15372" max="15373" width="9.125" style="331" customWidth="1"/>
    <col min="15374" max="15374" width="17.125" style="331" customWidth="1"/>
    <col min="15375" max="15616" width="9" style="331"/>
    <col min="15617" max="15618" width="7.625" style="331" customWidth="1"/>
    <col min="15619" max="15619" width="13.125" style="331" customWidth="1"/>
    <col min="15620" max="15620" width="9.125" style="331" customWidth="1"/>
    <col min="15621" max="15621" width="13.125" style="331" customWidth="1"/>
    <col min="15622" max="15622" width="9.125" style="331" customWidth="1"/>
    <col min="15623" max="15623" width="11.125" style="331" customWidth="1"/>
    <col min="15624" max="15624" width="12.625" style="331" customWidth="1"/>
    <col min="15625" max="15625" width="8" style="331" customWidth="1"/>
    <col min="15626" max="15626" width="9.125" style="331" customWidth="1"/>
    <col min="15627" max="15627" width="10.625" style="331" customWidth="1"/>
    <col min="15628" max="15629" width="9.125" style="331" customWidth="1"/>
    <col min="15630" max="15630" width="17.125" style="331" customWidth="1"/>
    <col min="15631" max="15872" width="9" style="331"/>
    <col min="15873" max="15874" width="7.625" style="331" customWidth="1"/>
    <col min="15875" max="15875" width="13.125" style="331" customWidth="1"/>
    <col min="15876" max="15876" width="9.125" style="331" customWidth="1"/>
    <col min="15877" max="15877" width="13.125" style="331" customWidth="1"/>
    <col min="15878" max="15878" width="9.125" style="331" customWidth="1"/>
    <col min="15879" max="15879" width="11.125" style="331" customWidth="1"/>
    <col min="15880" max="15880" width="12.625" style="331" customWidth="1"/>
    <col min="15881" max="15881" width="8" style="331" customWidth="1"/>
    <col min="15882" max="15882" width="9.125" style="331" customWidth="1"/>
    <col min="15883" max="15883" width="10.625" style="331" customWidth="1"/>
    <col min="15884" max="15885" width="9.125" style="331" customWidth="1"/>
    <col min="15886" max="15886" width="17.125" style="331" customWidth="1"/>
    <col min="15887" max="16128" width="9" style="331"/>
    <col min="16129" max="16130" width="7.625" style="331" customWidth="1"/>
    <col min="16131" max="16131" width="13.125" style="331" customWidth="1"/>
    <col min="16132" max="16132" width="9.125" style="331" customWidth="1"/>
    <col min="16133" max="16133" width="13.125" style="331" customWidth="1"/>
    <col min="16134" max="16134" width="9.125" style="331" customWidth="1"/>
    <col min="16135" max="16135" width="11.125" style="331" customWidth="1"/>
    <col min="16136" max="16136" width="12.625" style="331" customWidth="1"/>
    <col min="16137" max="16137" width="8" style="331" customWidth="1"/>
    <col min="16138" max="16138" width="9.125" style="331" customWidth="1"/>
    <col min="16139" max="16139" width="10.625" style="331" customWidth="1"/>
    <col min="16140" max="16141" width="9.125" style="331" customWidth="1"/>
    <col min="16142" max="16142" width="17.125" style="331" customWidth="1"/>
    <col min="16143" max="16384" width="9" style="331"/>
  </cols>
  <sheetData>
    <row r="1" spans="1:26" ht="29.25" customHeight="1" thickBot="1">
      <c r="A1" s="330" t="s">
        <v>239</v>
      </c>
      <c r="N1" s="332"/>
    </row>
    <row r="2" spans="1:26" ht="35.1" customHeight="1">
      <c r="A2" s="969" t="s">
        <v>199</v>
      </c>
      <c r="B2" s="970"/>
      <c r="C2" s="971">
        <f>総表!C13</f>
        <v>0</v>
      </c>
      <c r="D2" s="971"/>
      <c r="E2" s="971"/>
      <c r="F2" s="971"/>
      <c r="G2" s="971"/>
      <c r="H2" s="972" t="s">
        <v>3</v>
      </c>
      <c r="I2" s="973"/>
      <c r="J2" s="974">
        <f>総表!C15</f>
        <v>0</v>
      </c>
      <c r="K2" s="975"/>
      <c r="L2" s="975"/>
      <c r="M2" s="975"/>
      <c r="N2" s="976"/>
    </row>
    <row r="3" spans="1:26" ht="6" customHeight="1">
      <c r="A3" s="965" t="s">
        <v>732</v>
      </c>
      <c r="B3" s="966"/>
      <c r="C3" s="981">
        <f>総表!C14</f>
        <v>0</v>
      </c>
      <c r="D3" s="981"/>
      <c r="E3" s="981"/>
      <c r="F3" s="981"/>
      <c r="G3" s="981"/>
      <c r="H3" s="961"/>
      <c r="I3" s="895"/>
      <c r="J3" s="977"/>
      <c r="K3" s="978"/>
      <c r="L3" s="978"/>
      <c r="M3" s="978"/>
      <c r="N3" s="979"/>
    </row>
    <row r="4" spans="1:26" ht="17.25" customHeight="1">
      <c r="A4" s="920"/>
      <c r="B4" s="980"/>
      <c r="C4" s="982"/>
      <c r="D4" s="982"/>
      <c r="E4" s="982"/>
      <c r="F4" s="982"/>
      <c r="G4" s="982"/>
      <c r="H4" s="983" t="s">
        <v>199</v>
      </c>
      <c r="I4" s="960"/>
      <c r="J4" s="984"/>
      <c r="K4" s="985"/>
      <c r="L4" s="985"/>
      <c r="M4" s="985"/>
      <c r="N4" s="986"/>
    </row>
    <row r="5" spans="1:26" ht="35.1" customHeight="1">
      <c r="A5" s="909"/>
      <c r="B5" s="910"/>
      <c r="C5" s="982"/>
      <c r="D5" s="982"/>
      <c r="E5" s="982"/>
      <c r="F5" s="982"/>
      <c r="G5" s="982"/>
      <c r="H5" s="987" t="s">
        <v>4</v>
      </c>
      <c r="I5" s="988"/>
      <c r="J5" s="953">
        <f>総表!C16</f>
        <v>0</v>
      </c>
      <c r="K5" s="954"/>
      <c r="L5" s="954"/>
      <c r="M5" s="954"/>
      <c r="N5" s="989"/>
    </row>
    <row r="6" spans="1:26" ht="28.5" customHeight="1">
      <c r="A6" s="959" t="s">
        <v>240</v>
      </c>
      <c r="B6" s="960"/>
      <c r="C6" s="647" t="str">
        <f>IF(ISBLANK(総表!C10),"",総表!C10)</f>
        <v/>
      </c>
      <c r="D6" s="333" t="s">
        <v>200</v>
      </c>
      <c r="E6" s="967" t="str">
        <f>IF(ISBLANK(総表!F10),"",総表!F10)</f>
        <v/>
      </c>
      <c r="F6" s="967"/>
      <c r="G6" s="968"/>
      <c r="H6" s="961" t="s">
        <v>201</v>
      </c>
      <c r="I6" s="895"/>
      <c r="J6" s="962">
        <f>総表!C17</f>
        <v>0</v>
      </c>
      <c r="K6" s="963"/>
      <c r="L6" s="963"/>
      <c r="M6" s="963"/>
      <c r="N6" s="964"/>
    </row>
    <row r="7" spans="1:26" ht="36" customHeight="1">
      <c r="A7" s="965" t="s">
        <v>202</v>
      </c>
      <c r="B7" s="966"/>
      <c r="C7" s="953" t="str">
        <f>IF(ISBLANK(総表!C12),"",総表!C12)&amp;IF(ISBLANK(総表!E12),"",総表!E12)</f>
        <v/>
      </c>
      <c r="D7" s="954"/>
      <c r="E7" s="954"/>
      <c r="F7" s="954"/>
      <c r="G7" s="955"/>
      <c r="H7" s="961" t="s">
        <v>442</v>
      </c>
      <c r="I7" s="895"/>
      <c r="J7" s="940"/>
      <c r="K7" s="941"/>
      <c r="L7" s="941"/>
      <c r="M7" s="941"/>
      <c r="N7" s="942"/>
    </row>
    <row r="8" spans="1:26" ht="30" customHeight="1">
      <c r="A8" s="909"/>
      <c r="B8" s="910"/>
      <c r="C8" s="956"/>
      <c r="D8" s="957"/>
      <c r="E8" s="957"/>
      <c r="F8" s="957"/>
      <c r="G8" s="958"/>
      <c r="H8" s="893" t="s">
        <v>203</v>
      </c>
      <c r="I8" s="896"/>
      <c r="J8" s="940"/>
      <c r="K8" s="941"/>
      <c r="L8" s="941"/>
      <c r="M8" s="941"/>
      <c r="N8" s="942"/>
    </row>
    <row r="9" spans="1:26" ht="30" customHeight="1">
      <c r="A9" s="943" t="s">
        <v>733</v>
      </c>
      <c r="B9" s="897"/>
      <c r="C9" s="944"/>
      <c r="D9" s="945"/>
      <c r="E9" s="945"/>
      <c r="F9" s="946" t="s">
        <v>620</v>
      </c>
      <c r="G9" s="878"/>
      <c r="H9" s="878"/>
      <c r="I9" s="878"/>
      <c r="J9" s="878"/>
      <c r="K9" s="878"/>
      <c r="L9" s="878"/>
      <c r="M9" s="878"/>
      <c r="N9" s="947"/>
      <c r="P9" s="331" t="s">
        <v>204</v>
      </c>
      <c r="Q9" s="331" t="s">
        <v>205</v>
      </c>
      <c r="R9" s="331" t="s">
        <v>206</v>
      </c>
      <c r="S9" s="331" t="s">
        <v>207</v>
      </c>
      <c r="T9" s="331" t="s">
        <v>208</v>
      </c>
      <c r="U9" s="331" t="s">
        <v>209</v>
      </c>
      <c r="V9" s="331" t="s">
        <v>210</v>
      </c>
      <c r="W9" s="331" t="s">
        <v>211</v>
      </c>
      <c r="X9" s="331" t="s">
        <v>212</v>
      </c>
      <c r="Y9" s="331" t="s">
        <v>213</v>
      </c>
      <c r="Z9" s="331" t="s">
        <v>214</v>
      </c>
    </row>
    <row r="10" spans="1:26" ht="30" customHeight="1">
      <c r="A10" s="943" t="s">
        <v>734</v>
      </c>
      <c r="B10" s="897"/>
      <c r="C10" s="948"/>
      <c r="D10" s="949"/>
      <c r="E10" s="950"/>
      <c r="F10" s="893" t="s">
        <v>215</v>
      </c>
      <c r="G10" s="896"/>
      <c r="H10" s="948"/>
      <c r="I10" s="949"/>
      <c r="J10" s="950"/>
      <c r="K10" s="334" t="s">
        <v>264</v>
      </c>
      <c r="L10" s="951"/>
      <c r="M10" s="951"/>
      <c r="N10" s="952"/>
    </row>
    <row r="11" spans="1:26" ht="147" customHeight="1">
      <c r="A11" s="914" t="s">
        <v>336</v>
      </c>
      <c r="B11" s="915"/>
      <c r="C11" s="937"/>
      <c r="D11" s="938"/>
      <c r="E11" s="938"/>
      <c r="F11" s="938"/>
      <c r="G11" s="938"/>
      <c r="H11" s="938"/>
      <c r="I11" s="938"/>
      <c r="J11" s="938"/>
      <c r="K11" s="938"/>
      <c r="L11" s="938"/>
      <c r="M11" s="938"/>
      <c r="N11" s="939"/>
    </row>
    <row r="12" spans="1:26" ht="147" customHeight="1">
      <c r="A12" s="914" t="s">
        <v>216</v>
      </c>
      <c r="B12" s="915"/>
      <c r="C12" s="916"/>
      <c r="D12" s="917"/>
      <c r="E12" s="917"/>
      <c r="F12" s="917"/>
      <c r="G12" s="917"/>
      <c r="H12" s="917"/>
      <c r="I12" s="917"/>
      <c r="J12" s="917"/>
      <c r="K12" s="917"/>
      <c r="L12" s="917"/>
      <c r="M12" s="917"/>
      <c r="N12" s="918"/>
    </row>
    <row r="13" spans="1:26" ht="24.95" customHeight="1">
      <c r="A13" s="907" t="s">
        <v>217</v>
      </c>
      <c r="B13" s="919"/>
      <c r="C13" s="893" t="s">
        <v>218</v>
      </c>
      <c r="D13" s="897"/>
      <c r="E13" s="897"/>
      <c r="F13" s="897"/>
      <c r="G13" s="896"/>
      <c r="H13" s="893" t="s">
        <v>219</v>
      </c>
      <c r="I13" s="897"/>
      <c r="J13" s="897"/>
      <c r="K13" s="897"/>
      <c r="L13" s="897"/>
      <c r="M13" s="897"/>
      <c r="N13" s="923"/>
    </row>
    <row r="14" spans="1:26" ht="20.100000000000001" customHeight="1">
      <c r="A14" s="920"/>
      <c r="B14" s="921"/>
      <c r="C14" s="924"/>
      <c r="D14" s="899"/>
      <c r="E14" s="899"/>
      <c r="F14" s="899"/>
      <c r="G14" s="925"/>
      <c r="H14" s="927" t="s">
        <v>220</v>
      </c>
      <c r="I14" s="928"/>
      <c r="J14" s="928"/>
      <c r="K14" s="928"/>
      <c r="L14" s="928"/>
      <c r="M14" s="928"/>
      <c r="N14" s="929"/>
    </row>
    <row r="15" spans="1:26" ht="28.5" customHeight="1">
      <c r="A15" s="920"/>
      <c r="B15" s="921"/>
      <c r="C15" s="924"/>
      <c r="D15" s="899"/>
      <c r="E15" s="899"/>
      <c r="F15" s="899"/>
      <c r="G15" s="925"/>
      <c r="H15" s="930"/>
      <c r="I15" s="931"/>
      <c r="J15" s="931"/>
      <c r="K15" s="931"/>
      <c r="L15" s="931"/>
      <c r="M15" s="931"/>
      <c r="N15" s="932"/>
    </row>
    <row r="16" spans="1:26" ht="28.5" customHeight="1">
      <c r="A16" s="920"/>
      <c r="B16" s="921"/>
      <c r="C16" s="924"/>
      <c r="D16" s="899"/>
      <c r="E16" s="899"/>
      <c r="F16" s="899"/>
      <c r="G16" s="925"/>
      <c r="H16" s="933"/>
      <c r="I16" s="931"/>
      <c r="J16" s="931"/>
      <c r="K16" s="931"/>
      <c r="L16" s="931"/>
      <c r="M16" s="931"/>
      <c r="N16" s="932"/>
    </row>
    <row r="17" spans="1:14" ht="28.5" customHeight="1">
      <c r="A17" s="920"/>
      <c r="B17" s="921"/>
      <c r="C17" s="924"/>
      <c r="D17" s="899"/>
      <c r="E17" s="899"/>
      <c r="F17" s="899"/>
      <c r="G17" s="925"/>
      <c r="H17" s="933"/>
      <c r="I17" s="931"/>
      <c r="J17" s="931"/>
      <c r="K17" s="931"/>
      <c r="L17" s="931"/>
      <c r="M17" s="931"/>
      <c r="N17" s="932"/>
    </row>
    <row r="18" spans="1:14" ht="28.5" customHeight="1">
      <c r="A18" s="920"/>
      <c r="B18" s="921"/>
      <c r="C18" s="924"/>
      <c r="D18" s="899"/>
      <c r="E18" s="899"/>
      <c r="F18" s="899"/>
      <c r="G18" s="925"/>
      <c r="H18" s="934"/>
      <c r="I18" s="935"/>
      <c r="J18" s="935"/>
      <c r="K18" s="935"/>
      <c r="L18" s="935"/>
      <c r="M18" s="935"/>
      <c r="N18" s="936"/>
    </row>
    <row r="19" spans="1:14" ht="20.100000000000001" customHeight="1">
      <c r="A19" s="920"/>
      <c r="B19" s="921"/>
      <c r="C19" s="901"/>
      <c r="D19" s="902"/>
      <c r="E19" s="902"/>
      <c r="F19" s="902"/>
      <c r="G19" s="926"/>
      <c r="H19" s="927" t="s">
        <v>221</v>
      </c>
      <c r="I19" s="928"/>
      <c r="J19" s="928"/>
      <c r="K19" s="928"/>
      <c r="L19" s="928"/>
      <c r="M19" s="928"/>
      <c r="N19" s="929"/>
    </row>
    <row r="20" spans="1:14" ht="33.75" customHeight="1">
      <c r="A20" s="920"/>
      <c r="B20" s="921"/>
      <c r="C20" s="334" t="s">
        <v>222</v>
      </c>
      <c r="D20" s="904"/>
      <c r="E20" s="905"/>
      <c r="F20" s="905"/>
      <c r="G20" s="906"/>
      <c r="H20" s="899"/>
      <c r="I20" s="899"/>
      <c r="J20" s="899"/>
      <c r="K20" s="899"/>
      <c r="L20" s="899"/>
      <c r="M20" s="899"/>
      <c r="N20" s="900"/>
    </row>
    <row r="21" spans="1:14" ht="33.75" customHeight="1">
      <c r="A21" s="909"/>
      <c r="B21" s="922"/>
      <c r="C21" s="334" t="s">
        <v>223</v>
      </c>
      <c r="D21" s="904"/>
      <c r="E21" s="905"/>
      <c r="F21" s="905"/>
      <c r="G21" s="906"/>
      <c r="H21" s="901"/>
      <c r="I21" s="902"/>
      <c r="J21" s="902"/>
      <c r="K21" s="902"/>
      <c r="L21" s="902"/>
      <c r="M21" s="902"/>
      <c r="N21" s="903"/>
    </row>
    <row r="22" spans="1:14" ht="96" customHeight="1">
      <c r="A22" s="907" t="s">
        <v>224</v>
      </c>
      <c r="B22" s="908"/>
      <c r="C22" s="911"/>
      <c r="D22" s="912"/>
      <c r="E22" s="912"/>
      <c r="F22" s="912"/>
      <c r="G22" s="912"/>
      <c r="H22" s="912"/>
      <c r="I22" s="912"/>
      <c r="J22" s="912"/>
      <c r="K22" s="912"/>
      <c r="L22" s="912"/>
      <c r="M22" s="912"/>
      <c r="N22" s="913"/>
    </row>
    <row r="23" spans="1:14" ht="96" customHeight="1">
      <c r="A23" s="909"/>
      <c r="B23" s="910"/>
      <c r="C23" s="901"/>
      <c r="D23" s="902"/>
      <c r="E23" s="902"/>
      <c r="F23" s="902"/>
      <c r="G23" s="902"/>
      <c r="H23" s="902"/>
      <c r="I23" s="902"/>
      <c r="J23" s="902"/>
      <c r="K23" s="902"/>
      <c r="L23" s="902"/>
      <c r="M23" s="902"/>
      <c r="N23" s="903"/>
    </row>
    <row r="24" spans="1:14" ht="36" customHeight="1">
      <c r="A24" s="887" t="s">
        <v>225</v>
      </c>
      <c r="B24" s="888"/>
      <c r="C24" s="335" t="s">
        <v>653</v>
      </c>
      <c r="D24" s="893" t="s">
        <v>226</v>
      </c>
      <c r="E24" s="894"/>
      <c r="F24" s="895" t="s">
        <v>227</v>
      </c>
      <c r="G24" s="894"/>
      <c r="H24" s="895" t="s">
        <v>228</v>
      </c>
      <c r="I24" s="896"/>
      <c r="J24" s="897" t="s">
        <v>335</v>
      </c>
      <c r="K24" s="897"/>
      <c r="L24" s="897"/>
      <c r="M24" s="894"/>
      <c r="N24" s="336" t="s">
        <v>302</v>
      </c>
    </row>
    <row r="25" spans="1:14" ht="38.1" customHeight="1">
      <c r="A25" s="889"/>
      <c r="B25" s="890"/>
      <c r="C25" s="655" t="s">
        <v>654</v>
      </c>
      <c r="D25" s="898"/>
      <c r="E25" s="875"/>
      <c r="F25" s="874"/>
      <c r="G25" s="875"/>
      <c r="H25" s="876">
        <f>D25-F25</f>
        <v>0</v>
      </c>
      <c r="I25" s="877"/>
      <c r="J25" s="878"/>
      <c r="K25" s="878"/>
      <c r="L25" s="878"/>
      <c r="M25" s="879"/>
      <c r="N25" s="210"/>
    </row>
    <row r="26" spans="1:14" ht="38.1" customHeight="1">
      <c r="A26" s="889"/>
      <c r="B26" s="890"/>
      <c r="C26" s="655"/>
      <c r="D26" s="898"/>
      <c r="E26" s="875"/>
      <c r="F26" s="874"/>
      <c r="G26" s="875"/>
      <c r="H26" s="876">
        <f t="shared" ref="H26:H27" si="0">D26-F26</f>
        <v>0</v>
      </c>
      <c r="I26" s="877"/>
      <c r="J26" s="878"/>
      <c r="K26" s="878"/>
      <c r="L26" s="878"/>
      <c r="M26" s="879"/>
      <c r="N26" s="210"/>
    </row>
    <row r="27" spans="1:14" ht="38.1" customHeight="1" thickBot="1">
      <c r="A27" s="891"/>
      <c r="B27" s="892"/>
      <c r="C27" s="656"/>
      <c r="D27" s="880"/>
      <c r="E27" s="881"/>
      <c r="F27" s="882"/>
      <c r="G27" s="881"/>
      <c r="H27" s="883">
        <f t="shared" si="0"/>
        <v>0</v>
      </c>
      <c r="I27" s="884"/>
      <c r="J27" s="885"/>
      <c r="K27" s="885"/>
      <c r="L27" s="885"/>
      <c r="M27" s="886"/>
      <c r="N27" s="211"/>
    </row>
    <row r="28" spans="1:14">
      <c r="A28" s="873" t="s">
        <v>229</v>
      </c>
      <c r="B28" s="873"/>
      <c r="C28" s="873"/>
      <c r="D28" s="873"/>
      <c r="E28" s="873"/>
      <c r="F28" s="873"/>
      <c r="G28" s="873"/>
      <c r="H28" s="873"/>
      <c r="I28" s="873"/>
      <c r="J28" s="873"/>
      <c r="K28" s="873"/>
      <c r="L28" s="873"/>
      <c r="M28" s="873"/>
      <c r="N28" s="873"/>
    </row>
    <row r="29" spans="1:14">
      <c r="A29" s="337"/>
      <c r="B29" s="337"/>
    </row>
    <row r="30" spans="1:14">
      <c r="A30" s="338"/>
      <c r="B30" s="338"/>
    </row>
    <row r="31" spans="1:14">
      <c r="A31" s="339"/>
      <c r="B31" s="339"/>
    </row>
  </sheetData>
  <sheetProtection algorithmName="SHA-512" hashValue="9ezmRswSCaLJ6wpM1zPnWRRd/5rfyTDnRxFOGXZWNau+dX9/QcQadD6sYGQDvW9i2GZHDXeGoLx+d9jDhj9vHQ==" saltValue="ybFRXsdLrmdwm6lo253E8Q==" spinCount="100000" sheet="1" formatCells="0" formatRows="0"/>
  <mergeCells count="62">
    <mergeCell ref="A2:B2"/>
    <mergeCell ref="C2:G2"/>
    <mergeCell ref="H2:I3"/>
    <mergeCell ref="J2:N3"/>
    <mergeCell ref="A3:B5"/>
    <mergeCell ref="C3:G5"/>
    <mergeCell ref="H4:I4"/>
    <mergeCell ref="J4:N4"/>
    <mergeCell ref="H5:I5"/>
    <mergeCell ref="J5:N5"/>
    <mergeCell ref="A6:B6"/>
    <mergeCell ref="H6:I6"/>
    <mergeCell ref="J6:N6"/>
    <mergeCell ref="A7:B8"/>
    <mergeCell ref="H7:I7"/>
    <mergeCell ref="J7:N7"/>
    <mergeCell ref="H8:I8"/>
    <mergeCell ref="E6:G6"/>
    <mergeCell ref="A11:B11"/>
    <mergeCell ref="C11:N11"/>
    <mergeCell ref="J8:N8"/>
    <mergeCell ref="A9:B9"/>
    <mergeCell ref="C9:E9"/>
    <mergeCell ref="F9:N9"/>
    <mergeCell ref="A10:B10"/>
    <mergeCell ref="C10:E10"/>
    <mergeCell ref="F10:G10"/>
    <mergeCell ref="H10:J10"/>
    <mergeCell ref="L10:N10"/>
    <mergeCell ref="C7:G8"/>
    <mergeCell ref="A12:B12"/>
    <mergeCell ref="C12:N12"/>
    <mergeCell ref="A13:B21"/>
    <mergeCell ref="C13:G13"/>
    <mergeCell ref="H13:N13"/>
    <mergeCell ref="C14:G19"/>
    <mergeCell ref="H14:N14"/>
    <mergeCell ref="H15:N18"/>
    <mergeCell ref="H19:N19"/>
    <mergeCell ref="D20:G20"/>
    <mergeCell ref="J25:M25"/>
    <mergeCell ref="D26:E26"/>
    <mergeCell ref="H20:N21"/>
    <mergeCell ref="D21:G21"/>
    <mergeCell ref="A22:B23"/>
    <mergeCell ref="C22:N23"/>
    <mergeCell ref="A28:N28"/>
    <mergeCell ref="F26:G26"/>
    <mergeCell ref="H26:I26"/>
    <mergeCell ref="J26:M26"/>
    <mergeCell ref="D27:E27"/>
    <mergeCell ref="F27:G27"/>
    <mergeCell ref="H27:I27"/>
    <mergeCell ref="J27:M27"/>
    <mergeCell ref="A24:B27"/>
    <mergeCell ref="D24:E24"/>
    <mergeCell ref="F24:G24"/>
    <mergeCell ref="H24:I24"/>
    <mergeCell ref="J24:M24"/>
    <mergeCell ref="D25:E25"/>
    <mergeCell ref="F25:G25"/>
    <mergeCell ref="H25:I25"/>
  </mergeCells>
  <phoneticPr fontId="15"/>
  <conditionalFormatting sqref="F9:N9">
    <cfRule type="expression" dxfId="79" priority="1" stopIfTrue="1">
      <formula>OR($C$9="その他（種類をご記入ください）",$C$9="")</formula>
    </cfRule>
  </conditionalFormatting>
  <dataValidations count="9">
    <dataValidation allowBlank="1" showInputMessage="1" showErrorMessage="1" prompt="ハイフンを入れた形式で入力してください。_x000a_ex.) 03-3265-7411" sqref="J6:N6" xr:uid="{00000000-0002-0000-0400-000000000000}"/>
    <dataValidation allowBlank="1" showInputMessage="1" promptTitle="団体の種類" prompt="選択してください。その他の場合は右のセルに種類を記載ください。" sqref="WVK983038 C65534 IY65534 SU65534 ACQ65534 AMM65534 AWI65534 BGE65534 BQA65534 BZW65534 CJS65534 CTO65534 DDK65534 DNG65534 DXC65534 EGY65534 EQU65534 FAQ65534 FKM65534 FUI65534 GEE65534 GOA65534 GXW65534 HHS65534 HRO65534 IBK65534 ILG65534 IVC65534 JEY65534 JOU65534 JYQ65534 KIM65534 KSI65534 LCE65534 LMA65534 LVW65534 MFS65534 MPO65534 MZK65534 NJG65534 NTC65534 OCY65534 OMU65534 OWQ65534 PGM65534 PQI65534 QAE65534 QKA65534 QTW65534 RDS65534 RNO65534 RXK65534 SHG65534 SRC65534 TAY65534 TKU65534 TUQ65534 UEM65534 UOI65534 UYE65534 VIA65534 VRW65534 WBS65534 WLO65534 WVK65534 C131070 IY131070 SU131070 ACQ131070 AMM131070 AWI131070 BGE131070 BQA131070 BZW131070 CJS131070 CTO131070 DDK131070 DNG131070 DXC131070 EGY131070 EQU131070 FAQ131070 FKM131070 FUI131070 GEE131070 GOA131070 GXW131070 HHS131070 HRO131070 IBK131070 ILG131070 IVC131070 JEY131070 JOU131070 JYQ131070 KIM131070 KSI131070 LCE131070 LMA131070 LVW131070 MFS131070 MPO131070 MZK131070 NJG131070 NTC131070 OCY131070 OMU131070 OWQ131070 PGM131070 PQI131070 QAE131070 QKA131070 QTW131070 RDS131070 RNO131070 RXK131070 SHG131070 SRC131070 TAY131070 TKU131070 TUQ131070 UEM131070 UOI131070 UYE131070 VIA131070 VRW131070 WBS131070 WLO131070 WVK131070 C196606 IY196606 SU196606 ACQ196606 AMM196606 AWI196606 BGE196606 BQA196606 BZW196606 CJS196606 CTO196606 DDK196606 DNG196606 DXC196606 EGY196606 EQU196606 FAQ196606 FKM196606 FUI196606 GEE196606 GOA196606 GXW196606 HHS196606 HRO196606 IBK196606 ILG196606 IVC196606 JEY196606 JOU196606 JYQ196606 KIM196606 KSI196606 LCE196606 LMA196606 LVW196606 MFS196606 MPO196606 MZK196606 NJG196606 NTC196606 OCY196606 OMU196606 OWQ196606 PGM196606 PQI196606 QAE196606 QKA196606 QTW196606 RDS196606 RNO196606 RXK196606 SHG196606 SRC196606 TAY196606 TKU196606 TUQ196606 UEM196606 UOI196606 UYE196606 VIA196606 VRW196606 WBS196606 WLO196606 WVK196606 C262142 IY262142 SU262142 ACQ262142 AMM262142 AWI262142 BGE262142 BQA262142 BZW262142 CJS262142 CTO262142 DDK262142 DNG262142 DXC262142 EGY262142 EQU262142 FAQ262142 FKM262142 FUI262142 GEE262142 GOA262142 GXW262142 HHS262142 HRO262142 IBK262142 ILG262142 IVC262142 JEY262142 JOU262142 JYQ262142 KIM262142 KSI262142 LCE262142 LMA262142 LVW262142 MFS262142 MPO262142 MZK262142 NJG262142 NTC262142 OCY262142 OMU262142 OWQ262142 PGM262142 PQI262142 QAE262142 QKA262142 QTW262142 RDS262142 RNO262142 RXK262142 SHG262142 SRC262142 TAY262142 TKU262142 TUQ262142 UEM262142 UOI262142 UYE262142 VIA262142 VRW262142 WBS262142 WLO262142 WVK262142 C327678 IY327678 SU327678 ACQ327678 AMM327678 AWI327678 BGE327678 BQA327678 BZW327678 CJS327678 CTO327678 DDK327678 DNG327678 DXC327678 EGY327678 EQU327678 FAQ327678 FKM327678 FUI327678 GEE327678 GOA327678 GXW327678 HHS327678 HRO327678 IBK327678 ILG327678 IVC327678 JEY327678 JOU327678 JYQ327678 KIM327678 KSI327678 LCE327678 LMA327678 LVW327678 MFS327678 MPO327678 MZK327678 NJG327678 NTC327678 OCY327678 OMU327678 OWQ327678 PGM327678 PQI327678 QAE327678 QKA327678 QTW327678 RDS327678 RNO327678 RXK327678 SHG327678 SRC327678 TAY327678 TKU327678 TUQ327678 UEM327678 UOI327678 UYE327678 VIA327678 VRW327678 WBS327678 WLO327678 WVK327678 C393214 IY393214 SU393214 ACQ393214 AMM393214 AWI393214 BGE393214 BQA393214 BZW393214 CJS393214 CTO393214 DDK393214 DNG393214 DXC393214 EGY393214 EQU393214 FAQ393214 FKM393214 FUI393214 GEE393214 GOA393214 GXW393214 HHS393214 HRO393214 IBK393214 ILG393214 IVC393214 JEY393214 JOU393214 JYQ393214 KIM393214 KSI393214 LCE393214 LMA393214 LVW393214 MFS393214 MPO393214 MZK393214 NJG393214 NTC393214 OCY393214 OMU393214 OWQ393214 PGM393214 PQI393214 QAE393214 QKA393214 QTW393214 RDS393214 RNO393214 RXK393214 SHG393214 SRC393214 TAY393214 TKU393214 TUQ393214 UEM393214 UOI393214 UYE393214 VIA393214 VRW393214 WBS393214 WLO393214 WVK393214 C458750 IY458750 SU458750 ACQ458750 AMM458750 AWI458750 BGE458750 BQA458750 BZW458750 CJS458750 CTO458750 DDK458750 DNG458750 DXC458750 EGY458750 EQU458750 FAQ458750 FKM458750 FUI458750 GEE458750 GOA458750 GXW458750 HHS458750 HRO458750 IBK458750 ILG458750 IVC458750 JEY458750 JOU458750 JYQ458750 KIM458750 KSI458750 LCE458750 LMA458750 LVW458750 MFS458750 MPO458750 MZK458750 NJG458750 NTC458750 OCY458750 OMU458750 OWQ458750 PGM458750 PQI458750 QAE458750 QKA458750 QTW458750 RDS458750 RNO458750 RXK458750 SHG458750 SRC458750 TAY458750 TKU458750 TUQ458750 UEM458750 UOI458750 UYE458750 VIA458750 VRW458750 WBS458750 WLO458750 WVK458750 C524286 IY524286 SU524286 ACQ524286 AMM524286 AWI524286 BGE524286 BQA524286 BZW524286 CJS524286 CTO524286 DDK524286 DNG524286 DXC524286 EGY524286 EQU524286 FAQ524286 FKM524286 FUI524286 GEE524286 GOA524286 GXW524286 HHS524286 HRO524286 IBK524286 ILG524286 IVC524286 JEY524286 JOU524286 JYQ524286 KIM524286 KSI524286 LCE524286 LMA524286 LVW524286 MFS524286 MPO524286 MZK524286 NJG524286 NTC524286 OCY524286 OMU524286 OWQ524286 PGM524286 PQI524286 QAE524286 QKA524286 QTW524286 RDS524286 RNO524286 RXK524286 SHG524286 SRC524286 TAY524286 TKU524286 TUQ524286 UEM524286 UOI524286 UYE524286 VIA524286 VRW524286 WBS524286 WLO524286 WVK524286 C589822 IY589822 SU589822 ACQ589822 AMM589822 AWI589822 BGE589822 BQA589822 BZW589822 CJS589822 CTO589822 DDK589822 DNG589822 DXC589822 EGY589822 EQU589822 FAQ589822 FKM589822 FUI589822 GEE589822 GOA589822 GXW589822 HHS589822 HRO589822 IBK589822 ILG589822 IVC589822 JEY589822 JOU589822 JYQ589822 KIM589822 KSI589822 LCE589822 LMA589822 LVW589822 MFS589822 MPO589822 MZK589822 NJG589822 NTC589822 OCY589822 OMU589822 OWQ589822 PGM589822 PQI589822 QAE589822 QKA589822 QTW589822 RDS589822 RNO589822 RXK589822 SHG589822 SRC589822 TAY589822 TKU589822 TUQ589822 UEM589822 UOI589822 UYE589822 VIA589822 VRW589822 WBS589822 WLO589822 WVK589822 C655358 IY655358 SU655358 ACQ655358 AMM655358 AWI655358 BGE655358 BQA655358 BZW655358 CJS655358 CTO655358 DDK655358 DNG655358 DXC655358 EGY655358 EQU655358 FAQ655358 FKM655358 FUI655358 GEE655358 GOA655358 GXW655358 HHS655358 HRO655358 IBK655358 ILG655358 IVC655358 JEY655358 JOU655358 JYQ655358 KIM655358 KSI655358 LCE655358 LMA655358 LVW655358 MFS655358 MPO655358 MZK655358 NJG655358 NTC655358 OCY655358 OMU655358 OWQ655358 PGM655358 PQI655358 QAE655358 QKA655358 QTW655358 RDS655358 RNO655358 RXK655358 SHG655358 SRC655358 TAY655358 TKU655358 TUQ655358 UEM655358 UOI655358 UYE655358 VIA655358 VRW655358 WBS655358 WLO655358 WVK655358 C720894 IY720894 SU720894 ACQ720894 AMM720894 AWI720894 BGE720894 BQA720894 BZW720894 CJS720894 CTO720894 DDK720894 DNG720894 DXC720894 EGY720894 EQU720894 FAQ720894 FKM720894 FUI720894 GEE720894 GOA720894 GXW720894 HHS720894 HRO720894 IBK720894 ILG720894 IVC720894 JEY720894 JOU720894 JYQ720894 KIM720894 KSI720894 LCE720894 LMA720894 LVW720894 MFS720894 MPO720894 MZK720894 NJG720894 NTC720894 OCY720894 OMU720894 OWQ720894 PGM720894 PQI720894 QAE720894 QKA720894 QTW720894 RDS720894 RNO720894 RXK720894 SHG720894 SRC720894 TAY720894 TKU720894 TUQ720894 UEM720894 UOI720894 UYE720894 VIA720894 VRW720894 WBS720894 WLO720894 WVK720894 C786430 IY786430 SU786430 ACQ786430 AMM786430 AWI786430 BGE786430 BQA786430 BZW786430 CJS786430 CTO786430 DDK786430 DNG786430 DXC786430 EGY786430 EQU786430 FAQ786430 FKM786430 FUI786430 GEE786430 GOA786430 GXW786430 HHS786430 HRO786430 IBK786430 ILG786430 IVC786430 JEY786430 JOU786430 JYQ786430 KIM786430 KSI786430 LCE786430 LMA786430 LVW786430 MFS786430 MPO786430 MZK786430 NJG786430 NTC786430 OCY786430 OMU786430 OWQ786430 PGM786430 PQI786430 QAE786430 QKA786430 QTW786430 RDS786430 RNO786430 RXK786430 SHG786430 SRC786430 TAY786430 TKU786430 TUQ786430 UEM786430 UOI786430 UYE786430 VIA786430 VRW786430 WBS786430 WLO786430 WVK786430 C851966 IY851966 SU851966 ACQ851966 AMM851966 AWI851966 BGE851966 BQA851966 BZW851966 CJS851966 CTO851966 DDK851966 DNG851966 DXC851966 EGY851966 EQU851966 FAQ851966 FKM851966 FUI851966 GEE851966 GOA851966 GXW851966 HHS851966 HRO851966 IBK851966 ILG851966 IVC851966 JEY851966 JOU851966 JYQ851966 KIM851966 KSI851966 LCE851966 LMA851966 LVW851966 MFS851966 MPO851966 MZK851966 NJG851966 NTC851966 OCY851966 OMU851966 OWQ851966 PGM851966 PQI851966 QAE851966 QKA851966 QTW851966 RDS851966 RNO851966 RXK851966 SHG851966 SRC851966 TAY851966 TKU851966 TUQ851966 UEM851966 UOI851966 UYE851966 VIA851966 VRW851966 WBS851966 WLO851966 WVK851966 C917502 IY917502 SU917502 ACQ917502 AMM917502 AWI917502 BGE917502 BQA917502 BZW917502 CJS917502 CTO917502 DDK917502 DNG917502 DXC917502 EGY917502 EQU917502 FAQ917502 FKM917502 FUI917502 GEE917502 GOA917502 GXW917502 HHS917502 HRO917502 IBK917502 ILG917502 IVC917502 JEY917502 JOU917502 JYQ917502 KIM917502 KSI917502 LCE917502 LMA917502 LVW917502 MFS917502 MPO917502 MZK917502 NJG917502 NTC917502 OCY917502 OMU917502 OWQ917502 PGM917502 PQI917502 QAE917502 QKA917502 QTW917502 RDS917502 RNO917502 RXK917502 SHG917502 SRC917502 TAY917502 TKU917502 TUQ917502 UEM917502 UOI917502 UYE917502 VIA917502 VRW917502 WBS917502 WLO917502 WVK917502 C983038 IY983038 SU983038 ACQ983038 AMM983038 AWI983038 BGE983038 BQA983038 BZW983038 CJS983038 CTO983038 DDK983038 DNG983038 DXC983038 EGY983038 EQU983038 FAQ983038 FKM983038 FUI983038 GEE983038 GOA983038 GXW983038 HHS983038 HRO983038 IBK983038 ILG983038 IVC983038 JEY983038 JOU983038 JYQ983038 KIM983038 KSI983038 LCE983038 LMA983038 LVW983038 MFS983038 MPO983038 MZK983038 NJG983038 NTC983038 OCY983038 OMU983038 OWQ983038 PGM983038 PQI983038 QAE983038 QKA983038 QTW983038 RDS983038 RNO983038 RXK983038 SHG983038 SRC983038 TAY983038 TKU983038 TUQ983038 UEM983038 UOI983038 UYE983038 VIA983038 VRW983038 WBS983038 WLO983038" xr:uid="{00000000-0002-0000-0400-000001000000}"/>
    <dataValidation allowBlank="1" showInputMessage="1" sqref="C10:E10 IY10:JA10 SU10:SW10 ACQ10:ACS10 AMM10:AMO10 AWI10:AWK10 BGE10:BGG10 BQA10:BQC10 BZW10:BZY10 CJS10:CJU10 CTO10:CTQ10 DDK10:DDM10 DNG10:DNI10 DXC10:DXE10 EGY10:EHA10 EQU10:EQW10 FAQ10:FAS10 FKM10:FKO10 FUI10:FUK10 GEE10:GEG10 GOA10:GOC10 GXW10:GXY10 HHS10:HHU10 HRO10:HRQ10 IBK10:IBM10 ILG10:ILI10 IVC10:IVE10 JEY10:JFA10 JOU10:JOW10 JYQ10:JYS10 KIM10:KIO10 KSI10:KSK10 LCE10:LCG10 LMA10:LMC10 LVW10:LVY10 MFS10:MFU10 MPO10:MPQ10 MZK10:MZM10 NJG10:NJI10 NTC10:NTE10 OCY10:ODA10 OMU10:OMW10 OWQ10:OWS10 PGM10:PGO10 PQI10:PQK10 QAE10:QAG10 QKA10:QKC10 QTW10:QTY10 RDS10:RDU10 RNO10:RNQ10 RXK10:RXM10 SHG10:SHI10 SRC10:SRE10 TAY10:TBA10 TKU10:TKW10 TUQ10:TUS10 UEM10:UEO10 UOI10:UOK10 UYE10:UYG10 VIA10:VIC10 VRW10:VRY10 WBS10:WBU10 WLO10:WLQ10 WVK10:WVM10 C65536:E65536 IY65536:JA65536 SU65536:SW65536 ACQ65536:ACS65536 AMM65536:AMO65536 AWI65536:AWK65536 BGE65536:BGG65536 BQA65536:BQC65536 BZW65536:BZY65536 CJS65536:CJU65536 CTO65536:CTQ65536 DDK65536:DDM65536 DNG65536:DNI65536 DXC65536:DXE65536 EGY65536:EHA65536 EQU65536:EQW65536 FAQ65536:FAS65536 FKM65536:FKO65536 FUI65536:FUK65536 GEE65536:GEG65536 GOA65536:GOC65536 GXW65536:GXY65536 HHS65536:HHU65536 HRO65536:HRQ65536 IBK65536:IBM65536 ILG65536:ILI65536 IVC65536:IVE65536 JEY65536:JFA65536 JOU65536:JOW65536 JYQ65536:JYS65536 KIM65536:KIO65536 KSI65536:KSK65536 LCE65536:LCG65536 LMA65536:LMC65536 LVW65536:LVY65536 MFS65536:MFU65536 MPO65536:MPQ65536 MZK65536:MZM65536 NJG65536:NJI65536 NTC65536:NTE65536 OCY65536:ODA65536 OMU65536:OMW65536 OWQ65536:OWS65536 PGM65536:PGO65536 PQI65536:PQK65536 QAE65536:QAG65536 QKA65536:QKC65536 QTW65536:QTY65536 RDS65536:RDU65536 RNO65536:RNQ65536 RXK65536:RXM65536 SHG65536:SHI65536 SRC65536:SRE65536 TAY65536:TBA65536 TKU65536:TKW65536 TUQ65536:TUS65536 UEM65536:UEO65536 UOI65536:UOK65536 UYE65536:UYG65536 VIA65536:VIC65536 VRW65536:VRY65536 WBS65536:WBU65536 WLO65536:WLQ65536 WVK65536:WVM65536 C131072:E131072 IY131072:JA131072 SU131072:SW131072 ACQ131072:ACS131072 AMM131072:AMO131072 AWI131072:AWK131072 BGE131072:BGG131072 BQA131072:BQC131072 BZW131072:BZY131072 CJS131072:CJU131072 CTO131072:CTQ131072 DDK131072:DDM131072 DNG131072:DNI131072 DXC131072:DXE131072 EGY131072:EHA131072 EQU131072:EQW131072 FAQ131072:FAS131072 FKM131072:FKO131072 FUI131072:FUK131072 GEE131072:GEG131072 GOA131072:GOC131072 GXW131072:GXY131072 HHS131072:HHU131072 HRO131072:HRQ131072 IBK131072:IBM131072 ILG131072:ILI131072 IVC131072:IVE131072 JEY131072:JFA131072 JOU131072:JOW131072 JYQ131072:JYS131072 KIM131072:KIO131072 KSI131072:KSK131072 LCE131072:LCG131072 LMA131072:LMC131072 LVW131072:LVY131072 MFS131072:MFU131072 MPO131072:MPQ131072 MZK131072:MZM131072 NJG131072:NJI131072 NTC131072:NTE131072 OCY131072:ODA131072 OMU131072:OMW131072 OWQ131072:OWS131072 PGM131072:PGO131072 PQI131072:PQK131072 QAE131072:QAG131072 QKA131072:QKC131072 QTW131072:QTY131072 RDS131072:RDU131072 RNO131072:RNQ131072 RXK131072:RXM131072 SHG131072:SHI131072 SRC131072:SRE131072 TAY131072:TBA131072 TKU131072:TKW131072 TUQ131072:TUS131072 UEM131072:UEO131072 UOI131072:UOK131072 UYE131072:UYG131072 VIA131072:VIC131072 VRW131072:VRY131072 WBS131072:WBU131072 WLO131072:WLQ131072 WVK131072:WVM131072 C196608:E196608 IY196608:JA196608 SU196608:SW196608 ACQ196608:ACS196608 AMM196608:AMO196608 AWI196608:AWK196608 BGE196608:BGG196608 BQA196608:BQC196608 BZW196608:BZY196608 CJS196608:CJU196608 CTO196608:CTQ196608 DDK196608:DDM196608 DNG196608:DNI196608 DXC196608:DXE196608 EGY196608:EHA196608 EQU196608:EQW196608 FAQ196608:FAS196608 FKM196608:FKO196608 FUI196608:FUK196608 GEE196608:GEG196608 GOA196608:GOC196608 GXW196608:GXY196608 HHS196608:HHU196608 HRO196608:HRQ196608 IBK196608:IBM196608 ILG196608:ILI196608 IVC196608:IVE196608 JEY196608:JFA196608 JOU196608:JOW196608 JYQ196608:JYS196608 KIM196608:KIO196608 KSI196608:KSK196608 LCE196608:LCG196608 LMA196608:LMC196608 LVW196608:LVY196608 MFS196608:MFU196608 MPO196608:MPQ196608 MZK196608:MZM196608 NJG196608:NJI196608 NTC196608:NTE196608 OCY196608:ODA196608 OMU196608:OMW196608 OWQ196608:OWS196608 PGM196608:PGO196608 PQI196608:PQK196608 QAE196608:QAG196608 QKA196608:QKC196608 QTW196608:QTY196608 RDS196608:RDU196608 RNO196608:RNQ196608 RXK196608:RXM196608 SHG196608:SHI196608 SRC196608:SRE196608 TAY196608:TBA196608 TKU196608:TKW196608 TUQ196608:TUS196608 UEM196608:UEO196608 UOI196608:UOK196608 UYE196608:UYG196608 VIA196608:VIC196608 VRW196608:VRY196608 WBS196608:WBU196608 WLO196608:WLQ196608 WVK196608:WVM196608 C262144:E262144 IY262144:JA262144 SU262144:SW262144 ACQ262144:ACS262144 AMM262144:AMO262144 AWI262144:AWK262144 BGE262144:BGG262144 BQA262144:BQC262144 BZW262144:BZY262144 CJS262144:CJU262144 CTO262144:CTQ262144 DDK262144:DDM262144 DNG262144:DNI262144 DXC262144:DXE262144 EGY262144:EHA262144 EQU262144:EQW262144 FAQ262144:FAS262144 FKM262144:FKO262144 FUI262144:FUK262144 GEE262144:GEG262144 GOA262144:GOC262144 GXW262144:GXY262144 HHS262144:HHU262144 HRO262144:HRQ262144 IBK262144:IBM262144 ILG262144:ILI262144 IVC262144:IVE262144 JEY262144:JFA262144 JOU262144:JOW262144 JYQ262144:JYS262144 KIM262144:KIO262144 KSI262144:KSK262144 LCE262144:LCG262144 LMA262144:LMC262144 LVW262144:LVY262144 MFS262144:MFU262144 MPO262144:MPQ262144 MZK262144:MZM262144 NJG262144:NJI262144 NTC262144:NTE262144 OCY262144:ODA262144 OMU262144:OMW262144 OWQ262144:OWS262144 PGM262144:PGO262144 PQI262144:PQK262144 QAE262144:QAG262144 QKA262144:QKC262144 QTW262144:QTY262144 RDS262144:RDU262144 RNO262144:RNQ262144 RXK262144:RXM262144 SHG262144:SHI262144 SRC262144:SRE262144 TAY262144:TBA262144 TKU262144:TKW262144 TUQ262144:TUS262144 UEM262144:UEO262144 UOI262144:UOK262144 UYE262144:UYG262144 VIA262144:VIC262144 VRW262144:VRY262144 WBS262144:WBU262144 WLO262144:WLQ262144 WVK262144:WVM262144 C327680:E327680 IY327680:JA327680 SU327680:SW327680 ACQ327680:ACS327680 AMM327680:AMO327680 AWI327680:AWK327680 BGE327680:BGG327680 BQA327680:BQC327680 BZW327680:BZY327680 CJS327680:CJU327680 CTO327680:CTQ327680 DDK327680:DDM327680 DNG327680:DNI327680 DXC327680:DXE327680 EGY327680:EHA327680 EQU327680:EQW327680 FAQ327680:FAS327680 FKM327680:FKO327680 FUI327680:FUK327680 GEE327680:GEG327680 GOA327680:GOC327680 GXW327680:GXY327680 HHS327680:HHU327680 HRO327680:HRQ327680 IBK327680:IBM327680 ILG327680:ILI327680 IVC327680:IVE327680 JEY327680:JFA327680 JOU327680:JOW327680 JYQ327680:JYS327680 KIM327680:KIO327680 KSI327680:KSK327680 LCE327680:LCG327680 LMA327680:LMC327680 LVW327680:LVY327680 MFS327680:MFU327680 MPO327680:MPQ327680 MZK327680:MZM327680 NJG327680:NJI327680 NTC327680:NTE327680 OCY327680:ODA327680 OMU327680:OMW327680 OWQ327680:OWS327680 PGM327680:PGO327680 PQI327680:PQK327680 QAE327680:QAG327680 QKA327680:QKC327680 QTW327680:QTY327680 RDS327680:RDU327680 RNO327680:RNQ327680 RXK327680:RXM327680 SHG327680:SHI327680 SRC327680:SRE327680 TAY327680:TBA327680 TKU327680:TKW327680 TUQ327680:TUS327680 UEM327680:UEO327680 UOI327680:UOK327680 UYE327680:UYG327680 VIA327680:VIC327680 VRW327680:VRY327680 WBS327680:WBU327680 WLO327680:WLQ327680 WVK327680:WVM327680 C393216:E393216 IY393216:JA393216 SU393216:SW393216 ACQ393216:ACS393216 AMM393216:AMO393216 AWI393216:AWK393216 BGE393216:BGG393216 BQA393216:BQC393216 BZW393216:BZY393216 CJS393216:CJU393216 CTO393216:CTQ393216 DDK393216:DDM393216 DNG393216:DNI393216 DXC393216:DXE393216 EGY393216:EHA393216 EQU393216:EQW393216 FAQ393216:FAS393216 FKM393216:FKO393216 FUI393216:FUK393216 GEE393216:GEG393216 GOA393216:GOC393216 GXW393216:GXY393216 HHS393216:HHU393216 HRO393216:HRQ393216 IBK393216:IBM393216 ILG393216:ILI393216 IVC393216:IVE393216 JEY393216:JFA393216 JOU393216:JOW393216 JYQ393216:JYS393216 KIM393216:KIO393216 KSI393216:KSK393216 LCE393216:LCG393216 LMA393216:LMC393216 LVW393216:LVY393216 MFS393216:MFU393216 MPO393216:MPQ393216 MZK393216:MZM393216 NJG393216:NJI393216 NTC393216:NTE393216 OCY393216:ODA393216 OMU393216:OMW393216 OWQ393216:OWS393216 PGM393216:PGO393216 PQI393216:PQK393216 QAE393216:QAG393216 QKA393216:QKC393216 QTW393216:QTY393216 RDS393216:RDU393216 RNO393216:RNQ393216 RXK393216:RXM393216 SHG393216:SHI393216 SRC393216:SRE393216 TAY393216:TBA393216 TKU393216:TKW393216 TUQ393216:TUS393216 UEM393216:UEO393216 UOI393216:UOK393216 UYE393216:UYG393216 VIA393216:VIC393216 VRW393216:VRY393216 WBS393216:WBU393216 WLO393216:WLQ393216 WVK393216:WVM393216 C458752:E458752 IY458752:JA458752 SU458752:SW458752 ACQ458752:ACS458752 AMM458752:AMO458752 AWI458752:AWK458752 BGE458752:BGG458752 BQA458752:BQC458752 BZW458752:BZY458752 CJS458752:CJU458752 CTO458752:CTQ458752 DDK458752:DDM458752 DNG458752:DNI458752 DXC458752:DXE458752 EGY458752:EHA458752 EQU458752:EQW458752 FAQ458752:FAS458752 FKM458752:FKO458752 FUI458752:FUK458752 GEE458752:GEG458752 GOA458752:GOC458752 GXW458752:GXY458752 HHS458752:HHU458752 HRO458752:HRQ458752 IBK458752:IBM458752 ILG458752:ILI458752 IVC458752:IVE458752 JEY458752:JFA458752 JOU458752:JOW458752 JYQ458752:JYS458752 KIM458752:KIO458752 KSI458752:KSK458752 LCE458752:LCG458752 LMA458752:LMC458752 LVW458752:LVY458752 MFS458752:MFU458752 MPO458752:MPQ458752 MZK458752:MZM458752 NJG458752:NJI458752 NTC458752:NTE458752 OCY458752:ODA458752 OMU458752:OMW458752 OWQ458752:OWS458752 PGM458752:PGO458752 PQI458752:PQK458752 QAE458752:QAG458752 QKA458752:QKC458752 QTW458752:QTY458752 RDS458752:RDU458752 RNO458752:RNQ458752 RXK458752:RXM458752 SHG458752:SHI458752 SRC458752:SRE458752 TAY458752:TBA458752 TKU458752:TKW458752 TUQ458752:TUS458752 UEM458752:UEO458752 UOI458752:UOK458752 UYE458752:UYG458752 VIA458752:VIC458752 VRW458752:VRY458752 WBS458752:WBU458752 WLO458752:WLQ458752 WVK458752:WVM458752 C524288:E524288 IY524288:JA524288 SU524288:SW524288 ACQ524288:ACS524288 AMM524288:AMO524288 AWI524288:AWK524288 BGE524288:BGG524288 BQA524288:BQC524288 BZW524288:BZY524288 CJS524288:CJU524288 CTO524288:CTQ524288 DDK524288:DDM524288 DNG524288:DNI524288 DXC524288:DXE524288 EGY524288:EHA524288 EQU524288:EQW524288 FAQ524288:FAS524288 FKM524288:FKO524288 FUI524288:FUK524288 GEE524288:GEG524288 GOA524288:GOC524288 GXW524288:GXY524288 HHS524288:HHU524288 HRO524288:HRQ524288 IBK524288:IBM524288 ILG524288:ILI524288 IVC524288:IVE524288 JEY524288:JFA524288 JOU524288:JOW524288 JYQ524288:JYS524288 KIM524288:KIO524288 KSI524288:KSK524288 LCE524288:LCG524288 LMA524288:LMC524288 LVW524288:LVY524288 MFS524288:MFU524288 MPO524288:MPQ524288 MZK524288:MZM524288 NJG524288:NJI524288 NTC524288:NTE524288 OCY524288:ODA524288 OMU524288:OMW524288 OWQ524288:OWS524288 PGM524288:PGO524288 PQI524288:PQK524288 QAE524288:QAG524288 QKA524288:QKC524288 QTW524288:QTY524288 RDS524288:RDU524288 RNO524288:RNQ524288 RXK524288:RXM524288 SHG524288:SHI524288 SRC524288:SRE524288 TAY524288:TBA524288 TKU524288:TKW524288 TUQ524288:TUS524288 UEM524288:UEO524288 UOI524288:UOK524288 UYE524288:UYG524288 VIA524288:VIC524288 VRW524288:VRY524288 WBS524288:WBU524288 WLO524288:WLQ524288 WVK524288:WVM524288 C589824:E589824 IY589824:JA589824 SU589824:SW589824 ACQ589824:ACS589824 AMM589824:AMO589824 AWI589824:AWK589824 BGE589824:BGG589824 BQA589824:BQC589824 BZW589824:BZY589824 CJS589824:CJU589824 CTO589824:CTQ589824 DDK589824:DDM589824 DNG589824:DNI589824 DXC589824:DXE589824 EGY589824:EHA589824 EQU589824:EQW589824 FAQ589824:FAS589824 FKM589824:FKO589824 FUI589824:FUK589824 GEE589824:GEG589824 GOA589824:GOC589824 GXW589824:GXY589824 HHS589824:HHU589824 HRO589824:HRQ589824 IBK589824:IBM589824 ILG589824:ILI589824 IVC589824:IVE589824 JEY589824:JFA589824 JOU589824:JOW589824 JYQ589824:JYS589824 KIM589824:KIO589824 KSI589824:KSK589824 LCE589824:LCG589824 LMA589824:LMC589824 LVW589824:LVY589824 MFS589824:MFU589824 MPO589824:MPQ589824 MZK589824:MZM589824 NJG589824:NJI589824 NTC589824:NTE589824 OCY589824:ODA589824 OMU589824:OMW589824 OWQ589824:OWS589824 PGM589824:PGO589824 PQI589824:PQK589824 QAE589824:QAG589824 QKA589824:QKC589824 QTW589824:QTY589824 RDS589824:RDU589824 RNO589824:RNQ589824 RXK589824:RXM589824 SHG589824:SHI589824 SRC589824:SRE589824 TAY589824:TBA589824 TKU589824:TKW589824 TUQ589824:TUS589824 UEM589824:UEO589824 UOI589824:UOK589824 UYE589824:UYG589824 VIA589824:VIC589824 VRW589824:VRY589824 WBS589824:WBU589824 WLO589824:WLQ589824 WVK589824:WVM589824 C655360:E655360 IY655360:JA655360 SU655360:SW655360 ACQ655360:ACS655360 AMM655360:AMO655360 AWI655360:AWK655360 BGE655360:BGG655360 BQA655360:BQC655360 BZW655360:BZY655360 CJS655360:CJU655360 CTO655360:CTQ655360 DDK655360:DDM655360 DNG655360:DNI655360 DXC655360:DXE655360 EGY655360:EHA655360 EQU655360:EQW655360 FAQ655360:FAS655360 FKM655360:FKO655360 FUI655360:FUK655360 GEE655360:GEG655360 GOA655360:GOC655360 GXW655360:GXY655360 HHS655360:HHU655360 HRO655360:HRQ655360 IBK655360:IBM655360 ILG655360:ILI655360 IVC655360:IVE655360 JEY655360:JFA655360 JOU655360:JOW655360 JYQ655360:JYS655360 KIM655360:KIO655360 KSI655360:KSK655360 LCE655360:LCG655360 LMA655360:LMC655360 LVW655360:LVY655360 MFS655360:MFU655360 MPO655360:MPQ655360 MZK655360:MZM655360 NJG655360:NJI655360 NTC655360:NTE655360 OCY655360:ODA655360 OMU655360:OMW655360 OWQ655360:OWS655360 PGM655360:PGO655360 PQI655360:PQK655360 QAE655360:QAG655360 QKA655360:QKC655360 QTW655360:QTY655360 RDS655360:RDU655360 RNO655360:RNQ655360 RXK655360:RXM655360 SHG655360:SHI655360 SRC655360:SRE655360 TAY655360:TBA655360 TKU655360:TKW655360 TUQ655360:TUS655360 UEM655360:UEO655360 UOI655360:UOK655360 UYE655360:UYG655360 VIA655360:VIC655360 VRW655360:VRY655360 WBS655360:WBU655360 WLO655360:WLQ655360 WVK655360:WVM655360 C720896:E720896 IY720896:JA720896 SU720896:SW720896 ACQ720896:ACS720896 AMM720896:AMO720896 AWI720896:AWK720896 BGE720896:BGG720896 BQA720896:BQC720896 BZW720896:BZY720896 CJS720896:CJU720896 CTO720896:CTQ720896 DDK720896:DDM720896 DNG720896:DNI720896 DXC720896:DXE720896 EGY720896:EHA720896 EQU720896:EQW720896 FAQ720896:FAS720896 FKM720896:FKO720896 FUI720896:FUK720896 GEE720896:GEG720896 GOA720896:GOC720896 GXW720896:GXY720896 HHS720896:HHU720896 HRO720896:HRQ720896 IBK720896:IBM720896 ILG720896:ILI720896 IVC720896:IVE720896 JEY720896:JFA720896 JOU720896:JOW720896 JYQ720896:JYS720896 KIM720896:KIO720896 KSI720896:KSK720896 LCE720896:LCG720896 LMA720896:LMC720896 LVW720896:LVY720896 MFS720896:MFU720896 MPO720896:MPQ720896 MZK720896:MZM720896 NJG720896:NJI720896 NTC720896:NTE720896 OCY720896:ODA720896 OMU720896:OMW720896 OWQ720896:OWS720896 PGM720896:PGO720896 PQI720896:PQK720896 QAE720896:QAG720896 QKA720896:QKC720896 QTW720896:QTY720896 RDS720896:RDU720896 RNO720896:RNQ720896 RXK720896:RXM720896 SHG720896:SHI720896 SRC720896:SRE720896 TAY720896:TBA720896 TKU720896:TKW720896 TUQ720896:TUS720896 UEM720896:UEO720896 UOI720896:UOK720896 UYE720896:UYG720896 VIA720896:VIC720896 VRW720896:VRY720896 WBS720896:WBU720896 WLO720896:WLQ720896 WVK720896:WVM720896 C786432:E786432 IY786432:JA786432 SU786432:SW786432 ACQ786432:ACS786432 AMM786432:AMO786432 AWI786432:AWK786432 BGE786432:BGG786432 BQA786432:BQC786432 BZW786432:BZY786432 CJS786432:CJU786432 CTO786432:CTQ786432 DDK786432:DDM786432 DNG786432:DNI786432 DXC786432:DXE786432 EGY786432:EHA786432 EQU786432:EQW786432 FAQ786432:FAS786432 FKM786432:FKO786432 FUI786432:FUK786432 GEE786432:GEG786432 GOA786432:GOC786432 GXW786432:GXY786432 HHS786432:HHU786432 HRO786432:HRQ786432 IBK786432:IBM786432 ILG786432:ILI786432 IVC786432:IVE786432 JEY786432:JFA786432 JOU786432:JOW786432 JYQ786432:JYS786432 KIM786432:KIO786432 KSI786432:KSK786432 LCE786432:LCG786432 LMA786432:LMC786432 LVW786432:LVY786432 MFS786432:MFU786432 MPO786432:MPQ786432 MZK786432:MZM786432 NJG786432:NJI786432 NTC786432:NTE786432 OCY786432:ODA786432 OMU786432:OMW786432 OWQ786432:OWS786432 PGM786432:PGO786432 PQI786432:PQK786432 QAE786432:QAG786432 QKA786432:QKC786432 QTW786432:QTY786432 RDS786432:RDU786432 RNO786432:RNQ786432 RXK786432:RXM786432 SHG786432:SHI786432 SRC786432:SRE786432 TAY786432:TBA786432 TKU786432:TKW786432 TUQ786432:TUS786432 UEM786432:UEO786432 UOI786432:UOK786432 UYE786432:UYG786432 VIA786432:VIC786432 VRW786432:VRY786432 WBS786432:WBU786432 WLO786432:WLQ786432 WVK786432:WVM786432 C851968:E851968 IY851968:JA851968 SU851968:SW851968 ACQ851968:ACS851968 AMM851968:AMO851968 AWI851968:AWK851968 BGE851968:BGG851968 BQA851968:BQC851968 BZW851968:BZY851968 CJS851968:CJU851968 CTO851968:CTQ851968 DDK851968:DDM851968 DNG851968:DNI851968 DXC851968:DXE851968 EGY851968:EHA851968 EQU851968:EQW851968 FAQ851968:FAS851968 FKM851968:FKO851968 FUI851968:FUK851968 GEE851968:GEG851968 GOA851968:GOC851968 GXW851968:GXY851968 HHS851968:HHU851968 HRO851968:HRQ851968 IBK851968:IBM851968 ILG851968:ILI851968 IVC851968:IVE851968 JEY851968:JFA851968 JOU851968:JOW851968 JYQ851968:JYS851968 KIM851968:KIO851968 KSI851968:KSK851968 LCE851968:LCG851968 LMA851968:LMC851968 LVW851968:LVY851968 MFS851968:MFU851968 MPO851968:MPQ851968 MZK851968:MZM851968 NJG851968:NJI851968 NTC851968:NTE851968 OCY851968:ODA851968 OMU851968:OMW851968 OWQ851968:OWS851968 PGM851968:PGO851968 PQI851968:PQK851968 QAE851968:QAG851968 QKA851968:QKC851968 QTW851968:QTY851968 RDS851968:RDU851968 RNO851968:RNQ851968 RXK851968:RXM851968 SHG851968:SHI851968 SRC851968:SRE851968 TAY851968:TBA851968 TKU851968:TKW851968 TUQ851968:TUS851968 UEM851968:UEO851968 UOI851968:UOK851968 UYE851968:UYG851968 VIA851968:VIC851968 VRW851968:VRY851968 WBS851968:WBU851968 WLO851968:WLQ851968 WVK851968:WVM851968 C917504:E917504 IY917504:JA917504 SU917504:SW917504 ACQ917504:ACS917504 AMM917504:AMO917504 AWI917504:AWK917504 BGE917504:BGG917504 BQA917504:BQC917504 BZW917504:BZY917504 CJS917504:CJU917504 CTO917504:CTQ917504 DDK917504:DDM917504 DNG917504:DNI917504 DXC917504:DXE917504 EGY917504:EHA917504 EQU917504:EQW917504 FAQ917504:FAS917504 FKM917504:FKO917504 FUI917504:FUK917504 GEE917504:GEG917504 GOA917504:GOC917504 GXW917504:GXY917504 HHS917504:HHU917504 HRO917504:HRQ917504 IBK917504:IBM917504 ILG917504:ILI917504 IVC917504:IVE917504 JEY917504:JFA917504 JOU917504:JOW917504 JYQ917504:JYS917504 KIM917504:KIO917504 KSI917504:KSK917504 LCE917504:LCG917504 LMA917504:LMC917504 LVW917504:LVY917504 MFS917504:MFU917504 MPO917504:MPQ917504 MZK917504:MZM917504 NJG917504:NJI917504 NTC917504:NTE917504 OCY917504:ODA917504 OMU917504:OMW917504 OWQ917504:OWS917504 PGM917504:PGO917504 PQI917504:PQK917504 QAE917504:QAG917504 QKA917504:QKC917504 QTW917504:QTY917504 RDS917504:RDU917504 RNO917504:RNQ917504 RXK917504:RXM917504 SHG917504:SHI917504 SRC917504:SRE917504 TAY917504:TBA917504 TKU917504:TKW917504 TUQ917504:TUS917504 UEM917504:UEO917504 UOI917504:UOK917504 UYE917504:UYG917504 VIA917504:VIC917504 VRW917504:VRY917504 WBS917504:WBU917504 WLO917504:WLQ917504 WVK917504:WVM917504 C983040:E983040 IY983040:JA983040 SU983040:SW983040 ACQ983040:ACS983040 AMM983040:AMO983040 AWI983040:AWK983040 BGE983040:BGG983040 BQA983040:BQC983040 BZW983040:BZY983040 CJS983040:CJU983040 CTO983040:CTQ983040 DDK983040:DDM983040 DNG983040:DNI983040 DXC983040:DXE983040 EGY983040:EHA983040 EQU983040:EQW983040 FAQ983040:FAS983040 FKM983040:FKO983040 FUI983040:FUK983040 GEE983040:GEG983040 GOA983040:GOC983040 GXW983040:GXY983040 HHS983040:HHU983040 HRO983040:HRQ983040 IBK983040:IBM983040 ILG983040:ILI983040 IVC983040:IVE983040 JEY983040:JFA983040 JOU983040:JOW983040 JYQ983040:JYS983040 KIM983040:KIO983040 KSI983040:KSK983040 LCE983040:LCG983040 LMA983040:LMC983040 LVW983040:LVY983040 MFS983040:MFU983040 MPO983040:MPQ983040 MZK983040:MZM983040 NJG983040:NJI983040 NTC983040:NTE983040 OCY983040:ODA983040 OMU983040:OMW983040 OWQ983040:OWS983040 PGM983040:PGO983040 PQI983040:PQK983040 QAE983040:QAG983040 QKA983040:QKC983040 QTW983040:QTY983040 RDS983040:RDU983040 RNO983040:RNQ983040 RXK983040:RXM983040 SHG983040:SHI983040 SRC983040:SRE983040 TAY983040:TBA983040 TKU983040:TKW983040 TUQ983040:TUS983040 UEM983040:UEO983040 UOI983040:UOK983040 UYE983040:UYG983040 VIA983040:VIC983040 VRW983040:VRY983040 WBS983040:WBU983040 WLO983040:WLQ983040 WVK983040:WVM983040 H10:J10" xr:uid="{00000000-0002-0000-0400-000002000000}"/>
    <dataValidation imeMode="halfAlpha" operator="greaterThanOrEqual" allowBlank="1" showInputMessage="1" showErrorMessage="1" sqref="N25:N27 JJ25:JJ27 TF25:TF27 ADB25:ADB27 AMX25:AMX27 AWT25:AWT27 BGP25:BGP27 BQL25:BQL27 CAH25:CAH27 CKD25:CKD27 CTZ25:CTZ27 DDV25:DDV27 DNR25:DNR27 DXN25:DXN27 EHJ25:EHJ27 ERF25:ERF27 FBB25:FBB27 FKX25:FKX27 FUT25:FUT27 GEP25:GEP27 GOL25:GOL27 GYH25:GYH27 HID25:HID27 HRZ25:HRZ27 IBV25:IBV27 ILR25:ILR27 IVN25:IVN27 JFJ25:JFJ27 JPF25:JPF27 JZB25:JZB27 KIX25:KIX27 KST25:KST27 LCP25:LCP27 LML25:LML27 LWH25:LWH27 MGD25:MGD27 MPZ25:MPZ27 MZV25:MZV27 NJR25:NJR27 NTN25:NTN27 ODJ25:ODJ27 ONF25:ONF27 OXB25:OXB27 PGX25:PGX27 PQT25:PQT27 QAP25:QAP27 QKL25:QKL27 QUH25:QUH27 RED25:RED27 RNZ25:RNZ27 RXV25:RXV27 SHR25:SHR27 SRN25:SRN27 TBJ25:TBJ27 TLF25:TLF27 TVB25:TVB27 UEX25:UEX27 UOT25:UOT27 UYP25:UYP27 VIL25:VIL27 VSH25:VSH27 WCD25:WCD27 WLZ25:WLZ27 WVV25:WVV27 N65561:N65563 JJ65561:JJ65563 TF65561:TF65563 ADB65561:ADB65563 AMX65561:AMX65563 AWT65561:AWT65563 BGP65561:BGP65563 BQL65561:BQL65563 CAH65561:CAH65563 CKD65561:CKD65563 CTZ65561:CTZ65563 DDV65561:DDV65563 DNR65561:DNR65563 DXN65561:DXN65563 EHJ65561:EHJ65563 ERF65561:ERF65563 FBB65561:FBB65563 FKX65561:FKX65563 FUT65561:FUT65563 GEP65561:GEP65563 GOL65561:GOL65563 GYH65561:GYH65563 HID65561:HID65563 HRZ65561:HRZ65563 IBV65561:IBV65563 ILR65561:ILR65563 IVN65561:IVN65563 JFJ65561:JFJ65563 JPF65561:JPF65563 JZB65561:JZB65563 KIX65561:KIX65563 KST65561:KST65563 LCP65561:LCP65563 LML65561:LML65563 LWH65561:LWH65563 MGD65561:MGD65563 MPZ65561:MPZ65563 MZV65561:MZV65563 NJR65561:NJR65563 NTN65561:NTN65563 ODJ65561:ODJ65563 ONF65561:ONF65563 OXB65561:OXB65563 PGX65561:PGX65563 PQT65561:PQT65563 QAP65561:QAP65563 QKL65561:QKL65563 QUH65561:QUH65563 RED65561:RED65563 RNZ65561:RNZ65563 RXV65561:RXV65563 SHR65561:SHR65563 SRN65561:SRN65563 TBJ65561:TBJ65563 TLF65561:TLF65563 TVB65561:TVB65563 UEX65561:UEX65563 UOT65561:UOT65563 UYP65561:UYP65563 VIL65561:VIL65563 VSH65561:VSH65563 WCD65561:WCD65563 WLZ65561:WLZ65563 WVV65561:WVV65563 N131097:N131099 JJ131097:JJ131099 TF131097:TF131099 ADB131097:ADB131099 AMX131097:AMX131099 AWT131097:AWT131099 BGP131097:BGP131099 BQL131097:BQL131099 CAH131097:CAH131099 CKD131097:CKD131099 CTZ131097:CTZ131099 DDV131097:DDV131099 DNR131097:DNR131099 DXN131097:DXN131099 EHJ131097:EHJ131099 ERF131097:ERF131099 FBB131097:FBB131099 FKX131097:FKX131099 FUT131097:FUT131099 GEP131097:GEP131099 GOL131097:GOL131099 GYH131097:GYH131099 HID131097:HID131099 HRZ131097:HRZ131099 IBV131097:IBV131099 ILR131097:ILR131099 IVN131097:IVN131099 JFJ131097:JFJ131099 JPF131097:JPF131099 JZB131097:JZB131099 KIX131097:KIX131099 KST131097:KST131099 LCP131097:LCP131099 LML131097:LML131099 LWH131097:LWH131099 MGD131097:MGD131099 MPZ131097:MPZ131099 MZV131097:MZV131099 NJR131097:NJR131099 NTN131097:NTN131099 ODJ131097:ODJ131099 ONF131097:ONF131099 OXB131097:OXB131099 PGX131097:PGX131099 PQT131097:PQT131099 QAP131097:QAP131099 QKL131097:QKL131099 QUH131097:QUH131099 RED131097:RED131099 RNZ131097:RNZ131099 RXV131097:RXV131099 SHR131097:SHR131099 SRN131097:SRN131099 TBJ131097:TBJ131099 TLF131097:TLF131099 TVB131097:TVB131099 UEX131097:UEX131099 UOT131097:UOT131099 UYP131097:UYP131099 VIL131097:VIL131099 VSH131097:VSH131099 WCD131097:WCD131099 WLZ131097:WLZ131099 WVV131097:WVV131099 N196633:N196635 JJ196633:JJ196635 TF196633:TF196635 ADB196633:ADB196635 AMX196633:AMX196635 AWT196633:AWT196635 BGP196633:BGP196635 BQL196633:BQL196635 CAH196633:CAH196635 CKD196633:CKD196635 CTZ196633:CTZ196635 DDV196633:DDV196635 DNR196633:DNR196635 DXN196633:DXN196635 EHJ196633:EHJ196635 ERF196633:ERF196635 FBB196633:FBB196635 FKX196633:FKX196635 FUT196633:FUT196635 GEP196633:GEP196635 GOL196633:GOL196635 GYH196633:GYH196635 HID196633:HID196635 HRZ196633:HRZ196635 IBV196633:IBV196635 ILR196633:ILR196635 IVN196633:IVN196635 JFJ196633:JFJ196635 JPF196633:JPF196635 JZB196633:JZB196635 KIX196633:KIX196635 KST196633:KST196635 LCP196633:LCP196635 LML196633:LML196635 LWH196633:LWH196635 MGD196633:MGD196635 MPZ196633:MPZ196635 MZV196633:MZV196635 NJR196633:NJR196635 NTN196633:NTN196635 ODJ196633:ODJ196635 ONF196633:ONF196635 OXB196633:OXB196635 PGX196633:PGX196635 PQT196633:PQT196635 QAP196633:QAP196635 QKL196633:QKL196635 QUH196633:QUH196635 RED196633:RED196635 RNZ196633:RNZ196635 RXV196633:RXV196635 SHR196633:SHR196635 SRN196633:SRN196635 TBJ196633:TBJ196635 TLF196633:TLF196635 TVB196633:TVB196635 UEX196633:UEX196635 UOT196633:UOT196635 UYP196633:UYP196635 VIL196633:VIL196635 VSH196633:VSH196635 WCD196633:WCD196635 WLZ196633:WLZ196635 WVV196633:WVV196635 N262169:N262171 JJ262169:JJ262171 TF262169:TF262171 ADB262169:ADB262171 AMX262169:AMX262171 AWT262169:AWT262171 BGP262169:BGP262171 BQL262169:BQL262171 CAH262169:CAH262171 CKD262169:CKD262171 CTZ262169:CTZ262171 DDV262169:DDV262171 DNR262169:DNR262171 DXN262169:DXN262171 EHJ262169:EHJ262171 ERF262169:ERF262171 FBB262169:FBB262171 FKX262169:FKX262171 FUT262169:FUT262171 GEP262169:GEP262171 GOL262169:GOL262171 GYH262169:GYH262171 HID262169:HID262171 HRZ262169:HRZ262171 IBV262169:IBV262171 ILR262169:ILR262171 IVN262169:IVN262171 JFJ262169:JFJ262171 JPF262169:JPF262171 JZB262169:JZB262171 KIX262169:KIX262171 KST262169:KST262171 LCP262169:LCP262171 LML262169:LML262171 LWH262169:LWH262171 MGD262169:MGD262171 MPZ262169:MPZ262171 MZV262169:MZV262171 NJR262169:NJR262171 NTN262169:NTN262171 ODJ262169:ODJ262171 ONF262169:ONF262171 OXB262169:OXB262171 PGX262169:PGX262171 PQT262169:PQT262171 QAP262169:QAP262171 QKL262169:QKL262171 QUH262169:QUH262171 RED262169:RED262171 RNZ262169:RNZ262171 RXV262169:RXV262171 SHR262169:SHR262171 SRN262169:SRN262171 TBJ262169:TBJ262171 TLF262169:TLF262171 TVB262169:TVB262171 UEX262169:UEX262171 UOT262169:UOT262171 UYP262169:UYP262171 VIL262169:VIL262171 VSH262169:VSH262171 WCD262169:WCD262171 WLZ262169:WLZ262171 WVV262169:WVV262171 N327705:N327707 JJ327705:JJ327707 TF327705:TF327707 ADB327705:ADB327707 AMX327705:AMX327707 AWT327705:AWT327707 BGP327705:BGP327707 BQL327705:BQL327707 CAH327705:CAH327707 CKD327705:CKD327707 CTZ327705:CTZ327707 DDV327705:DDV327707 DNR327705:DNR327707 DXN327705:DXN327707 EHJ327705:EHJ327707 ERF327705:ERF327707 FBB327705:FBB327707 FKX327705:FKX327707 FUT327705:FUT327707 GEP327705:GEP327707 GOL327705:GOL327707 GYH327705:GYH327707 HID327705:HID327707 HRZ327705:HRZ327707 IBV327705:IBV327707 ILR327705:ILR327707 IVN327705:IVN327707 JFJ327705:JFJ327707 JPF327705:JPF327707 JZB327705:JZB327707 KIX327705:KIX327707 KST327705:KST327707 LCP327705:LCP327707 LML327705:LML327707 LWH327705:LWH327707 MGD327705:MGD327707 MPZ327705:MPZ327707 MZV327705:MZV327707 NJR327705:NJR327707 NTN327705:NTN327707 ODJ327705:ODJ327707 ONF327705:ONF327707 OXB327705:OXB327707 PGX327705:PGX327707 PQT327705:PQT327707 QAP327705:QAP327707 QKL327705:QKL327707 QUH327705:QUH327707 RED327705:RED327707 RNZ327705:RNZ327707 RXV327705:RXV327707 SHR327705:SHR327707 SRN327705:SRN327707 TBJ327705:TBJ327707 TLF327705:TLF327707 TVB327705:TVB327707 UEX327705:UEX327707 UOT327705:UOT327707 UYP327705:UYP327707 VIL327705:VIL327707 VSH327705:VSH327707 WCD327705:WCD327707 WLZ327705:WLZ327707 WVV327705:WVV327707 N393241:N393243 JJ393241:JJ393243 TF393241:TF393243 ADB393241:ADB393243 AMX393241:AMX393243 AWT393241:AWT393243 BGP393241:BGP393243 BQL393241:BQL393243 CAH393241:CAH393243 CKD393241:CKD393243 CTZ393241:CTZ393243 DDV393241:DDV393243 DNR393241:DNR393243 DXN393241:DXN393243 EHJ393241:EHJ393243 ERF393241:ERF393243 FBB393241:FBB393243 FKX393241:FKX393243 FUT393241:FUT393243 GEP393241:GEP393243 GOL393241:GOL393243 GYH393241:GYH393243 HID393241:HID393243 HRZ393241:HRZ393243 IBV393241:IBV393243 ILR393241:ILR393243 IVN393241:IVN393243 JFJ393241:JFJ393243 JPF393241:JPF393243 JZB393241:JZB393243 KIX393241:KIX393243 KST393241:KST393243 LCP393241:LCP393243 LML393241:LML393243 LWH393241:LWH393243 MGD393241:MGD393243 MPZ393241:MPZ393243 MZV393241:MZV393243 NJR393241:NJR393243 NTN393241:NTN393243 ODJ393241:ODJ393243 ONF393241:ONF393243 OXB393241:OXB393243 PGX393241:PGX393243 PQT393241:PQT393243 QAP393241:QAP393243 QKL393241:QKL393243 QUH393241:QUH393243 RED393241:RED393243 RNZ393241:RNZ393243 RXV393241:RXV393243 SHR393241:SHR393243 SRN393241:SRN393243 TBJ393241:TBJ393243 TLF393241:TLF393243 TVB393241:TVB393243 UEX393241:UEX393243 UOT393241:UOT393243 UYP393241:UYP393243 VIL393241:VIL393243 VSH393241:VSH393243 WCD393241:WCD393243 WLZ393241:WLZ393243 WVV393241:WVV393243 N458777:N458779 JJ458777:JJ458779 TF458777:TF458779 ADB458777:ADB458779 AMX458777:AMX458779 AWT458777:AWT458779 BGP458777:BGP458779 BQL458777:BQL458779 CAH458777:CAH458779 CKD458777:CKD458779 CTZ458777:CTZ458779 DDV458777:DDV458779 DNR458777:DNR458779 DXN458777:DXN458779 EHJ458777:EHJ458779 ERF458777:ERF458779 FBB458777:FBB458779 FKX458777:FKX458779 FUT458777:FUT458779 GEP458777:GEP458779 GOL458777:GOL458779 GYH458777:GYH458779 HID458777:HID458779 HRZ458777:HRZ458779 IBV458777:IBV458779 ILR458777:ILR458779 IVN458777:IVN458779 JFJ458777:JFJ458779 JPF458777:JPF458779 JZB458777:JZB458779 KIX458777:KIX458779 KST458777:KST458779 LCP458777:LCP458779 LML458777:LML458779 LWH458777:LWH458779 MGD458777:MGD458779 MPZ458777:MPZ458779 MZV458777:MZV458779 NJR458777:NJR458779 NTN458777:NTN458779 ODJ458777:ODJ458779 ONF458777:ONF458779 OXB458777:OXB458779 PGX458777:PGX458779 PQT458777:PQT458779 QAP458777:QAP458779 QKL458777:QKL458779 QUH458777:QUH458779 RED458777:RED458779 RNZ458777:RNZ458779 RXV458777:RXV458779 SHR458777:SHR458779 SRN458777:SRN458779 TBJ458777:TBJ458779 TLF458777:TLF458779 TVB458777:TVB458779 UEX458777:UEX458779 UOT458777:UOT458779 UYP458777:UYP458779 VIL458777:VIL458779 VSH458777:VSH458779 WCD458777:WCD458779 WLZ458777:WLZ458779 WVV458777:WVV458779 N524313:N524315 JJ524313:JJ524315 TF524313:TF524315 ADB524313:ADB524315 AMX524313:AMX524315 AWT524313:AWT524315 BGP524313:BGP524315 BQL524313:BQL524315 CAH524313:CAH524315 CKD524313:CKD524315 CTZ524313:CTZ524315 DDV524313:DDV524315 DNR524313:DNR524315 DXN524313:DXN524315 EHJ524313:EHJ524315 ERF524313:ERF524315 FBB524313:FBB524315 FKX524313:FKX524315 FUT524313:FUT524315 GEP524313:GEP524315 GOL524313:GOL524315 GYH524313:GYH524315 HID524313:HID524315 HRZ524313:HRZ524315 IBV524313:IBV524315 ILR524313:ILR524315 IVN524313:IVN524315 JFJ524313:JFJ524315 JPF524313:JPF524315 JZB524313:JZB524315 KIX524313:KIX524315 KST524313:KST524315 LCP524313:LCP524315 LML524313:LML524315 LWH524313:LWH524315 MGD524313:MGD524315 MPZ524313:MPZ524315 MZV524313:MZV524315 NJR524313:NJR524315 NTN524313:NTN524315 ODJ524313:ODJ524315 ONF524313:ONF524315 OXB524313:OXB524315 PGX524313:PGX524315 PQT524313:PQT524315 QAP524313:QAP524315 QKL524313:QKL524315 QUH524313:QUH524315 RED524313:RED524315 RNZ524313:RNZ524315 RXV524313:RXV524315 SHR524313:SHR524315 SRN524313:SRN524315 TBJ524313:TBJ524315 TLF524313:TLF524315 TVB524313:TVB524315 UEX524313:UEX524315 UOT524313:UOT524315 UYP524313:UYP524315 VIL524313:VIL524315 VSH524313:VSH524315 WCD524313:WCD524315 WLZ524313:WLZ524315 WVV524313:WVV524315 N589849:N589851 JJ589849:JJ589851 TF589849:TF589851 ADB589849:ADB589851 AMX589849:AMX589851 AWT589849:AWT589851 BGP589849:BGP589851 BQL589849:BQL589851 CAH589849:CAH589851 CKD589849:CKD589851 CTZ589849:CTZ589851 DDV589849:DDV589851 DNR589849:DNR589851 DXN589849:DXN589851 EHJ589849:EHJ589851 ERF589849:ERF589851 FBB589849:FBB589851 FKX589849:FKX589851 FUT589849:FUT589851 GEP589849:GEP589851 GOL589849:GOL589851 GYH589849:GYH589851 HID589849:HID589851 HRZ589849:HRZ589851 IBV589849:IBV589851 ILR589849:ILR589851 IVN589849:IVN589851 JFJ589849:JFJ589851 JPF589849:JPF589851 JZB589849:JZB589851 KIX589849:KIX589851 KST589849:KST589851 LCP589849:LCP589851 LML589849:LML589851 LWH589849:LWH589851 MGD589849:MGD589851 MPZ589849:MPZ589851 MZV589849:MZV589851 NJR589849:NJR589851 NTN589849:NTN589851 ODJ589849:ODJ589851 ONF589849:ONF589851 OXB589849:OXB589851 PGX589849:PGX589851 PQT589849:PQT589851 QAP589849:QAP589851 QKL589849:QKL589851 QUH589849:QUH589851 RED589849:RED589851 RNZ589849:RNZ589851 RXV589849:RXV589851 SHR589849:SHR589851 SRN589849:SRN589851 TBJ589849:TBJ589851 TLF589849:TLF589851 TVB589849:TVB589851 UEX589849:UEX589851 UOT589849:UOT589851 UYP589849:UYP589851 VIL589849:VIL589851 VSH589849:VSH589851 WCD589849:WCD589851 WLZ589849:WLZ589851 WVV589849:WVV589851 N655385:N655387 JJ655385:JJ655387 TF655385:TF655387 ADB655385:ADB655387 AMX655385:AMX655387 AWT655385:AWT655387 BGP655385:BGP655387 BQL655385:BQL655387 CAH655385:CAH655387 CKD655385:CKD655387 CTZ655385:CTZ655387 DDV655385:DDV655387 DNR655385:DNR655387 DXN655385:DXN655387 EHJ655385:EHJ655387 ERF655385:ERF655387 FBB655385:FBB655387 FKX655385:FKX655387 FUT655385:FUT655387 GEP655385:GEP655387 GOL655385:GOL655387 GYH655385:GYH655387 HID655385:HID655387 HRZ655385:HRZ655387 IBV655385:IBV655387 ILR655385:ILR655387 IVN655385:IVN655387 JFJ655385:JFJ655387 JPF655385:JPF655387 JZB655385:JZB655387 KIX655385:KIX655387 KST655385:KST655387 LCP655385:LCP655387 LML655385:LML655387 LWH655385:LWH655387 MGD655385:MGD655387 MPZ655385:MPZ655387 MZV655385:MZV655387 NJR655385:NJR655387 NTN655385:NTN655387 ODJ655385:ODJ655387 ONF655385:ONF655387 OXB655385:OXB655387 PGX655385:PGX655387 PQT655385:PQT655387 QAP655385:QAP655387 QKL655385:QKL655387 QUH655385:QUH655387 RED655385:RED655387 RNZ655385:RNZ655387 RXV655385:RXV655387 SHR655385:SHR655387 SRN655385:SRN655387 TBJ655385:TBJ655387 TLF655385:TLF655387 TVB655385:TVB655387 UEX655385:UEX655387 UOT655385:UOT655387 UYP655385:UYP655387 VIL655385:VIL655387 VSH655385:VSH655387 WCD655385:WCD655387 WLZ655385:WLZ655387 WVV655385:WVV655387 N720921:N720923 JJ720921:JJ720923 TF720921:TF720923 ADB720921:ADB720923 AMX720921:AMX720923 AWT720921:AWT720923 BGP720921:BGP720923 BQL720921:BQL720923 CAH720921:CAH720923 CKD720921:CKD720923 CTZ720921:CTZ720923 DDV720921:DDV720923 DNR720921:DNR720923 DXN720921:DXN720923 EHJ720921:EHJ720923 ERF720921:ERF720923 FBB720921:FBB720923 FKX720921:FKX720923 FUT720921:FUT720923 GEP720921:GEP720923 GOL720921:GOL720923 GYH720921:GYH720923 HID720921:HID720923 HRZ720921:HRZ720923 IBV720921:IBV720923 ILR720921:ILR720923 IVN720921:IVN720923 JFJ720921:JFJ720923 JPF720921:JPF720923 JZB720921:JZB720923 KIX720921:KIX720923 KST720921:KST720923 LCP720921:LCP720923 LML720921:LML720923 LWH720921:LWH720923 MGD720921:MGD720923 MPZ720921:MPZ720923 MZV720921:MZV720923 NJR720921:NJR720923 NTN720921:NTN720923 ODJ720921:ODJ720923 ONF720921:ONF720923 OXB720921:OXB720923 PGX720921:PGX720923 PQT720921:PQT720923 QAP720921:QAP720923 QKL720921:QKL720923 QUH720921:QUH720923 RED720921:RED720923 RNZ720921:RNZ720923 RXV720921:RXV720923 SHR720921:SHR720923 SRN720921:SRN720923 TBJ720921:TBJ720923 TLF720921:TLF720923 TVB720921:TVB720923 UEX720921:UEX720923 UOT720921:UOT720923 UYP720921:UYP720923 VIL720921:VIL720923 VSH720921:VSH720923 WCD720921:WCD720923 WLZ720921:WLZ720923 WVV720921:WVV720923 N786457:N786459 JJ786457:JJ786459 TF786457:TF786459 ADB786457:ADB786459 AMX786457:AMX786459 AWT786457:AWT786459 BGP786457:BGP786459 BQL786457:BQL786459 CAH786457:CAH786459 CKD786457:CKD786459 CTZ786457:CTZ786459 DDV786457:DDV786459 DNR786457:DNR786459 DXN786457:DXN786459 EHJ786457:EHJ786459 ERF786457:ERF786459 FBB786457:FBB786459 FKX786457:FKX786459 FUT786457:FUT786459 GEP786457:GEP786459 GOL786457:GOL786459 GYH786457:GYH786459 HID786457:HID786459 HRZ786457:HRZ786459 IBV786457:IBV786459 ILR786457:ILR786459 IVN786457:IVN786459 JFJ786457:JFJ786459 JPF786457:JPF786459 JZB786457:JZB786459 KIX786457:KIX786459 KST786457:KST786459 LCP786457:LCP786459 LML786457:LML786459 LWH786457:LWH786459 MGD786457:MGD786459 MPZ786457:MPZ786459 MZV786457:MZV786459 NJR786457:NJR786459 NTN786457:NTN786459 ODJ786457:ODJ786459 ONF786457:ONF786459 OXB786457:OXB786459 PGX786457:PGX786459 PQT786457:PQT786459 QAP786457:QAP786459 QKL786457:QKL786459 QUH786457:QUH786459 RED786457:RED786459 RNZ786457:RNZ786459 RXV786457:RXV786459 SHR786457:SHR786459 SRN786457:SRN786459 TBJ786457:TBJ786459 TLF786457:TLF786459 TVB786457:TVB786459 UEX786457:UEX786459 UOT786457:UOT786459 UYP786457:UYP786459 VIL786457:VIL786459 VSH786457:VSH786459 WCD786457:WCD786459 WLZ786457:WLZ786459 WVV786457:WVV786459 N851993:N851995 JJ851993:JJ851995 TF851993:TF851995 ADB851993:ADB851995 AMX851993:AMX851995 AWT851993:AWT851995 BGP851993:BGP851995 BQL851993:BQL851995 CAH851993:CAH851995 CKD851993:CKD851995 CTZ851993:CTZ851995 DDV851993:DDV851995 DNR851993:DNR851995 DXN851993:DXN851995 EHJ851993:EHJ851995 ERF851993:ERF851995 FBB851993:FBB851995 FKX851993:FKX851995 FUT851993:FUT851995 GEP851993:GEP851995 GOL851993:GOL851995 GYH851993:GYH851995 HID851993:HID851995 HRZ851993:HRZ851995 IBV851993:IBV851995 ILR851993:ILR851995 IVN851993:IVN851995 JFJ851993:JFJ851995 JPF851993:JPF851995 JZB851993:JZB851995 KIX851993:KIX851995 KST851993:KST851995 LCP851993:LCP851995 LML851993:LML851995 LWH851993:LWH851995 MGD851993:MGD851995 MPZ851993:MPZ851995 MZV851993:MZV851995 NJR851993:NJR851995 NTN851993:NTN851995 ODJ851993:ODJ851995 ONF851993:ONF851995 OXB851993:OXB851995 PGX851993:PGX851995 PQT851993:PQT851995 QAP851993:QAP851995 QKL851993:QKL851995 QUH851993:QUH851995 RED851993:RED851995 RNZ851993:RNZ851995 RXV851993:RXV851995 SHR851993:SHR851995 SRN851993:SRN851995 TBJ851993:TBJ851995 TLF851993:TLF851995 TVB851993:TVB851995 UEX851993:UEX851995 UOT851993:UOT851995 UYP851993:UYP851995 VIL851993:VIL851995 VSH851993:VSH851995 WCD851993:WCD851995 WLZ851993:WLZ851995 WVV851993:WVV851995 N917529:N917531 JJ917529:JJ917531 TF917529:TF917531 ADB917529:ADB917531 AMX917529:AMX917531 AWT917529:AWT917531 BGP917529:BGP917531 BQL917529:BQL917531 CAH917529:CAH917531 CKD917529:CKD917531 CTZ917529:CTZ917531 DDV917529:DDV917531 DNR917529:DNR917531 DXN917529:DXN917531 EHJ917529:EHJ917531 ERF917529:ERF917531 FBB917529:FBB917531 FKX917529:FKX917531 FUT917529:FUT917531 GEP917529:GEP917531 GOL917529:GOL917531 GYH917529:GYH917531 HID917529:HID917531 HRZ917529:HRZ917531 IBV917529:IBV917531 ILR917529:ILR917531 IVN917529:IVN917531 JFJ917529:JFJ917531 JPF917529:JPF917531 JZB917529:JZB917531 KIX917529:KIX917531 KST917529:KST917531 LCP917529:LCP917531 LML917529:LML917531 LWH917529:LWH917531 MGD917529:MGD917531 MPZ917529:MPZ917531 MZV917529:MZV917531 NJR917529:NJR917531 NTN917529:NTN917531 ODJ917529:ODJ917531 ONF917529:ONF917531 OXB917529:OXB917531 PGX917529:PGX917531 PQT917529:PQT917531 QAP917529:QAP917531 QKL917529:QKL917531 QUH917529:QUH917531 RED917529:RED917531 RNZ917529:RNZ917531 RXV917529:RXV917531 SHR917529:SHR917531 SRN917529:SRN917531 TBJ917529:TBJ917531 TLF917529:TLF917531 TVB917529:TVB917531 UEX917529:UEX917531 UOT917529:UOT917531 UYP917529:UYP917531 VIL917529:VIL917531 VSH917529:VSH917531 WCD917529:WCD917531 WLZ917529:WLZ917531 WVV917529:WVV917531 N983065:N983067 JJ983065:JJ983067 TF983065:TF983067 ADB983065:ADB983067 AMX983065:AMX983067 AWT983065:AWT983067 BGP983065:BGP983067 BQL983065:BQL983067 CAH983065:CAH983067 CKD983065:CKD983067 CTZ983065:CTZ983067 DDV983065:DDV983067 DNR983065:DNR983067 DXN983065:DXN983067 EHJ983065:EHJ983067 ERF983065:ERF983067 FBB983065:FBB983067 FKX983065:FKX983067 FUT983065:FUT983067 GEP983065:GEP983067 GOL983065:GOL983067 GYH983065:GYH983067 HID983065:HID983067 HRZ983065:HRZ983067 IBV983065:IBV983067 ILR983065:ILR983067 IVN983065:IVN983067 JFJ983065:JFJ983067 JPF983065:JPF983067 JZB983065:JZB983067 KIX983065:KIX983067 KST983065:KST983067 LCP983065:LCP983067 LML983065:LML983067 LWH983065:LWH983067 MGD983065:MGD983067 MPZ983065:MPZ983067 MZV983065:MZV983067 NJR983065:NJR983067 NTN983065:NTN983067 ODJ983065:ODJ983067 ONF983065:ONF983067 OXB983065:OXB983067 PGX983065:PGX983067 PQT983065:PQT983067 QAP983065:QAP983067 QKL983065:QKL983067 QUH983065:QUH983067 RED983065:RED983067 RNZ983065:RNZ983067 RXV983065:RXV983067 SHR983065:SHR983067 SRN983065:SRN983067 TBJ983065:TBJ983067 TLF983065:TLF983067 TVB983065:TVB983067 UEX983065:UEX983067 UOT983065:UOT983067 UYP983065:UYP983067 VIL983065:VIL983067 VSH983065:VSH983067 WCD983065:WCD983067 WLZ983065:WLZ983067 WVV983065:WVV983067 WVL983065:WVQ983067 IZ25:JE27 SV25:TA27 ACR25:ACW27 AMN25:AMS27 AWJ25:AWO27 BGF25:BGK27 BQB25:BQG27 BZX25:CAC27 CJT25:CJY27 CTP25:CTU27 DDL25:DDQ27 DNH25:DNM27 DXD25:DXI27 EGZ25:EHE27 EQV25:ERA27 FAR25:FAW27 FKN25:FKS27 FUJ25:FUO27 GEF25:GEK27 GOB25:GOG27 GXX25:GYC27 HHT25:HHY27 HRP25:HRU27 IBL25:IBQ27 ILH25:ILM27 IVD25:IVI27 JEZ25:JFE27 JOV25:JPA27 JYR25:JYW27 KIN25:KIS27 KSJ25:KSO27 LCF25:LCK27 LMB25:LMG27 LVX25:LWC27 MFT25:MFY27 MPP25:MPU27 MZL25:MZQ27 NJH25:NJM27 NTD25:NTI27 OCZ25:ODE27 OMV25:ONA27 OWR25:OWW27 PGN25:PGS27 PQJ25:PQO27 QAF25:QAK27 QKB25:QKG27 QTX25:QUC27 RDT25:RDY27 RNP25:RNU27 RXL25:RXQ27 SHH25:SHM27 SRD25:SRI27 TAZ25:TBE27 TKV25:TLA27 TUR25:TUW27 UEN25:UES27 UOJ25:UOO27 UYF25:UYK27 VIB25:VIG27 VRX25:VSC27 WBT25:WBY27 WLP25:WLU27 WVL25:WVQ27 D65561:I65563 IZ65561:JE65563 SV65561:TA65563 ACR65561:ACW65563 AMN65561:AMS65563 AWJ65561:AWO65563 BGF65561:BGK65563 BQB65561:BQG65563 BZX65561:CAC65563 CJT65561:CJY65563 CTP65561:CTU65563 DDL65561:DDQ65563 DNH65561:DNM65563 DXD65561:DXI65563 EGZ65561:EHE65563 EQV65561:ERA65563 FAR65561:FAW65563 FKN65561:FKS65563 FUJ65561:FUO65563 GEF65561:GEK65563 GOB65561:GOG65563 GXX65561:GYC65563 HHT65561:HHY65563 HRP65561:HRU65563 IBL65561:IBQ65563 ILH65561:ILM65563 IVD65561:IVI65563 JEZ65561:JFE65563 JOV65561:JPA65563 JYR65561:JYW65563 KIN65561:KIS65563 KSJ65561:KSO65563 LCF65561:LCK65563 LMB65561:LMG65563 LVX65561:LWC65563 MFT65561:MFY65563 MPP65561:MPU65563 MZL65561:MZQ65563 NJH65561:NJM65563 NTD65561:NTI65563 OCZ65561:ODE65563 OMV65561:ONA65563 OWR65561:OWW65563 PGN65561:PGS65563 PQJ65561:PQO65563 QAF65561:QAK65563 QKB65561:QKG65563 QTX65561:QUC65563 RDT65561:RDY65563 RNP65561:RNU65563 RXL65561:RXQ65563 SHH65561:SHM65563 SRD65561:SRI65563 TAZ65561:TBE65563 TKV65561:TLA65563 TUR65561:TUW65563 UEN65561:UES65563 UOJ65561:UOO65563 UYF65561:UYK65563 VIB65561:VIG65563 VRX65561:VSC65563 WBT65561:WBY65563 WLP65561:WLU65563 WVL65561:WVQ65563 D131097:I131099 IZ131097:JE131099 SV131097:TA131099 ACR131097:ACW131099 AMN131097:AMS131099 AWJ131097:AWO131099 BGF131097:BGK131099 BQB131097:BQG131099 BZX131097:CAC131099 CJT131097:CJY131099 CTP131097:CTU131099 DDL131097:DDQ131099 DNH131097:DNM131099 DXD131097:DXI131099 EGZ131097:EHE131099 EQV131097:ERA131099 FAR131097:FAW131099 FKN131097:FKS131099 FUJ131097:FUO131099 GEF131097:GEK131099 GOB131097:GOG131099 GXX131097:GYC131099 HHT131097:HHY131099 HRP131097:HRU131099 IBL131097:IBQ131099 ILH131097:ILM131099 IVD131097:IVI131099 JEZ131097:JFE131099 JOV131097:JPA131099 JYR131097:JYW131099 KIN131097:KIS131099 KSJ131097:KSO131099 LCF131097:LCK131099 LMB131097:LMG131099 LVX131097:LWC131099 MFT131097:MFY131099 MPP131097:MPU131099 MZL131097:MZQ131099 NJH131097:NJM131099 NTD131097:NTI131099 OCZ131097:ODE131099 OMV131097:ONA131099 OWR131097:OWW131099 PGN131097:PGS131099 PQJ131097:PQO131099 QAF131097:QAK131099 QKB131097:QKG131099 QTX131097:QUC131099 RDT131097:RDY131099 RNP131097:RNU131099 RXL131097:RXQ131099 SHH131097:SHM131099 SRD131097:SRI131099 TAZ131097:TBE131099 TKV131097:TLA131099 TUR131097:TUW131099 UEN131097:UES131099 UOJ131097:UOO131099 UYF131097:UYK131099 VIB131097:VIG131099 VRX131097:VSC131099 WBT131097:WBY131099 WLP131097:WLU131099 WVL131097:WVQ131099 D196633:I196635 IZ196633:JE196635 SV196633:TA196635 ACR196633:ACW196635 AMN196633:AMS196635 AWJ196633:AWO196635 BGF196633:BGK196635 BQB196633:BQG196635 BZX196633:CAC196635 CJT196633:CJY196635 CTP196633:CTU196635 DDL196633:DDQ196635 DNH196633:DNM196635 DXD196633:DXI196635 EGZ196633:EHE196635 EQV196633:ERA196635 FAR196633:FAW196635 FKN196633:FKS196635 FUJ196633:FUO196635 GEF196633:GEK196635 GOB196633:GOG196635 GXX196633:GYC196635 HHT196633:HHY196635 HRP196633:HRU196635 IBL196633:IBQ196635 ILH196633:ILM196635 IVD196633:IVI196635 JEZ196633:JFE196635 JOV196633:JPA196635 JYR196633:JYW196635 KIN196633:KIS196635 KSJ196633:KSO196635 LCF196633:LCK196635 LMB196633:LMG196635 LVX196633:LWC196635 MFT196633:MFY196635 MPP196633:MPU196635 MZL196633:MZQ196635 NJH196633:NJM196635 NTD196633:NTI196635 OCZ196633:ODE196635 OMV196633:ONA196635 OWR196633:OWW196635 PGN196633:PGS196635 PQJ196633:PQO196635 QAF196633:QAK196635 QKB196633:QKG196635 QTX196633:QUC196635 RDT196633:RDY196635 RNP196633:RNU196635 RXL196633:RXQ196635 SHH196633:SHM196635 SRD196633:SRI196635 TAZ196633:TBE196635 TKV196633:TLA196635 TUR196633:TUW196635 UEN196633:UES196635 UOJ196633:UOO196635 UYF196633:UYK196635 VIB196633:VIG196635 VRX196633:VSC196635 WBT196633:WBY196635 WLP196633:WLU196635 WVL196633:WVQ196635 D262169:I262171 IZ262169:JE262171 SV262169:TA262171 ACR262169:ACW262171 AMN262169:AMS262171 AWJ262169:AWO262171 BGF262169:BGK262171 BQB262169:BQG262171 BZX262169:CAC262171 CJT262169:CJY262171 CTP262169:CTU262171 DDL262169:DDQ262171 DNH262169:DNM262171 DXD262169:DXI262171 EGZ262169:EHE262171 EQV262169:ERA262171 FAR262169:FAW262171 FKN262169:FKS262171 FUJ262169:FUO262171 GEF262169:GEK262171 GOB262169:GOG262171 GXX262169:GYC262171 HHT262169:HHY262171 HRP262169:HRU262171 IBL262169:IBQ262171 ILH262169:ILM262171 IVD262169:IVI262171 JEZ262169:JFE262171 JOV262169:JPA262171 JYR262169:JYW262171 KIN262169:KIS262171 KSJ262169:KSO262171 LCF262169:LCK262171 LMB262169:LMG262171 LVX262169:LWC262171 MFT262169:MFY262171 MPP262169:MPU262171 MZL262169:MZQ262171 NJH262169:NJM262171 NTD262169:NTI262171 OCZ262169:ODE262171 OMV262169:ONA262171 OWR262169:OWW262171 PGN262169:PGS262171 PQJ262169:PQO262171 QAF262169:QAK262171 QKB262169:QKG262171 QTX262169:QUC262171 RDT262169:RDY262171 RNP262169:RNU262171 RXL262169:RXQ262171 SHH262169:SHM262171 SRD262169:SRI262171 TAZ262169:TBE262171 TKV262169:TLA262171 TUR262169:TUW262171 UEN262169:UES262171 UOJ262169:UOO262171 UYF262169:UYK262171 VIB262169:VIG262171 VRX262169:VSC262171 WBT262169:WBY262171 WLP262169:WLU262171 WVL262169:WVQ262171 D327705:I327707 IZ327705:JE327707 SV327705:TA327707 ACR327705:ACW327707 AMN327705:AMS327707 AWJ327705:AWO327707 BGF327705:BGK327707 BQB327705:BQG327707 BZX327705:CAC327707 CJT327705:CJY327707 CTP327705:CTU327707 DDL327705:DDQ327707 DNH327705:DNM327707 DXD327705:DXI327707 EGZ327705:EHE327707 EQV327705:ERA327707 FAR327705:FAW327707 FKN327705:FKS327707 FUJ327705:FUO327707 GEF327705:GEK327707 GOB327705:GOG327707 GXX327705:GYC327707 HHT327705:HHY327707 HRP327705:HRU327707 IBL327705:IBQ327707 ILH327705:ILM327707 IVD327705:IVI327707 JEZ327705:JFE327707 JOV327705:JPA327707 JYR327705:JYW327707 KIN327705:KIS327707 KSJ327705:KSO327707 LCF327705:LCK327707 LMB327705:LMG327707 LVX327705:LWC327707 MFT327705:MFY327707 MPP327705:MPU327707 MZL327705:MZQ327707 NJH327705:NJM327707 NTD327705:NTI327707 OCZ327705:ODE327707 OMV327705:ONA327707 OWR327705:OWW327707 PGN327705:PGS327707 PQJ327705:PQO327707 QAF327705:QAK327707 QKB327705:QKG327707 QTX327705:QUC327707 RDT327705:RDY327707 RNP327705:RNU327707 RXL327705:RXQ327707 SHH327705:SHM327707 SRD327705:SRI327707 TAZ327705:TBE327707 TKV327705:TLA327707 TUR327705:TUW327707 UEN327705:UES327707 UOJ327705:UOO327707 UYF327705:UYK327707 VIB327705:VIG327707 VRX327705:VSC327707 WBT327705:WBY327707 WLP327705:WLU327707 WVL327705:WVQ327707 D393241:I393243 IZ393241:JE393243 SV393241:TA393243 ACR393241:ACW393243 AMN393241:AMS393243 AWJ393241:AWO393243 BGF393241:BGK393243 BQB393241:BQG393243 BZX393241:CAC393243 CJT393241:CJY393243 CTP393241:CTU393243 DDL393241:DDQ393243 DNH393241:DNM393243 DXD393241:DXI393243 EGZ393241:EHE393243 EQV393241:ERA393243 FAR393241:FAW393243 FKN393241:FKS393243 FUJ393241:FUO393243 GEF393241:GEK393243 GOB393241:GOG393243 GXX393241:GYC393243 HHT393241:HHY393243 HRP393241:HRU393243 IBL393241:IBQ393243 ILH393241:ILM393243 IVD393241:IVI393243 JEZ393241:JFE393243 JOV393241:JPA393243 JYR393241:JYW393243 KIN393241:KIS393243 KSJ393241:KSO393243 LCF393241:LCK393243 LMB393241:LMG393243 LVX393241:LWC393243 MFT393241:MFY393243 MPP393241:MPU393243 MZL393241:MZQ393243 NJH393241:NJM393243 NTD393241:NTI393243 OCZ393241:ODE393243 OMV393241:ONA393243 OWR393241:OWW393243 PGN393241:PGS393243 PQJ393241:PQO393243 QAF393241:QAK393243 QKB393241:QKG393243 QTX393241:QUC393243 RDT393241:RDY393243 RNP393241:RNU393243 RXL393241:RXQ393243 SHH393241:SHM393243 SRD393241:SRI393243 TAZ393241:TBE393243 TKV393241:TLA393243 TUR393241:TUW393243 UEN393241:UES393243 UOJ393241:UOO393243 UYF393241:UYK393243 VIB393241:VIG393243 VRX393241:VSC393243 WBT393241:WBY393243 WLP393241:WLU393243 WVL393241:WVQ393243 D458777:I458779 IZ458777:JE458779 SV458777:TA458779 ACR458777:ACW458779 AMN458777:AMS458779 AWJ458777:AWO458779 BGF458777:BGK458779 BQB458777:BQG458779 BZX458777:CAC458779 CJT458777:CJY458779 CTP458777:CTU458779 DDL458777:DDQ458779 DNH458777:DNM458779 DXD458777:DXI458779 EGZ458777:EHE458779 EQV458777:ERA458779 FAR458777:FAW458779 FKN458777:FKS458779 FUJ458777:FUO458779 GEF458777:GEK458779 GOB458777:GOG458779 GXX458777:GYC458779 HHT458777:HHY458779 HRP458777:HRU458779 IBL458777:IBQ458779 ILH458777:ILM458779 IVD458777:IVI458779 JEZ458777:JFE458779 JOV458777:JPA458779 JYR458777:JYW458779 KIN458777:KIS458779 KSJ458777:KSO458779 LCF458777:LCK458779 LMB458777:LMG458779 LVX458777:LWC458779 MFT458777:MFY458779 MPP458777:MPU458779 MZL458777:MZQ458779 NJH458777:NJM458779 NTD458777:NTI458779 OCZ458777:ODE458779 OMV458777:ONA458779 OWR458777:OWW458779 PGN458777:PGS458779 PQJ458777:PQO458779 QAF458777:QAK458779 QKB458777:QKG458779 QTX458777:QUC458779 RDT458777:RDY458779 RNP458777:RNU458779 RXL458777:RXQ458779 SHH458777:SHM458779 SRD458777:SRI458779 TAZ458777:TBE458779 TKV458777:TLA458779 TUR458777:TUW458779 UEN458777:UES458779 UOJ458777:UOO458779 UYF458777:UYK458779 VIB458777:VIG458779 VRX458777:VSC458779 WBT458777:WBY458779 WLP458777:WLU458779 WVL458777:WVQ458779 D524313:I524315 IZ524313:JE524315 SV524313:TA524315 ACR524313:ACW524315 AMN524313:AMS524315 AWJ524313:AWO524315 BGF524313:BGK524315 BQB524313:BQG524315 BZX524313:CAC524315 CJT524313:CJY524315 CTP524313:CTU524315 DDL524313:DDQ524315 DNH524313:DNM524315 DXD524313:DXI524315 EGZ524313:EHE524315 EQV524313:ERA524315 FAR524313:FAW524315 FKN524313:FKS524315 FUJ524313:FUO524315 GEF524313:GEK524315 GOB524313:GOG524315 GXX524313:GYC524315 HHT524313:HHY524315 HRP524313:HRU524315 IBL524313:IBQ524315 ILH524313:ILM524315 IVD524313:IVI524315 JEZ524313:JFE524315 JOV524313:JPA524315 JYR524313:JYW524315 KIN524313:KIS524315 KSJ524313:KSO524315 LCF524313:LCK524315 LMB524313:LMG524315 LVX524313:LWC524315 MFT524313:MFY524315 MPP524313:MPU524315 MZL524313:MZQ524315 NJH524313:NJM524315 NTD524313:NTI524315 OCZ524313:ODE524315 OMV524313:ONA524315 OWR524313:OWW524315 PGN524313:PGS524315 PQJ524313:PQO524315 QAF524313:QAK524315 QKB524313:QKG524315 QTX524313:QUC524315 RDT524313:RDY524315 RNP524313:RNU524315 RXL524313:RXQ524315 SHH524313:SHM524315 SRD524313:SRI524315 TAZ524313:TBE524315 TKV524313:TLA524315 TUR524313:TUW524315 UEN524313:UES524315 UOJ524313:UOO524315 UYF524313:UYK524315 VIB524313:VIG524315 VRX524313:VSC524315 WBT524313:WBY524315 WLP524313:WLU524315 WVL524313:WVQ524315 D589849:I589851 IZ589849:JE589851 SV589849:TA589851 ACR589849:ACW589851 AMN589849:AMS589851 AWJ589849:AWO589851 BGF589849:BGK589851 BQB589849:BQG589851 BZX589849:CAC589851 CJT589849:CJY589851 CTP589849:CTU589851 DDL589849:DDQ589851 DNH589849:DNM589851 DXD589849:DXI589851 EGZ589849:EHE589851 EQV589849:ERA589851 FAR589849:FAW589851 FKN589849:FKS589851 FUJ589849:FUO589851 GEF589849:GEK589851 GOB589849:GOG589851 GXX589849:GYC589851 HHT589849:HHY589851 HRP589849:HRU589851 IBL589849:IBQ589851 ILH589849:ILM589851 IVD589849:IVI589851 JEZ589849:JFE589851 JOV589849:JPA589851 JYR589849:JYW589851 KIN589849:KIS589851 KSJ589849:KSO589851 LCF589849:LCK589851 LMB589849:LMG589851 LVX589849:LWC589851 MFT589849:MFY589851 MPP589849:MPU589851 MZL589849:MZQ589851 NJH589849:NJM589851 NTD589849:NTI589851 OCZ589849:ODE589851 OMV589849:ONA589851 OWR589849:OWW589851 PGN589849:PGS589851 PQJ589849:PQO589851 QAF589849:QAK589851 QKB589849:QKG589851 QTX589849:QUC589851 RDT589849:RDY589851 RNP589849:RNU589851 RXL589849:RXQ589851 SHH589849:SHM589851 SRD589849:SRI589851 TAZ589849:TBE589851 TKV589849:TLA589851 TUR589849:TUW589851 UEN589849:UES589851 UOJ589849:UOO589851 UYF589849:UYK589851 VIB589849:VIG589851 VRX589849:VSC589851 WBT589849:WBY589851 WLP589849:WLU589851 WVL589849:WVQ589851 D655385:I655387 IZ655385:JE655387 SV655385:TA655387 ACR655385:ACW655387 AMN655385:AMS655387 AWJ655385:AWO655387 BGF655385:BGK655387 BQB655385:BQG655387 BZX655385:CAC655387 CJT655385:CJY655387 CTP655385:CTU655387 DDL655385:DDQ655387 DNH655385:DNM655387 DXD655385:DXI655387 EGZ655385:EHE655387 EQV655385:ERA655387 FAR655385:FAW655387 FKN655385:FKS655387 FUJ655385:FUO655387 GEF655385:GEK655387 GOB655385:GOG655387 GXX655385:GYC655387 HHT655385:HHY655387 HRP655385:HRU655387 IBL655385:IBQ655387 ILH655385:ILM655387 IVD655385:IVI655387 JEZ655385:JFE655387 JOV655385:JPA655387 JYR655385:JYW655387 KIN655385:KIS655387 KSJ655385:KSO655387 LCF655385:LCK655387 LMB655385:LMG655387 LVX655385:LWC655387 MFT655385:MFY655387 MPP655385:MPU655387 MZL655385:MZQ655387 NJH655385:NJM655387 NTD655385:NTI655387 OCZ655385:ODE655387 OMV655385:ONA655387 OWR655385:OWW655387 PGN655385:PGS655387 PQJ655385:PQO655387 QAF655385:QAK655387 QKB655385:QKG655387 QTX655385:QUC655387 RDT655385:RDY655387 RNP655385:RNU655387 RXL655385:RXQ655387 SHH655385:SHM655387 SRD655385:SRI655387 TAZ655385:TBE655387 TKV655385:TLA655387 TUR655385:TUW655387 UEN655385:UES655387 UOJ655385:UOO655387 UYF655385:UYK655387 VIB655385:VIG655387 VRX655385:VSC655387 WBT655385:WBY655387 WLP655385:WLU655387 WVL655385:WVQ655387 D720921:I720923 IZ720921:JE720923 SV720921:TA720923 ACR720921:ACW720923 AMN720921:AMS720923 AWJ720921:AWO720923 BGF720921:BGK720923 BQB720921:BQG720923 BZX720921:CAC720923 CJT720921:CJY720923 CTP720921:CTU720923 DDL720921:DDQ720923 DNH720921:DNM720923 DXD720921:DXI720923 EGZ720921:EHE720923 EQV720921:ERA720923 FAR720921:FAW720923 FKN720921:FKS720923 FUJ720921:FUO720923 GEF720921:GEK720923 GOB720921:GOG720923 GXX720921:GYC720923 HHT720921:HHY720923 HRP720921:HRU720923 IBL720921:IBQ720923 ILH720921:ILM720923 IVD720921:IVI720923 JEZ720921:JFE720923 JOV720921:JPA720923 JYR720921:JYW720923 KIN720921:KIS720923 KSJ720921:KSO720923 LCF720921:LCK720923 LMB720921:LMG720923 LVX720921:LWC720923 MFT720921:MFY720923 MPP720921:MPU720923 MZL720921:MZQ720923 NJH720921:NJM720923 NTD720921:NTI720923 OCZ720921:ODE720923 OMV720921:ONA720923 OWR720921:OWW720923 PGN720921:PGS720923 PQJ720921:PQO720923 QAF720921:QAK720923 QKB720921:QKG720923 QTX720921:QUC720923 RDT720921:RDY720923 RNP720921:RNU720923 RXL720921:RXQ720923 SHH720921:SHM720923 SRD720921:SRI720923 TAZ720921:TBE720923 TKV720921:TLA720923 TUR720921:TUW720923 UEN720921:UES720923 UOJ720921:UOO720923 UYF720921:UYK720923 VIB720921:VIG720923 VRX720921:VSC720923 WBT720921:WBY720923 WLP720921:WLU720923 WVL720921:WVQ720923 D786457:I786459 IZ786457:JE786459 SV786457:TA786459 ACR786457:ACW786459 AMN786457:AMS786459 AWJ786457:AWO786459 BGF786457:BGK786459 BQB786457:BQG786459 BZX786457:CAC786459 CJT786457:CJY786459 CTP786457:CTU786459 DDL786457:DDQ786459 DNH786457:DNM786459 DXD786457:DXI786459 EGZ786457:EHE786459 EQV786457:ERA786459 FAR786457:FAW786459 FKN786457:FKS786459 FUJ786457:FUO786459 GEF786457:GEK786459 GOB786457:GOG786459 GXX786457:GYC786459 HHT786457:HHY786459 HRP786457:HRU786459 IBL786457:IBQ786459 ILH786457:ILM786459 IVD786457:IVI786459 JEZ786457:JFE786459 JOV786457:JPA786459 JYR786457:JYW786459 KIN786457:KIS786459 KSJ786457:KSO786459 LCF786457:LCK786459 LMB786457:LMG786459 LVX786457:LWC786459 MFT786457:MFY786459 MPP786457:MPU786459 MZL786457:MZQ786459 NJH786457:NJM786459 NTD786457:NTI786459 OCZ786457:ODE786459 OMV786457:ONA786459 OWR786457:OWW786459 PGN786457:PGS786459 PQJ786457:PQO786459 QAF786457:QAK786459 QKB786457:QKG786459 QTX786457:QUC786459 RDT786457:RDY786459 RNP786457:RNU786459 RXL786457:RXQ786459 SHH786457:SHM786459 SRD786457:SRI786459 TAZ786457:TBE786459 TKV786457:TLA786459 TUR786457:TUW786459 UEN786457:UES786459 UOJ786457:UOO786459 UYF786457:UYK786459 VIB786457:VIG786459 VRX786457:VSC786459 WBT786457:WBY786459 WLP786457:WLU786459 WVL786457:WVQ786459 D851993:I851995 IZ851993:JE851995 SV851993:TA851995 ACR851993:ACW851995 AMN851993:AMS851995 AWJ851993:AWO851995 BGF851993:BGK851995 BQB851993:BQG851995 BZX851993:CAC851995 CJT851993:CJY851995 CTP851993:CTU851995 DDL851993:DDQ851995 DNH851993:DNM851995 DXD851993:DXI851995 EGZ851993:EHE851995 EQV851993:ERA851995 FAR851993:FAW851995 FKN851993:FKS851995 FUJ851993:FUO851995 GEF851993:GEK851995 GOB851993:GOG851995 GXX851993:GYC851995 HHT851993:HHY851995 HRP851993:HRU851995 IBL851993:IBQ851995 ILH851993:ILM851995 IVD851993:IVI851995 JEZ851993:JFE851995 JOV851993:JPA851995 JYR851993:JYW851995 KIN851993:KIS851995 KSJ851993:KSO851995 LCF851993:LCK851995 LMB851993:LMG851995 LVX851993:LWC851995 MFT851993:MFY851995 MPP851993:MPU851995 MZL851993:MZQ851995 NJH851993:NJM851995 NTD851993:NTI851995 OCZ851993:ODE851995 OMV851993:ONA851995 OWR851993:OWW851995 PGN851993:PGS851995 PQJ851993:PQO851995 QAF851993:QAK851995 QKB851993:QKG851995 QTX851993:QUC851995 RDT851993:RDY851995 RNP851993:RNU851995 RXL851993:RXQ851995 SHH851993:SHM851995 SRD851993:SRI851995 TAZ851993:TBE851995 TKV851993:TLA851995 TUR851993:TUW851995 UEN851993:UES851995 UOJ851993:UOO851995 UYF851993:UYK851995 VIB851993:VIG851995 VRX851993:VSC851995 WBT851993:WBY851995 WLP851993:WLU851995 WVL851993:WVQ851995 D917529:I917531 IZ917529:JE917531 SV917529:TA917531 ACR917529:ACW917531 AMN917529:AMS917531 AWJ917529:AWO917531 BGF917529:BGK917531 BQB917529:BQG917531 BZX917529:CAC917531 CJT917529:CJY917531 CTP917529:CTU917531 DDL917529:DDQ917531 DNH917529:DNM917531 DXD917529:DXI917531 EGZ917529:EHE917531 EQV917529:ERA917531 FAR917529:FAW917531 FKN917529:FKS917531 FUJ917529:FUO917531 GEF917529:GEK917531 GOB917529:GOG917531 GXX917529:GYC917531 HHT917529:HHY917531 HRP917529:HRU917531 IBL917529:IBQ917531 ILH917529:ILM917531 IVD917529:IVI917531 JEZ917529:JFE917531 JOV917529:JPA917531 JYR917529:JYW917531 KIN917529:KIS917531 KSJ917529:KSO917531 LCF917529:LCK917531 LMB917529:LMG917531 LVX917529:LWC917531 MFT917529:MFY917531 MPP917529:MPU917531 MZL917529:MZQ917531 NJH917529:NJM917531 NTD917529:NTI917531 OCZ917529:ODE917531 OMV917529:ONA917531 OWR917529:OWW917531 PGN917529:PGS917531 PQJ917529:PQO917531 QAF917529:QAK917531 QKB917529:QKG917531 QTX917529:QUC917531 RDT917529:RDY917531 RNP917529:RNU917531 RXL917529:RXQ917531 SHH917529:SHM917531 SRD917529:SRI917531 TAZ917529:TBE917531 TKV917529:TLA917531 TUR917529:TUW917531 UEN917529:UES917531 UOJ917529:UOO917531 UYF917529:UYK917531 VIB917529:VIG917531 VRX917529:VSC917531 WBT917529:WBY917531 WLP917529:WLU917531 WVL917529:WVQ917531 D983065:I983067 IZ983065:JE983067 SV983065:TA983067 ACR983065:ACW983067 AMN983065:AMS983067 AWJ983065:AWO983067 BGF983065:BGK983067 BQB983065:BQG983067 BZX983065:CAC983067 CJT983065:CJY983067 CTP983065:CTU983067 DDL983065:DDQ983067 DNH983065:DNM983067 DXD983065:DXI983067 EGZ983065:EHE983067 EQV983065:ERA983067 FAR983065:FAW983067 FKN983065:FKS983067 FUJ983065:FUO983067 GEF983065:GEK983067 GOB983065:GOG983067 GXX983065:GYC983067 HHT983065:HHY983067 HRP983065:HRU983067 IBL983065:IBQ983067 ILH983065:ILM983067 IVD983065:IVI983067 JEZ983065:JFE983067 JOV983065:JPA983067 JYR983065:JYW983067 KIN983065:KIS983067 KSJ983065:KSO983067 LCF983065:LCK983067 LMB983065:LMG983067 LVX983065:LWC983067 MFT983065:MFY983067 MPP983065:MPU983067 MZL983065:MZQ983067 NJH983065:NJM983067 NTD983065:NTI983067 OCZ983065:ODE983067 OMV983065:ONA983067 OWR983065:OWW983067 PGN983065:PGS983067 PQJ983065:PQO983067 QAF983065:QAK983067 QKB983065:QKG983067 QTX983065:QUC983067 RDT983065:RDY983067 RNP983065:RNU983067 RXL983065:RXQ983067 SHH983065:SHM983067 SRD983065:SRI983067 TAZ983065:TBE983067 TKV983065:TLA983067 TUR983065:TUW983067 UEN983065:UES983067 UOJ983065:UOO983067 UYF983065:UYK983067 VIB983065:VIG983067 VRX983065:VSC983067 WBT983065:WBY983067 WLP983065:WLU983067 D25:I27" xr:uid="{00000000-0002-0000-0400-000003000000}"/>
    <dataValidation imeMode="off" allowBlank="1" showInputMessage="1" showErrorMessage="1" sqref="E6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E65531 JA65531 SW65531 ACS65531 AMO65531 AWK65531 BGG65531 BQC65531 BZY65531 CJU65531 CTQ65531 DDM65531 DNI65531 DXE65531 EHA65531 EQW65531 FAS65531 FKO65531 FUK65531 GEG65531 GOC65531 GXY65531 HHU65531 HRQ65531 IBM65531 ILI65531 IVE65531 JFA65531 JOW65531 JYS65531 KIO65531 KSK65531 LCG65531 LMC65531 LVY65531 MFU65531 MPQ65531 MZM65531 NJI65531 NTE65531 ODA65531 OMW65531 OWS65531 PGO65531 PQK65531 QAG65531 QKC65531 QTY65531 RDU65531 RNQ65531 RXM65531 SHI65531 SRE65531 TBA65531 TKW65531 TUS65531 UEO65531 UOK65531 UYG65531 VIC65531 VRY65531 WBU65531 WLQ65531 WVM65531 E131067 JA131067 SW131067 ACS131067 AMO131067 AWK131067 BGG131067 BQC131067 BZY131067 CJU131067 CTQ131067 DDM131067 DNI131067 DXE131067 EHA131067 EQW131067 FAS131067 FKO131067 FUK131067 GEG131067 GOC131067 GXY131067 HHU131067 HRQ131067 IBM131067 ILI131067 IVE131067 JFA131067 JOW131067 JYS131067 KIO131067 KSK131067 LCG131067 LMC131067 LVY131067 MFU131067 MPQ131067 MZM131067 NJI131067 NTE131067 ODA131067 OMW131067 OWS131067 PGO131067 PQK131067 QAG131067 QKC131067 QTY131067 RDU131067 RNQ131067 RXM131067 SHI131067 SRE131067 TBA131067 TKW131067 TUS131067 UEO131067 UOK131067 UYG131067 VIC131067 VRY131067 WBU131067 WLQ131067 WVM131067 E196603 JA196603 SW196603 ACS196603 AMO196603 AWK196603 BGG196603 BQC196603 BZY196603 CJU196603 CTQ196603 DDM196603 DNI196603 DXE196603 EHA196603 EQW196603 FAS196603 FKO196603 FUK196603 GEG196603 GOC196603 GXY196603 HHU196603 HRQ196603 IBM196603 ILI196603 IVE196603 JFA196603 JOW196603 JYS196603 KIO196603 KSK196603 LCG196603 LMC196603 LVY196603 MFU196603 MPQ196603 MZM196603 NJI196603 NTE196603 ODA196603 OMW196603 OWS196603 PGO196603 PQK196603 QAG196603 QKC196603 QTY196603 RDU196603 RNQ196603 RXM196603 SHI196603 SRE196603 TBA196603 TKW196603 TUS196603 UEO196603 UOK196603 UYG196603 VIC196603 VRY196603 WBU196603 WLQ196603 WVM196603 E262139 JA262139 SW262139 ACS262139 AMO262139 AWK262139 BGG262139 BQC262139 BZY262139 CJU262139 CTQ262139 DDM262139 DNI262139 DXE262139 EHA262139 EQW262139 FAS262139 FKO262139 FUK262139 GEG262139 GOC262139 GXY262139 HHU262139 HRQ262139 IBM262139 ILI262139 IVE262139 JFA262139 JOW262139 JYS262139 KIO262139 KSK262139 LCG262139 LMC262139 LVY262139 MFU262139 MPQ262139 MZM262139 NJI262139 NTE262139 ODA262139 OMW262139 OWS262139 PGO262139 PQK262139 QAG262139 QKC262139 QTY262139 RDU262139 RNQ262139 RXM262139 SHI262139 SRE262139 TBA262139 TKW262139 TUS262139 UEO262139 UOK262139 UYG262139 VIC262139 VRY262139 WBU262139 WLQ262139 WVM262139 E327675 JA327675 SW327675 ACS327675 AMO327675 AWK327675 BGG327675 BQC327675 BZY327675 CJU327675 CTQ327675 DDM327675 DNI327675 DXE327675 EHA327675 EQW327675 FAS327675 FKO327675 FUK327675 GEG327675 GOC327675 GXY327675 HHU327675 HRQ327675 IBM327675 ILI327675 IVE327675 JFA327675 JOW327675 JYS327675 KIO327675 KSK327675 LCG327675 LMC327675 LVY327675 MFU327675 MPQ327675 MZM327675 NJI327675 NTE327675 ODA327675 OMW327675 OWS327675 PGO327675 PQK327675 QAG327675 QKC327675 QTY327675 RDU327675 RNQ327675 RXM327675 SHI327675 SRE327675 TBA327675 TKW327675 TUS327675 UEO327675 UOK327675 UYG327675 VIC327675 VRY327675 WBU327675 WLQ327675 WVM327675 E393211 JA393211 SW393211 ACS393211 AMO393211 AWK393211 BGG393211 BQC393211 BZY393211 CJU393211 CTQ393211 DDM393211 DNI393211 DXE393211 EHA393211 EQW393211 FAS393211 FKO393211 FUK393211 GEG393211 GOC393211 GXY393211 HHU393211 HRQ393211 IBM393211 ILI393211 IVE393211 JFA393211 JOW393211 JYS393211 KIO393211 KSK393211 LCG393211 LMC393211 LVY393211 MFU393211 MPQ393211 MZM393211 NJI393211 NTE393211 ODA393211 OMW393211 OWS393211 PGO393211 PQK393211 QAG393211 QKC393211 QTY393211 RDU393211 RNQ393211 RXM393211 SHI393211 SRE393211 TBA393211 TKW393211 TUS393211 UEO393211 UOK393211 UYG393211 VIC393211 VRY393211 WBU393211 WLQ393211 WVM393211 E458747 JA458747 SW458747 ACS458747 AMO458747 AWK458747 BGG458747 BQC458747 BZY458747 CJU458747 CTQ458747 DDM458747 DNI458747 DXE458747 EHA458747 EQW458747 FAS458747 FKO458747 FUK458747 GEG458747 GOC458747 GXY458747 HHU458747 HRQ458747 IBM458747 ILI458747 IVE458747 JFA458747 JOW458747 JYS458747 KIO458747 KSK458747 LCG458747 LMC458747 LVY458747 MFU458747 MPQ458747 MZM458747 NJI458747 NTE458747 ODA458747 OMW458747 OWS458747 PGO458747 PQK458747 QAG458747 QKC458747 QTY458747 RDU458747 RNQ458747 RXM458747 SHI458747 SRE458747 TBA458747 TKW458747 TUS458747 UEO458747 UOK458747 UYG458747 VIC458747 VRY458747 WBU458747 WLQ458747 WVM458747 E524283 JA524283 SW524283 ACS524283 AMO524283 AWK524283 BGG524283 BQC524283 BZY524283 CJU524283 CTQ524283 DDM524283 DNI524283 DXE524283 EHA524283 EQW524283 FAS524283 FKO524283 FUK524283 GEG524283 GOC524283 GXY524283 HHU524283 HRQ524283 IBM524283 ILI524283 IVE524283 JFA524283 JOW524283 JYS524283 KIO524283 KSK524283 LCG524283 LMC524283 LVY524283 MFU524283 MPQ524283 MZM524283 NJI524283 NTE524283 ODA524283 OMW524283 OWS524283 PGO524283 PQK524283 QAG524283 QKC524283 QTY524283 RDU524283 RNQ524283 RXM524283 SHI524283 SRE524283 TBA524283 TKW524283 TUS524283 UEO524283 UOK524283 UYG524283 VIC524283 VRY524283 WBU524283 WLQ524283 WVM524283 E589819 JA589819 SW589819 ACS589819 AMO589819 AWK589819 BGG589819 BQC589819 BZY589819 CJU589819 CTQ589819 DDM589819 DNI589819 DXE589819 EHA589819 EQW589819 FAS589819 FKO589819 FUK589819 GEG589819 GOC589819 GXY589819 HHU589819 HRQ589819 IBM589819 ILI589819 IVE589819 JFA589819 JOW589819 JYS589819 KIO589819 KSK589819 LCG589819 LMC589819 LVY589819 MFU589819 MPQ589819 MZM589819 NJI589819 NTE589819 ODA589819 OMW589819 OWS589819 PGO589819 PQK589819 QAG589819 QKC589819 QTY589819 RDU589819 RNQ589819 RXM589819 SHI589819 SRE589819 TBA589819 TKW589819 TUS589819 UEO589819 UOK589819 UYG589819 VIC589819 VRY589819 WBU589819 WLQ589819 WVM589819 E655355 JA655355 SW655355 ACS655355 AMO655355 AWK655355 BGG655355 BQC655355 BZY655355 CJU655355 CTQ655355 DDM655355 DNI655355 DXE655355 EHA655355 EQW655355 FAS655355 FKO655355 FUK655355 GEG655355 GOC655355 GXY655355 HHU655355 HRQ655355 IBM655355 ILI655355 IVE655355 JFA655355 JOW655355 JYS655355 KIO655355 KSK655355 LCG655355 LMC655355 LVY655355 MFU655355 MPQ655355 MZM655355 NJI655355 NTE655355 ODA655355 OMW655355 OWS655355 PGO655355 PQK655355 QAG655355 QKC655355 QTY655355 RDU655355 RNQ655355 RXM655355 SHI655355 SRE655355 TBA655355 TKW655355 TUS655355 UEO655355 UOK655355 UYG655355 VIC655355 VRY655355 WBU655355 WLQ655355 WVM655355 E720891 JA720891 SW720891 ACS720891 AMO720891 AWK720891 BGG720891 BQC720891 BZY720891 CJU720891 CTQ720891 DDM720891 DNI720891 DXE720891 EHA720891 EQW720891 FAS720891 FKO720891 FUK720891 GEG720891 GOC720891 GXY720891 HHU720891 HRQ720891 IBM720891 ILI720891 IVE720891 JFA720891 JOW720891 JYS720891 KIO720891 KSK720891 LCG720891 LMC720891 LVY720891 MFU720891 MPQ720891 MZM720891 NJI720891 NTE720891 ODA720891 OMW720891 OWS720891 PGO720891 PQK720891 QAG720891 QKC720891 QTY720891 RDU720891 RNQ720891 RXM720891 SHI720891 SRE720891 TBA720891 TKW720891 TUS720891 UEO720891 UOK720891 UYG720891 VIC720891 VRY720891 WBU720891 WLQ720891 WVM720891 E786427 JA786427 SW786427 ACS786427 AMO786427 AWK786427 BGG786427 BQC786427 BZY786427 CJU786427 CTQ786427 DDM786427 DNI786427 DXE786427 EHA786427 EQW786427 FAS786427 FKO786427 FUK786427 GEG786427 GOC786427 GXY786427 HHU786427 HRQ786427 IBM786427 ILI786427 IVE786427 JFA786427 JOW786427 JYS786427 KIO786427 KSK786427 LCG786427 LMC786427 LVY786427 MFU786427 MPQ786427 MZM786427 NJI786427 NTE786427 ODA786427 OMW786427 OWS786427 PGO786427 PQK786427 QAG786427 QKC786427 QTY786427 RDU786427 RNQ786427 RXM786427 SHI786427 SRE786427 TBA786427 TKW786427 TUS786427 UEO786427 UOK786427 UYG786427 VIC786427 VRY786427 WBU786427 WLQ786427 WVM786427 E851963 JA851963 SW851963 ACS851963 AMO851963 AWK851963 BGG851963 BQC851963 BZY851963 CJU851963 CTQ851963 DDM851963 DNI851963 DXE851963 EHA851963 EQW851963 FAS851963 FKO851963 FUK851963 GEG851963 GOC851963 GXY851963 HHU851963 HRQ851963 IBM851963 ILI851963 IVE851963 JFA851963 JOW851963 JYS851963 KIO851963 KSK851963 LCG851963 LMC851963 LVY851963 MFU851963 MPQ851963 MZM851963 NJI851963 NTE851963 ODA851963 OMW851963 OWS851963 PGO851963 PQK851963 QAG851963 QKC851963 QTY851963 RDU851963 RNQ851963 RXM851963 SHI851963 SRE851963 TBA851963 TKW851963 TUS851963 UEO851963 UOK851963 UYG851963 VIC851963 VRY851963 WBU851963 WLQ851963 WVM851963 E917499 JA917499 SW917499 ACS917499 AMO917499 AWK917499 BGG917499 BQC917499 BZY917499 CJU917499 CTQ917499 DDM917499 DNI917499 DXE917499 EHA917499 EQW917499 FAS917499 FKO917499 FUK917499 GEG917499 GOC917499 GXY917499 HHU917499 HRQ917499 IBM917499 ILI917499 IVE917499 JFA917499 JOW917499 JYS917499 KIO917499 KSK917499 LCG917499 LMC917499 LVY917499 MFU917499 MPQ917499 MZM917499 NJI917499 NTE917499 ODA917499 OMW917499 OWS917499 PGO917499 PQK917499 QAG917499 QKC917499 QTY917499 RDU917499 RNQ917499 RXM917499 SHI917499 SRE917499 TBA917499 TKW917499 TUS917499 UEO917499 UOK917499 UYG917499 VIC917499 VRY917499 WBU917499 WLQ917499 WVM917499 E983035 JA983035 SW983035 ACS983035 AMO983035 AWK983035 BGG983035 BQC983035 BZY983035 CJU983035 CTQ983035 DDM983035 DNI983035 DXE983035 EHA983035 EQW983035 FAS983035 FKO983035 FUK983035 GEG983035 GOC983035 GXY983035 HHU983035 HRQ983035 IBM983035 ILI983035 IVE983035 JFA983035 JOW983035 JYS983035 KIO983035 KSK983035 LCG983035 LMC983035 LVY983035 MFU983035 MPQ983035 MZM983035 NJI983035 NTE983035 ODA983035 OMW983035 OWS983035 PGO983035 PQK983035 QAG983035 QKC983035 QTY983035 RDU983035 RNQ983035 RXM983035 SHI983035 SRE983035 TBA983035 TKW983035 TUS983035 UEO983035 UOK983035 UYG983035 VIC983035 VRY983035 WBU983035 WLQ983035 WVM983035 C6 IY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C65531 IY65531 SU65531 ACQ65531 AMM65531 AWI65531 BGE65531 BQA65531 BZW65531 CJS65531 CTO65531 DDK65531 DNG65531 DXC65531 EGY65531 EQU65531 FAQ65531 FKM65531 FUI65531 GEE65531 GOA65531 GXW65531 HHS65531 HRO65531 IBK65531 ILG65531 IVC65531 JEY65531 JOU65531 JYQ65531 KIM65531 KSI65531 LCE65531 LMA65531 LVW65531 MFS65531 MPO65531 MZK65531 NJG65531 NTC65531 OCY65531 OMU65531 OWQ65531 PGM65531 PQI65531 QAE65531 QKA65531 QTW65531 RDS65531 RNO65531 RXK65531 SHG65531 SRC65531 TAY65531 TKU65531 TUQ65531 UEM65531 UOI65531 UYE65531 VIA65531 VRW65531 WBS65531 WLO65531 WVK65531 C131067 IY131067 SU131067 ACQ131067 AMM131067 AWI131067 BGE131067 BQA131067 BZW131067 CJS131067 CTO131067 DDK131067 DNG131067 DXC131067 EGY131067 EQU131067 FAQ131067 FKM131067 FUI131067 GEE131067 GOA131067 GXW131067 HHS131067 HRO131067 IBK131067 ILG131067 IVC131067 JEY131067 JOU131067 JYQ131067 KIM131067 KSI131067 LCE131067 LMA131067 LVW131067 MFS131067 MPO131067 MZK131067 NJG131067 NTC131067 OCY131067 OMU131067 OWQ131067 PGM131067 PQI131067 QAE131067 QKA131067 QTW131067 RDS131067 RNO131067 RXK131067 SHG131067 SRC131067 TAY131067 TKU131067 TUQ131067 UEM131067 UOI131067 UYE131067 VIA131067 VRW131067 WBS131067 WLO131067 WVK131067 C196603 IY196603 SU196603 ACQ196603 AMM196603 AWI196603 BGE196603 BQA196603 BZW196603 CJS196603 CTO196603 DDK196603 DNG196603 DXC196603 EGY196603 EQU196603 FAQ196603 FKM196603 FUI196603 GEE196603 GOA196603 GXW196603 HHS196603 HRO196603 IBK196603 ILG196603 IVC196603 JEY196603 JOU196603 JYQ196603 KIM196603 KSI196603 LCE196603 LMA196603 LVW196603 MFS196603 MPO196603 MZK196603 NJG196603 NTC196603 OCY196603 OMU196603 OWQ196603 PGM196603 PQI196603 QAE196603 QKA196603 QTW196603 RDS196603 RNO196603 RXK196603 SHG196603 SRC196603 TAY196603 TKU196603 TUQ196603 UEM196603 UOI196603 UYE196603 VIA196603 VRW196603 WBS196603 WLO196603 WVK196603 C262139 IY262139 SU262139 ACQ262139 AMM262139 AWI262139 BGE262139 BQA262139 BZW262139 CJS262139 CTO262139 DDK262139 DNG262139 DXC262139 EGY262139 EQU262139 FAQ262139 FKM262139 FUI262139 GEE262139 GOA262139 GXW262139 HHS262139 HRO262139 IBK262139 ILG262139 IVC262139 JEY262139 JOU262139 JYQ262139 KIM262139 KSI262139 LCE262139 LMA262139 LVW262139 MFS262139 MPO262139 MZK262139 NJG262139 NTC262139 OCY262139 OMU262139 OWQ262139 PGM262139 PQI262139 QAE262139 QKA262139 QTW262139 RDS262139 RNO262139 RXK262139 SHG262139 SRC262139 TAY262139 TKU262139 TUQ262139 UEM262139 UOI262139 UYE262139 VIA262139 VRW262139 WBS262139 WLO262139 WVK262139 C327675 IY327675 SU327675 ACQ327675 AMM327675 AWI327675 BGE327675 BQA327675 BZW327675 CJS327675 CTO327675 DDK327675 DNG327675 DXC327675 EGY327675 EQU327675 FAQ327675 FKM327675 FUI327675 GEE327675 GOA327675 GXW327675 HHS327675 HRO327675 IBK327675 ILG327675 IVC327675 JEY327675 JOU327675 JYQ327675 KIM327675 KSI327675 LCE327675 LMA327675 LVW327675 MFS327675 MPO327675 MZK327675 NJG327675 NTC327675 OCY327675 OMU327675 OWQ327675 PGM327675 PQI327675 QAE327675 QKA327675 QTW327675 RDS327675 RNO327675 RXK327675 SHG327675 SRC327675 TAY327675 TKU327675 TUQ327675 UEM327675 UOI327675 UYE327675 VIA327675 VRW327675 WBS327675 WLO327675 WVK327675 C393211 IY393211 SU393211 ACQ393211 AMM393211 AWI393211 BGE393211 BQA393211 BZW393211 CJS393211 CTO393211 DDK393211 DNG393211 DXC393211 EGY393211 EQU393211 FAQ393211 FKM393211 FUI393211 GEE393211 GOA393211 GXW393211 HHS393211 HRO393211 IBK393211 ILG393211 IVC393211 JEY393211 JOU393211 JYQ393211 KIM393211 KSI393211 LCE393211 LMA393211 LVW393211 MFS393211 MPO393211 MZK393211 NJG393211 NTC393211 OCY393211 OMU393211 OWQ393211 PGM393211 PQI393211 QAE393211 QKA393211 QTW393211 RDS393211 RNO393211 RXK393211 SHG393211 SRC393211 TAY393211 TKU393211 TUQ393211 UEM393211 UOI393211 UYE393211 VIA393211 VRW393211 WBS393211 WLO393211 WVK393211 C458747 IY458747 SU458747 ACQ458747 AMM458747 AWI458747 BGE458747 BQA458747 BZW458747 CJS458747 CTO458747 DDK458747 DNG458747 DXC458747 EGY458747 EQU458747 FAQ458747 FKM458747 FUI458747 GEE458747 GOA458747 GXW458747 HHS458747 HRO458747 IBK458747 ILG458747 IVC458747 JEY458747 JOU458747 JYQ458747 KIM458747 KSI458747 LCE458747 LMA458747 LVW458747 MFS458747 MPO458747 MZK458747 NJG458747 NTC458747 OCY458747 OMU458747 OWQ458747 PGM458747 PQI458747 QAE458747 QKA458747 QTW458747 RDS458747 RNO458747 RXK458747 SHG458747 SRC458747 TAY458747 TKU458747 TUQ458747 UEM458747 UOI458747 UYE458747 VIA458747 VRW458747 WBS458747 WLO458747 WVK458747 C524283 IY524283 SU524283 ACQ524283 AMM524283 AWI524283 BGE524283 BQA524283 BZW524283 CJS524283 CTO524283 DDK524283 DNG524283 DXC524283 EGY524283 EQU524283 FAQ524283 FKM524283 FUI524283 GEE524283 GOA524283 GXW524283 HHS524283 HRO524283 IBK524283 ILG524283 IVC524283 JEY524283 JOU524283 JYQ524283 KIM524283 KSI524283 LCE524283 LMA524283 LVW524283 MFS524283 MPO524283 MZK524283 NJG524283 NTC524283 OCY524283 OMU524283 OWQ524283 PGM524283 PQI524283 QAE524283 QKA524283 QTW524283 RDS524283 RNO524283 RXK524283 SHG524283 SRC524283 TAY524283 TKU524283 TUQ524283 UEM524283 UOI524283 UYE524283 VIA524283 VRW524283 WBS524283 WLO524283 WVK524283 C589819 IY589819 SU589819 ACQ589819 AMM589819 AWI589819 BGE589819 BQA589819 BZW589819 CJS589819 CTO589819 DDK589819 DNG589819 DXC589819 EGY589819 EQU589819 FAQ589819 FKM589819 FUI589819 GEE589819 GOA589819 GXW589819 HHS589819 HRO589819 IBK589819 ILG589819 IVC589819 JEY589819 JOU589819 JYQ589819 KIM589819 KSI589819 LCE589819 LMA589819 LVW589819 MFS589819 MPO589819 MZK589819 NJG589819 NTC589819 OCY589819 OMU589819 OWQ589819 PGM589819 PQI589819 QAE589819 QKA589819 QTW589819 RDS589819 RNO589819 RXK589819 SHG589819 SRC589819 TAY589819 TKU589819 TUQ589819 UEM589819 UOI589819 UYE589819 VIA589819 VRW589819 WBS589819 WLO589819 WVK589819 C655355 IY655355 SU655355 ACQ655355 AMM655355 AWI655355 BGE655355 BQA655355 BZW655355 CJS655355 CTO655355 DDK655355 DNG655355 DXC655355 EGY655355 EQU655355 FAQ655355 FKM655355 FUI655355 GEE655355 GOA655355 GXW655355 HHS655355 HRO655355 IBK655355 ILG655355 IVC655355 JEY655355 JOU655355 JYQ655355 KIM655355 KSI655355 LCE655355 LMA655355 LVW655355 MFS655355 MPO655355 MZK655355 NJG655355 NTC655355 OCY655355 OMU655355 OWQ655355 PGM655355 PQI655355 QAE655355 QKA655355 QTW655355 RDS655355 RNO655355 RXK655355 SHG655355 SRC655355 TAY655355 TKU655355 TUQ655355 UEM655355 UOI655355 UYE655355 VIA655355 VRW655355 WBS655355 WLO655355 WVK655355 C720891 IY720891 SU720891 ACQ720891 AMM720891 AWI720891 BGE720891 BQA720891 BZW720891 CJS720891 CTO720891 DDK720891 DNG720891 DXC720891 EGY720891 EQU720891 FAQ720891 FKM720891 FUI720891 GEE720891 GOA720891 GXW720891 HHS720891 HRO720891 IBK720891 ILG720891 IVC720891 JEY720891 JOU720891 JYQ720891 KIM720891 KSI720891 LCE720891 LMA720891 LVW720891 MFS720891 MPO720891 MZK720891 NJG720891 NTC720891 OCY720891 OMU720891 OWQ720891 PGM720891 PQI720891 QAE720891 QKA720891 QTW720891 RDS720891 RNO720891 RXK720891 SHG720891 SRC720891 TAY720891 TKU720891 TUQ720891 UEM720891 UOI720891 UYE720891 VIA720891 VRW720891 WBS720891 WLO720891 WVK720891 C786427 IY786427 SU786427 ACQ786427 AMM786427 AWI786427 BGE786427 BQA786427 BZW786427 CJS786427 CTO786427 DDK786427 DNG786427 DXC786427 EGY786427 EQU786427 FAQ786427 FKM786427 FUI786427 GEE786427 GOA786427 GXW786427 HHS786427 HRO786427 IBK786427 ILG786427 IVC786427 JEY786427 JOU786427 JYQ786427 KIM786427 KSI786427 LCE786427 LMA786427 LVW786427 MFS786427 MPO786427 MZK786427 NJG786427 NTC786427 OCY786427 OMU786427 OWQ786427 PGM786427 PQI786427 QAE786427 QKA786427 QTW786427 RDS786427 RNO786427 RXK786427 SHG786427 SRC786427 TAY786427 TKU786427 TUQ786427 UEM786427 UOI786427 UYE786427 VIA786427 VRW786427 WBS786427 WLO786427 WVK786427 C851963 IY851963 SU851963 ACQ851963 AMM851963 AWI851963 BGE851963 BQA851963 BZW851963 CJS851963 CTO851963 DDK851963 DNG851963 DXC851963 EGY851963 EQU851963 FAQ851963 FKM851963 FUI851963 GEE851963 GOA851963 GXW851963 HHS851963 HRO851963 IBK851963 ILG851963 IVC851963 JEY851963 JOU851963 JYQ851963 KIM851963 KSI851963 LCE851963 LMA851963 LVW851963 MFS851963 MPO851963 MZK851963 NJG851963 NTC851963 OCY851963 OMU851963 OWQ851963 PGM851963 PQI851963 QAE851963 QKA851963 QTW851963 RDS851963 RNO851963 RXK851963 SHG851963 SRC851963 TAY851963 TKU851963 TUQ851963 UEM851963 UOI851963 UYE851963 VIA851963 VRW851963 WBS851963 WLO851963 WVK851963 C917499 IY917499 SU917499 ACQ917499 AMM917499 AWI917499 BGE917499 BQA917499 BZW917499 CJS917499 CTO917499 DDK917499 DNG917499 DXC917499 EGY917499 EQU917499 FAQ917499 FKM917499 FUI917499 GEE917499 GOA917499 GXW917499 HHS917499 HRO917499 IBK917499 ILG917499 IVC917499 JEY917499 JOU917499 JYQ917499 KIM917499 KSI917499 LCE917499 LMA917499 LVW917499 MFS917499 MPO917499 MZK917499 NJG917499 NTC917499 OCY917499 OMU917499 OWQ917499 PGM917499 PQI917499 QAE917499 QKA917499 QTW917499 RDS917499 RNO917499 RXK917499 SHG917499 SRC917499 TAY917499 TKU917499 TUQ917499 UEM917499 UOI917499 UYE917499 VIA917499 VRW917499 WBS917499 WLO917499 WVK917499 C983035 IY983035 SU983035 ACQ983035 AMM983035 AWI983035 BGE983035 BQA983035 BZW983035 CJS983035 CTO983035 DDK983035 DNG983035 DXC983035 EGY983035 EQU983035 FAQ983035 FKM983035 FUI983035 GEE983035 GOA983035 GXW983035 HHS983035 HRO983035 IBK983035 ILG983035 IVC983035 JEY983035 JOU983035 JYQ983035 KIM983035 KSI983035 LCE983035 LMA983035 LVW983035 MFS983035 MPO983035 MZK983035 NJG983035 NTC983035 OCY983035 OMU983035 OWQ983035 PGM983035 PQI983035 QAE983035 QKA983035 QTW983035 RDS983035 RNO983035 RXK983035 SHG983035 SRC983035 TAY983035 TKU983035 TUQ983035 UEM983035 UOI983035 UYE983035 VIA983035 VRW983035 WBS983035 WLO983035 WVK983035" xr:uid="{00000000-0002-0000-0400-000004000000}"/>
    <dataValidation imeMode="halfAlpha" allowBlank="1" showInputMessage="1" showErrorMessage="1" sqref="N65551:N65559 JJ65551:JJ65559 TF65551:TF65559 ADB65551:ADB65559 AMX65551:AMX65559 AWT65551:AWT65559 BGP65551:BGP65559 BQL65551:BQL65559 CAH65551:CAH65559 CKD65551:CKD65559 CTZ65551:CTZ65559 DDV65551:DDV65559 DNR65551:DNR65559 DXN65551:DXN65559 EHJ65551:EHJ65559 ERF65551:ERF65559 FBB65551:FBB65559 FKX65551:FKX65559 FUT65551:FUT65559 GEP65551:GEP65559 GOL65551:GOL65559 GYH65551:GYH65559 HID65551:HID65559 HRZ65551:HRZ65559 IBV65551:IBV65559 ILR65551:ILR65559 IVN65551:IVN65559 JFJ65551:JFJ65559 JPF65551:JPF65559 JZB65551:JZB65559 KIX65551:KIX65559 KST65551:KST65559 LCP65551:LCP65559 LML65551:LML65559 LWH65551:LWH65559 MGD65551:MGD65559 MPZ65551:MPZ65559 MZV65551:MZV65559 NJR65551:NJR65559 NTN65551:NTN65559 ODJ65551:ODJ65559 ONF65551:ONF65559 OXB65551:OXB65559 PGX65551:PGX65559 PQT65551:PQT65559 QAP65551:QAP65559 QKL65551:QKL65559 QUH65551:QUH65559 RED65551:RED65559 RNZ65551:RNZ65559 RXV65551:RXV65559 SHR65551:SHR65559 SRN65551:SRN65559 TBJ65551:TBJ65559 TLF65551:TLF65559 TVB65551:TVB65559 UEX65551:UEX65559 UOT65551:UOT65559 UYP65551:UYP65559 VIL65551:VIL65559 VSH65551:VSH65559 WCD65551:WCD65559 WLZ65551:WLZ65559 WVV65551:WVV65559 N131087:N131095 JJ131087:JJ131095 TF131087:TF131095 ADB131087:ADB131095 AMX131087:AMX131095 AWT131087:AWT131095 BGP131087:BGP131095 BQL131087:BQL131095 CAH131087:CAH131095 CKD131087:CKD131095 CTZ131087:CTZ131095 DDV131087:DDV131095 DNR131087:DNR131095 DXN131087:DXN131095 EHJ131087:EHJ131095 ERF131087:ERF131095 FBB131087:FBB131095 FKX131087:FKX131095 FUT131087:FUT131095 GEP131087:GEP131095 GOL131087:GOL131095 GYH131087:GYH131095 HID131087:HID131095 HRZ131087:HRZ131095 IBV131087:IBV131095 ILR131087:ILR131095 IVN131087:IVN131095 JFJ131087:JFJ131095 JPF131087:JPF131095 JZB131087:JZB131095 KIX131087:KIX131095 KST131087:KST131095 LCP131087:LCP131095 LML131087:LML131095 LWH131087:LWH131095 MGD131087:MGD131095 MPZ131087:MPZ131095 MZV131087:MZV131095 NJR131087:NJR131095 NTN131087:NTN131095 ODJ131087:ODJ131095 ONF131087:ONF131095 OXB131087:OXB131095 PGX131087:PGX131095 PQT131087:PQT131095 QAP131087:QAP131095 QKL131087:QKL131095 QUH131087:QUH131095 RED131087:RED131095 RNZ131087:RNZ131095 RXV131087:RXV131095 SHR131087:SHR131095 SRN131087:SRN131095 TBJ131087:TBJ131095 TLF131087:TLF131095 TVB131087:TVB131095 UEX131087:UEX131095 UOT131087:UOT131095 UYP131087:UYP131095 VIL131087:VIL131095 VSH131087:VSH131095 WCD131087:WCD131095 WLZ131087:WLZ131095 WVV131087:WVV131095 N196623:N196631 JJ196623:JJ196631 TF196623:TF196631 ADB196623:ADB196631 AMX196623:AMX196631 AWT196623:AWT196631 BGP196623:BGP196631 BQL196623:BQL196631 CAH196623:CAH196631 CKD196623:CKD196631 CTZ196623:CTZ196631 DDV196623:DDV196631 DNR196623:DNR196631 DXN196623:DXN196631 EHJ196623:EHJ196631 ERF196623:ERF196631 FBB196623:FBB196631 FKX196623:FKX196631 FUT196623:FUT196631 GEP196623:GEP196631 GOL196623:GOL196631 GYH196623:GYH196631 HID196623:HID196631 HRZ196623:HRZ196631 IBV196623:IBV196631 ILR196623:ILR196631 IVN196623:IVN196631 JFJ196623:JFJ196631 JPF196623:JPF196631 JZB196623:JZB196631 KIX196623:KIX196631 KST196623:KST196631 LCP196623:LCP196631 LML196623:LML196631 LWH196623:LWH196631 MGD196623:MGD196631 MPZ196623:MPZ196631 MZV196623:MZV196631 NJR196623:NJR196631 NTN196623:NTN196631 ODJ196623:ODJ196631 ONF196623:ONF196631 OXB196623:OXB196631 PGX196623:PGX196631 PQT196623:PQT196631 QAP196623:QAP196631 QKL196623:QKL196631 QUH196623:QUH196631 RED196623:RED196631 RNZ196623:RNZ196631 RXV196623:RXV196631 SHR196623:SHR196631 SRN196623:SRN196631 TBJ196623:TBJ196631 TLF196623:TLF196631 TVB196623:TVB196631 UEX196623:UEX196631 UOT196623:UOT196631 UYP196623:UYP196631 VIL196623:VIL196631 VSH196623:VSH196631 WCD196623:WCD196631 WLZ196623:WLZ196631 WVV196623:WVV196631 N262159:N262167 JJ262159:JJ262167 TF262159:TF262167 ADB262159:ADB262167 AMX262159:AMX262167 AWT262159:AWT262167 BGP262159:BGP262167 BQL262159:BQL262167 CAH262159:CAH262167 CKD262159:CKD262167 CTZ262159:CTZ262167 DDV262159:DDV262167 DNR262159:DNR262167 DXN262159:DXN262167 EHJ262159:EHJ262167 ERF262159:ERF262167 FBB262159:FBB262167 FKX262159:FKX262167 FUT262159:FUT262167 GEP262159:GEP262167 GOL262159:GOL262167 GYH262159:GYH262167 HID262159:HID262167 HRZ262159:HRZ262167 IBV262159:IBV262167 ILR262159:ILR262167 IVN262159:IVN262167 JFJ262159:JFJ262167 JPF262159:JPF262167 JZB262159:JZB262167 KIX262159:KIX262167 KST262159:KST262167 LCP262159:LCP262167 LML262159:LML262167 LWH262159:LWH262167 MGD262159:MGD262167 MPZ262159:MPZ262167 MZV262159:MZV262167 NJR262159:NJR262167 NTN262159:NTN262167 ODJ262159:ODJ262167 ONF262159:ONF262167 OXB262159:OXB262167 PGX262159:PGX262167 PQT262159:PQT262167 QAP262159:QAP262167 QKL262159:QKL262167 QUH262159:QUH262167 RED262159:RED262167 RNZ262159:RNZ262167 RXV262159:RXV262167 SHR262159:SHR262167 SRN262159:SRN262167 TBJ262159:TBJ262167 TLF262159:TLF262167 TVB262159:TVB262167 UEX262159:UEX262167 UOT262159:UOT262167 UYP262159:UYP262167 VIL262159:VIL262167 VSH262159:VSH262167 WCD262159:WCD262167 WLZ262159:WLZ262167 WVV262159:WVV262167 N327695:N327703 JJ327695:JJ327703 TF327695:TF327703 ADB327695:ADB327703 AMX327695:AMX327703 AWT327695:AWT327703 BGP327695:BGP327703 BQL327695:BQL327703 CAH327695:CAH327703 CKD327695:CKD327703 CTZ327695:CTZ327703 DDV327695:DDV327703 DNR327695:DNR327703 DXN327695:DXN327703 EHJ327695:EHJ327703 ERF327695:ERF327703 FBB327695:FBB327703 FKX327695:FKX327703 FUT327695:FUT327703 GEP327695:GEP327703 GOL327695:GOL327703 GYH327695:GYH327703 HID327695:HID327703 HRZ327695:HRZ327703 IBV327695:IBV327703 ILR327695:ILR327703 IVN327695:IVN327703 JFJ327695:JFJ327703 JPF327695:JPF327703 JZB327695:JZB327703 KIX327695:KIX327703 KST327695:KST327703 LCP327695:LCP327703 LML327695:LML327703 LWH327695:LWH327703 MGD327695:MGD327703 MPZ327695:MPZ327703 MZV327695:MZV327703 NJR327695:NJR327703 NTN327695:NTN327703 ODJ327695:ODJ327703 ONF327695:ONF327703 OXB327695:OXB327703 PGX327695:PGX327703 PQT327695:PQT327703 QAP327695:QAP327703 QKL327695:QKL327703 QUH327695:QUH327703 RED327695:RED327703 RNZ327695:RNZ327703 RXV327695:RXV327703 SHR327695:SHR327703 SRN327695:SRN327703 TBJ327695:TBJ327703 TLF327695:TLF327703 TVB327695:TVB327703 UEX327695:UEX327703 UOT327695:UOT327703 UYP327695:UYP327703 VIL327695:VIL327703 VSH327695:VSH327703 WCD327695:WCD327703 WLZ327695:WLZ327703 WVV327695:WVV327703 N393231:N393239 JJ393231:JJ393239 TF393231:TF393239 ADB393231:ADB393239 AMX393231:AMX393239 AWT393231:AWT393239 BGP393231:BGP393239 BQL393231:BQL393239 CAH393231:CAH393239 CKD393231:CKD393239 CTZ393231:CTZ393239 DDV393231:DDV393239 DNR393231:DNR393239 DXN393231:DXN393239 EHJ393231:EHJ393239 ERF393231:ERF393239 FBB393231:FBB393239 FKX393231:FKX393239 FUT393231:FUT393239 GEP393231:GEP393239 GOL393231:GOL393239 GYH393231:GYH393239 HID393231:HID393239 HRZ393231:HRZ393239 IBV393231:IBV393239 ILR393231:ILR393239 IVN393231:IVN393239 JFJ393231:JFJ393239 JPF393231:JPF393239 JZB393231:JZB393239 KIX393231:KIX393239 KST393231:KST393239 LCP393231:LCP393239 LML393231:LML393239 LWH393231:LWH393239 MGD393231:MGD393239 MPZ393231:MPZ393239 MZV393231:MZV393239 NJR393231:NJR393239 NTN393231:NTN393239 ODJ393231:ODJ393239 ONF393231:ONF393239 OXB393231:OXB393239 PGX393231:PGX393239 PQT393231:PQT393239 QAP393231:QAP393239 QKL393231:QKL393239 QUH393231:QUH393239 RED393231:RED393239 RNZ393231:RNZ393239 RXV393231:RXV393239 SHR393231:SHR393239 SRN393231:SRN393239 TBJ393231:TBJ393239 TLF393231:TLF393239 TVB393231:TVB393239 UEX393231:UEX393239 UOT393231:UOT393239 UYP393231:UYP393239 VIL393231:VIL393239 VSH393231:VSH393239 WCD393231:WCD393239 WLZ393231:WLZ393239 WVV393231:WVV393239 N458767:N458775 JJ458767:JJ458775 TF458767:TF458775 ADB458767:ADB458775 AMX458767:AMX458775 AWT458767:AWT458775 BGP458767:BGP458775 BQL458767:BQL458775 CAH458767:CAH458775 CKD458767:CKD458775 CTZ458767:CTZ458775 DDV458767:DDV458775 DNR458767:DNR458775 DXN458767:DXN458775 EHJ458767:EHJ458775 ERF458767:ERF458775 FBB458767:FBB458775 FKX458767:FKX458775 FUT458767:FUT458775 GEP458767:GEP458775 GOL458767:GOL458775 GYH458767:GYH458775 HID458767:HID458775 HRZ458767:HRZ458775 IBV458767:IBV458775 ILR458767:ILR458775 IVN458767:IVN458775 JFJ458767:JFJ458775 JPF458767:JPF458775 JZB458767:JZB458775 KIX458767:KIX458775 KST458767:KST458775 LCP458767:LCP458775 LML458767:LML458775 LWH458767:LWH458775 MGD458767:MGD458775 MPZ458767:MPZ458775 MZV458767:MZV458775 NJR458767:NJR458775 NTN458767:NTN458775 ODJ458767:ODJ458775 ONF458767:ONF458775 OXB458767:OXB458775 PGX458767:PGX458775 PQT458767:PQT458775 QAP458767:QAP458775 QKL458767:QKL458775 QUH458767:QUH458775 RED458767:RED458775 RNZ458767:RNZ458775 RXV458767:RXV458775 SHR458767:SHR458775 SRN458767:SRN458775 TBJ458767:TBJ458775 TLF458767:TLF458775 TVB458767:TVB458775 UEX458767:UEX458775 UOT458767:UOT458775 UYP458767:UYP458775 VIL458767:VIL458775 VSH458767:VSH458775 WCD458767:WCD458775 WLZ458767:WLZ458775 WVV458767:WVV458775 N524303:N524311 JJ524303:JJ524311 TF524303:TF524311 ADB524303:ADB524311 AMX524303:AMX524311 AWT524303:AWT524311 BGP524303:BGP524311 BQL524303:BQL524311 CAH524303:CAH524311 CKD524303:CKD524311 CTZ524303:CTZ524311 DDV524303:DDV524311 DNR524303:DNR524311 DXN524303:DXN524311 EHJ524303:EHJ524311 ERF524303:ERF524311 FBB524303:FBB524311 FKX524303:FKX524311 FUT524303:FUT524311 GEP524303:GEP524311 GOL524303:GOL524311 GYH524303:GYH524311 HID524303:HID524311 HRZ524303:HRZ524311 IBV524303:IBV524311 ILR524303:ILR524311 IVN524303:IVN524311 JFJ524303:JFJ524311 JPF524303:JPF524311 JZB524303:JZB524311 KIX524303:KIX524311 KST524303:KST524311 LCP524303:LCP524311 LML524303:LML524311 LWH524303:LWH524311 MGD524303:MGD524311 MPZ524303:MPZ524311 MZV524303:MZV524311 NJR524303:NJR524311 NTN524303:NTN524311 ODJ524303:ODJ524311 ONF524303:ONF524311 OXB524303:OXB524311 PGX524303:PGX524311 PQT524303:PQT524311 QAP524303:QAP524311 QKL524303:QKL524311 QUH524303:QUH524311 RED524303:RED524311 RNZ524303:RNZ524311 RXV524303:RXV524311 SHR524303:SHR524311 SRN524303:SRN524311 TBJ524303:TBJ524311 TLF524303:TLF524311 TVB524303:TVB524311 UEX524303:UEX524311 UOT524303:UOT524311 UYP524303:UYP524311 VIL524303:VIL524311 VSH524303:VSH524311 WCD524303:WCD524311 WLZ524303:WLZ524311 WVV524303:WVV524311 N589839:N589847 JJ589839:JJ589847 TF589839:TF589847 ADB589839:ADB589847 AMX589839:AMX589847 AWT589839:AWT589847 BGP589839:BGP589847 BQL589839:BQL589847 CAH589839:CAH589847 CKD589839:CKD589847 CTZ589839:CTZ589847 DDV589839:DDV589847 DNR589839:DNR589847 DXN589839:DXN589847 EHJ589839:EHJ589847 ERF589839:ERF589847 FBB589839:FBB589847 FKX589839:FKX589847 FUT589839:FUT589847 GEP589839:GEP589847 GOL589839:GOL589847 GYH589839:GYH589847 HID589839:HID589847 HRZ589839:HRZ589847 IBV589839:IBV589847 ILR589839:ILR589847 IVN589839:IVN589847 JFJ589839:JFJ589847 JPF589839:JPF589847 JZB589839:JZB589847 KIX589839:KIX589847 KST589839:KST589847 LCP589839:LCP589847 LML589839:LML589847 LWH589839:LWH589847 MGD589839:MGD589847 MPZ589839:MPZ589847 MZV589839:MZV589847 NJR589839:NJR589847 NTN589839:NTN589847 ODJ589839:ODJ589847 ONF589839:ONF589847 OXB589839:OXB589847 PGX589839:PGX589847 PQT589839:PQT589847 QAP589839:QAP589847 QKL589839:QKL589847 QUH589839:QUH589847 RED589839:RED589847 RNZ589839:RNZ589847 RXV589839:RXV589847 SHR589839:SHR589847 SRN589839:SRN589847 TBJ589839:TBJ589847 TLF589839:TLF589847 TVB589839:TVB589847 UEX589839:UEX589847 UOT589839:UOT589847 UYP589839:UYP589847 VIL589839:VIL589847 VSH589839:VSH589847 WCD589839:WCD589847 WLZ589839:WLZ589847 WVV589839:WVV589847 N655375:N655383 JJ655375:JJ655383 TF655375:TF655383 ADB655375:ADB655383 AMX655375:AMX655383 AWT655375:AWT655383 BGP655375:BGP655383 BQL655375:BQL655383 CAH655375:CAH655383 CKD655375:CKD655383 CTZ655375:CTZ655383 DDV655375:DDV655383 DNR655375:DNR655383 DXN655375:DXN655383 EHJ655375:EHJ655383 ERF655375:ERF655383 FBB655375:FBB655383 FKX655375:FKX655383 FUT655375:FUT655383 GEP655375:GEP655383 GOL655375:GOL655383 GYH655375:GYH655383 HID655375:HID655383 HRZ655375:HRZ655383 IBV655375:IBV655383 ILR655375:ILR655383 IVN655375:IVN655383 JFJ655375:JFJ655383 JPF655375:JPF655383 JZB655375:JZB655383 KIX655375:KIX655383 KST655375:KST655383 LCP655375:LCP655383 LML655375:LML655383 LWH655375:LWH655383 MGD655375:MGD655383 MPZ655375:MPZ655383 MZV655375:MZV655383 NJR655375:NJR655383 NTN655375:NTN655383 ODJ655375:ODJ655383 ONF655375:ONF655383 OXB655375:OXB655383 PGX655375:PGX655383 PQT655375:PQT655383 QAP655375:QAP655383 QKL655375:QKL655383 QUH655375:QUH655383 RED655375:RED655383 RNZ655375:RNZ655383 RXV655375:RXV655383 SHR655375:SHR655383 SRN655375:SRN655383 TBJ655375:TBJ655383 TLF655375:TLF655383 TVB655375:TVB655383 UEX655375:UEX655383 UOT655375:UOT655383 UYP655375:UYP655383 VIL655375:VIL655383 VSH655375:VSH655383 WCD655375:WCD655383 WLZ655375:WLZ655383 WVV655375:WVV655383 N720911:N720919 JJ720911:JJ720919 TF720911:TF720919 ADB720911:ADB720919 AMX720911:AMX720919 AWT720911:AWT720919 BGP720911:BGP720919 BQL720911:BQL720919 CAH720911:CAH720919 CKD720911:CKD720919 CTZ720911:CTZ720919 DDV720911:DDV720919 DNR720911:DNR720919 DXN720911:DXN720919 EHJ720911:EHJ720919 ERF720911:ERF720919 FBB720911:FBB720919 FKX720911:FKX720919 FUT720911:FUT720919 GEP720911:GEP720919 GOL720911:GOL720919 GYH720911:GYH720919 HID720911:HID720919 HRZ720911:HRZ720919 IBV720911:IBV720919 ILR720911:ILR720919 IVN720911:IVN720919 JFJ720911:JFJ720919 JPF720911:JPF720919 JZB720911:JZB720919 KIX720911:KIX720919 KST720911:KST720919 LCP720911:LCP720919 LML720911:LML720919 LWH720911:LWH720919 MGD720911:MGD720919 MPZ720911:MPZ720919 MZV720911:MZV720919 NJR720911:NJR720919 NTN720911:NTN720919 ODJ720911:ODJ720919 ONF720911:ONF720919 OXB720911:OXB720919 PGX720911:PGX720919 PQT720911:PQT720919 QAP720911:QAP720919 QKL720911:QKL720919 QUH720911:QUH720919 RED720911:RED720919 RNZ720911:RNZ720919 RXV720911:RXV720919 SHR720911:SHR720919 SRN720911:SRN720919 TBJ720911:TBJ720919 TLF720911:TLF720919 TVB720911:TVB720919 UEX720911:UEX720919 UOT720911:UOT720919 UYP720911:UYP720919 VIL720911:VIL720919 VSH720911:VSH720919 WCD720911:WCD720919 WLZ720911:WLZ720919 WVV720911:WVV720919 N786447:N786455 JJ786447:JJ786455 TF786447:TF786455 ADB786447:ADB786455 AMX786447:AMX786455 AWT786447:AWT786455 BGP786447:BGP786455 BQL786447:BQL786455 CAH786447:CAH786455 CKD786447:CKD786455 CTZ786447:CTZ786455 DDV786447:DDV786455 DNR786447:DNR786455 DXN786447:DXN786455 EHJ786447:EHJ786455 ERF786447:ERF786455 FBB786447:FBB786455 FKX786447:FKX786455 FUT786447:FUT786455 GEP786447:GEP786455 GOL786447:GOL786455 GYH786447:GYH786455 HID786447:HID786455 HRZ786447:HRZ786455 IBV786447:IBV786455 ILR786447:ILR786455 IVN786447:IVN786455 JFJ786447:JFJ786455 JPF786447:JPF786455 JZB786447:JZB786455 KIX786447:KIX786455 KST786447:KST786455 LCP786447:LCP786455 LML786447:LML786455 LWH786447:LWH786455 MGD786447:MGD786455 MPZ786447:MPZ786455 MZV786447:MZV786455 NJR786447:NJR786455 NTN786447:NTN786455 ODJ786447:ODJ786455 ONF786447:ONF786455 OXB786447:OXB786455 PGX786447:PGX786455 PQT786447:PQT786455 QAP786447:QAP786455 QKL786447:QKL786455 QUH786447:QUH786455 RED786447:RED786455 RNZ786447:RNZ786455 RXV786447:RXV786455 SHR786447:SHR786455 SRN786447:SRN786455 TBJ786447:TBJ786455 TLF786447:TLF786455 TVB786447:TVB786455 UEX786447:UEX786455 UOT786447:UOT786455 UYP786447:UYP786455 VIL786447:VIL786455 VSH786447:VSH786455 WCD786447:WCD786455 WLZ786447:WLZ786455 WVV786447:WVV786455 N851983:N851991 JJ851983:JJ851991 TF851983:TF851991 ADB851983:ADB851991 AMX851983:AMX851991 AWT851983:AWT851991 BGP851983:BGP851991 BQL851983:BQL851991 CAH851983:CAH851991 CKD851983:CKD851991 CTZ851983:CTZ851991 DDV851983:DDV851991 DNR851983:DNR851991 DXN851983:DXN851991 EHJ851983:EHJ851991 ERF851983:ERF851991 FBB851983:FBB851991 FKX851983:FKX851991 FUT851983:FUT851991 GEP851983:GEP851991 GOL851983:GOL851991 GYH851983:GYH851991 HID851983:HID851991 HRZ851983:HRZ851991 IBV851983:IBV851991 ILR851983:ILR851991 IVN851983:IVN851991 JFJ851983:JFJ851991 JPF851983:JPF851991 JZB851983:JZB851991 KIX851983:KIX851991 KST851983:KST851991 LCP851983:LCP851991 LML851983:LML851991 LWH851983:LWH851991 MGD851983:MGD851991 MPZ851983:MPZ851991 MZV851983:MZV851991 NJR851983:NJR851991 NTN851983:NTN851991 ODJ851983:ODJ851991 ONF851983:ONF851991 OXB851983:OXB851991 PGX851983:PGX851991 PQT851983:PQT851991 QAP851983:QAP851991 QKL851983:QKL851991 QUH851983:QUH851991 RED851983:RED851991 RNZ851983:RNZ851991 RXV851983:RXV851991 SHR851983:SHR851991 SRN851983:SRN851991 TBJ851983:TBJ851991 TLF851983:TLF851991 TVB851983:TVB851991 UEX851983:UEX851991 UOT851983:UOT851991 UYP851983:UYP851991 VIL851983:VIL851991 VSH851983:VSH851991 WCD851983:WCD851991 WLZ851983:WLZ851991 WVV851983:WVV851991 N917519:N917527 JJ917519:JJ917527 TF917519:TF917527 ADB917519:ADB917527 AMX917519:AMX917527 AWT917519:AWT917527 BGP917519:BGP917527 BQL917519:BQL917527 CAH917519:CAH917527 CKD917519:CKD917527 CTZ917519:CTZ917527 DDV917519:DDV917527 DNR917519:DNR917527 DXN917519:DXN917527 EHJ917519:EHJ917527 ERF917519:ERF917527 FBB917519:FBB917527 FKX917519:FKX917527 FUT917519:FUT917527 GEP917519:GEP917527 GOL917519:GOL917527 GYH917519:GYH917527 HID917519:HID917527 HRZ917519:HRZ917527 IBV917519:IBV917527 ILR917519:ILR917527 IVN917519:IVN917527 JFJ917519:JFJ917527 JPF917519:JPF917527 JZB917519:JZB917527 KIX917519:KIX917527 KST917519:KST917527 LCP917519:LCP917527 LML917519:LML917527 LWH917519:LWH917527 MGD917519:MGD917527 MPZ917519:MPZ917527 MZV917519:MZV917527 NJR917519:NJR917527 NTN917519:NTN917527 ODJ917519:ODJ917527 ONF917519:ONF917527 OXB917519:OXB917527 PGX917519:PGX917527 PQT917519:PQT917527 QAP917519:QAP917527 QKL917519:QKL917527 QUH917519:QUH917527 RED917519:RED917527 RNZ917519:RNZ917527 RXV917519:RXV917527 SHR917519:SHR917527 SRN917519:SRN917527 TBJ917519:TBJ917527 TLF917519:TLF917527 TVB917519:TVB917527 UEX917519:UEX917527 UOT917519:UOT917527 UYP917519:UYP917527 VIL917519:VIL917527 VSH917519:VSH917527 WCD917519:WCD917527 WLZ917519:WLZ917527 WVV917519:WVV917527 N983055:N983063 JJ983055:JJ983063 TF983055:TF983063 ADB983055:ADB983063 AMX983055:AMX983063 AWT983055:AWT983063 BGP983055:BGP983063 BQL983055:BQL983063 CAH983055:CAH983063 CKD983055:CKD983063 CTZ983055:CTZ983063 DDV983055:DDV983063 DNR983055:DNR983063 DXN983055:DXN983063 EHJ983055:EHJ983063 ERF983055:ERF983063 FBB983055:FBB983063 FKX983055:FKX983063 FUT983055:FUT983063 GEP983055:GEP983063 GOL983055:GOL983063 GYH983055:GYH983063 HID983055:HID983063 HRZ983055:HRZ983063 IBV983055:IBV983063 ILR983055:ILR983063 IVN983055:IVN983063 JFJ983055:JFJ983063 JPF983055:JPF983063 JZB983055:JZB983063 KIX983055:KIX983063 KST983055:KST983063 LCP983055:LCP983063 LML983055:LML983063 LWH983055:LWH983063 MGD983055:MGD983063 MPZ983055:MPZ983063 MZV983055:MZV983063 NJR983055:NJR983063 NTN983055:NTN983063 ODJ983055:ODJ983063 ONF983055:ONF983063 OXB983055:OXB983063 PGX983055:PGX983063 PQT983055:PQT983063 QAP983055:QAP983063 QKL983055:QKL983063 QUH983055:QUH983063 RED983055:RED983063 RNZ983055:RNZ983063 RXV983055:RXV983063 SHR983055:SHR983063 SRN983055:SRN983063 TBJ983055:TBJ983063 TLF983055:TLF983063 TVB983055:TVB983063 UEX983055:UEX983063 UOT983055:UOT983063 UYP983055:UYP983063 VIL983055:VIL983063 VSH983055:VSH983063 WCD983055:WCD983063 WLZ983055:WLZ983063 WVV983055:WVV983063 H65551:J65559 JD65551:JF65559 SZ65551:TB65559 ACV65551:ACX65559 AMR65551:AMT65559 AWN65551:AWP65559 BGJ65551:BGL65559 BQF65551:BQH65559 CAB65551:CAD65559 CJX65551:CJZ65559 CTT65551:CTV65559 DDP65551:DDR65559 DNL65551:DNN65559 DXH65551:DXJ65559 EHD65551:EHF65559 EQZ65551:ERB65559 FAV65551:FAX65559 FKR65551:FKT65559 FUN65551:FUP65559 GEJ65551:GEL65559 GOF65551:GOH65559 GYB65551:GYD65559 HHX65551:HHZ65559 HRT65551:HRV65559 IBP65551:IBR65559 ILL65551:ILN65559 IVH65551:IVJ65559 JFD65551:JFF65559 JOZ65551:JPB65559 JYV65551:JYX65559 KIR65551:KIT65559 KSN65551:KSP65559 LCJ65551:LCL65559 LMF65551:LMH65559 LWB65551:LWD65559 MFX65551:MFZ65559 MPT65551:MPV65559 MZP65551:MZR65559 NJL65551:NJN65559 NTH65551:NTJ65559 ODD65551:ODF65559 OMZ65551:ONB65559 OWV65551:OWX65559 PGR65551:PGT65559 PQN65551:PQP65559 QAJ65551:QAL65559 QKF65551:QKH65559 QUB65551:QUD65559 RDX65551:RDZ65559 RNT65551:RNV65559 RXP65551:RXR65559 SHL65551:SHN65559 SRH65551:SRJ65559 TBD65551:TBF65559 TKZ65551:TLB65559 TUV65551:TUX65559 UER65551:UET65559 UON65551:UOP65559 UYJ65551:UYL65559 VIF65551:VIH65559 VSB65551:VSD65559 WBX65551:WBZ65559 WLT65551:WLV65559 WVP65551:WVR65559 H131087:J131095 JD131087:JF131095 SZ131087:TB131095 ACV131087:ACX131095 AMR131087:AMT131095 AWN131087:AWP131095 BGJ131087:BGL131095 BQF131087:BQH131095 CAB131087:CAD131095 CJX131087:CJZ131095 CTT131087:CTV131095 DDP131087:DDR131095 DNL131087:DNN131095 DXH131087:DXJ131095 EHD131087:EHF131095 EQZ131087:ERB131095 FAV131087:FAX131095 FKR131087:FKT131095 FUN131087:FUP131095 GEJ131087:GEL131095 GOF131087:GOH131095 GYB131087:GYD131095 HHX131087:HHZ131095 HRT131087:HRV131095 IBP131087:IBR131095 ILL131087:ILN131095 IVH131087:IVJ131095 JFD131087:JFF131095 JOZ131087:JPB131095 JYV131087:JYX131095 KIR131087:KIT131095 KSN131087:KSP131095 LCJ131087:LCL131095 LMF131087:LMH131095 LWB131087:LWD131095 MFX131087:MFZ131095 MPT131087:MPV131095 MZP131087:MZR131095 NJL131087:NJN131095 NTH131087:NTJ131095 ODD131087:ODF131095 OMZ131087:ONB131095 OWV131087:OWX131095 PGR131087:PGT131095 PQN131087:PQP131095 QAJ131087:QAL131095 QKF131087:QKH131095 QUB131087:QUD131095 RDX131087:RDZ131095 RNT131087:RNV131095 RXP131087:RXR131095 SHL131087:SHN131095 SRH131087:SRJ131095 TBD131087:TBF131095 TKZ131087:TLB131095 TUV131087:TUX131095 UER131087:UET131095 UON131087:UOP131095 UYJ131087:UYL131095 VIF131087:VIH131095 VSB131087:VSD131095 WBX131087:WBZ131095 WLT131087:WLV131095 WVP131087:WVR131095 H196623:J196631 JD196623:JF196631 SZ196623:TB196631 ACV196623:ACX196631 AMR196623:AMT196631 AWN196623:AWP196631 BGJ196623:BGL196631 BQF196623:BQH196631 CAB196623:CAD196631 CJX196623:CJZ196631 CTT196623:CTV196631 DDP196623:DDR196631 DNL196623:DNN196631 DXH196623:DXJ196631 EHD196623:EHF196631 EQZ196623:ERB196631 FAV196623:FAX196631 FKR196623:FKT196631 FUN196623:FUP196631 GEJ196623:GEL196631 GOF196623:GOH196631 GYB196623:GYD196631 HHX196623:HHZ196631 HRT196623:HRV196631 IBP196623:IBR196631 ILL196623:ILN196631 IVH196623:IVJ196631 JFD196623:JFF196631 JOZ196623:JPB196631 JYV196623:JYX196631 KIR196623:KIT196631 KSN196623:KSP196631 LCJ196623:LCL196631 LMF196623:LMH196631 LWB196623:LWD196631 MFX196623:MFZ196631 MPT196623:MPV196631 MZP196623:MZR196631 NJL196623:NJN196631 NTH196623:NTJ196631 ODD196623:ODF196631 OMZ196623:ONB196631 OWV196623:OWX196631 PGR196623:PGT196631 PQN196623:PQP196631 QAJ196623:QAL196631 QKF196623:QKH196631 QUB196623:QUD196631 RDX196623:RDZ196631 RNT196623:RNV196631 RXP196623:RXR196631 SHL196623:SHN196631 SRH196623:SRJ196631 TBD196623:TBF196631 TKZ196623:TLB196631 TUV196623:TUX196631 UER196623:UET196631 UON196623:UOP196631 UYJ196623:UYL196631 VIF196623:VIH196631 VSB196623:VSD196631 WBX196623:WBZ196631 WLT196623:WLV196631 WVP196623:WVR196631 H262159:J262167 JD262159:JF262167 SZ262159:TB262167 ACV262159:ACX262167 AMR262159:AMT262167 AWN262159:AWP262167 BGJ262159:BGL262167 BQF262159:BQH262167 CAB262159:CAD262167 CJX262159:CJZ262167 CTT262159:CTV262167 DDP262159:DDR262167 DNL262159:DNN262167 DXH262159:DXJ262167 EHD262159:EHF262167 EQZ262159:ERB262167 FAV262159:FAX262167 FKR262159:FKT262167 FUN262159:FUP262167 GEJ262159:GEL262167 GOF262159:GOH262167 GYB262159:GYD262167 HHX262159:HHZ262167 HRT262159:HRV262167 IBP262159:IBR262167 ILL262159:ILN262167 IVH262159:IVJ262167 JFD262159:JFF262167 JOZ262159:JPB262167 JYV262159:JYX262167 KIR262159:KIT262167 KSN262159:KSP262167 LCJ262159:LCL262167 LMF262159:LMH262167 LWB262159:LWD262167 MFX262159:MFZ262167 MPT262159:MPV262167 MZP262159:MZR262167 NJL262159:NJN262167 NTH262159:NTJ262167 ODD262159:ODF262167 OMZ262159:ONB262167 OWV262159:OWX262167 PGR262159:PGT262167 PQN262159:PQP262167 QAJ262159:QAL262167 QKF262159:QKH262167 QUB262159:QUD262167 RDX262159:RDZ262167 RNT262159:RNV262167 RXP262159:RXR262167 SHL262159:SHN262167 SRH262159:SRJ262167 TBD262159:TBF262167 TKZ262159:TLB262167 TUV262159:TUX262167 UER262159:UET262167 UON262159:UOP262167 UYJ262159:UYL262167 VIF262159:VIH262167 VSB262159:VSD262167 WBX262159:WBZ262167 WLT262159:WLV262167 WVP262159:WVR262167 H327695:J327703 JD327695:JF327703 SZ327695:TB327703 ACV327695:ACX327703 AMR327695:AMT327703 AWN327695:AWP327703 BGJ327695:BGL327703 BQF327695:BQH327703 CAB327695:CAD327703 CJX327695:CJZ327703 CTT327695:CTV327703 DDP327695:DDR327703 DNL327695:DNN327703 DXH327695:DXJ327703 EHD327695:EHF327703 EQZ327695:ERB327703 FAV327695:FAX327703 FKR327695:FKT327703 FUN327695:FUP327703 GEJ327695:GEL327703 GOF327695:GOH327703 GYB327695:GYD327703 HHX327695:HHZ327703 HRT327695:HRV327703 IBP327695:IBR327703 ILL327695:ILN327703 IVH327695:IVJ327703 JFD327695:JFF327703 JOZ327695:JPB327703 JYV327695:JYX327703 KIR327695:KIT327703 KSN327695:KSP327703 LCJ327695:LCL327703 LMF327695:LMH327703 LWB327695:LWD327703 MFX327695:MFZ327703 MPT327695:MPV327703 MZP327695:MZR327703 NJL327695:NJN327703 NTH327695:NTJ327703 ODD327695:ODF327703 OMZ327695:ONB327703 OWV327695:OWX327703 PGR327695:PGT327703 PQN327695:PQP327703 QAJ327695:QAL327703 QKF327695:QKH327703 QUB327695:QUD327703 RDX327695:RDZ327703 RNT327695:RNV327703 RXP327695:RXR327703 SHL327695:SHN327703 SRH327695:SRJ327703 TBD327695:TBF327703 TKZ327695:TLB327703 TUV327695:TUX327703 UER327695:UET327703 UON327695:UOP327703 UYJ327695:UYL327703 VIF327695:VIH327703 VSB327695:VSD327703 WBX327695:WBZ327703 WLT327695:WLV327703 WVP327695:WVR327703 H393231:J393239 JD393231:JF393239 SZ393231:TB393239 ACV393231:ACX393239 AMR393231:AMT393239 AWN393231:AWP393239 BGJ393231:BGL393239 BQF393231:BQH393239 CAB393231:CAD393239 CJX393231:CJZ393239 CTT393231:CTV393239 DDP393231:DDR393239 DNL393231:DNN393239 DXH393231:DXJ393239 EHD393231:EHF393239 EQZ393231:ERB393239 FAV393231:FAX393239 FKR393231:FKT393239 FUN393231:FUP393239 GEJ393231:GEL393239 GOF393231:GOH393239 GYB393231:GYD393239 HHX393231:HHZ393239 HRT393231:HRV393239 IBP393231:IBR393239 ILL393231:ILN393239 IVH393231:IVJ393239 JFD393231:JFF393239 JOZ393231:JPB393239 JYV393231:JYX393239 KIR393231:KIT393239 KSN393231:KSP393239 LCJ393231:LCL393239 LMF393231:LMH393239 LWB393231:LWD393239 MFX393231:MFZ393239 MPT393231:MPV393239 MZP393231:MZR393239 NJL393231:NJN393239 NTH393231:NTJ393239 ODD393231:ODF393239 OMZ393231:ONB393239 OWV393231:OWX393239 PGR393231:PGT393239 PQN393231:PQP393239 QAJ393231:QAL393239 QKF393231:QKH393239 QUB393231:QUD393239 RDX393231:RDZ393239 RNT393231:RNV393239 RXP393231:RXR393239 SHL393231:SHN393239 SRH393231:SRJ393239 TBD393231:TBF393239 TKZ393231:TLB393239 TUV393231:TUX393239 UER393231:UET393239 UON393231:UOP393239 UYJ393231:UYL393239 VIF393231:VIH393239 VSB393231:VSD393239 WBX393231:WBZ393239 WLT393231:WLV393239 WVP393231:WVR393239 H458767:J458775 JD458767:JF458775 SZ458767:TB458775 ACV458767:ACX458775 AMR458767:AMT458775 AWN458767:AWP458775 BGJ458767:BGL458775 BQF458767:BQH458775 CAB458767:CAD458775 CJX458767:CJZ458775 CTT458767:CTV458775 DDP458767:DDR458775 DNL458767:DNN458775 DXH458767:DXJ458775 EHD458767:EHF458775 EQZ458767:ERB458775 FAV458767:FAX458775 FKR458767:FKT458775 FUN458767:FUP458775 GEJ458767:GEL458775 GOF458767:GOH458775 GYB458767:GYD458775 HHX458767:HHZ458775 HRT458767:HRV458775 IBP458767:IBR458775 ILL458767:ILN458775 IVH458767:IVJ458775 JFD458767:JFF458775 JOZ458767:JPB458775 JYV458767:JYX458775 KIR458767:KIT458775 KSN458767:KSP458775 LCJ458767:LCL458775 LMF458767:LMH458775 LWB458767:LWD458775 MFX458767:MFZ458775 MPT458767:MPV458775 MZP458767:MZR458775 NJL458767:NJN458775 NTH458767:NTJ458775 ODD458767:ODF458775 OMZ458767:ONB458775 OWV458767:OWX458775 PGR458767:PGT458775 PQN458767:PQP458775 QAJ458767:QAL458775 QKF458767:QKH458775 QUB458767:QUD458775 RDX458767:RDZ458775 RNT458767:RNV458775 RXP458767:RXR458775 SHL458767:SHN458775 SRH458767:SRJ458775 TBD458767:TBF458775 TKZ458767:TLB458775 TUV458767:TUX458775 UER458767:UET458775 UON458767:UOP458775 UYJ458767:UYL458775 VIF458767:VIH458775 VSB458767:VSD458775 WBX458767:WBZ458775 WLT458767:WLV458775 WVP458767:WVR458775 H524303:J524311 JD524303:JF524311 SZ524303:TB524311 ACV524303:ACX524311 AMR524303:AMT524311 AWN524303:AWP524311 BGJ524303:BGL524311 BQF524303:BQH524311 CAB524303:CAD524311 CJX524303:CJZ524311 CTT524303:CTV524311 DDP524303:DDR524311 DNL524303:DNN524311 DXH524303:DXJ524311 EHD524303:EHF524311 EQZ524303:ERB524311 FAV524303:FAX524311 FKR524303:FKT524311 FUN524303:FUP524311 GEJ524303:GEL524311 GOF524303:GOH524311 GYB524303:GYD524311 HHX524303:HHZ524311 HRT524303:HRV524311 IBP524303:IBR524311 ILL524303:ILN524311 IVH524303:IVJ524311 JFD524303:JFF524311 JOZ524303:JPB524311 JYV524303:JYX524311 KIR524303:KIT524311 KSN524303:KSP524311 LCJ524303:LCL524311 LMF524303:LMH524311 LWB524303:LWD524311 MFX524303:MFZ524311 MPT524303:MPV524311 MZP524303:MZR524311 NJL524303:NJN524311 NTH524303:NTJ524311 ODD524303:ODF524311 OMZ524303:ONB524311 OWV524303:OWX524311 PGR524303:PGT524311 PQN524303:PQP524311 QAJ524303:QAL524311 QKF524303:QKH524311 QUB524303:QUD524311 RDX524303:RDZ524311 RNT524303:RNV524311 RXP524303:RXR524311 SHL524303:SHN524311 SRH524303:SRJ524311 TBD524303:TBF524311 TKZ524303:TLB524311 TUV524303:TUX524311 UER524303:UET524311 UON524303:UOP524311 UYJ524303:UYL524311 VIF524303:VIH524311 VSB524303:VSD524311 WBX524303:WBZ524311 WLT524303:WLV524311 WVP524303:WVR524311 H589839:J589847 JD589839:JF589847 SZ589839:TB589847 ACV589839:ACX589847 AMR589839:AMT589847 AWN589839:AWP589847 BGJ589839:BGL589847 BQF589839:BQH589847 CAB589839:CAD589847 CJX589839:CJZ589847 CTT589839:CTV589847 DDP589839:DDR589847 DNL589839:DNN589847 DXH589839:DXJ589847 EHD589839:EHF589847 EQZ589839:ERB589847 FAV589839:FAX589847 FKR589839:FKT589847 FUN589839:FUP589847 GEJ589839:GEL589847 GOF589839:GOH589847 GYB589839:GYD589847 HHX589839:HHZ589847 HRT589839:HRV589847 IBP589839:IBR589847 ILL589839:ILN589847 IVH589839:IVJ589847 JFD589839:JFF589847 JOZ589839:JPB589847 JYV589839:JYX589847 KIR589839:KIT589847 KSN589839:KSP589847 LCJ589839:LCL589847 LMF589839:LMH589847 LWB589839:LWD589847 MFX589839:MFZ589847 MPT589839:MPV589847 MZP589839:MZR589847 NJL589839:NJN589847 NTH589839:NTJ589847 ODD589839:ODF589847 OMZ589839:ONB589847 OWV589839:OWX589847 PGR589839:PGT589847 PQN589839:PQP589847 QAJ589839:QAL589847 QKF589839:QKH589847 QUB589839:QUD589847 RDX589839:RDZ589847 RNT589839:RNV589847 RXP589839:RXR589847 SHL589839:SHN589847 SRH589839:SRJ589847 TBD589839:TBF589847 TKZ589839:TLB589847 TUV589839:TUX589847 UER589839:UET589847 UON589839:UOP589847 UYJ589839:UYL589847 VIF589839:VIH589847 VSB589839:VSD589847 WBX589839:WBZ589847 WLT589839:WLV589847 WVP589839:WVR589847 H655375:J655383 JD655375:JF655383 SZ655375:TB655383 ACV655375:ACX655383 AMR655375:AMT655383 AWN655375:AWP655383 BGJ655375:BGL655383 BQF655375:BQH655383 CAB655375:CAD655383 CJX655375:CJZ655383 CTT655375:CTV655383 DDP655375:DDR655383 DNL655375:DNN655383 DXH655375:DXJ655383 EHD655375:EHF655383 EQZ655375:ERB655383 FAV655375:FAX655383 FKR655375:FKT655383 FUN655375:FUP655383 GEJ655375:GEL655383 GOF655375:GOH655383 GYB655375:GYD655383 HHX655375:HHZ655383 HRT655375:HRV655383 IBP655375:IBR655383 ILL655375:ILN655383 IVH655375:IVJ655383 JFD655375:JFF655383 JOZ655375:JPB655383 JYV655375:JYX655383 KIR655375:KIT655383 KSN655375:KSP655383 LCJ655375:LCL655383 LMF655375:LMH655383 LWB655375:LWD655383 MFX655375:MFZ655383 MPT655375:MPV655383 MZP655375:MZR655383 NJL655375:NJN655383 NTH655375:NTJ655383 ODD655375:ODF655383 OMZ655375:ONB655383 OWV655375:OWX655383 PGR655375:PGT655383 PQN655375:PQP655383 QAJ655375:QAL655383 QKF655375:QKH655383 QUB655375:QUD655383 RDX655375:RDZ655383 RNT655375:RNV655383 RXP655375:RXR655383 SHL655375:SHN655383 SRH655375:SRJ655383 TBD655375:TBF655383 TKZ655375:TLB655383 TUV655375:TUX655383 UER655375:UET655383 UON655375:UOP655383 UYJ655375:UYL655383 VIF655375:VIH655383 VSB655375:VSD655383 WBX655375:WBZ655383 WLT655375:WLV655383 WVP655375:WVR655383 H720911:J720919 JD720911:JF720919 SZ720911:TB720919 ACV720911:ACX720919 AMR720911:AMT720919 AWN720911:AWP720919 BGJ720911:BGL720919 BQF720911:BQH720919 CAB720911:CAD720919 CJX720911:CJZ720919 CTT720911:CTV720919 DDP720911:DDR720919 DNL720911:DNN720919 DXH720911:DXJ720919 EHD720911:EHF720919 EQZ720911:ERB720919 FAV720911:FAX720919 FKR720911:FKT720919 FUN720911:FUP720919 GEJ720911:GEL720919 GOF720911:GOH720919 GYB720911:GYD720919 HHX720911:HHZ720919 HRT720911:HRV720919 IBP720911:IBR720919 ILL720911:ILN720919 IVH720911:IVJ720919 JFD720911:JFF720919 JOZ720911:JPB720919 JYV720911:JYX720919 KIR720911:KIT720919 KSN720911:KSP720919 LCJ720911:LCL720919 LMF720911:LMH720919 LWB720911:LWD720919 MFX720911:MFZ720919 MPT720911:MPV720919 MZP720911:MZR720919 NJL720911:NJN720919 NTH720911:NTJ720919 ODD720911:ODF720919 OMZ720911:ONB720919 OWV720911:OWX720919 PGR720911:PGT720919 PQN720911:PQP720919 QAJ720911:QAL720919 QKF720911:QKH720919 QUB720911:QUD720919 RDX720911:RDZ720919 RNT720911:RNV720919 RXP720911:RXR720919 SHL720911:SHN720919 SRH720911:SRJ720919 TBD720911:TBF720919 TKZ720911:TLB720919 TUV720911:TUX720919 UER720911:UET720919 UON720911:UOP720919 UYJ720911:UYL720919 VIF720911:VIH720919 VSB720911:VSD720919 WBX720911:WBZ720919 WLT720911:WLV720919 WVP720911:WVR720919 H786447:J786455 JD786447:JF786455 SZ786447:TB786455 ACV786447:ACX786455 AMR786447:AMT786455 AWN786447:AWP786455 BGJ786447:BGL786455 BQF786447:BQH786455 CAB786447:CAD786455 CJX786447:CJZ786455 CTT786447:CTV786455 DDP786447:DDR786455 DNL786447:DNN786455 DXH786447:DXJ786455 EHD786447:EHF786455 EQZ786447:ERB786455 FAV786447:FAX786455 FKR786447:FKT786455 FUN786447:FUP786455 GEJ786447:GEL786455 GOF786447:GOH786455 GYB786447:GYD786455 HHX786447:HHZ786455 HRT786447:HRV786455 IBP786447:IBR786455 ILL786447:ILN786455 IVH786447:IVJ786455 JFD786447:JFF786455 JOZ786447:JPB786455 JYV786447:JYX786455 KIR786447:KIT786455 KSN786447:KSP786455 LCJ786447:LCL786455 LMF786447:LMH786455 LWB786447:LWD786455 MFX786447:MFZ786455 MPT786447:MPV786455 MZP786447:MZR786455 NJL786447:NJN786455 NTH786447:NTJ786455 ODD786447:ODF786455 OMZ786447:ONB786455 OWV786447:OWX786455 PGR786447:PGT786455 PQN786447:PQP786455 QAJ786447:QAL786455 QKF786447:QKH786455 QUB786447:QUD786455 RDX786447:RDZ786455 RNT786447:RNV786455 RXP786447:RXR786455 SHL786447:SHN786455 SRH786447:SRJ786455 TBD786447:TBF786455 TKZ786447:TLB786455 TUV786447:TUX786455 UER786447:UET786455 UON786447:UOP786455 UYJ786447:UYL786455 VIF786447:VIH786455 VSB786447:VSD786455 WBX786447:WBZ786455 WLT786447:WLV786455 WVP786447:WVR786455 H851983:J851991 JD851983:JF851991 SZ851983:TB851991 ACV851983:ACX851991 AMR851983:AMT851991 AWN851983:AWP851991 BGJ851983:BGL851991 BQF851983:BQH851991 CAB851983:CAD851991 CJX851983:CJZ851991 CTT851983:CTV851991 DDP851983:DDR851991 DNL851983:DNN851991 DXH851983:DXJ851991 EHD851983:EHF851991 EQZ851983:ERB851991 FAV851983:FAX851991 FKR851983:FKT851991 FUN851983:FUP851991 GEJ851983:GEL851991 GOF851983:GOH851991 GYB851983:GYD851991 HHX851983:HHZ851991 HRT851983:HRV851991 IBP851983:IBR851991 ILL851983:ILN851991 IVH851983:IVJ851991 JFD851983:JFF851991 JOZ851983:JPB851991 JYV851983:JYX851991 KIR851983:KIT851991 KSN851983:KSP851991 LCJ851983:LCL851991 LMF851983:LMH851991 LWB851983:LWD851991 MFX851983:MFZ851991 MPT851983:MPV851991 MZP851983:MZR851991 NJL851983:NJN851991 NTH851983:NTJ851991 ODD851983:ODF851991 OMZ851983:ONB851991 OWV851983:OWX851991 PGR851983:PGT851991 PQN851983:PQP851991 QAJ851983:QAL851991 QKF851983:QKH851991 QUB851983:QUD851991 RDX851983:RDZ851991 RNT851983:RNV851991 RXP851983:RXR851991 SHL851983:SHN851991 SRH851983:SRJ851991 TBD851983:TBF851991 TKZ851983:TLB851991 TUV851983:TUX851991 UER851983:UET851991 UON851983:UOP851991 UYJ851983:UYL851991 VIF851983:VIH851991 VSB851983:VSD851991 WBX851983:WBZ851991 WLT851983:WLV851991 WVP851983:WVR851991 H917519:J917527 JD917519:JF917527 SZ917519:TB917527 ACV917519:ACX917527 AMR917519:AMT917527 AWN917519:AWP917527 BGJ917519:BGL917527 BQF917519:BQH917527 CAB917519:CAD917527 CJX917519:CJZ917527 CTT917519:CTV917527 DDP917519:DDR917527 DNL917519:DNN917527 DXH917519:DXJ917527 EHD917519:EHF917527 EQZ917519:ERB917527 FAV917519:FAX917527 FKR917519:FKT917527 FUN917519:FUP917527 GEJ917519:GEL917527 GOF917519:GOH917527 GYB917519:GYD917527 HHX917519:HHZ917527 HRT917519:HRV917527 IBP917519:IBR917527 ILL917519:ILN917527 IVH917519:IVJ917527 JFD917519:JFF917527 JOZ917519:JPB917527 JYV917519:JYX917527 KIR917519:KIT917527 KSN917519:KSP917527 LCJ917519:LCL917527 LMF917519:LMH917527 LWB917519:LWD917527 MFX917519:MFZ917527 MPT917519:MPV917527 MZP917519:MZR917527 NJL917519:NJN917527 NTH917519:NTJ917527 ODD917519:ODF917527 OMZ917519:ONB917527 OWV917519:OWX917527 PGR917519:PGT917527 PQN917519:PQP917527 QAJ917519:QAL917527 QKF917519:QKH917527 QUB917519:QUD917527 RDX917519:RDZ917527 RNT917519:RNV917527 RXP917519:RXR917527 SHL917519:SHN917527 SRH917519:SRJ917527 TBD917519:TBF917527 TKZ917519:TLB917527 TUV917519:TUX917527 UER917519:UET917527 UON917519:UOP917527 UYJ917519:UYL917527 VIF917519:VIH917527 VSB917519:VSD917527 WBX917519:WBZ917527 WLT917519:WLV917527 WVP917519:WVR917527 H983055:J983063 JD983055:JF983063 SZ983055:TB983063 ACV983055:ACX983063 AMR983055:AMT983063 AWN983055:AWP983063 BGJ983055:BGL983063 BQF983055:BQH983063 CAB983055:CAD983063 CJX983055:CJZ983063 CTT983055:CTV983063 DDP983055:DDR983063 DNL983055:DNN983063 DXH983055:DXJ983063 EHD983055:EHF983063 EQZ983055:ERB983063 FAV983055:FAX983063 FKR983055:FKT983063 FUN983055:FUP983063 GEJ983055:GEL983063 GOF983055:GOH983063 GYB983055:GYD983063 HHX983055:HHZ983063 HRT983055:HRV983063 IBP983055:IBR983063 ILL983055:ILN983063 IVH983055:IVJ983063 JFD983055:JFF983063 JOZ983055:JPB983063 JYV983055:JYX983063 KIR983055:KIT983063 KSN983055:KSP983063 LCJ983055:LCL983063 LMF983055:LMH983063 LWB983055:LWD983063 MFX983055:MFZ983063 MPT983055:MPV983063 MZP983055:MZR983063 NJL983055:NJN983063 NTH983055:NTJ983063 ODD983055:ODF983063 OMZ983055:ONB983063 OWV983055:OWX983063 PGR983055:PGT983063 PQN983055:PQP983063 QAJ983055:QAL983063 QKF983055:QKH983063 QUB983055:QUD983063 RDX983055:RDZ983063 RNT983055:RNV983063 RXP983055:RXR983063 SHL983055:SHN983063 SRH983055:SRJ983063 TBD983055:TBF983063 TKZ983055:TLB983063 TUV983055:TUX983063 UER983055:UET983063 UON983055:UOP983063 UYJ983055:UYL983063 VIF983055:VIH983063 VSB983055:VSD983063 WBX983055:WBZ983063 WLT983055:WLV983063 WVP983055:WVR983063 J7:N8" xr:uid="{00000000-0002-0000-0400-000005000000}"/>
    <dataValidation type="list" allowBlank="1" showInputMessage="1" showErrorMessage="1" promptTitle="団体の種類" prompt="選択してください。その他の場合は右のセルに種類を記載ください。" sqref="C9:E9" xr:uid="{00000000-0002-0000-0400-000006000000}">
      <formula1>$P$9:$Z$9</formula1>
    </dataValidation>
    <dataValidation type="list" allowBlank="1" showInputMessage="1" promptTitle="団体の種類" prompt="選択してください。その他の場合は右のセルに種類を記載ください。" sqref="WVK983039:WVM983039 IY9:JA9 SU9:SW9 ACQ9:ACS9 AMM9:AMO9 AWI9:AWK9 BGE9:BGG9 BQA9:BQC9 BZW9:BZY9 CJS9:CJU9 CTO9:CTQ9 DDK9:DDM9 DNG9:DNI9 DXC9:DXE9 EGY9:EHA9 EQU9:EQW9 FAQ9:FAS9 FKM9:FKO9 FUI9:FUK9 GEE9:GEG9 GOA9:GOC9 GXW9:GXY9 HHS9:HHU9 HRO9:HRQ9 IBK9:IBM9 ILG9:ILI9 IVC9:IVE9 JEY9:JFA9 JOU9:JOW9 JYQ9:JYS9 KIM9:KIO9 KSI9:KSK9 LCE9:LCG9 LMA9:LMC9 LVW9:LVY9 MFS9:MFU9 MPO9:MPQ9 MZK9:MZM9 NJG9:NJI9 NTC9:NTE9 OCY9:ODA9 OMU9:OMW9 OWQ9:OWS9 PGM9:PGO9 PQI9:PQK9 QAE9:QAG9 QKA9:QKC9 QTW9:QTY9 RDS9:RDU9 RNO9:RNQ9 RXK9:RXM9 SHG9:SHI9 SRC9:SRE9 TAY9:TBA9 TKU9:TKW9 TUQ9:TUS9 UEM9:UEO9 UOI9:UOK9 UYE9:UYG9 VIA9:VIC9 VRW9:VRY9 WBS9:WBU9 WLO9:WLQ9 WVK9:WVM9 C65535:E65535 IY65535:JA65535 SU65535:SW65535 ACQ65535:ACS65535 AMM65535:AMO65535 AWI65535:AWK65535 BGE65535:BGG65535 BQA65535:BQC65535 BZW65535:BZY65535 CJS65535:CJU65535 CTO65535:CTQ65535 DDK65535:DDM65535 DNG65535:DNI65535 DXC65535:DXE65535 EGY65535:EHA65535 EQU65535:EQW65535 FAQ65535:FAS65535 FKM65535:FKO65535 FUI65535:FUK65535 GEE65535:GEG65535 GOA65535:GOC65535 GXW65535:GXY65535 HHS65535:HHU65535 HRO65535:HRQ65535 IBK65535:IBM65535 ILG65535:ILI65535 IVC65535:IVE65535 JEY65535:JFA65535 JOU65535:JOW65535 JYQ65535:JYS65535 KIM65535:KIO65535 KSI65535:KSK65535 LCE65535:LCG65535 LMA65535:LMC65535 LVW65535:LVY65535 MFS65535:MFU65535 MPO65535:MPQ65535 MZK65535:MZM65535 NJG65535:NJI65535 NTC65535:NTE65535 OCY65535:ODA65535 OMU65535:OMW65535 OWQ65535:OWS65535 PGM65535:PGO65535 PQI65535:PQK65535 QAE65535:QAG65535 QKA65535:QKC65535 QTW65535:QTY65535 RDS65535:RDU65535 RNO65535:RNQ65535 RXK65535:RXM65535 SHG65535:SHI65535 SRC65535:SRE65535 TAY65535:TBA65535 TKU65535:TKW65535 TUQ65535:TUS65535 UEM65535:UEO65535 UOI65535:UOK65535 UYE65535:UYG65535 VIA65535:VIC65535 VRW65535:VRY65535 WBS65535:WBU65535 WLO65535:WLQ65535 WVK65535:WVM65535 C131071:E131071 IY131071:JA131071 SU131071:SW131071 ACQ131071:ACS131071 AMM131071:AMO131071 AWI131071:AWK131071 BGE131071:BGG131071 BQA131071:BQC131071 BZW131071:BZY131071 CJS131071:CJU131071 CTO131071:CTQ131071 DDK131071:DDM131071 DNG131071:DNI131071 DXC131071:DXE131071 EGY131071:EHA131071 EQU131071:EQW131071 FAQ131071:FAS131071 FKM131071:FKO131071 FUI131071:FUK131071 GEE131071:GEG131071 GOA131071:GOC131071 GXW131071:GXY131071 HHS131071:HHU131071 HRO131071:HRQ131071 IBK131071:IBM131071 ILG131071:ILI131071 IVC131071:IVE131071 JEY131071:JFA131071 JOU131071:JOW131071 JYQ131071:JYS131071 KIM131071:KIO131071 KSI131071:KSK131071 LCE131071:LCG131071 LMA131071:LMC131071 LVW131071:LVY131071 MFS131071:MFU131071 MPO131071:MPQ131071 MZK131071:MZM131071 NJG131071:NJI131071 NTC131071:NTE131071 OCY131071:ODA131071 OMU131071:OMW131071 OWQ131071:OWS131071 PGM131071:PGO131071 PQI131071:PQK131071 QAE131071:QAG131071 QKA131071:QKC131071 QTW131071:QTY131071 RDS131071:RDU131071 RNO131071:RNQ131071 RXK131071:RXM131071 SHG131071:SHI131071 SRC131071:SRE131071 TAY131071:TBA131071 TKU131071:TKW131071 TUQ131071:TUS131071 UEM131071:UEO131071 UOI131071:UOK131071 UYE131071:UYG131071 VIA131071:VIC131071 VRW131071:VRY131071 WBS131071:WBU131071 WLO131071:WLQ131071 WVK131071:WVM131071 C196607:E196607 IY196607:JA196607 SU196607:SW196607 ACQ196607:ACS196607 AMM196607:AMO196607 AWI196607:AWK196607 BGE196607:BGG196607 BQA196607:BQC196607 BZW196607:BZY196607 CJS196607:CJU196607 CTO196607:CTQ196607 DDK196607:DDM196607 DNG196607:DNI196607 DXC196607:DXE196607 EGY196607:EHA196607 EQU196607:EQW196607 FAQ196607:FAS196607 FKM196607:FKO196607 FUI196607:FUK196607 GEE196607:GEG196607 GOA196607:GOC196607 GXW196607:GXY196607 HHS196607:HHU196607 HRO196607:HRQ196607 IBK196607:IBM196607 ILG196607:ILI196607 IVC196607:IVE196607 JEY196607:JFA196607 JOU196607:JOW196607 JYQ196607:JYS196607 KIM196607:KIO196607 KSI196607:KSK196607 LCE196607:LCG196607 LMA196607:LMC196607 LVW196607:LVY196607 MFS196607:MFU196607 MPO196607:MPQ196607 MZK196607:MZM196607 NJG196607:NJI196607 NTC196607:NTE196607 OCY196607:ODA196607 OMU196607:OMW196607 OWQ196607:OWS196607 PGM196607:PGO196607 PQI196607:PQK196607 QAE196607:QAG196607 QKA196607:QKC196607 QTW196607:QTY196607 RDS196607:RDU196607 RNO196607:RNQ196607 RXK196607:RXM196607 SHG196607:SHI196607 SRC196607:SRE196607 TAY196607:TBA196607 TKU196607:TKW196607 TUQ196607:TUS196607 UEM196607:UEO196607 UOI196607:UOK196607 UYE196607:UYG196607 VIA196607:VIC196607 VRW196607:VRY196607 WBS196607:WBU196607 WLO196607:WLQ196607 WVK196607:WVM196607 C262143:E262143 IY262143:JA262143 SU262143:SW262143 ACQ262143:ACS262143 AMM262143:AMO262143 AWI262143:AWK262143 BGE262143:BGG262143 BQA262143:BQC262143 BZW262143:BZY262143 CJS262143:CJU262143 CTO262143:CTQ262143 DDK262143:DDM262143 DNG262143:DNI262143 DXC262143:DXE262143 EGY262143:EHA262143 EQU262143:EQW262143 FAQ262143:FAS262143 FKM262143:FKO262143 FUI262143:FUK262143 GEE262143:GEG262143 GOA262143:GOC262143 GXW262143:GXY262143 HHS262143:HHU262143 HRO262143:HRQ262143 IBK262143:IBM262143 ILG262143:ILI262143 IVC262143:IVE262143 JEY262143:JFA262143 JOU262143:JOW262143 JYQ262143:JYS262143 KIM262143:KIO262143 KSI262143:KSK262143 LCE262143:LCG262143 LMA262143:LMC262143 LVW262143:LVY262143 MFS262143:MFU262143 MPO262143:MPQ262143 MZK262143:MZM262143 NJG262143:NJI262143 NTC262143:NTE262143 OCY262143:ODA262143 OMU262143:OMW262143 OWQ262143:OWS262143 PGM262143:PGO262143 PQI262143:PQK262143 QAE262143:QAG262143 QKA262143:QKC262143 QTW262143:QTY262143 RDS262143:RDU262143 RNO262143:RNQ262143 RXK262143:RXM262143 SHG262143:SHI262143 SRC262143:SRE262143 TAY262143:TBA262143 TKU262143:TKW262143 TUQ262143:TUS262143 UEM262143:UEO262143 UOI262143:UOK262143 UYE262143:UYG262143 VIA262143:VIC262143 VRW262143:VRY262143 WBS262143:WBU262143 WLO262143:WLQ262143 WVK262143:WVM262143 C327679:E327679 IY327679:JA327679 SU327679:SW327679 ACQ327679:ACS327679 AMM327679:AMO327679 AWI327679:AWK327679 BGE327679:BGG327679 BQA327679:BQC327679 BZW327679:BZY327679 CJS327679:CJU327679 CTO327679:CTQ327679 DDK327679:DDM327679 DNG327679:DNI327679 DXC327679:DXE327679 EGY327679:EHA327679 EQU327679:EQW327679 FAQ327679:FAS327679 FKM327679:FKO327679 FUI327679:FUK327679 GEE327679:GEG327679 GOA327679:GOC327679 GXW327679:GXY327679 HHS327679:HHU327679 HRO327679:HRQ327679 IBK327679:IBM327679 ILG327679:ILI327679 IVC327679:IVE327679 JEY327679:JFA327679 JOU327679:JOW327679 JYQ327679:JYS327679 KIM327679:KIO327679 KSI327679:KSK327679 LCE327679:LCG327679 LMA327679:LMC327679 LVW327679:LVY327679 MFS327679:MFU327679 MPO327679:MPQ327679 MZK327679:MZM327679 NJG327679:NJI327679 NTC327679:NTE327679 OCY327679:ODA327679 OMU327679:OMW327679 OWQ327679:OWS327679 PGM327679:PGO327679 PQI327679:PQK327679 QAE327679:QAG327679 QKA327679:QKC327679 QTW327679:QTY327679 RDS327679:RDU327679 RNO327679:RNQ327679 RXK327679:RXM327679 SHG327679:SHI327679 SRC327679:SRE327679 TAY327679:TBA327679 TKU327679:TKW327679 TUQ327679:TUS327679 UEM327679:UEO327679 UOI327679:UOK327679 UYE327679:UYG327679 VIA327679:VIC327679 VRW327679:VRY327679 WBS327679:WBU327679 WLO327679:WLQ327679 WVK327679:WVM327679 C393215:E393215 IY393215:JA393215 SU393215:SW393215 ACQ393215:ACS393215 AMM393215:AMO393215 AWI393215:AWK393215 BGE393215:BGG393215 BQA393215:BQC393215 BZW393215:BZY393215 CJS393215:CJU393215 CTO393215:CTQ393215 DDK393215:DDM393215 DNG393215:DNI393215 DXC393215:DXE393215 EGY393215:EHA393215 EQU393215:EQW393215 FAQ393215:FAS393215 FKM393215:FKO393215 FUI393215:FUK393215 GEE393215:GEG393215 GOA393215:GOC393215 GXW393215:GXY393215 HHS393215:HHU393215 HRO393215:HRQ393215 IBK393215:IBM393215 ILG393215:ILI393215 IVC393215:IVE393215 JEY393215:JFA393215 JOU393215:JOW393215 JYQ393215:JYS393215 KIM393215:KIO393215 KSI393215:KSK393215 LCE393215:LCG393215 LMA393215:LMC393215 LVW393215:LVY393215 MFS393215:MFU393215 MPO393215:MPQ393215 MZK393215:MZM393215 NJG393215:NJI393215 NTC393215:NTE393215 OCY393215:ODA393215 OMU393215:OMW393215 OWQ393215:OWS393215 PGM393215:PGO393215 PQI393215:PQK393215 QAE393215:QAG393215 QKA393215:QKC393215 QTW393215:QTY393215 RDS393215:RDU393215 RNO393215:RNQ393215 RXK393215:RXM393215 SHG393215:SHI393215 SRC393215:SRE393215 TAY393215:TBA393215 TKU393215:TKW393215 TUQ393215:TUS393215 UEM393215:UEO393215 UOI393215:UOK393215 UYE393215:UYG393215 VIA393215:VIC393215 VRW393215:VRY393215 WBS393215:WBU393215 WLO393215:WLQ393215 WVK393215:WVM393215 C458751:E458751 IY458751:JA458751 SU458751:SW458751 ACQ458751:ACS458751 AMM458751:AMO458751 AWI458751:AWK458751 BGE458751:BGG458751 BQA458751:BQC458751 BZW458751:BZY458751 CJS458751:CJU458751 CTO458751:CTQ458751 DDK458751:DDM458751 DNG458751:DNI458751 DXC458751:DXE458751 EGY458751:EHA458751 EQU458751:EQW458751 FAQ458751:FAS458751 FKM458751:FKO458751 FUI458751:FUK458751 GEE458751:GEG458751 GOA458751:GOC458751 GXW458751:GXY458751 HHS458751:HHU458751 HRO458751:HRQ458751 IBK458751:IBM458751 ILG458751:ILI458751 IVC458751:IVE458751 JEY458751:JFA458751 JOU458751:JOW458751 JYQ458751:JYS458751 KIM458751:KIO458751 KSI458751:KSK458751 LCE458751:LCG458751 LMA458751:LMC458751 LVW458751:LVY458751 MFS458751:MFU458751 MPO458751:MPQ458751 MZK458751:MZM458751 NJG458751:NJI458751 NTC458751:NTE458751 OCY458751:ODA458751 OMU458751:OMW458751 OWQ458751:OWS458751 PGM458751:PGO458751 PQI458751:PQK458751 QAE458751:QAG458751 QKA458751:QKC458751 QTW458751:QTY458751 RDS458751:RDU458751 RNO458751:RNQ458751 RXK458751:RXM458751 SHG458751:SHI458751 SRC458751:SRE458751 TAY458751:TBA458751 TKU458751:TKW458751 TUQ458751:TUS458751 UEM458751:UEO458751 UOI458751:UOK458751 UYE458751:UYG458751 VIA458751:VIC458751 VRW458751:VRY458751 WBS458751:WBU458751 WLO458751:WLQ458751 WVK458751:WVM458751 C524287:E524287 IY524287:JA524287 SU524287:SW524287 ACQ524287:ACS524287 AMM524287:AMO524287 AWI524287:AWK524287 BGE524287:BGG524287 BQA524287:BQC524287 BZW524287:BZY524287 CJS524287:CJU524287 CTO524287:CTQ524287 DDK524287:DDM524287 DNG524287:DNI524287 DXC524287:DXE524287 EGY524287:EHA524287 EQU524287:EQW524287 FAQ524287:FAS524287 FKM524287:FKO524287 FUI524287:FUK524287 GEE524287:GEG524287 GOA524287:GOC524287 GXW524287:GXY524287 HHS524287:HHU524287 HRO524287:HRQ524287 IBK524287:IBM524287 ILG524287:ILI524287 IVC524287:IVE524287 JEY524287:JFA524287 JOU524287:JOW524287 JYQ524287:JYS524287 KIM524287:KIO524287 KSI524287:KSK524287 LCE524287:LCG524287 LMA524287:LMC524287 LVW524287:LVY524287 MFS524287:MFU524287 MPO524287:MPQ524287 MZK524287:MZM524287 NJG524287:NJI524287 NTC524287:NTE524287 OCY524287:ODA524287 OMU524287:OMW524287 OWQ524287:OWS524287 PGM524287:PGO524287 PQI524287:PQK524287 QAE524287:QAG524287 QKA524287:QKC524287 QTW524287:QTY524287 RDS524287:RDU524287 RNO524287:RNQ524287 RXK524287:RXM524287 SHG524287:SHI524287 SRC524287:SRE524287 TAY524287:TBA524287 TKU524287:TKW524287 TUQ524287:TUS524287 UEM524287:UEO524287 UOI524287:UOK524287 UYE524287:UYG524287 VIA524287:VIC524287 VRW524287:VRY524287 WBS524287:WBU524287 WLO524287:WLQ524287 WVK524287:WVM524287 C589823:E589823 IY589823:JA589823 SU589823:SW589823 ACQ589823:ACS589823 AMM589823:AMO589823 AWI589823:AWK589823 BGE589823:BGG589823 BQA589823:BQC589823 BZW589823:BZY589823 CJS589823:CJU589823 CTO589823:CTQ589823 DDK589823:DDM589823 DNG589823:DNI589823 DXC589823:DXE589823 EGY589823:EHA589823 EQU589823:EQW589823 FAQ589823:FAS589823 FKM589823:FKO589823 FUI589823:FUK589823 GEE589823:GEG589823 GOA589823:GOC589823 GXW589823:GXY589823 HHS589823:HHU589823 HRO589823:HRQ589823 IBK589823:IBM589823 ILG589823:ILI589823 IVC589823:IVE589823 JEY589823:JFA589823 JOU589823:JOW589823 JYQ589823:JYS589823 KIM589823:KIO589823 KSI589823:KSK589823 LCE589823:LCG589823 LMA589823:LMC589823 LVW589823:LVY589823 MFS589823:MFU589823 MPO589823:MPQ589823 MZK589823:MZM589823 NJG589823:NJI589823 NTC589823:NTE589823 OCY589823:ODA589823 OMU589823:OMW589823 OWQ589823:OWS589823 PGM589823:PGO589823 PQI589823:PQK589823 QAE589823:QAG589823 QKA589823:QKC589823 QTW589823:QTY589823 RDS589823:RDU589823 RNO589823:RNQ589823 RXK589823:RXM589823 SHG589823:SHI589823 SRC589823:SRE589823 TAY589823:TBA589823 TKU589823:TKW589823 TUQ589823:TUS589823 UEM589823:UEO589823 UOI589823:UOK589823 UYE589823:UYG589823 VIA589823:VIC589823 VRW589823:VRY589823 WBS589823:WBU589823 WLO589823:WLQ589823 WVK589823:WVM589823 C655359:E655359 IY655359:JA655359 SU655359:SW655359 ACQ655359:ACS655359 AMM655359:AMO655359 AWI655359:AWK655359 BGE655359:BGG655359 BQA655359:BQC655359 BZW655359:BZY655359 CJS655359:CJU655359 CTO655359:CTQ655359 DDK655359:DDM655359 DNG655359:DNI655359 DXC655359:DXE655359 EGY655359:EHA655359 EQU655359:EQW655359 FAQ655359:FAS655359 FKM655359:FKO655359 FUI655359:FUK655359 GEE655359:GEG655359 GOA655359:GOC655359 GXW655359:GXY655359 HHS655359:HHU655359 HRO655359:HRQ655359 IBK655359:IBM655359 ILG655359:ILI655359 IVC655359:IVE655359 JEY655359:JFA655359 JOU655359:JOW655359 JYQ655359:JYS655359 KIM655359:KIO655359 KSI655359:KSK655359 LCE655359:LCG655359 LMA655359:LMC655359 LVW655359:LVY655359 MFS655359:MFU655359 MPO655359:MPQ655359 MZK655359:MZM655359 NJG655359:NJI655359 NTC655359:NTE655359 OCY655359:ODA655359 OMU655359:OMW655359 OWQ655359:OWS655359 PGM655359:PGO655359 PQI655359:PQK655359 QAE655359:QAG655359 QKA655359:QKC655359 QTW655359:QTY655359 RDS655359:RDU655359 RNO655359:RNQ655359 RXK655359:RXM655359 SHG655359:SHI655359 SRC655359:SRE655359 TAY655359:TBA655359 TKU655359:TKW655359 TUQ655359:TUS655359 UEM655359:UEO655359 UOI655359:UOK655359 UYE655359:UYG655359 VIA655359:VIC655359 VRW655359:VRY655359 WBS655359:WBU655359 WLO655359:WLQ655359 WVK655359:WVM655359 C720895:E720895 IY720895:JA720895 SU720895:SW720895 ACQ720895:ACS720895 AMM720895:AMO720895 AWI720895:AWK720895 BGE720895:BGG720895 BQA720895:BQC720895 BZW720895:BZY720895 CJS720895:CJU720895 CTO720895:CTQ720895 DDK720895:DDM720895 DNG720895:DNI720895 DXC720895:DXE720895 EGY720895:EHA720895 EQU720895:EQW720895 FAQ720895:FAS720895 FKM720895:FKO720895 FUI720895:FUK720895 GEE720895:GEG720895 GOA720895:GOC720895 GXW720895:GXY720895 HHS720895:HHU720895 HRO720895:HRQ720895 IBK720895:IBM720895 ILG720895:ILI720895 IVC720895:IVE720895 JEY720895:JFA720895 JOU720895:JOW720895 JYQ720895:JYS720895 KIM720895:KIO720895 KSI720895:KSK720895 LCE720895:LCG720895 LMA720895:LMC720895 LVW720895:LVY720895 MFS720895:MFU720895 MPO720895:MPQ720895 MZK720895:MZM720895 NJG720895:NJI720895 NTC720895:NTE720895 OCY720895:ODA720895 OMU720895:OMW720895 OWQ720895:OWS720895 PGM720895:PGO720895 PQI720895:PQK720895 QAE720895:QAG720895 QKA720895:QKC720895 QTW720895:QTY720895 RDS720895:RDU720895 RNO720895:RNQ720895 RXK720895:RXM720895 SHG720895:SHI720895 SRC720895:SRE720895 TAY720895:TBA720895 TKU720895:TKW720895 TUQ720895:TUS720895 UEM720895:UEO720895 UOI720895:UOK720895 UYE720895:UYG720895 VIA720895:VIC720895 VRW720895:VRY720895 WBS720895:WBU720895 WLO720895:WLQ720895 WVK720895:WVM720895 C786431:E786431 IY786431:JA786431 SU786431:SW786431 ACQ786431:ACS786431 AMM786431:AMO786431 AWI786431:AWK786431 BGE786431:BGG786431 BQA786431:BQC786431 BZW786431:BZY786431 CJS786431:CJU786431 CTO786431:CTQ786431 DDK786431:DDM786431 DNG786431:DNI786431 DXC786431:DXE786431 EGY786431:EHA786431 EQU786431:EQW786431 FAQ786431:FAS786431 FKM786431:FKO786431 FUI786431:FUK786431 GEE786431:GEG786431 GOA786431:GOC786431 GXW786431:GXY786431 HHS786431:HHU786431 HRO786431:HRQ786431 IBK786431:IBM786431 ILG786431:ILI786431 IVC786431:IVE786431 JEY786431:JFA786431 JOU786431:JOW786431 JYQ786431:JYS786431 KIM786431:KIO786431 KSI786431:KSK786431 LCE786431:LCG786431 LMA786431:LMC786431 LVW786431:LVY786431 MFS786431:MFU786431 MPO786431:MPQ786431 MZK786431:MZM786431 NJG786431:NJI786431 NTC786431:NTE786431 OCY786431:ODA786431 OMU786431:OMW786431 OWQ786431:OWS786431 PGM786431:PGO786431 PQI786431:PQK786431 QAE786431:QAG786431 QKA786431:QKC786431 QTW786431:QTY786431 RDS786431:RDU786431 RNO786431:RNQ786431 RXK786431:RXM786431 SHG786431:SHI786431 SRC786431:SRE786431 TAY786431:TBA786431 TKU786431:TKW786431 TUQ786431:TUS786431 UEM786431:UEO786431 UOI786431:UOK786431 UYE786431:UYG786431 VIA786431:VIC786431 VRW786431:VRY786431 WBS786431:WBU786431 WLO786431:WLQ786431 WVK786431:WVM786431 C851967:E851967 IY851967:JA851967 SU851967:SW851967 ACQ851967:ACS851967 AMM851967:AMO851967 AWI851967:AWK851967 BGE851967:BGG851967 BQA851967:BQC851967 BZW851967:BZY851967 CJS851967:CJU851967 CTO851967:CTQ851967 DDK851967:DDM851967 DNG851967:DNI851967 DXC851967:DXE851967 EGY851967:EHA851967 EQU851967:EQW851967 FAQ851967:FAS851967 FKM851967:FKO851967 FUI851967:FUK851967 GEE851967:GEG851967 GOA851967:GOC851967 GXW851967:GXY851967 HHS851967:HHU851967 HRO851967:HRQ851967 IBK851967:IBM851967 ILG851967:ILI851967 IVC851967:IVE851967 JEY851967:JFA851967 JOU851967:JOW851967 JYQ851967:JYS851967 KIM851967:KIO851967 KSI851967:KSK851967 LCE851967:LCG851967 LMA851967:LMC851967 LVW851967:LVY851967 MFS851967:MFU851967 MPO851967:MPQ851967 MZK851967:MZM851967 NJG851967:NJI851967 NTC851967:NTE851967 OCY851967:ODA851967 OMU851967:OMW851967 OWQ851967:OWS851967 PGM851967:PGO851967 PQI851967:PQK851967 QAE851967:QAG851967 QKA851967:QKC851967 QTW851967:QTY851967 RDS851967:RDU851967 RNO851967:RNQ851967 RXK851967:RXM851967 SHG851967:SHI851967 SRC851967:SRE851967 TAY851967:TBA851967 TKU851967:TKW851967 TUQ851967:TUS851967 UEM851967:UEO851967 UOI851967:UOK851967 UYE851967:UYG851967 VIA851967:VIC851967 VRW851967:VRY851967 WBS851967:WBU851967 WLO851967:WLQ851967 WVK851967:WVM851967 C917503:E917503 IY917503:JA917503 SU917503:SW917503 ACQ917503:ACS917503 AMM917503:AMO917503 AWI917503:AWK917503 BGE917503:BGG917503 BQA917503:BQC917503 BZW917503:BZY917503 CJS917503:CJU917503 CTO917503:CTQ917503 DDK917503:DDM917503 DNG917503:DNI917503 DXC917503:DXE917503 EGY917503:EHA917503 EQU917503:EQW917503 FAQ917503:FAS917503 FKM917503:FKO917503 FUI917503:FUK917503 GEE917503:GEG917503 GOA917503:GOC917503 GXW917503:GXY917503 HHS917503:HHU917503 HRO917503:HRQ917503 IBK917503:IBM917503 ILG917503:ILI917503 IVC917503:IVE917503 JEY917503:JFA917503 JOU917503:JOW917503 JYQ917503:JYS917503 KIM917503:KIO917503 KSI917503:KSK917503 LCE917503:LCG917503 LMA917503:LMC917503 LVW917503:LVY917503 MFS917503:MFU917503 MPO917503:MPQ917503 MZK917503:MZM917503 NJG917503:NJI917503 NTC917503:NTE917503 OCY917503:ODA917503 OMU917503:OMW917503 OWQ917503:OWS917503 PGM917503:PGO917503 PQI917503:PQK917503 QAE917503:QAG917503 QKA917503:QKC917503 QTW917503:QTY917503 RDS917503:RDU917503 RNO917503:RNQ917503 RXK917503:RXM917503 SHG917503:SHI917503 SRC917503:SRE917503 TAY917503:TBA917503 TKU917503:TKW917503 TUQ917503:TUS917503 UEM917503:UEO917503 UOI917503:UOK917503 UYE917503:UYG917503 VIA917503:VIC917503 VRW917503:VRY917503 WBS917503:WBU917503 WLO917503:WLQ917503 WVK917503:WVM917503 C983039:E983039 IY983039:JA983039 SU983039:SW983039 ACQ983039:ACS983039 AMM983039:AMO983039 AWI983039:AWK983039 BGE983039:BGG983039 BQA983039:BQC983039 BZW983039:BZY983039 CJS983039:CJU983039 CTO983039:CTQ983039 DDK983039:DDM983039 DNG983039:DNI983039 DXC983039:DXE983039 EGY983039:EHA983039 EQU983039:EQW983039 FAQ983039:FAS983039 FKM983039:FKO983039 FUI983039:FUK983039 GEE983039:GEG983039 GOA983039:GOC983039 GXW983039:GXY983039 HHS983039:HHU983039 HRO983039:HRQ983039 IBK983039:IBM983039 ILG983039:ILI983039 IVC983039:IVE983039 JEY983039:JFA983039 JOU983039:JOW983039 JYQ983039:JYS983039 KIM983039:KIO983039 KSI983039:KSK983039 LCE983039:LCG983039 LMA983039:LMC983039 LVW983039:LVY983039 MFS983039:MFU983039 MPO983039:MPQ983039 MZK983039:MZM983039 NJG983039:NJI983039 NTC983039:NTE983039 OCY983039:ODA983039 OMU983039:OMW983039 OWQ983039:OWS983039 PGM983039:PGO983039 PQI983039:PQK983039 QAE983039:QAG983039 QKA983039:QKC983039 QTW983039:QTY983039 RDS983039:RDU983039 RNO983039:RNQ983039 RXK983039:RXM983039 SHG983039:SHI983039 SRC983039:SRE983039 TAY983039:TBA983039 TKU983039:TKW983039 TUQ983039:TUS983039 UEM983039:UEO983039 UOI983039:UOK983039 UYE983039:UYG983039 VIA983039:VIC983039 VRW983039:VRY983039 WBS983039:WBU983039 WLO983039:WLQ983039" xr:uid="{00000000-0002-0000-0400-000007000000}">
      <formula1>"公益財団法人, 公益社団法人,一般財団法人,一般社団法人,特定非営利活動法人,株式会社,合同会社,有限会社,その他（種類を右の欄にご記入ください）"</formula1>
    </dataValidation>
    <dataValidation imeMode="fullKatakana" allowBlank="1" showInputMessage="1" showErrorMessage="1" sqref="C2:G2 J4:N4" xr:uid="{00000000-0002-0000-0400-000008000000}"/>
  </dataValidations>
  <printOptions horizontalCentered="1"/>
  <pageMargins left="0.78740157480314965" right="0.78740157480314965" top="0.59055118110236227" bottom="0.59055118110236227" header="0" footer="0"/>
  <pageSetup paperSize="9" scale="48" orientation="portrait" cellComments="asDisplayed" r:id="rId1"/>
  <headerFooter scaleWithDoc="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J44"/>
  <sheetViews>
    <sheetView view="pageBreakPreview" zoomScale="70" zoomScaleNormal="80" zoomScaleSheetLayoutView="70" workbookViewId="0"/>
  </sheetViews>
  <sheetFormatPr defaultRowHeight="17.25"/>
  <cols>
    <col min="1" max="1" width="8.625" style="10" customWidth="1"/>
    <col min="2" max="2" width="12" style="10" customWidth="1"/>
    <col min="3" max="3" width="9.625" style="10" customWidth="1"/>
    <col min="4" max="4" width="37.25" style="10" customWidth="1"/>
    <col min="5" max="5" width="11.125" style="10" customWidth="1"/>
    <col min="6" max="6" width="12" style="10" customWidth="1"/>
    <col min="7" max="7" width="21.375" style="10" customWidth="1"/>
    <col min="8" max="8" width="27.75" style="10" customWidth="1"/>
    <col min="9" max="9" width="13.375" style="10" customWidth="1"/>
    <col min="10" max="257" width="9" style="10"/>
    <col min="258" max="258" width="8.625" style="10" customWidth="1"/>
    <col min="259" max="259" width="9.625" style="10" customWidth="1"/>
    <col min="260" max="260" width="26.625" style="10" customWidth="1"/>
    <col min="261" max="261" width="9.625" style="10" customWidth="1"/>
    <col min="262" max="262" width="12" style="10" customWidth="1"/>
    <col min="263" max="263" width="15.625" style="10" customWidth="1"/>
    <col min="264" max="264" width="26.625" style="10" customWidth="1"/>
    <col min="265" max="265" width="15.625" style="10" customWidth="1"/>
    <col min="266" max="513" width="9" style="10"/>
    <col min="514" max="514" width="8.625" style="10" customWidth="1"/>
    <col min="515" max="515" width="9.625" style="10" customWidth="1"/>
    <col min="516" max="516" width="26.625" style="10" customWidth="1"/>
    <col min="517" max="517" width="9.625" style="10" customWidth="1"/>
    <col min="518" max="518" width="12" style="10" customWidth="1"/>
    <col min="519" max="519" width="15.625" style="10" customWidth="1"/>
    <col min="520" max="520" width="26.625" style="10" customWidth="1"/>
    <col min="521" max="521" width="15.625" style="10" customWidth="1"/>
    <col min="522" max="769" width="9" style="10"/>
    <col min="770" max="770" width="8.625" style="10" customWidth="1"/>
    <col min="771" max="771" width="9.625" style="10" customWidth="1"/>
    <col min="772" max="772" width="26.625" style="10" customWidth="1"/>
    <col min="773" max="773" width="9.625" style="10" customWidth="1"/>
    <col min="774" max="774" width="12" style="10" customWidth="1"/>
    <col min="775" max="775" width="15.625" style="10" customWidth="1"/>
    <col min="776" max="776" width="26.625" style="10" customWidth="1"/>
    <col min="777" max="777" width="15.625" style="10" customWidth="1"/>
    <col min="778" max="1025" width="9" style="10"/>
    <col min="1026" max="1026" width="8.625" style="10" customWidth="1"/>
    <col min="1027" max="1027" width="9.625" style="10" customWidth="1"/>
    <col min="1028" max="1028" width="26.625" style="10" customWidth="1"/>
    <col min="1029" max="1029" width="9.625" style="10" customWidth="1"/>
    <col min="1030" max="1030" width="12" style="10" customWidth="1"/>
    <col min="1031" max="1031" width="15.625" style="10" customWidth="1"/>
    <col min="1032" max="1032" width="26.625" style="10" customWidth="1"/>
    <col min="1033" max="1033" width="15.625" style="10" customWidth="1"/>
    <col min="1034" max="1281" width="9" style="10"/>
    <col min="1282" max="1282" width="8.625" style="10" customWidth="1"/>
    <col min="1283" max="1283" width="9.625" style="10" customWidth="1"/>
    <col min="1284" max="1284" width="26.625" style="10" customWidth="1"/>
    <col min="1285" max="1285" width="9.625" style="10" customWidth="1"/>
    <col min="1286" max="1286" width="12" style="10" customWidth="1"/>
    <col min="1287" max="1287" width="15.625" style="10" customWidth="1"/>
    <col min="1288" max="1288" width="26.625" style="10" customWidth="1"/>
    <col min="1289" max="1289" width="15.625" style="10" customWidth="1"/>
    <col min="1290" max="1537" width="9" style="10"/>
    <col min="1538" max="1538" width="8.625" style="10" customWidth="1"/>
    <col min="1539" max="1539" width="9.625" style="10" customWidth="1"/>
    <col min="1540" max="1540" width="26.625" style="10" customWidth="1"/>
    <col min="1541" max="1541" width="9.625" style="10" customWidth="1"/>
    <col min="1542" max="1542" width="12" style="10" customWidth="1"/>
    <col min="1543" max="1543" width="15.625" style="10" customWidth="1"/>
    <col min="1544" max="1544" width="26.625" style="10" customWidth="1"/>
    <col min="1545" max="1545" width="15.625" style="10" customWidth="1"/>
    <col min="1546" max="1793" width="9" style="10"/>
    <col min="1794" max="1794" width="8.625" style="10" customWidth="1"/>
    <col min="1795" max="1795" width="9.625" style="10" customWidth="1"/>
    <col min="1796" max="1796" width="26.625" style="10" customWidth="1"/>
    <col min="1797" max="1797" width="9.625" style="10" customWidth="1"/>
    <col min="1798" max="1798" width="12" style="10" customWidth="1"/>
    <col min="1799" max="1799" width="15.625" style="10" customWidth="1"/>
    <col min="1800" max="1800" width="26.625" style="10" customWidth="1"/>
    <col min="1801" max="1801" width="15.625" style="10" customWidth="1"/>
    <col min="1802" max="2049" width="9" style="10"/>
    <col min="2050" max="2050" width="8.625" style="10" customWidth="1"/>
    <col min="2051" max="2051" width="9.625" style="10" customWidth="1"/>
    <col min="2052" max="2052" width="26.625" style="10" customWidth="1"/>
    <col min="2053" max="2053" width="9.625" style="10" customWidth="1"/>
    <col min="2054" max="2054" width="12" style="10" customWidth="1"/>
    <col min="2055" max="2055" width="15.625" style="10" customWidth="1"/>
    <col min="2056" max="2056" width="26.625" style="10" customWidth="1"/>
    <col min="2057" max="2057" width="15.625" style="10" customWidth="1"/>
    <col min="2058" max="2305" width="9" style="10"/>
    <col min="2306" max="2306" width="8.625" style="10" customWidth="1"/>
    <col min="2307" max="2307" width="9.625" style="10" customWidth="1"/>
    <col min="2308" max="2308" width="26.625" style="10" customWidth="1"/>
    <col min="2309" max="2309" width="9.625" style="10" customWidth="1"/>
    <col min="2310" max="2310" width="12" style="10" customWidth="1"/>
    <col min="2311" max="2311" width="15.625" style="10" customWidth="1"/>
    <col min="2312" max="2312" width="26.625" style="10" customWidth="1"/>
    <col min="2313" max="2313" width="15.625" style="10" customWidth="1"/>
    <col min="2314" max="2561" width="9" style="10"/>
    <col min="2562" max="2562" width="8.625" style="10" customWidth="1"/>
    <col min="2563" max="2563" width="9.625" style="10" customWidth="1"/>
    <col min="2564" max="2564" width="26.625" style="10" customWidth="1"/>
    <col min="2565" max="2565" width="9.625" style="10" customWidth="1"/>
    <col min="2566" max="2566" width="12" style="10" customWidth="1"/>
    <col min="2567" max="2567" width="15.625" style="10" customWidth="1"/>
    <col min="2568" max="2568" width="26.625" style="10" customWidth="1"/>
    <col min="2569" max="2569" width="15.625" style="10" customWidth="1"/>
    <col min="2570" max="2817" width="9" style="10"/>
    <col min="2818" max="2818" width="8.625" style="10" customWidth="1"/>
    <col min="2819" max="2819" width="9.625" style="10" customWidth="1"/>
    <col min="2820" max="2820" width="26.625" style="10" customWidth="1"/>
    <col min="2821" max="2821" width="9.625" style="10" customWidth="1"/>
    <col min="2822" max="2822" width="12" style="10" customWidth="1"/>
    <col min="2823" max="2823" width="15.625" style="10" customWidth="1"/>
    <col min="2824" max="2824" width="26.625" style="10" customWidth="1"/>
    <col min="2825" max="2825" width="15.625" style="10" customWidth="1"/>
    <col min="2826" max="3073" width="9" style="10"/>
    <col min="3074" max="3074" width="8.625" style="10" customWidth="1"/>
    <col min="3075" max="3075" width="9.625" style="10" customWidth="1"/>
    <col min="3076" max="3076" width="26.625" style="10" customWidth="1"/>
    <col min="3077" max="3077" width="9.625" style="10" customWidth="1"/>
    <col min="3078" max="3078" width="12" style="10" customWidth="1"/>
    <col min="3079" max="3079" width="15.625" style="10" customWidth="1"/>
    <col min="3080" max="3080" width="26.625" style="10" customWidth="1"/>
    <col min="3081" max="3081" width="15.625" style="10" customWidth="1"/>
    <col min="3082" max="3329" width="9" style="10"/>
    <col min="3330" max="3330" width="8.625" style="10" customWidth="1"/>
    <col min="3331" max="3331" width="9.625" style="10" customWidth="1"/>
    <col min="3332" max="3332" width="26.625" style="10" customWidth="1"/>
    <col min="3333" max="3333" width="9.625" style="10" customWidth="1"/>
    <col min="3334" max="3334" width="12" style="10" customWidth="1"/>
    <col min="3335" max="3335" width="15.625" style="10" customWidth="1"/>
    <col min="3336" max="3336" width="26.625" style="10" customWidth="1"/>
    <col min="3337" max="3337" width="15.625" style="10" customWidth="1"/>
    <col min="3338" max="3585" width="9" style="10"/>
    <col min="3586" max="3586" width="8.625" style="10" customWidth="1"/>
    <col min="3587" max="3587" width="9.625" style="10" customWidth="1"/>
    <col min="3588" max="3588" width="26.625" style="10" customWidth="1"/>
    <col min="3589" max="3589" width="9.625" style="10" customWidth="1"/>
    <col min="3590" max="3590" width="12" style="10" customWidth="1"/>
    <col min="3591" max="3591" width="15.625" style="10" customWidth="1"/>
    <col min="3592" max="3592" width="26.625" style="10" customWidth="1"/>
    <col min="3593" max="3593" width="15.625" style="10" customWidth="1"/>
    <col min="3594" max="3841" width="9" style="10"/>
    <col min="3842" max="3842" width="8.625" style="10" customWidth="1"/>
    <col min="3843" max="3843" width="9.625" style="10" customWidth="1"/>
    <col min="3844" max="3844" width="26.625" style="10" customWidth="1"/>
    <col min="3845" max="3845" width="9.625" style="10" customWidth="1"/>
    <col min="3846" max="3846" width="12" style="10" customWidth="1"/>
    <col min="3847" max="3847" width="15.625" style="10" customWidth="1"/>
    <col min="3848" max="3848" width="26.625" style="10" customWidth="1"/>
    <col min="3849" max="3849" width="15.625" style="10" customWidth="1"/>
    <col min="3850" max="4097" width="9" style="10"/>
    <col min="4098" max="4098" width="8.625" style="10" customWidth="1"/>
    <col min="4099" max="4099" width="9.625" style="10" customWidth="1"/>
    <col min="4100" max="4100" width="26.625" style="10" customWidth="1"/>
    <col min="4101" max="4101" width="9.625" style="10" customWidth="1"/>
    <col min="4102" max="4102" width="12" style="10" customWidth="1"/>
    <col min="4103" max="4103" width="15.625" style="10" customWidth="1"/>
    <col min="4104" max="4104" width="26.625" style="10" customWidth="1"/>
    <col min="4105" max="4105" width="15.625" style="10" customWidth="1"/>
    <col min="4106" max="4353" width="9" style="10"/>
    <col min="4354" max="4354" width="8.625" style="10" customWidth="1"/>
    <col min="4355" max="4355" width="9.625" style="10" customWidth="1"/>
    <col min="4356" max="4356" width="26.625" style="10" customWidth="1"/>
    <col min="4357" max="4357" width="9.625" style="10" customWidth="1"/>
    <col min="4358" max="4358" width="12" style="10" customWidth="1"/>
    <col min="4359" max="4359" width="15.625" style="10" customWidth="1"/>
    <col min="4360" max="4360" width="26.625" style="10" customWidth="1"/>
    <col min="4361" max="4361" width="15.625" style="10" customWidth="1"/>
    <col min="4362" max="4609" width="9" style="10"/>
    <col min="4610" max="4610" width="8.625" style="10" customWidth="1"/>
    <col min="4611" max="4611" width="9.625" style="10" customWidth="1"/>
    <col min="4612" max="4612" width="26.625" style="10" customWidth="1"/>
    <col min="4613" max="4613" width="9.625" style="10" customWidth="1"/>
    <col min="4614" max="4614" width="12" style="10" customWidth="1"/>
    <col min="4615" max="4615" width="15.625" style="10" customWidth="1"/>
    <col min="4616" max="4616" width="26.625" style="10" customWidth="1"/>
    <col min="4617" max="4617" width="15.625" style="10" customWidth="1"/>
    <col min="4618" max="4865" width="9" style="10"/>
    <col min="4866" max="4866" width="8.625" style="10" customWidth="1"/>
    <col min="4867" max="4867" width="9.625" style="10" customWidth="1"/>
    <col min="4868" max="4868" width="26.625" style="10" customWidth="1"/>
    <col min="4869" max="4869" width="9.625" style="10" customWidth="1"/>
    <col min="4870" max="4870" width="12" style="10" customWidth="1"/>
    <col min="4871" max="4871" width="15.625" style="10" customWidth="1"/>
    <col min="4872" max="4872" width="26.625" style="10" customWidth="1"/>
    <col min="4873" max="4873" width="15.625" style="10" customWidth="1"/>
    <col min="4874" max="5121" width="9" style="10"/>
    <col min="5122" max="5122" width="8.625" style="10" customWidth="1"/>
    <col min="5123" max="5123" width="9.625" style="10" customWidth="1"/>
    <col min="5124" max="5124" width="26.625" style="10" customWidth="1"/>
    <col min="5125" max="5125" width="9.625" style="10" customWidth="1"/>
    <col min="5126" max="5126" width="12" style="10" customWidth="1"/>
    <col min="5127" max="5127" width="15.625" style="10" customWidth="1"/>
    <col min="5128" max="5128" width="26.625" style="10" customWidth="1"/>
    <col min="5129" max="5129" width="15.625" style="10" customWidth="1"/>
    <col min="5130" max="5377" width="9" style="10"/>
    <col min="5378" max="5378" width="8.625" style="10" customWidth="1"/>
    <col min="5379" max="5379" width="9.625" style="10" customWidth="1"/>
    <col min="5380" max="5380" width="26.625" style="10" customWidth="1"/>
    <col min="5381" max="5381" width="9.625" style="10" customWidth="1"/>
    <col min="5382" max="5382" width="12" style="10" customWidth="1"/>
    <col min="5383" max="5383" width="15.625" style="10" customWidth="1"/>
    <col min="5384" max="5384" width="26.625" style="10" customWidth="1"/>
    <col min="5385" max="5385" width="15.625" style="10" customWidth="1"/>
    <col min="5386" max="5633" width="9" style="10"/>
    <col min="5634" max="5634" width="8.625" style="10" customWidth="1"/>
    <col min="5635" max="5635" width="9.625" style="10" customWidth="1"/>
    <col min="5636" max="5636" width="26.625" style="10" customWidth="1"/>
    <col min="5637" max="5637" width="9.625" style="10" customWidth="1"/>
    <col min="5638" max="5638" width="12" style="10" customWidth="1"/>
    <col min="5639" max="5639" width="15.625" style="10" customWidth="1"/>
    <col min="5640" max="5640" width="26.625" style="10" customWidth="1"/>
    <col min="5641" max="5641" width="15.625" style="10" customWidth="1"/>
    <col min="5642" max="5889" width="9" style="10"/>
    <col min="5890" max="5890" width="8.625" style="10" customWidth="1"/>
    <col min="5891" max="5891" width="9.625" style="10" customWidth="1"/>
    <col min="5892" max="5892" width="26.625" style="10" customWidth="1"/>
    <col min="5893" max="5893" width="9.625" style="10" customWidth="1"/>
    <col min="5894" max="5894" width="12" style="10" customWidth="1"/>
    <col min="5895" max="5895" width="15.625" style="10" customWidth="1"/>
    <col min="5896" max="5896" width="26.625" style="10" customWidth="1"/>
    <col min="5897" max="5897" width="15.625" style="10" customWidth="1"/>
    <col min="5898" max="6145" width="9" style="10"/>
    <col min="6146" max="6146" width="8.625" style="10" customWidth="1"/>
    <col min="6147" max="6147" width="9.625" style="10" customWidth="1"/>
    <col min="6148" max="6148" width="26.625" style="10" customWidth="1"/>
    <col min="6149" max="6149" width="9.625" style="10" customWidth="1"/>
    <col min="6150" max="6150" width="12" style="10" customWidth="1"/>
    <col min="6151" max="6151" width="15.625" style="10" customWidth="1"/>
    <col min="6152" max="6152" width="26.625" style="10" customWidth="1"/>
    <col min="6153" max="6153" width="15.625" style="10" customWidth="1"/>
    <col min="6154" max="6401" width="9" style="10"/>
    <col min="6402" max="6402" width="8.625" style="10" customWidth="1"/>
    <col min="6403" max="6403" width="9.625" style="10" customWidth="1"/>
    <col min="6404" max="6404" width="26.625" style="10" customWidth="1"/>
    <col min="6405" max="6405" width="9.625" style="10" customWidth="1"/>
    <col min="6406" max="6406" width="12" style="10" customWidth="1"/>
    <col min="6407" max="6407" width="15.625" style="10" customWidth="1"/>
    <col min="6408" max="6408" width="26.625" style="10" customWidth="1"/>
    <col min="6409" max="6409" width="15.625" style="10" customWidth="1"/>
    <col min="6410" max="6657" width="9" style="10"/>
    <col min="6658" max="6658" width="8.625" style="10" customWidth="1"/>
    <col min="6659" max="6659" width="9.625" style="10" customWidth="1"/>
    <col min="6660" max="6660" width="26.625" style="10" customWidth="1"/>
    <col min="6661" max="6661" width="9.625" style="10" customWidth="1"/>
    <col min="6662" max="6662" width="12" style="10" customWidth="1"/>
    <col min="6663" max="6663" width="15.625" style="10" customWidth="1"/>
    <col min="6664" max="6664" width="26.625" style="10" customWidth="1"/>
    <col min="6665" max="6665" width="15.625" style="10" customWidth="1"/>
    <col min="6666" max="6913" width="9" style="10"/>
    <col min="6914" max="6914" width="8.625" style="10" customWidth="1"/>
    <col min="6915" max="6915" width="9.625" style="10" customWidth="1"/>
    <col min="6916" max="6916" width="26.625" style="10" customWidth="1"/>
    <col min="6917" max="6917" width="9.625" style="10" customWidth="1"/>
    <col min="6918" max="6918" width="12" style="10" customWidth="1"/>
    <col min="6919" max="6919" width="15.625" style="10" customWidth="1"/>
    <col min="6920" max="6920" width="26.625" style="10" customWidth="1"/>
    <col min="6921" max="6921" width="15.625" style="10" customWidth="1"/>
    <col min="6922" max="7169" width="9" style="10"/>
    <col min="7170" max="7170" width="8.625" style="10" customWidth="1"/>
    <col min="7171" max="7171" width="9.625" style="10" customWidth="1"/>
    <col min="7172" max="7172" width="26.625" style="10" customWidth="1"/>
    <col min="7173" max="7173" width="9.625" style="10" customWidth="1"/>
    <col min="7174" max="7174" width="12" style="10" customWidth="1"/>
    <col min="7175" max="7175" width="15.625" style="10" customWidth="1"/>
    <col min="7176" max="7176" width="26.625" style="10" customWidth="1"/>
    <col min="7177" max="7177" width="15.625" style="10" customWidth="1"/>
    <col min="7178" max="7425" width="9" style="10"/>
    <col min="7426" max="7426" width="8.625" style="10" customWidth="1"/>
    <col min="7427" max="7427" width="9.625" style="10" customWidth="1"/>
    <col min="7428" max="7428" width="26.625" style="10" customWidth="1"/>
    <col min="7429" max="7429" width="9.625" style="10" customWidth="1"/>
    <col min="7430" max="7430" width="12" style="10" customWidth="1"/>
    <col min="7431" max="7431" width="15.625" style="10" customWidth="1"/>
    <col min="7432" max="7432" width="26.625" style="10" customWidth="1"/>
    <col min="7433" max="7433" width="15.625" style="10" customWidth="1"/>
    <col min="7434" max="7681" width="9" style="10"/>
    <col min="7682" max="7682" width="8.625" style="10" customWidth="1"/>
    <col min="7683" max="7683" width="9.625" style="10" customWidth="1"/>
    <col min="7684" max="7684" width="26.625" style="10" customWidth="1"/>
    <col min="7685" max="7685" width="9.625" style="10" customWidth="1"/>
    <col min="7686" max="7686" width="12" style="10" customWidth="1"/>
    <col min="7687" max="7687" width="15.625" style="10" customWidth="1"/>
    <col min="7688" max="7688" width="26.625" style="10" customWidth="1"/>
    <col min="7689" max="7689" width="15.625" style="10" customWidth="1"/>
    <col min="7690" max="7937" width="9" style="10"/>
    <col min="7938" max="7938" width="8.625" style="10" customWidth="1"/>
    <col min="7939" max="7939" width="9.625" style="10" customWidth="1"/>
    <col min="7940" max="7940" width="26.625" style="10" customWidth="1"/>
    <col min="7941" max="7941" width="9.625" style="10" customWidth="1"/>
    <col min="7942" max="7942" width="12" style="10" customWidth="1"/>
    <col min="7943" max="7943" width="15.625" style="10" customWidth="1"/>
    <col min="7944" max="7944" width="26.625" style="10" customWidth="1"/>
    <col min="7945" max="7945" width="15.625" style="10" customWidth="1"/>
    <col min="7946" max="8193" width="9" style="10"/>
    <col min="8194" max="8194" width="8.625" style="10" customWidth="1"/>
    <col min="8195" max="8195" width="9.625" style="10" customWidth="1"/>
    <col min="8196" max="8196" width="26.625" style="10" customWidth="1"/>
    <col min="8197" max="8197" width="9.625" style="10" customWidth="1"/>
    <col min="8198" max="8198" width="12" style="10" customWidth="1"/>
    <col min="8199" max="8199" width="15.625" style="10" customWidth="1"/>
    <col min="8200" max="8200" width="26.625" style="10" customWidth="1"/>
    <col min="8201" max="8201" width="15.625" style="10" customWidth="1"/>
    <col min="8202" max="8449" width="9" style="10"/>
    <col min="8450" max="8450" width="8.625" style="10" customWidth="1"/>
    <col min="8451" max="8451" width="9.625" style="10" customWidth="1"/>
    <col min="8452" max="8452" width="26.625" style="10" customWidth="1"/>
    <col min="8453" max="8453" width="9.625" style="10" customWidth="1"/>
    <col min="8454" max="8454" width="12" style="10" customWidth="1"/>
    <col min="8455" max="8455" width="15.625" style="10" customWidth="1"/>
    <col min="8456" max="8456" width="26.625" style="10" customWidth="1"/>
    <col min="8457" max="8457" width="15.625" style="10" customWidth="1"/>
    <col min="8458" max="8705" width="9" style="10"/>
    <col min="8706" max="8706" width="8.625" style="10" customWidth="1"/>
    <col min="8707" max="8707" width="9.625" style="10" customWidth="1"/>
    <col min="8708" max="8708" width="26.625" style="10" customWidth="1"/>
    <col min="8709" max="8709" width="9.625" style="10" customWidth="1"/>
    <col min="8710" max="8710" width="12" style="10" customWidth="1"/>
    <col min="8711" max="8711" width="15.625" style="10" customWidth="1"/>
    <col min="8712" max="8712" width="26.625" style="10" customWidth="1"/>
    <col min="8713" max="8713" width="15.625" style="10" customWidth="1"/>
    <col min="8714" max="8961" width="9" style="10"/>
    <col min="8962" max="8962" width="8.625" style="10" customWidth="1"/>
    <col min="8963" max="8963" width="9.625" style="10" customWidth="1"/>
    <col min="8964" max="8964" width="26.625" style="10" customWidth="1"/>
    <col min="8965" max="8965" width="9.625" style="10" customWidth="1"/>
    <col min="8966" max="8966" width="12" style="10" customWidth="1"/>
    <col min="8967" max="8967" width="15.625" style="10" customWidth="1"/>
    <col min="8968" max="8968" width="26.625" style="10" customWidth="1"/>
    <col min="8969" max="8969" width="15.625" style="10" customWidth="1"/>
    <col min="8970" max="9217" width="9" style="10"/>
    <col min="9218" max="9218" width="8.625" style="10" customWidth="1"/>
    <col min="9219" max="9219" width="9.625" style="10" customWidth="1"/>
    <col min="9220" max="9220" width="26.625" style="10" customWidth="1"/>
    <col min="9221" max="9221" width="9.625" style="10" customWidth="1"/>
    <col min="9222" max="9222" width="12" style="10" customWidth="1"/>
    <col min="9223" max="9223" width="15.625" style="10" customWidth="1"/>
    <col min="9224" max="9224" width="26.625" style="10" customWidth="1"/>
    <col min="9225" max="9225" width="15.625" style="10" customWidth="1"/>
    <col min="9226" max="9473" width="9" style="10"/>
    <col min="9474" max="9474" width="8.625" style="10" customWidth="1"/>
    <col min="9475" max="9475" width="9.625" style="10" customWidth="1"/>
    <col min="9476" max="9476" width="26.625" style="10" customWidth="1"/>
    <col min="9477" max="9477" width="9.625" style="10" customWidth="1"/>
    <col min="9478" max="9478" width="12" style="10" customWidth="1"/>
    <col min="9479" max="9479" width="15.625" style="10" customWidth="1"/>
    <col min="9480" max="9480" width="26.625" style="10" customWidth="1"/>
    <col min="9481" max="9481" width="15.625" style="10" customWidth="1"/>
    <col min="9482" max="9729" width="9" style="10"/>
    <col min="9730" max="9730" width="8.625" style="10" customWidth="1"/>
    <col min="9731" max="9731" width="9.625" style="10" customWidth="1"/>
    <col min="9732" max="9732" width="26.625" style="10" customWidth="1"/>
    <col min="9733" max="9733" width="9.625" style="10" customWidth="1"/>
    <col min="9734" max="9734" width="12" style="10" customWidth="1"/>
    <col min="9735" max="9735" width="15.625" style="10" customWidth="1"/>
    <col min="9736" max="9736" width="26.625" style="10" customWidth="1"/>
    <col min="9737" max="9737" width="15.625" style="10" customWidth="1"/>
    <col min="9738" max="9985" width="9" style="10"/>
    <col min="9986" max="9986" width="8.625" style="10" customWidth="1"/>
    <col min="9987" max="9987" width="9.625" style="10" customWidth="1"/>
    <col min="9988" max="9988" width="26.625" style="10" customWidth="1"/>
    <col min="9989" max="9989" width="9.625" style="10" customWidth="1"/>
    <col min="9990" max="9990" width="12" style="10" customWidth="1"/>
    <col min="9991" max="9991" width="15.625" style="10" customWidth="1"/>
    <col min="9992" max="9992" width="26.625" style="10" customWidth="1"/>
    <col min="9993" max="9993" width="15.625" style="10" customWidth="1"/>
    <col min="9994" max="10241" width="9" style="10"/>
    <col min="10242" max="10242" width="8.625" style="10" customWidth="1"/>
    <col min="10243" max="10243" width="9.625" style="10" customWidth="1"/>
    <col min="10244" max="10244" width="26.625" style="10" customWidth="1"/>
    <col min="10245" max="10245" width="9.625" style="10" customWidth="1"/>
    <col min="10246" max="10246" width="12" style="10" customWidth="1"/>
    <col min="10247" max="10247" width="15.625" style="10" customWidth="1"/>
    <col min="10248" max="10248" width="26.625" style="10" customWidth="1"/>
    <col min="10249" max="10249" width="15.625" style="10" customWidth="1"/>
    <col min="10250" max="10497" width="9" style="10"/>
    <col min="10498" max="10498" width="8.625" style="10" customWidth="1"/>
    <col min="10499" max="10499" width="9.625" style="10" customWidth="1"/>
    <col min="10500" max="10500" width="26.625" style="10" customWidth="1"/>
    <col min="10501" max="10501" width="9.625" style="10" customWidth="1"/>
    <col min="10502" max="10502" width="12" style="10" customWidth="1"/>
    <col min="10503" max="10503" width="15.625" style="10" customWidth="1"/>
    <col min="10504" max="10504" width="26.625" style="10" customWidth="1"/>
    <col min="10505" max="10505" width="15.625" style="10" customWidth="1"/>
    <col min="10506" max="10753" width="9" style="10"/>
    <col min="10754" max="10754" width="8.625" style="10" customWidth="1"/>
    <col min="10755" max="10755" width="9.625" style="10" customWidth="1"/>
    <col min="10756" max="10756" width="26.625" style="10" customWidth="1"/>
    <col min="10757" max="10757" width="9.625" style="10" customWidth="1"/>
    <col min="10758" max="10758" width="12" style="10" customWidth="1"/>
    <col min="10759" max="10759" width="15.625" style="10" customWidth="1"/>
    <col min="10760" max="10760" width="26.625" style="10" customWidth="1"/>
    <col min="10761" max="10761" width="15.625" style="10" customWidth="1"/>
    <col min="10762" max="11009" width="9" style="10"/>
    <col min="11010" max="11010" width="8.625" style="10" customWidth="1"/>
    <col min="11011" max="11011" width="9.625" style="10" customWidth="1"/>
    <col min="11012" max="11012" width="26.625" style="10" customWidth="1"/>
    <col min="11013" max="11013" width="9.625" style="10" customWidth="1"/>
    <col min="11014" max="11014" width="12" style="10" customWidth="1"/>
    <col min="11015" max="11015" width="15.625" style="10" customWidth="1"/>
    <col min="11016" max="11016" width="26.625" style="10" customWidth="1"/>
    <col min="11017" max="11017" width="15.625" style="10" customWidth="1"/>
    <col min="11018" max="11265" width="9" style="10"/>
    <col min="11266" max="11266" width="8.625" style="10" customWidth="1"/>
    <col min="11267" max="11267" width="9.625" style="10" customWidth="1"/>
    <col min="11268" max="11268" width="26.625" style="10" customWidth="1"/>
    <col min="11269" max="11269" width="9.625" style="10" customWidth="1"/>
    <col min="11270" max="11270" width="12" style="10" customWidth="1"/>
    <col min="11271" max="11271" width="15.625" style="10" customWidth="1"/>
    <col min="11272" max="11272" width="26.625" style="10" customWidth="1"/>
    <col min="11273" max="11273" width="15.625" style="10" customWidth="1"/>
    <col min="11274" max="11521" width="9" style="10"/>
    <col min="11522" max="11522" width="8.625" style="10" customWidth="1"/>
    <col min="11523" max="11523" width="9.625" style="10" customWidth="1"/>
    <col min="11524" max="11524" width="26.625" style="10" customWidth="1"/>
    <col min="11525" max="11525" width="9.625" style="10" customWidth="1"/>
    <col min="11526" max="11526" width="12" style="10" customWidth="1"/>
    <col min="11527" max="11527" width="15.625" style="10" customWidth="1"/>
    <col min="11528" max="11528" width="26.625" style="10" customWidth="1"/>
    <col min="11529" max="11529" width="15.625" style="10" customWidth="1"/>
    <col min="11530" max="11777" width="9" style="10"/>
    <col min="11778" max="11778" width="8.625" style="10" customWidth="1"/>
    <col min="11779" max="11779" width="9.625" style="10" customWidth="1"/>
    <col min="11780" max="11780" width="26.625" style="10" customWidth="1"/>
    <col min="11781" max="11781" width="9.625" style="10" customWidth="1"/>
    <col min="11782" max="11782" width="12" style="10" customWidth="1"/>
    <col min="11783" max="11783" width="15.625" style="10" customWidth="1"/>
    <col min="11784" max="11784" width="26.625" style="10" customWidth="1"/>
    <col min="11785" max="11785" width="15.625" style="10" customWidth="1"/>
    <col min="11786" max="12033" width="9" style="10"/>
    <col min="12034" max="12034" width="8.625" style="10" customWidth="1"/>
    <col min="12035" max="12035" width="9.625" style="10" customWidth="1"/>
    <col min="12036" max="12036" width="26.625" style="10" customWidth="1"/>
    <col min="12037" max="12037" width="9.625" style="10" customWidth="1"/>
    <col min="12038" max="12038" width="12" style="10" customWidth="1"/>
    <col min="12039" max="12039" width="15.625" style="10" customWidth="1"/>
    <col min="12040" max="12040" width="26.625" style="10" customWidth="1"/>
    <col min="12041" max="12041" width="15.625" style="10" customWidth="1"/>
    <col min="12042" max="12289" width="9" style="10"/>
    <col min="12290" max="12290" width="8.625" style="10" customWidth="1"/>
    <col min="12291" max="12291" width="9.625" style="10" customWidth="1"/>
    <col min="12292" max="12292" width="26.625" style="10" customWidth="1"/>
    <col min="12293" max="12293" width="9.625" style="10" customWidth="1"/>
    <col min="12294" max="12294" width="12" style="10" customWidth="1"/>
    <col min="12295" max="12295" width="15.625" style="10" customWidth="1"/>
    <col min="12296" max="12296" width="26.625" style="10" customWidth="1"/>
    <col min="12297" max="12297" width="15.625" style="10" customWidth="1"/>
    <col min="12298" max="12545" width="9" style="10"/>
    <col min="12546" max="12546" width="8.625" style="10" customWidth="1"/>
    <col min="12547" max="12547" width="9.625" style="10" customWidth="1"/>
    <col min="12548" max="12548" width="26.625" style="10" customWidth="1"/>
    <col min="12549" max="12549" width="9.625" style="10" customWidth="1"/>
    <col min="12550" max="12550" width="12" style="10" customWidth="1"/>
    <col min="12551" max="12551" width="15.625" style="10" customWidth="1"/>
    <col min="12552" max="12552" width="26.625" style="10" customWidth="1"/>
    <col min="12553" max="12553" width="15.625" style="10" customWidth="1"/>
    <col min="12554" max="12801" width="9" style="10"/>
    <col min="12802" max="12802" width="8.625" style="10" customWidth="1"/>
    <col min="12803" max="12803" width="9.625" style="10" customWidth="1"/>
    <col min="12804" max="12804" width="26.625" style="10" customWidth="1"/>
    <col min="12805" max="12805" width="9.625" style="10" customWidth="1"/>
    <col min="12806" max="12806" width="12" style="10" customWidth="1"/>
    <col min="12807" max="12807" width="15.625" style="10" customWidth="1"/>
    <col min="12808" max="12808" width="26.625" style="10" customWidth="1"/>
    <col min="12809" max="12809" width="15.625" style="10" customWidth="1"/>
    <col min="12810" max="13057" width="9" style="10"/>
    <col min="13058" max="13058" width="8.625" style="10" customWidth="1"/>
    <col min="13059" max="13059" width="9.625" style="10" customWidth="1"/>
    <col min="13060" max="13060" width="26.625" style="10" customWidth="1"/>
    <col min="13061" max="13061" width="9.625" style="10" customWidth="1"/>
    <col min="13062" max="13062" width="12" style="10" customWidth="1"/>
    <col min="13063" max="13063" width="15.625" style="10" customWidth="1"/>
    <col min="13064" max="13064" width="26.625" style="10" customWidth="1"/>
    <col min="13065" max="13065" width="15.625" style="10" customWidth="1"/>
    <col min="13066" max="13313" width="9" style="10"/>
    <col min="13314" max="13314" width="8.625" style="10" customWidth="1"/>
    <col min="13315" max="13315" width="9.625" style="10" customWidth="1"/>
    <col min="13316" max="13316" width="26.625" style="10" customWidth="1"/>
    <col min="13317" max="13317" width="9.625" style="10" customWidth="1"/>
    <col min="13318" max="13318" width="12" style="10" customWidth="1"/>
    <col min="13319" max="13319" width="15.625" style="10" customWidth="1"/>
    <col min="13320" max="13320" width="26.625" style="10" customWidth="1"/>
    <col min="13321" max="13321" width="15.625" style="10" customWidth="1"/>
    <col min="13322" max="13569" width="9" style="10"/>
    <col min="13570" max="13570" width="8.625" style="10" customWidth="1"/>
    <col min="13571" max="13571" width="9.625" style="10" customWidth="1"/>
    <col min="13572" max="13572" width="26.625" style="10" customWidth="1"/>
    <col min="13573" max="13573" width="9.625" style="10" customWidth="1"/>
    <col min="13574" max="13574" width="12" style="10" customWidth="1"/>
    <col min="13575" max="13575" width="15.625" style="10" customWidth="1"/>
    <col min="13576" max="13576" width="26.625" style="10" customWidth="1"/>
    <col min="13577" max="13577" width="15.625" style="10" customWidth="1"/>
    <col min="13578" max="13825" width="9" style="10"/>
    <col min="13826" max="13826" width="8.625" style="10" customWidth="1"/>
    <col min="13827" max="13827" width="9.625" style="10" customWidth="1"/>
    <col min="13828" max="13828" width="26.625" style="10" customWidth="1"/>
    <col min="13829" max="13829" width="9.625" style="10" customWidth="1"/>
    <col min="13830" max="13830" width="12" style="10" customWidth="1"/>
    <col min="13831" max="13831" width="15.625" style="10" customWidth="1"/>
    <col min="13832" max="13832" width="26.625" style="10" customWidth="1"/>
    <col min="13833" max="13833" width="15.625" style="10" customWidth="1"/>
    <col min="13834" max="14081" width="9" style="10"/>
    <col min="14082" max="14082" width="8.625" style="10" customWidth="1"/>
    <col min="14083" max="14083" width="9.625" style="10" customWidth="1"/>
    <col min="14084" max="14084" width="26.625" style="10" customWidth="1"/>
    <col min="14085" max="14085" width="9.625" style="10" customWidth="1"/>
    <col min="14086" max="14086" width="12" style="10" customWidth="1"/>
    <col min="14087" max="14087" width="15.625" style="10" customWidth="1"/>
    <col min="14088" max="14088" width="26.625" style="10" customWidth="1"/>
    <col min="14089" max="14089" width="15.625" style="10" customWidth="1"/>
    <col min="14090" max="14337" width="9" style="10"/>
    <col min="14338" max="14338" width="8.625" style="10" customWidth="1"/>
    <col min="14339" max="14339" width="9.625" style="10" customWidth="1"/>
    <col min="14340" max="14340" width="26.625" style="10" customWidth="1"/>
    <col min="14341" max="14341" width="9.625" style="10" customWidth="1"/>
    <col min="14342" max="14342" width="12" style="10" customWidth="1"/>
    <col min="14343" max="14343" width="15.625" style="10" customWidth="1"/>
    <col min="14344" max="14344" width="26.625" style="10" customWidth="1"/>
    <col min="14345" max="14345" width="15.625" style="10" customWidth="1"/>
    <col min="14346" max="14593" width="9" style="10"/>
    <col min="14594" max="14594" width="8.625" style="10" customWidth="1"/>
    <col min="14595" max="14595" width="9.625" style="10" customWidth="1"/>
    <col min="14596" max="14596" width="26.625" style="10" customWidth="1"/>
    <col min="14597" max="14597" width="9.625" style="10" customWidth="1"/>
    <col min="14598" max="14598" width="12" style="10" customWidth="1"/>
    <col min="14599" max="14599" width="15.625" style="10" customWidth="1"/>
    <col min="14600" max="14600" width="26.625" style="10" customWidth="1"/>
    <col min="14601" max="14601" width="15.625" style="10" customWidth="1"/>
    <col min="14602" max="14849" width="9" style="10"/>
    <col min="14850" max="14850" width="8.625" style="10" customWidth="1"/>
    <col min="14851" max="14851" width="9.625" style="10" customWidth="1"/>
    <col min="14852" max="14852" width="26.625" style="10" customWidth="1"/>
    <col min="14853" max="14853" width="9.625" style="10" customWidth="1"/>
    <col min="14854" max="14854" width="12" style="10" customWidth="1"/>
    <col min="14855" max="14855" width="15.625" style="10" customWidth="1"/>
    <col min="14856" max="14856" width="26.625" style="10" customWidth="1"/>
    <col min="14857" max="14857" width="15.625" style="10" customWidth="1"/>
    <col min="14858" max="15105" width="9" style="10"/>
    <col min="15106" max="15106" width="8.625" style="10" customWidth="1"/>
    <col min="15107" max="15107" width="9.625" style="10" customWidth="1"/>
    <col min="15108" max="15108" width="26.625" style="10" customWidth="1"/>
    <col min="15109" max="15109" width="9.625" style="10" customWidth="1"/>
    <col min="15110" max="15110" width="12" style="10" customWidth="1"/>
    <col min="15111" max="15111" width="15.625" style="10" customWidth="1"/>
    <col min="15112" max="15112" width="26.625" style="10" customWidth="1"/>
    <col min="15113" max="15113" width="15.625" style="10" customWidth="1"/>
    <col min="15114" max="15361" width="9" style="10"/>
    <col min="15362" max="15362" width="8.625" style="10" customWidth="1"/>
    <col min="15363" max="15363" width="9.625" style="10" customWidth="1"/>
    <col min="15364" max="15364" width="26.625" style="10" customWidth="1"/>
    <col min="15365" max="15365" width="9.625" style="10" customWidth="1"/>
    <col min="15366" max="15366" width="12" style="10" customWidth="1"/>
    <col min="15367" max="15367" width="15.625" style="10" customWidth="1"/>
    <col min="15368" max="15368" width="26.625" style="10" customWidth="1"/>
    <col min="15369" max="15369" width="15.625" style="10" customWidth="1"/>
    <col min="15370" max="15617" width="9" style="10"/>
    <col min="15618" max="15618" width="8.625" style="10" customWidth="1"/>
    <col min="15619" max="15619" width="9.625" style="10" customWidth="1"/>
    <col min="15620" max="15620" width="26.625" style="10" customWidth="1"/>
    <col min="15621" max="15621" width="9.625" style="10" customWidth="1"/>
    <col min="15622" max="15622" width="12" style="10" customWidth="1"/>
    <col min="15623" max="15623" width="15.625" style="10" customWidth="1"/>
    <col min="15624" max="15624" width="26.625" style="10" customWidth="1"/>
    <col min="15625" max="15625" width="15.625" style="10" customWidth="1"/>
    <col min="15626" max="15873" width="9" style="10"/>
    <col min="15874" max="15874" width="8.625" style="10" customWidth="1"/>
    <col min="15875" max="15875" width="9.625" style="10" customWidth="1"/>
    <col min="15876" max="15876" width="26.625" style="10" customWidth="1"/>
    <col min="15877" max="15877" width="9.625" style="10" customWidth="1"/>
    <col min="15878" max="15878" width="12" style="10" customWidth="1"/>
    <col min="15879" max="15879" width="15.625" style="10" customWidth="1"/>
    <col min="15880" max="15880" width="26.625" style="10" customWidth="1"/>
    <col min="15881" max="15881" width="15.625" style="10" customWidth="1"/>
    <col min="15882" max="16129" width="9" style="10"/>
    <col min="16130" max="16130" width="8.625" style="10" customWidth="1"/>
    <col min="16131" max="16131" width="9.625" style="10" customWidth="1"/>
    <col min="16132" max="16132" width="26.625" style="10" customWidth="1"/>
    <col min="16133" max="16133" width="9.625" style="10" customWidth="1"/>
    <col min="16134" max="16134" width="12" style="10" customWidth="1"/>
    <col min="16135" max="16135" width="15.625" style="10" customWidth="1"/>
    <col min="16136" max="16136" width="26.625" style="10" customWidth="1"/>
    <col min="16137" max="16137" width="15.625" style="10" customWidth="1"/>
    <col min="16138" max="16384" width="9" style="10"/>
  </cols>
  <sheetData>
    <row r="1" spans="1:10" ht="29.25" customHeight="1">
      <c r="A1" s="340" t="s">
        <v>656</v>
      </c>
      <c r="B1" s="340"/>
      <c r="G1" s="341"/>
      <c r="H1" s="990"/>
      <c r="I1" s="991"/>
    </row>
    <row r="2" spans="1:10" ht="30.75" customHeight="1">
      <c r="A2" s="340"/>
      <c r="B2" s="340"/>
      <c r="C2" s="992" t="s">
        <v>725</v>
      </c>
      <c r="D2" s="992"/>
      <c r="E2" s="992"/>
      <c r="F2" s="992"/>
      <c r="G2" s="992"/>
      <c r="H2" s="992"/>
      <c r="I2" s="992"/>
    </row>
    <row r="3" spans="1:10" ht="10.5" customHeight="1">
      <c r="A3" s="340"/>
      <c r="B3" s="340"/>
      <c r="C3" s="992"/>
      <c r="D3" s="992"/>
      <c r="E3" s="992"/>
      <c r="F3" s="992"/>
      <c r="G3" s="992"/>
      <c r="H3" s="992"/>
      <c r="I3" s="992"/>
    </row>
    <row r="4" spans="1:10" ht="29.25" customHeight="1" thickBot="1">
      <c r="A4" s="342" t="s">
        <v>300</v>
      </c>
      <c r="B4" s="342"/>
      <c r="E4" s="993"/>
      <c r="F4" s="993"/>
      <c r="G4" s="993"/>
      <c r="H4" s="341"/>
      <c r="I4" s="341"/>
    </row>
    <row r="5" spans="1:10" ht="50.25" customHeight="1">
      <c r="A5" s="343" t="s">
        <v>726</v>
      </c>
      <c r="B5" s="344" t="s">
        <v>652</v>
      </c>
      <c r="C5" s="344" t="s">
        <v>15</v>
      </c>
      <c r="D5" s="345" t="s">
        <v>195</v>
      </c>
      <c r="E5" s="616" t="s">
        <v>230</v>
      </c>
      <c r="F5" s="616" t="s">
        <v>231</v>
      </c>
      <c r="G5" s="616" t="s">
        <v>232</v>
      </c>
      <c r="H5" s="345" t="s">
        <v>655</v>
      </c>
      <c r="I5" s="346" t="s">
        <v>233</v>
      </c>
    </row>
    <row r="6" spans="1:10" ht="34.9" customHeight="1">
      <c r="A6" s="356"/>
      <c r="B6" s="622"/>
      <c r="C6" s="357"/>
      <c r="D6" s="358"/>
      <c r="E6" s="359"/>
      <c r="F6" s="360"/>
      <c r="G6" s="361"/>
      <c r="H6" s="358"/>
      <c r="I6" s="362"/>
      <c r="J6" s="10" t="s">
        <v>605</v>
      </c>
    </row>
    <row r="7" spans="1:10" ht="34.9" customHeight="1">
      <c r="A7" s="356"/>
      <c r="B7" s="622"/>
      <c r="C7" s="363"/>
      <c r="D7" s="364"/>
      <c r="E7" s="365"/>
      <c r="F7" s="366"/>
      <c r="G7" s="367"/>
      <c r="H7" s="364"/>
      <c r="I7" s="368"/>
    </row>
    <row r="8" spans="1:10" ht="35.1" customHeight="1">
      <c r="A8" s="356"/>
      <c r="B8" s="622"/>
      <c r="C8" s="363"/>
      <c r="D8" s="364"/>
      <c r="E8" s="365"/>
      <c r="F8" s="366"/>
      <c r="G8" s="367"/>
      <c r="H8" s="364"/>
      <c r="I8" s="368"/>
    </row>
    <row r="9" spans="1:10" ht="35.1" customHeight="1">
      <c r="A9" s="356"/>
      <c r="B9" s="622"/>
      <c r="C9" s="363"/>
      <c r="D9" s="364"/>
      <c r="E9" s="365"/>
      <c r="F9" s="366"/>
      <c r="G9" s="367"/>
      <c r="H9" s="364"/>
      <c r="I9" s="368"/>
    </row>
    <row r="10" spans="1:10" ht="35.1" customHeight="1">
      <c r="A10" s="356"/>
      <c r="B10" s="622"/>
      <c r="C10" s="363"/>
      <c r="D10" s="364"/>
      <c r="E10" s="365"/>
      <c r="F10" s="366"/>
      <c r="G10" s="367"/>
      <c r="H10" s="364"/>
      <c r="I10" s="368"/>
    </row>
    <row r="11" spans="1:10" ht="35.1" customHeight="1">
      <c r="A11" s="356"/>
      <c r="B11" s="622"/>
      <c r="C11" s="363"/>
      <c r="D11" s="364"/>
      <c r="E11" s="365"/>
      <c r="F11" s="366"/>
      <c r="G11" s="367"/>
      <c r="H11" s="364"/>
      <c r="I11" s="368"/>
    </row>
    <row r="12" spans="1:10" ht="35.1" customHeight="1">
      <c r="A12" s="356"/>
      <c r="B12" s="622"/>
      <c r="C12" s="363"/>
      <c r="D12" s="364"/>
      <c r="E12" s="365"/>
      <c r="F12" s="366"/>
      <c r="G12" s="367"/>
      <c r="H12" s="364"/>
      <c r="I12" s="368"/>
    </row>
    <row r="13" spans="1:10" ht="35.1" customHeight="1">
      <c r="A13" s="356"/>
      <c r="B13" s="622"/>
      <c r="C13" s="363"/>
      <c r="D13" s="364"/>
      <c r="E13" s="365"/>
      <c r="F13" s="366"/>
      <c r="G13" s="367"/>
      <c r="H13" s="364"/>
      <c r="I13" s="368"/>
    </row>
    <row r="14" spans="1:10" ht="35.1" customHeight="1">
      <c r="A14" s="356"/>
      <c r="B14" s="622"/>
      <c r="C14" s="363"/>
      <c r="D14" s="364"/>
      <c r="E14" s="365"/>
      <c r="F14" s="366"/>
      <c r="G14" s="367"/>
      <c r="H14" s="364"/>
      <c r="I14" s="368"/>
    </row>
    <row r="15" spans="1:10" ht="35.1" customHeight="1">
      <c r="A15" s="356"/>
      <c r="B15" s="622"/>
      <c r="C15" s="363"/>
      <c r="D15" s="364"/>
      <c r="E15" s="365"/>
      <c r="F15" s="366"/>
      <c r="G15" s="367"/>
      <c r="H15" s="364"/>
      <c r="I15" s="368"/>
    </row>
    <row r="16" spans="1:10" ht="35.1" customHeight="1">
      <c r="A16" s="356"/>
      <c r="B16" s="622"/>
      <c r="C16" s="363"/>
      <c r="D16" s="364"/>
      <c r="E16" s="365"/>
      <c r="F16" s="366"/>
      <c r="G16" s="367"/>
      <c r="H16" s="364"/>
      <c r="I16" s="368"/>
    </row>
    <row r="17" spans="1:10" ht="35.1" customHeight="1">
      <c r="A17" s="356"/>
      <c r="B17" s="622"/>
      <c r="C17" s="363"/>
      <c r="D17" s="364"/>
      <c r="E17" s="365"/>
      <c r="F17" s="366"/>
      <c r="G17" s="367"/>
      <c r="H17" s="364"/>
      <c r="I17" s="368"/>
    </row>
    <row r="18" spans="1:10" ht="35.1" customHeight="1">
      <c r="A18" s="356"/>
      <c r="B18" s="622"/>
      <c r="C18" s="363"/>
      <c r="D18" s="364"/>
      <c r="E18" s="365"/>
      <c r="F18" s="366"/>
      <c r="G18" s="367"/>
      <c r="H18" s="364"/>
      <c r="I18" s="368"/>
    </row>
    <row r="19" spans="1:10" ht="35.1" customHeight="1">
      <c r="A19" s="356"/>
      <c r="B19" s="622"/>
      <c r="C19" s="363"/>
      <c r="D19" s="364"/>
      <c r="E19" s="365"/>
      <c r="F19" s="366"/>
      <c r="G19" s="367"/>
      <c r="H19" s="364"/>
      <c r="I19" s="368"/>
    </row>
    <row r="20" spans="1:10" ht="35.1" customHeight="1">
      <c r="A20" s="356"/>
      <c r="B20" s="622"/>
      <c r="C20" s="363"/>
      <c r="D20" s="364"/>
      <c r="E20" s="365"/>
      <c r="F20" s="366"/>
      <c r="G20" s="367"/>
      <c r="H20" s="364"/>
      <c r="I20" s="368"/>
    </row>
    <row r="21" spans="1:10" ht="35.1" customHeight="1">
      <c r="A21" s="356"/>
      <c r="B21" s="622"/>
      <c r="C21" s="363"/>
      <c r="D21" s="364"/>
      <c r="E21" s="365"/>
      <c r="F21" s="366"/>
      <c r="G21" s="367"/>
      <c r="H21" s="364"/>
      <c r="I21" s="368"/>
    </row>
    <row r="22" spans="1:10" ht="35.1" customHeight="1">
      <c r="A22" s="356"/>
      <c r="B22" s="622"/>
      <c r="C22" s="363"/>
      <c r="D22" s="364"/>
      <c r="E22" s="365"/>
      <c r="F22" s="366"/>
      <c r="G22" s="367"/>
      <c r="H22" s="364"/>
      <c r="I22" s="368"/>
    </row>
    <row r="23" spans="1:10" ht="35.1" customHeight="1">
      <c r="A23" s="356"/>
      <c r="B23" s="622"/>
      <c r="C23" s="363"/>
      <c r="D23" s="364"/>
      <c r="E23" s="365"/>
      <c r="F23" s="366"/>
      <c r="G23" s="367"/>
      <c r="H23" s="364"/>
      <c r="I23" s="368"/>
    </row>
    <row r="24" spans="1:10" ht="35.1" customHeight="1">
      <c r="A24" s="356"/>
      <c r="B24" s="622"/>
      <c r="C24" s="363"/>
      <c r="D24" s="364"/>
      <c r="E24" s="365"/>
      <c r="F24" s="366"/>
      <c r="G24" s="367"/>
      <c r="H24" s="364"/>
      <c r="I24" s="368"/>
    </row>
    <row r="25" spans="1:10" ht="35.1" customHeight="1">
      <c r="A25" s="356"/>
      <c r="B25" s="622"/>
      <c r="C25" s="363"/>
      <c r="D25" s="364"/>
      <c r="E25" s="365"/>
      <c r="F25" s="366"/>
      <c r="G25" s="367"/>
      <c r="H25" s="364"/>
      <c r="I25" s="368"/>
    </row>
    <row r="26" spans="1:10" ht="35.1" customHeight="1">
      <c r="A26" s="356"/>
      <c r="B26" s="622"/>
      <c r="C26" s="363"/>
      <c r="D26" s="364"/>
      <c r="E26" s="365"/>
      <c r="F26" s="366"/>
      <c r="G26" s="367"/>
      <c r="H26" s="364"/>
      <c r="I26" s="368"/>
    </row>
    <row r="27" spans="1:10" ht="35.1" customHeight="1" thickBot="1">
      <c r="A27" s="621"/>
      <c r="B27" s="623"/>
      <c r="C27" s="369"/>
      <c r="D27" s="370"/>
      <c r="E27" s="371"/>
      <c r="F27" s="372"/>
      <c r="G27" s="373"/>
      <c r="H27" s="370"/>
      <c r="I27" s="374"/>
    </row>
    <row r="28" spans="1:10" ht="33.75" customHeight="1">
      <c r="A28" s="347"/>
      <c r="B28" s="348"/>
      <c r="C28" s="348"/>
      <c r="D28" s="349"/>
      <c r="E28" s="350"/>
      <c r="F28" s="351"/>
      <c r="G28" s="352"/>
      <c r="H28" s="349"/>
      <c r="I28" s="352"/>
    </row>
    <row r="29" spans="1:10" ht="29.25" customHeight="1" thickBot="1">
      <c r="A29" s="342" t="s">
        <v>301</v>
      </c>
      <c r="B29" s="342"/>
      <c r="E29" s="994"/>
      <c r="F29" s="994"/>
      <c r="G29" s="994"/>
      <c r="H29" s="341"/>
      <c r="I29" s="341"/>
    </row>
    <row r="30" spans="1:10" ht="42.75" customHeight="1">
      <c r="A30" s="343" t="s">
        <v>726</v>
      </c>
      <c r="B30" s="344" t="s">
        <v>652</v>
      </c>
      <c r="C30" s="344" t="s">
        <v>15</v>
      </c>
      <c r="D30" s="345" t="s">
        <v>195</v>
      </c>
      <c r="E30" s="616" t="s">
        <v>230</v>
      </c>
      <c r="F30" s="616" t="s">
        <v>231</v>
      </c>
      <c r="G30" s="616" t="s">
        <v>232</v>
      </c>
      <c r="H30" s="345" t="s">
        <v>655</v>
      </c>
      <c r="I30" s="346" t="s">
        <v>233</v>
      </c>
    </row>
    <row r="31" spans="1:10" ht="35.1" customHeight="1">
      <c r="A31" s="356"/>
      <c r="B31" s="622"/>
      <c r="C31" s="357"/>
      <c r="D31" s="358"/>
      <c r="E31" s="359"/>
      <c r="F31" s="360"/>
      <c r="G31" s="361"/>
      <c r="H31" s="358"/>
      <c r="I31" s="362"/>
      <c r="J31" s="10" t="s">
        <v>606</v>
      </c>
    </row>
    <row r="32" spans="1:10" ht="35.1" customHeight="1">
      <c r="A32" s="356"/>
      <c r="B32" s="622"/>
      <c r="C32" s="363"/>
      <c r="D32" s="364"/>
      <c r="E32" s="365"/>
      <c r="F32" s="366"/>
      <c r="G32" s="367"/>
      <c r="H32" s="364"/>
      <c r="I32" s="368"/>
    </row>
    <row r="33" spans="1:9" ht="35.1" customHeight="1">
      <c r="A33" s="356"/>
      <c r="B33" s="622"/>
      <c r="C33" s="363"/>
      <c r="D33" s="364"/>
      <c r="E33" s="365"/>
      <c r="F33" s="366"/>
      <c r="G33" s="367"/>
      <c r="H33" s="364"/>
      <c r="I33" s="368"/>
    </row>
    <row r="34" spans="1:9" ht="35.1" customHeight="1">
      <c r="A34" s="356"/>
      <c r="B34" s="622"/>
      <c r="C34" s="363"/>
      <c r="D34" s="364"/>
      <c r="E34" s="365"/>
      <c r="F34" s="366"/>
      <c r="G34" s="367"/>
      <c r="H34" s="364"/>
      <c r="I34" s="368"/>
    </row>
    <row r="35" spans="1:9" ht="35.1" customHeight="1">
      <c r="A35" s="356"/>
      <c r="B35" s="622"/>
      <c r="C35" s="363"/>
      <c r="D35" s="364"/>
      <c r="E35" s="365"/>
      <c r="F35" s="366"/>
      <c r="G35" s="367"/>
      <c r="H35" s="364"/>
      <c r="I35" s="368"/>
    </row>
    <row r="36" spans="1:9" ht="35.1" customHeight="1">
      <c r="A36" s="356"/>
      <c r="B36" s="622"/>
      <c r="C36" s="363"/>
      <c r="D36" s="364"/>
      <c r="E36" s="365"/>
      <c r="F36" s="366"/>
      <c r="G36" s="367"/>
      <c r="H36" s="364"/>
      <c r="I36" s="368"/>
    </row>
    <row r="37" spans="1:9" ht="35.1" customHeight="1">
      <c r="A37" s="356"/>
      <c r="B37" s="622"/>
      <c r="C37" s="363"/>
      <c r="D37" s="364"/>
      <c r="E37" s="365"/>
      <c r="F37" s="366"/>
      <c r="G37" s="367"/>
      <c r="H37" s="364"/>
      <c r="I37" s="368"/>
    </row>
    <row r="38" spans="1:9" ht="35.1" customHeight="1">
      <c r="A38" s="356"/>
      <c r="B38" s="622"/>
      <c r="C38" s="363"/>
      <c r="D38" s="364"/>
      <c r="E38" s="365"/>
      <c r="F38" s="366"/>
      <c r="G38" s="367"/>
      <c r="H38" s="364"/>
      <c r="I38" s="368"/>
    </row>
    <row r="39" spans="1:9" ht="35.1" customHeight="1">
      <c r="A39" s="356"/>
      <c r="B39" s="622"/>
      <c r="C39" s="363"/>
      <c r="D39" s="364"/>
      <c r="E39" s="365"/>
      <c r="F39" s="366"/>
      <c r="G39" s="367"/>
      <c r="H39" s="364"/>
      <c r="I39" s="368"/>
    </row>
    <row r="40" spans="1:9" ht="35.1" customHeight="1" thickBot="1">
      <c r="A40" s="621"/>
      <c r="B40" s="623"/>
      <c r="C40" s="369"/>
      <c r="D40" s="370"/>
      <c r="E40" s="371"/>
      <c r="F40" s="372"/>
      <c r="G40" s="373"/>
      <c r="H40" s="370"/>
      <c r="I40" s="374"/>
    </row>
    <row r="41" spans="1:9">
      <c r="A41" s="995"/>
      <c r="B41" s="995"/>
      <c r="C41" s="995"/>
      <c r="D41" s="995"/>
      <c r="E41" s="995"/>
      <c r="F41" s="995"/>
      <c r="G41" s="995"/>
      <c r="H41" s="995"/>
      <c r="I41" s="995"/>
    </row>
    <row r="42" spans="1:9">
      <c r="A42" s="353"/>
      <c r="B42" s="353"/>
      <c r="C42" s="353"/>
    </row>
    <row r="43" spans="1:9">
      <c r="A43" s="354"/>
      <c r="B43" s="354"/>
      <c r="C43" s="354"/>
    </row>
    <row r="44" spans="1:9">
      <c r="A44" s="355"/>
      <c r="B44" s="355"/>
      <c r="C44" s="355"/>
    </row>
  </sheetData>
  <sheetProtection algorithmName="SHA-512" hashValue="i/GOwsac89Jcx2xvarmEF5c5NydLX3LJgREsu5NhVEC/l5TxNrqeFBOCug08TI4Qzlm3XWMfHrD/B4HdJQi29w==" saltValue="ggIFojcYlJop0lx1JJemHQ==" spinCount="100000" sheet="1" formatCells="0" formatRows="0"/>
  <mergeCells count="5">
    <mergeCell ref="H1:I1"/>
    <mergeCell ref="C2:I3"/>
    <mergeCell ref="E4:G4"/>
    <mergeCell ref="E29:G29"/>
    <mergeCell ref="A41:I41"/>
  </mergeCells>
  <phoneticPr fontId="15"/>
  <conditionalFormatting sqref="E4:G4 E29:G29">
    <cfRule type="containsText" dxfId="78" priority="1" operator="containsText" text="選択してください">
      <formula>NOT(ISERROR(SEARCH("選択してください",E4)))</formula>
    </cfRule>
  </conditionalFormatting>
  <dataValidations count="3">
    <dataValidation type="list" allowBlank="1" showInputMessage="1" showErrorMessage="1" sqref="A31:A40 A6:A27" xr:uid="{00000000-0002-0000-0500-000001000000}">
      <formula1>"R4,R5,R6,R7"</formula1>
    </dataValidation>
    <dataValidation type="list" allowBlank="1" showInputMessage="1" showErrorMessage="1" sqref="C31:C40 C6:C27" xr:uid="{00000000-0002-0000-0500-000002000000}">
      <formula1>"主催,依頼"</formula1>
    </dataValidation>
    <dataValidation imeMode="halfAlpha" allowBlank="1" showInputMessage="1" showErrorMessage="1" sqref="H28 M30:M49 M5:M28 I5:J28 H5 I30:J49 H30 H41:H49" xr:uid="{00000000-0002-0000-0500-000003000000}"/>
  </dataValidations>
  <printOptions horizontalCentered="1"/>
  <pageMargins left="0.78740157480314965" right="0.78740157480314965" top="0.59055118110236227" bottom="0.59055118110236227" header="0" footer="0"/>
  <pageSetup paperSize="9" scale="51" orientation="portrait" cellComments="asDisplayed" r:id="rId1"/>
  <headerFooter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CE56-C99A-4641-9E42-DC3AF33656D8}">
  <sheetPr codeName="Sheet7"/>
  <dimension ref="A1:N18"/>
  <sheetViews>
    <sheetView view="pageBreakPreview" zoomScale="70" zoomScaleNormal="80" zoomScaleSheetLayoutView="70" workbookViewId="0"/>
  </sheetViews>
  <sheetFormatPr defaultRowHeight="17.25"/>
  <cols>
    <col min="1" max="1" width="7.625" style="10" customWidth="1"/>
    <col min="2" max="2" width="12.625" style="10" customWidth="1"/>
    <col min="3" max="6" width="10.625" style="10" customWidth="1"/>
    <col min="7" max="7" width="7.625" style="10" customWidth="1"/>
    <col min="8" max="8" width="12.625" style="10" customWidth="1"/>
    <col min="9" max="9" width="7.625" style="10" customWidth="1"/>
    <col min="10" max="10" width="8.625" style="10" customWidth="1"/>
    <col min="11" max="11" width="20.125" style="10" customWidth="1"/>
    <col min="12" max="12" width="10.625" style="10" customWidth="1"/>
    <col min="13" max="13" width="25.875" style="10" customWidth="1"/>
    <col min="14" max="255" width="8.75" style="10"/>
    <col min="256" max="257" width="7.625" style="10" customWidth="1"/>
    <col min="258" max="261" width="10.625" style="10" customWidth="1"/>
    <col min="262" max="263" width="7.625" style="10" customWidth="1"/>
    <col min="264" max="264" width="13.5" style="10" customWidth="1"/>
    <col min="265" max="266" width="10.625" style="10" customWidth="1"/>
    <col min="267" max="267" width="9.625" style="10" customWidth="1"/>
    <col min="268" max="268" width="9.125" style="10" customWidth="1"/>
    <col min="269" max="269" width="17.125" style="10" customWidth="1"/>
    <col min="270" max="511" width="8.75" style="10"/>
    <col min="512" max="513" width="7.625" style="10" customWidth="1"/>
    <col min="514" max="517" width="10.625" style="10" customWidth="1"/>
    <col min="518" max="519" width="7.625" style="10" customWidth="1"/>
    <col min="520" max="520" width="13.5" style="10" customWidth="1"/>
    <col min="521" max="522" width="10.625" style="10" customWidth="1"/>
    <col min="523" max="523" width="9.625" style="10" customWidth="1"/>
    <col min="524" max="524" width="9.125" style="10" customWidth="1"/>
    <col min="525" max="525" width="17.125" style="10" customWidth="1"/>
    <col min="526" max="767" width="8.75" style="10"/>
    <col min="768" max="769" width="7.625" style="10" customWidth="1"/>
    <col min="770" max="773" width="10.625" style="10" customWidth="1"/>
    <col min="774" max="775" width="7.625" style="10" customWidth="1"/>
    <col min="776" max="776" width="13.5" style="10" customWidth="1"/>
    <col min="777" max="778" width="10.625" style="10" customWidth="1"/>
    <col min="779" max="779" width="9.625" style="10" customWidth="1"/>
    <col min="780" max="780" width="9.125" style="10" customWidth="1"/>
    <col min="781" max="781" width="17.125" style="10" customWidth="1"/>
    <col min="782" max="1023" width="8.75" style="10"/>
    <col min="1024" max="1025" width="7.625" style="10" customWidth="1"/>
    <col min="1026" max="1029" width="10.625" style="10" customWidth="1"/>
    <col min="1030" max="1031" width="7.625" style="10" customWidth="1"/>
    <col min="1032" max="1032" width="13.5" style="10" customWidth="1"/>
    <col min="1033" max="1034" width="10.625" style="10" customWidth="1"/>
    <col min="1035" max="1035" width="9.625" style="10" customWidth="1"/>
    <col min="1036" max="1036" width="9.125" style="10" customWidth="1"/>
    <col min="1037" max="1037" width="17.125" style="10" customWidth="1"/>
    <col min="1038" max="1279" width="8.75" style="10"/>
    <col min="1280" max="1281" width="7.625" style="10" customWidth="1"/>
    <col min="1282" max="1285" width="10.625" style="10" customWidth="1"/>
    <col min="1286" max="1287" width="7.625" style="10" customWidth="1"/>
    <col min="1288" max="1288" width="13.5" style="10" customWidth="1"/>
    <col min="1289" max="1290" width="10.625" style="10" customWidth="1"/>
    <col min="1291" max="1291" width="9.625" style="10" customWidth="1"/>
    <col min="1292" max="1292" width="9.125" style="10" customWidth="1"/>
    <col min="1293" max="1293" width="17.125" style="10" customWidth="1"/>
    <col min="1294" max="1535" width="8.75" style="10"/>
    <col min="1536" max="1537" width="7.625" style="10" customWidth="1"/>
    <col min="1538" max="1541" width="10.625" style="10" customWidth="1"/>
    <col min="1542" max="1543" width="7.625" style="10" customWidth="1"/>
    <col min="1544" max="1544" width="13.5" style="10" customWidth="1"/>
    <col min="1545" max="1546" width="10.625" style="10" customWidth="1"/>
    <col min="1547" max="1547" width="9.625" style="10" customWidth="1"/>
    <col min="1548" max="1548" width="9.125" style="10" customWidth="1"/>
    <col min="1549" max="1549" width="17.125" style="10" customWidth="1"/>
    <col min="1550" max="1791" width="8.75" style="10"/>
    <col min="1792" max="1793" width="7.625" style="10" customWidth="1"/>
    <col min="1794" max="1797" width="10.625" style="10" customWidth="1"/>
    <col min="1798" max="1799" width="7.625" style="10" customWidth="1"/>
    <col min="1800" max="1800" width="13.5" style="10" customWidth="1"/>
    <col min="1801" max="1802" width="10.625" style="10" customWidth="1"/>
    <col min="1803" max="1803" width="9.625" style="10" customWidth="1"/>
    <col min="1804" max="1804" width="9.125" style="10" customWidth="1"/>
    <col min="1805" max="1805" width="17.125" style="10" customWidth="1"/>
    <col min="1806" max="2047" width="8.75" style="10"/>
    <col min="2048" max="2049" width="7.625" style="10" customWidth="1"/>
    <col min="2050" max="2053" width="10.625" style="10" customWidth="1"/>
    <col min="2054" max="2055" width="7.625" style="10" customWidth="1"/>
    <col min="2056" max="2056" width="13.5" style="10" customWidth="1"/>
    <col min="2057" max="2058" width="10.625" style="10" customWidth="1"/>
    <col min="2059" max="2059" width="9.625" style="10" customWidth="1"/>
    <col min="2060" max="2060" width="9.125" style="10" customWidth="1"/>
    <col min="2061" max="2061" width="17.125" style="10" customWidth="1"/>
    <col min="2062" max="2303" width="8.75" style="10"/>
    <col min="2304" max="2305" width="7.625" style="10" customWidth="1"/>
    <col min="2306" max="2309" width="10.625" style="10" customWidth="1"/>
    <col min="2310" max="2311" width="7.625" style="10" customWidth="1"/>
    <col min="2312" max="2312" width="13.5" style="10" customWidth="1"/>
    <col min="2313" max="2314" width="10.625" style="10" customWidth="1"/>
    <col min="2315" max="2315" width="9.625" style="10" customWidth="1"/>
    <col min="2316" max="2316" width="9.125" style="10" customWidth="1"/>
    <col min="2317" max="2317" width="17.125" style="10" customWidth="1"/>
    <col min="2318" max="2559" width="8.75" style="10"/>
    <col min="2560" max="2561" width="7.625" style="10" customWidth="1"/>
    <col min="2562" max="2565" width="10.625" style="10" customWidth="1"/>
    <col min="2566" max="2567" width="7.625" style="10" customWidth="1"/>
    <col min="2568" max="2568" width="13.5" style="10" customWidth="1"/>
    <col min="2569" max="2570" width="10.625" style="10" customWidth="1"/>
    <col min="2571" max="2571" width="9.625" style="10" customWidth="1"/>
    <col min="2572" max="2572" width="9.125" style="10" customWidth="1"/>
    <col min="2573" max="2573" width="17.125" style="10" customWidth="1"/>
    <col min="2574" max="2815" width="8.75" style="10"/>
    <col min="2816" max="2817" width="7.625" style="10" customWidth="1"/>
    <col min="2818" max="2821" width="10.625" style="10" customWidth="1"/>
    <col min="2822" max="2823" width="7.625" style="10" customWidth="1"/>
    <col min="2824" max="2824" width="13.5" style="10" customWidth="1"/>
    <col min="2825" max="2826" width="10.625" style="10" customWidth="1"/>
    <col min="2827" max="2827" width="9.625" style="10" customWidth="1"/>
    <col min="2828" max="2828" width="9.125" style="10" customWidth="1"/>
    <col min="2829" max="2829" width="17.125" style="10" customWidth="1"/>
    <col min="2830" max="3071" width="8.75" style="10"/>
    <col min="3072" max="3073" width="7.625" style="10" customWidth="1"/>
    <col min="3074" max="3077" width="10.625" style="10" customWidth="1"/>
    <col min="3078" max="3079" width="7.625" style="10" customWidth="1"/>
    <col min="3080" max="3080" width="13.5" style="10" customWidth="1"/>
    <col min="3081" max="3082" width="10.625" style="10" customWidth="1"/>
    <col min="3083" max="3083" width="9.625" style="10" customWidth="1"/>
    <col min="3084" max="3084" width="9.125" style="10" customWidth="1"/>
    <col min="3085" max="3085" width="17.125" style="10" customWidth="1"/>
    <col min="3086" max="3327" width="8.75" style="10"/>
    <col min="3328" max="3329" width="7.625" style="10" customWidth="1"/>
    <col min="3330" max="3333" width="10.625" style="10" customWidth="1"/>
    <col min="3334" max="3335" width="7.625" style="10" customWidth="1"/>
    <col min="3336" max="3336" width="13.5" style="10" customWidth="1"/>
    <col min="3337" max="3338" width="10.625" style="10" customWidth="1"/>
    <col min="3339" max="3339" width="9.625" style="10" customWidth="1"/>
    <col min="3340" max="3340" width="9.125" style="10" customWidth="1"/>
    <col min="3341" max="3341" width="17.125" style="10" customWidth="1"/>
    <col min="3342" max="3583" width="8.75" style="10"/>
    <col min="3584" max="3585" width="7.625" style="10" customWidth="1"/>
    <col min="3586" max="3589" width="10.625" style="10" customWidth="1"/>
    <col min="3590" max="3591" width="7.625" style="10" customWidth="1"/>
    <col min="3592" max="3592" width="13.5" style="10" customWidth="1"/>
    <col min="3593" max="3594" width="10.625" style="10" customWidth="1"/>
    <col min="3595" max="3595" width="9.625" style="10" customWidth="1"/>
    <col min="3596" max="3596" width="9.125" style="10" customWidth="1"/>
    <col min="3597" max="3597" width="17.125" style="10" customWidth="1"/>
    <col min="3598" max="3839" width="8.75" style="10"/>
    <col min="3840" max="3841" width="7.625" style="10" customWidth="1"/>
    <col min="3842" max="3845" width="10.625" style="10" customWidth="1"/>
    <col min="3846" max="3847" width="7.625" style="10" customWidth="1"/>
    <col min="3848" max="3848" width="13.5" style="10" customWidth="1"/>
    <col min="3849" max="3850" width="10.625" style="10" customWidth="1"/>
    <col min="3851" max="3851" width="9.625" style="10" customWidth="1"/>
    <col min="3852" max="3852" width="9.125" style="10" customWidth="1"/>
    <col min="3853" max="3853" width="17.125" style="10" customWidth="1"/>
    <col min="3854" max="4095" width="8.75" style="10"/>
    <col min="4096" max="4097" width="7.625" style="10" customWidth="1"/>
    <col min="4098" max="4101" width="10.625" style="10" customWidth="1"/>
    <col min="4102" max="4103" width="7.625" style="10" customWidth="1"/>
    <col min="4104" max="4104" width="13.5" style="10" customWidth="1"/>
    <col min="4105" max="4106" width="10.625" style="10" customWidth="1"/>
    <col min="4107" max="4107" width="9.625" style="10" customWidth="1"/>
    <col min="4108" max="4108" width="9.125" style="10" customWidth="1"/>
    <col min="4109" max="4109" width="17.125" style="10" customWidth="1"/>
    <col min="4110" max="4351" width="8.75" style="10"/>
    <col min="4352" max="4353" width="7.625" style="10" customWidth="1"/>
    <col min="4354" max="4357" width="10.625" style="10" customWidth="1"/>
    <col min="4358" max="4359" width="7.625" style="10" customWidth="1"/>
    <col min="4360" max="4360" width="13.5" style="10" customWidth="1"/>
    <col min="4361" max="4362" width="10.625" style="10" customWidth="1"/>
    <col min="4363" max="4363" width="9.625" style="10" customWidth="1"/>
    <col min="4364" max="4364" width="9.125" style="10" customWidth="1"/>
    <col min="4365" max="4365" width="17.125" style="10" customWidth="1"/>
    <col min="4366" max="4607" width="8.75" style="10"/>
    <col min="4608" max="4609" width="7.625" style="10" customWidth="1"/>
    <col min="4610" max="4613" width="10.625" style="10" customWidth="1"/>
    <col min="4614" max="4615" width="7.625" style="10" customWidth="1"/>
    <col min="4616" max="4616" width="13.5" style="10" customWidth="1"/>
    <col min="4617" max="4618" width="10.625" style="10" customWidth="1"/>
    <col min="4619" max="4619" width="9.625" style="10" customWidth="1"/>
    <col min="4620" max="4620" width="9.125" style="10" customWidth="1"/>
    <col min="4621" max="4621" width="17.125" style="10" customWidth="1"/>
    <col min="4622" max="4863" width="8.75" style="10"/>
    <col min="4864" max="4865" width="7.625" style="10" customWidth="1"/>
    <col min="4866" max="4869" width="10.625" style="10" customWidth="1"/>
    <col min="4870" max="4871" width="7.625" style="10" customWidth="1"/>
    <col min="4872" max="4872" width="13.5" style="10" customWidth="1"/>
    <col min="4873" max="4874" width="10.625" style="10" customWidth="1"/>
    <col min="4875" max="4875" width="9.625" style="10" customWidth="1"/>
    <col min="4876" max="4876" width="9.125" style="10" customWidth="1"/>
    <col min="4877" max="4877" width="17.125" style="10" customWidth="1"/>
    <col min="4878" max="5119" width="8.75" style="10"/>
    <col min="5120" max="5121" width="7.625" style="10" customWidth="1"/>
    <col min="5122" max="5125" width="10.625" style="10" customWidth="1"/>
    <col min="5126" max="5127" width="7.625" style="10" customWidth="1"/>
    <col min="5128" max="5128" width="13.5" style="10" customWidth="1"/>
    <col min="5129" max="5130" width="10.625" style="10" customWidth="1"/>
    <col min="5131" max="5131" width="9.625" style="10" customWidth="1"/>
    <col min="5132" max="5132" width="9.125" style="10" customWidth="1"/>
    <col min="5133" max="5133" width="17.125" style="10" customWidth="1"/>
    <col min="5134" max="5375" width="8.75" style="10"/>
    <col min="5376" max="5377" width="7.625" style="10" customWidth="1"/>
    <col min="5378" max="5381" width="10.625" style="10" customWidth="1"/>
    <col min="5382" max="5383" width="7.625" style="10" customWidth="1"/>
    <col min="5384" max="5384" width="13.5" style="10" customWidth="1"/>
    <col min="5385" max="5386" width="10.625" style="10" customWidth="1"/>
    <col min="5387" max="5387" width="9.625" style="10" customWidth="1"/>
    <col min="5388" max="5388" width="9.125" style="10" customWidth="1"/>
    <col min="5389" max="5389" width="17.125" style="10" customWidth="1"/>
    <col min="5390" max="5631" width="8.75" style="10"/>
    <col min="5632" max="5633" width="7.625" style="10" customWidth="1"/>
    <col min="5634" max="5637" width="10.625" style="10" customWidth="1"/>
    <col min="5638" max="5639" width="7.625" style="10" customWidth="1"/>
    <col min="5640" max="5640" width="13.5" style="10" customWidth="1"/>
    <col min="5641" max="5642" width="10.625" style="10" customWidth="1"/>
    <col min="5643" max="5643" width="9.625" style="10" customWidth="1"/>
    <col min="5644" max="5644" width="9.125" style="10" customWidth="1"/>
    <col min="5645" max="5645" width="17.125" style="10" customWidth="1"/>
    <col min="5646" max="5887" width="8.75" style="10"/>
    <col min="5888" max="5889" width="7.625" style="10" customWidth="1"/>
    <col min="5890" max="5893" width="10.625" style="10" customWidth="1"/>
    <col min="5894" max="5895" width="7.625" style="10" customWidth="1"/>
    <col min="5896" max="5896" width="13.5" style="10" customWidth="1"/>
    <col min="5897" max="5898" width="10.625" style="10" customWidth="1"/>
    <col min="5899" max="5899" width="9.625" style="10" customWidth="1"/>
    <col min="5900" max="5900" width="9.125" style="10" customWidth="1"/>
    <col min="5901" max="5901" width="17.125" style="10" customWidth="1"/>
    <col min="5902" max="6143" width="8.75" style="10"/>
    <col min="6144" max="6145" width="7.625" style="10" customWidth="1"/>
    <col min="6146" max="6149" width="10.625" style="10" customWidth="1"/>
    <col min="6150" max="6151" width="7.625" style="10" customWidth="1"/>
    <col min="6152" max="6152" width="13.5" style="10" customWidth="1"/>
    <col min="6153" max="6154" width="10.625" style="10" customWidth="1"/>
    <col min="6155" max="6155" width="9.625" style="10" customWidth="1"/>
    <col min="6156" max="6156" width="9.125" style="10" customWidth="1"/>
    <col min="6157" max="6157" width="17.125" style="10" customWidth="1"/>
    <col min="6158" max="6399" width="8.75" style="10"/>
    <col min="6400" max="6401" width="7.625" style="10" customWidth="1"/>
    <col min="6402" max="6405" width="10.625" style="10" customWidth="1"/>
    <col min="6406" max="6407" width="7.625" style="10" customWidth="1"/>
    <col min="6408" max="6408" width="13.5" style="10" customWidth="1"/>
    <col min="6409" max="6410" width="10.625" style="10" customWidth="1"/>
    <col min="6411" max="6411" width="9.625" style="10" customWidth="1"/>
    <col min="6412" max="6412" width="9.125" style="10" customWidth="1"/>
    <col min="6413" max="6413" width="17.125" style="10" customWidth="1"/>
    <col min="6414" max="6655" width="8.75" style="10"/>
    <col min="6656" max="6657" width="7.625" style="10" customWidth="1"/>
    <col min="6658" max="6661" width="10.625" style="10" customWidth="1"/>
    <col min="6662" max="6663" width="7.625" style="10" customWidth="1"/>
    <col min="6664" max="6664" width="13.5" style="10" customWidth="1"/>
    <col min="6665" max="6666" width="10.625" style="10" customWidth="1"/>
    <col min="6667" max="6667" width="9.625" style="10" customWidth="1"/>
    <col min="6668" max="6668" width="9.125" style="10" customWidth="1"/>
    <col min="6669" max="6669" width="17.125" style="10" customWidth="1"/>
    <col min="6670" max="6911" width="8.75" style="10"/>
    <col min="6912" max="6913" width="7.625" style="10" customWidth="1"/>
    <col min="6914" max="6917" width="10.625" style="10" customWidth="1"/>
    <col min="6918" max="6919" width="7.625" style="10" customWidth="1"/>
    <col min="6920" max="6920" width="13.5" style="10" customWidth="1"/>
    <col min="6921" max="6922" width="10.625" style="10" customWidth="1"/>
    <col min="6923" max="6923" width="9.625" style="10" customWidth="1"/>
    <col min="6924" max="6924" width="9.125" style="10" customWidth="1"/>
    <col min="6925" max="6925" width="17.125" style="10" customWidth="1"/>
    <col min="6926" max="7167" width="8.75" style="10"/>
    <col min="7168" max="7169" width="7.625" style="10" customWidth="1"/>
    <col min="7170" max="7173" width="10.625" style="10" customWidth="1"/>
    <col min="7174" max="7175" width="7.625" style="10" customWidth="1"/>
    <col min="7176" max="7176" width="13.5" style="10" customWidth="1"/>
    <col min="7177" max="7178" width="10.625" style="10" customWidth="1"/>
    <col min="7179" max="7179" width="9.625" style="10" customWidth="1"/>
    <col min="7180" max="7180" width="9.125" style="10" customWidth="1"/>
    <col min="7181" max="7181" width="17.125" style="10" customWidth="1"/>
    <col min="7182" max="7423" width="8.75" style="10"/>
    <col min="7424" max="7425" width="7.625" style="10" customWidth="1"/>
    <col min="7426" max="7429" width="10.625" style="10" customWidth="1"/>
    <col min="7430" max="7431" width="7.625" style="10" customWidth="1"/>
    <col min="7432" max="7432" width="13.5" style="10" customWidth="1"/>
    <col min="7433" max="7434" width="10.625" style="10" customWidth="1"/>
    <col min="7435" max="7435" width="9.625" style="10" customWidth="1"/>
    <col min="7436" max="7436" width="9.125" style="10" customWidth="1"/>
    <col min="7437" max="7437" width="17.125" style="10" customWidth="1"/>
    <col min="7438" max="7679" width="8.75" style="10"/>
    <col min="7680" max="7681" width="7.625" style="10" customWidth="1"/>
    <col min="7682" max="7685" width="10.625" style="10" customWidth="1"/>
    <col min="7686" max="7687" width="7.625" style="10" customWidth="1"/>
    <col min="7688" max="7688" width="13.5" style="10" customWidth="1"/>
    <col min="7689" max="7690" width="10.625" style="10" customWidth="1"/>
    <col min="7691" max="7691" width="9.625" style="10" customWidth="1"/>
    <col min="7692" max="7692" width="9.125" style="10" customWidth="1"/>
    <col min="7693" max="7693" width="17.125" style="10" customWidth="1"/>
    <col min="7694" max="7935" width="8.75" style="10"/>
    <col min="7936" max="7937" width="7.625" style="10" customWidth="1"/>
    <col min="7938" max="7941" width="10.625" style="10" customWidth="1"/>
    <col min="7942" max="7943" width="7.625" style="10" customWidth="1"/>
    <col min="7944" max="7944" width="13.5" style="10" customWidth="1"/>
    <col min="7945" max="7946" width="10.625" style="10" customWidth="1"/>
    <col min="7947" max="7947" width="9.625" style="10" customWidth="1"/>
    <col min="7948" max="7948" width="9.125" style="10" customWidth="1"/>
    <col min="7949" max="7949" width="17.125" style="10" customWidth="1"/>
    <col min="7950" max="8191" width="8.75" style="10"/>
    <col min="8192" max="8193" width="7.625" style="10" customWidth="1"/>
    <col min="8194" max="8197" width="10.625" style="10" customWidth="1"/>
    <col min="8198" max="8199" width="7.625" style="10" customWidth="1"/>
    <col min="8200" max="8200" width="13.5" style="10" customWidth="1"/>
    <col min="8201" max="8202" width="10.625" style="10" customWidth="1"/>
    <col min="8203" max="8203" width="9.625" style="10" customWidth="1"/>
    <col min="8204" max="8204" width="9.125" style="10" customWidth="1"/>
    <col min="8205" max="8205" width="17.125" style="10" customWidth="1"/>
    <col min="8206" max="8447" width="8.75" style="10"/>
    <col min="8448" max="8449" width="7.625" style="10" customWidth="1"/>
    <col min="8450" max="8453" width="10.625" style="10" customWidth="1"/>
    <col min="8454" max="8455" width="7.625" style="10" customWidth="1"/>
    <col min="8456" max="8456" width="13.5" style="10" customWidth="1"/>
    <col min="8457" max="8458" width="10.625" style="10" customWidth="1"/>
    <col min="8459" max="8459" width="9.625" style="10" customWidth="1"/>
    <col min="8460" max="8460" width="9.125" style="10" customWidth="1"/>
    <col min="8461" max="8461" width="17.125" style="10" customWidth="1"/>
    <col min="8462" max="8703" width="8.75" style="10"/>
    <col min="8704" max="8705" width="7.625" style="10" customWidth="1"/>
    <col min="8706" max="8709" width="10.625" style="10" customWidth="1"/>
    <col min="8710" max="8711" width="7.625" style="10" customWidth="1"/>
    <col min="8712" max="8712" width="13.5" style="10" customWidth="1"/>
    <col min="8713" max="8714" width="10.625" style="10" customWidth="1"/>
    <col min="8715" max="8715" width="9.625" style="10" customWidth="1"/>
    <col min="8716" max="8716" width="9.125" style="10" customWidth="1"/>
    <col min="8717" max="8717" width="17.125" style="10" customWidth="1"/>
    <col min="8718" max="8959" width="8.75" style="10"/>
    <col min="8960" max="8961" width="7.625" style="10" customWidth="1"/>
    <col min="8962" max="8965" width="10.625" style="10" customWidth="1"/>
    <col min="8966" max="8967" width="7.625" style="10" customWidth="1"/>
    <col min="8968" max="8968" width="13.5" style="10" customWidth="1"/>
    <col min="8969" max="8970" width="10.625" style="10" customWidth="1"/>
    <col min="8971" max="8971" width="9.625" style="10" customWidth="1"/>
    <col min="8972" max="8972" width="9.125" style="10" customWidth="1"/>
    <col min="8973" max="8973" width="17.125" style="10" customWidth="1"/>
    <col min="8974" max="9215" width="8.75" style="10"/>
    <col min="9216" max="9217" width="7.625" style="10" customWidth="1"/>
    <col min="9218" max="9221" width="10.625" style="10" customWidth="1"/>
    <col min="9222" max="9223" width="7.625" style="10" customWidth="1"/>
    <col min="9224" max="9224" width="13.5" style="10" customWidth="1"/>
    <col min="9225" max="9226" width="10.625" style="10" customWidth="1"/>
    <col min="9227" max="9227" width="9.625" style="10" customWidth="1"/>
    <col min="9228" max="9228" width="9.125" style="10" customWidth="1"/>
    <col min="9229" max="9229" width="17.125" style="10" customWidth="1"/>
    <col min="9230" max="9471" width="8.75" style="10"/>
    <col min="9472" max="9473" width="7.625" style="10" customWidth="1"/>
    <col min="9474" max="9477" width="10.625" style="10" customWidth="1"/>
    <col min="9478" max="9479" width="7.625" style="10" customWidth="1"/>
    <col min="9480" max="9480" width="13.5" style="10" customWidth="1"/>
    <col min="9481" max="9482" width="10.625" style="10" customWidth="1"/>
    <col min="9483" max="9483" width="9.625" style="10" customWidth="1"/>
    <col min="9484" max="9484" width="9.125" style="10" customWidth="1"/>
    <col min="9485" max="9485" width="17.125" style="10" customWidth="1"/>
    <col min="9486" max="9727" width="8.75" style="10"/>
    <col min="9728" max="9729" width="7.625" style="10" customWidth="1"/>
    <col min="9730" max="9733" width="10.625" style="10" customWidth="1"/>
    <col min="9734" max="9735" width="7.625" style="10" customWidth="1"/>
    <col min="9736" max="9736" width="13.5" style="10" customWidth="1"/>
    <col min="9737" max="9738" width="10.625" style="10" customWidth="1"/>
    <col min="9739" max="9739" width="9.625" style="10" customWidth="1"/>
    <col min="9740" max="9740" width="9.125" style="10" customWidth="1"/>
    <col min="9741" max="9741" width="17.125" style="10" customWidth="1"/>
    <col min="9742" max="9983" width="8.75" style="10"/>
    <col min="9984" max="9985" width="7.625" style="10" customWidth="1"/>
    <col min="9986" max="9989" width="10.625" style="10" customWidth="1"/>
    <col min="9990" max="9991" width="7.625" style="10" customWidth="1"/>
    <col min="9992" max="9992" width="13.5" style="10" customWidth="1"/>
    <col min="9993" max="9994" width="10.625" style="10" customWidth="1"/>
    <col min="9995" max="9995" width="9.625" style="10" customWidth="1"/>
    <col min="9996" max="9996" width="9.125" style="10" customWidth="1"/>
    <col min="9997" max="9997" width="17.125" style="10" customWidth="1"/>
    <col min="9998" max="10239" width="8.75" style="10"/>
    <col min="10240" max="10241" width="7.625" style="10" customWidth="1"/>
    <col min="10242" max="10245" width="10.625" style="10" customWidth="1"/>
    <col min="10246" max="10247" width="7.625" style="10" customWidth="1"/>
    <col min="10248" max="10248" width="13.5" style="10" customWidth="1"/>
    <col min="10249" max="10250" width="10.625" style="10" customWidth="1"/>
    <col min="10251" max="10251" width="9.625" style="10" customWidth="1"/>
    <col min="10252" max="10252" width="9.125" style="10" customWidth="1"/>
    <col min="10253" max="10253" width="17.125" style="10" customWidth="1"/>
    <col min="10254" max="10495" width="8.75" style="10"/>
    <col min="10496" max="10497" width="7.625" style="10" customWidth="1"/>
    <col min="10498" max="10501" width="10.625" style="10" customWidth="1"/>
    <col min="10502" max="10503" width="7.625" style="10" customWidth="1"/>
    <col min="10504" max="10504" width="13.5" style="10" customWidth="1"/>
    <col min="10505" max="10506" width="10.625" style="10" customWidth="1"/>
    <col min="10507" max="10507" width="9.625" style="10" customWidth="1"/>
    <col min="10508" max="10508" width="9.125" style="10" customWidth="1"/>
    <col min="10509" max="10509" width="17.125" style="10" customWidth="1"/>
    <col min="10510" max="10751" width="8.75" style="10"/>
    <col min="10752" max="10753" width="7.625" style="10" customWidth="1"/>
    <col min="10754" max="10757" width="10.625" style="10" customWidth="1"/>
    <col min="10758" max="10759" width="7.625" style="10" customWidth="1"/>
    <col min="10760" max="10760" width="13.5" style="10" customWidth="1"/>
    <col min="10761" max="10762" width="10.625" style="10" customWidth="1"/>
    <col min="10763" max="10763" width="9.625" style="10" customWidth="1"/>
    <col min="10764" max="10764" width="9.125" style="10" customWidth="1"/>
    <col min="10765" max="10765" width="17.125" style="10" customWidth="1"/>
    <col min="10766" max="11007" width="8.75" style="10"/>
    <col min="11008" max="11009" width="7.625" style="10" customWidth="1"/>
    <col min="11010" max="11013" width="10.625" style="10" customWidth="1"/>
    <col min="11014" max="11015" width="7.625" style="10" customWidth="1"/>
    <col min="11016" max="11016" width="13.5" style="10" customWidth="1"/>
    <col min="11017" max="11018" width="10.625" style="10" customWidth="1"/>
    <col min="11019" max="11019" width="9.625" style="10" customWidth="1"/>
    <col min="11020" max="11020" width="9.125" style="10" customWidth="1"/>
    <col min="11021" max="11021" width="17.125" style="10" customWidth="1"/>
    <col min="11022" max="11263" width="8.75" style="10"/>
    <col min="11264" max="11265" width="7.625" style="10" customWidth="1"/>
    <col min="11266" max="11269" width="10.625" style="10" customWidth="1"/>
    <col min="11270" max="11271" width="7.625" style="10" customWidth="1"/>
    <col min="11272" max="11272" width="13.5" style="10" customWidth="1"/>
    <col min="11273" max="11274" width="10.625" style="10" customWidth="1"/>
    <col min="11275" max="11275" width="9.625" style="10" customWidth="1"/>
    <col min="11276" max="11276" width="9.125" style="10" customWidth="1"/>
    <col min="11277" max="11277" width="17.125" style="10" customWidth="1"/>
    <col min="11278" max="11519" width="8.75" style="10"/>
    <col min="11520" max="11521" width="7.625" style="10" customWidth="1"/>
    <col min="11522" max="11525" width="10.625" style="10" customWidth="1"/>
    <col min="11526" max="11527" width="7.625" style="10" customWidth="1"/>
    <col min="11528" max="11528" width="13.5" style="10" customWidth="1"/>
    <col min="11529" max="11530" width="10.625" style="10" customWidth="1"/>
    <col min="11531" max="11531" width="9.625" style="10" customWidth="1"/>
    <col min="11532" max="11532" width="9.125" style="10" customWidth="1"/>
    <col min="11533" max="11533" width="17.125" style="10" customWidth="1"/>
    <col min="11534" max="11775" width="8.75" style="10"/>
    <col min="11776" max="11777" width="7.625" style="10" customWidth="1"/>
    <col min="11778" max="11781" width="10.625" style="10" customWidth="1"/>
    <col min="11782" max="11783" width="7.625" style="10" customWidth="1"/>
    <col min="11784" max="11784" width="13.5" style="10" customWidth="1"/>
    <col min="11785" max="11786" width="10.625" style="10" customWidth="1"/>
    <col min="11787" max="11787" width="9.625" style="10" customWidth="1"/>
    <col min="11788" max="11788" width="9.125" style="10" customWidth="1"/>
    <col min="11789" max="11789" width="17.125" style="10" customWidth="1"/>
    <col min="11790" max="12031" width="8.75" style="10"/>
    <col min="12032" max="12033" width="7.625" style="10" customWidth="1"/>
    <col min="12034" max="12037" width="10.625" style="10" customWidth="1"/>
    <col min="12038" max="12039" width="7.625" style="10" customWidth="1"/>
    <col min="12040" max="12040" width="13.5" style="10" customWidth="1"/>
    <col min="12041" max="12042" width="10.625" style="10" customWidth="1"/>
    <col min="12043" max="12043" width="9.625" style="10" customWidth="1"/>
    <col min="12044" max="12044" width="9.125" style="10" customWidth="1"/>
    <col min="12045" max="12045" width="17.125" style="10" customWidth="1"/>
    <col min="12046" max="12287" width="8.75" style="10"/>
    <col min="12288" max="12289" width="7.625" style="10" customWidth="1"/>
    <col min="12290" max="12293" width="10.625" style="10" customWidth="1"/>
    <col min="12294" max="12295" width="7.625" style="10" customWidth="1"/>
    <col min="12296" max="12296" width="13.5" style="10" customWidth="1"/>
    <col min="12297" max="12298" width="10.625" style="10" customWidth="1"/>
    <col min="12299" max="12299" width="9.625" style="10" customWidth="1"/>
    <col min="12300" max="12300" width="9.125" style="10" customWidth="1"/>
    <col min="12301" max="12301" width="17.125" style="10" customWidth="1"/>
    <col min="12302" max="12543" width="8.75" style="10"/>
    <col min="12544" max="12545" width="7.625" style="10" customWidth="1"/>
    <col min="12546" max="12549" width="10.625" style="10" customWidth="1"/>
    <col min="12550" max="12551" width="7.625" style="10" customWidth="1"/>
    <col min="12552" max="12552" width="13.5" style="10" customWidth="1"/>
    <col min="12553" max="12554" width="10.625" style="10" customWidth="1"/>
    <col min="12555" max="12555" width="9.625" style="10" customWidth="1"/>
    <col min="12556" max="12556" width="9.125" style="10" customWidth="1"/>
    <col min="12557" max="12557" width="17.125" style="10" customWidth="1"/>
    <col min="12558" max="12799" width="8.75" style="10"/>
    <col min="12800" max="12801" width="7.625" style="10" customWidth="1"/>
    <col min="12802" max="12805" width="10.625" style="10" customWidth="1"/>
    <col min="12806" max="12807" width="7.625" style="10" customWidth="1"/>
    <col min="12808" max="12808" width="13.5" style="10" customWidth="1"/>
    <col min="12809" max="12810" width="10.625" style="10" customWidth="1"/>
    <col min="12811" max="12811" width="9.625" style="10" customWidth="1"/>
    <col min="12812" max="12812" width="9.125" style="10" customWidth="1"/>
    <col min="12813" max="12813" width="17.125" style="10" customWidth="1"/>
    <col min="12814" max="13055" width="8.75" style="10"/>
    <col min="13056" max="13057" width="7.625" style="10" customWidth="1"/>
    <col min="13058" max="13061" width="10.625" style="10" customWidth="1"/>
    <col min="13062" max="13063" width="7.625" style="10" customWidth="1"/>
    <col min="13064" max="13064" width="13.5" style="10" customWidth="1"/>
    <col min="13065" max="13066" width="10.625" style="10" customWidth="1"/>
    <col min="13067" max="13067" width="9.625" style="10" customWidth="1"/>
    <col min="13068" max="13068" width="9.125" style="10" customWidth="1"/>
    <col min="13069" max="13069" width="17.125" style="10" customWidth="1"/>
    <col min="13070" max="13311" width="8.75" style="10"/>
    <col min="13312" max="13313" width="7.625" style="10" customWidth="1"/>
    <col min="13314" max="13317" width="10.625" style="10" customWidth="1"/>
    <col min="13318" max="13319" width="7.625" style="10" customWidth="1"/>
    <col min="13320" max="13320" width="13.5" style="10" customWidth="1"/>
    <col min="13321" max="13322" width="10.625" style="10" customWidth="1"/>
    <col min="13323" max="13323" width="9.625" style="10" customWidth="1"/>
    <col min="13324" max="13324" width="9.125" style="10" customWidth="1"/>
    <col min="13325" max="13325" width="17.125" style="10" customWidth="1"/>
    <col min="13326" max="13567" width="8.75" style="10"/>
    <col min="13568" max="13569" width="7.625" style="10" customWidth="1"/>
    <col min="13570" max="13573" width="10.625" style="10" customWidth="1"/>
    <col min="13574" max="13575" width="7.625" style="10" customWidth="1"/>
    <col min="13576" max="13576" width="13.5" style="10" customWidth="1"/>
    <col min="13577" max="13578" width="10.625" style="10" customWidth="1"/>
    <col min="13579" max="13579" width="9.625" style="10" customWidth="1"/>
    <col min="13580" max="13580" width="9.125" style="10" customWidth="1"/>
    <col min="13581" max="13581" width="17.125" style="10" customWidth="1"/>
    <col min="13582" max="13823" width="8.75" style="10"/>
    <col min="13824" max="13825" width="7.625" style="10" customWidth="1"/>
    <col min="13826" max="13829" width="10.625" style="10" customWidth="1"/>
    <col min="13830" max="13831" width="7.625" style="10" customWidth="1"/>
    <col min="13832" max="13832" width="13.5" style="10" customWidth="1"/>
    <col min="13833" max="13834" width="10.625" style="10" customWidth="1"/>
    <col min="13835" max="13835" width="9.625" style="10" customWidth="1"/>
    <col min="13836" max="13836" width="9.125" style="10" customWidth="1"/>
    <col min="13837" max="13837" width="17.125" style="10" customWidth="1"/>
    <col min="13838" max="14079" width="8.75" style="10"/>
    <col min="14080" max="14081" width="7.625" style="10" customWidth="1"/>
    <col min="14082" max="14085" width="10.625" style="10" customWidth="1"/>
    <col min="14086" max="14087" width="7.625" style="10" customWidth="1"/>
    <col min="14088" max="14088" width="13.5" style="10" customWidth="1"/>
    <col min="14089" max="14090" width="10.625" style="10" customWidth="1"/>
    <col min="14091" max="14091" width="9.625" style="10" customWidth="1"/>
    <col min="14092" max="14092" width="9.125" style="10" customWidth="1"/>
    <col min="14093" max="14093" width="17.125" style="10" customWidth="1"/>
    <col min="14094" max="14335" width="8.75" style="10"/>
    <col min="14336" max="14337" width="7.625" style="10" customWidth="1"/>
    <col min="14338" max="14341" width="10.625" style="10" customWidth="1"/>
    <col min="14342" max="14343" width="7.625" style="10" customWidth="1"/>
    <col min="14344" max="14344" width="13.5" style="10" customWidth="1"/>
    <col min="14345" max="14346" width="10.625" style="10" customWidth="1"/>
    <col min="14347" max="14347" width="9.625" style="10" customWidth="1"/>
    <col min="14348" max="14348" width="9.125" style="10" customWidth="1"/>
    <col min="14349" max="14349" width="17.125" style="10" customWidth="1"/>
    <col min="14350" max="14591" width="8.75" style="10"/>
    <col min="14592" max="14593" width="7.625" style="10" customWidth="1"/>
    <col min="14594" max="14597" width="10.625" style="10" customWidth="1"/>
    <col min="14598" max="14599" width="7.625" style="10" customWidth="1"/>
    <col min="14600" max="14600" width="13.5" style="10" customWidth="1"/>
    <col min="14601" max="14602" width="10.625" style="10" customWidth="1"/>
    <col min="14603" max="14603" width="9.625" style="10" customWidth="1"/>
    <col min="14604" max="14604" width="9.125" style="10" customWidth="1"/>
    <col min="14605" max="14605" width="17.125" style="10" customWidth="1"/>
    <col min="14606" max="14847" width="8.75" style="10"/>
    <col min="14848" max="14849" width="7.625" style="10" customWidth="1"/>
    <col min="14850" max="14853" width="10.625" style="10" customWidth="1"/>
    <col min="14854" max="14855" width="7.625" style="10" customWidth="1"/>
    <col min="14856" max="14856" width="13.5" style="10" customWidth="1"/>
    <col min="14857" max="14858" width="10.625" style="10" customWidth="1"/>
    <col min="14859" max="14859" width="9.625" style="10" customWidth="1"/>
    <col min="14860" max="14860" width="9.125" style="10" customWidth="1"/>
    <col min="14861" max="14861" width="17.125" style="10" customWidth="1"/>
    <col min="14862" max="15103" width="8.75" style="10"/>
    <col min="15104" max="15105" width="7.625" style="10" customWidth="1"/>
    <col min="15106" max="15109" width="10.625" style="10" customWidth="1"/>
    <col min="15110" max="15111" width="7.625" style="10" customWidth="1"/>
    <col min="15112" max="15112" width="13.5" style="10" customWidth="1"/>
    <col min="15113" max="15114" width="10.625" style="10" customWidth="1"/>
    <col min="15115" max="15115" width="9.625" style="10" customWidth="1"/>
    <col min="15116" max="15116" width="9.125" style="10" customWidth="1"/>
    <col min="15117" max="15117" width="17.125" style="10" customWidth="1"/>
    <col min="15118" max="15359" width="8.75" style="10"/>
    <col min="15360" max="15361" width="7.625" style="10" customWidth="1"/>
    <col min="15362" max="15365" width="10.625" style="10" customWidth="1"/>
    <col min="15366" max="15367" width="7.625" style="10" customWidth="1"/>
    <col min="15368" max="15368" width="13.5" style="10" customWidth="1"/>
    <col min="15369" max="15370" width="10.625" style="10" customWidth="1"/>
    <col min="15371" max="15371" width="9.625" style="10" customWidth="1"/>
    <col min="15372" max="15372" width="9.125" style="10" customWidth="1"/>
    <col min="15373" max="15373" width="17.125" style="10" customWidth="1"/>
    <col min="15374" max="15615" width="8.75" style="10"/>
    <col min="15616" max="15617" width="7.625" style="10" customWidth="1"/>
    <col min="15618" max="15621" width="10.625" style="10" customWidth="1"/>
    <col min="15622" max="15623" width="7.625" style="10" customWidth="1"/>
    <col min="15624" max="15624" width="13.5" style="10" customWidth="1"/>
    <col min="15625" max="15626" width="10.625" style="10" customWidth="1"/>
    <col min="15627" max="15627" width="9.625" style="10" customWidth="1"/>
    <col min="15628" max="15628" width="9.125" style="10" customWidth="1"/>
    <col min="15629" max="15629" width="17.125" style="10" customWidth="1"/>
    <col min="15630" max="15871" width="8.75" style="10"/>
    <col min="15872" max="15873" width="7.625" style="10" customWidth="1"/>
    <col min="15874" max="15877" width="10.625" style="10" customWidth="1"/>
    <col min="15878" max="15879" width="7.625" style="10" customWidth="1"/>
    <col min="15880" max="15880" width="13.5" style="10" customWidth="1"/>
    <col min="15881" max="15882" width="10.625" style="10" customWidth="1"/>
    <col min="15883" max="15883" width="9.625" style="10" customWidth="1"/>
    <col min="15884" max="15884" width="9.125" style="10" customWidth="1"/>
    <col min="15885" max="15885" width="17.125" style="10" customWidth="1"/>
    <col min="15886" max="16127" width="8.75" style="10"/>
    <col min="16128" max="16129" width="7.625" style="10" customWidth="1"/>
    <col min="16130" max="16133" width="10.625" style="10" customWidth="1"/>
    <col min="16134" max="16135" width="7.625" style="10" customWidth="1"/>
    <col min="16136" max="16136" width="13.5" style="10" customWidth="1"/>
    <col min="16137" max="16138" width="10.625" style="10" customWidth="1"/>
    <col min="16139" max="16139" width="9.625" style="10" customWidth="1"/>
    <col min="16140" max="16140" width="9.125" style="10" customWidth="1"/>
    <col min="16141" max="16141" width="17.125" style="10" customWidth="1"/>
    <col min="16142" max="16384" width="8.75" style="10"/>
  </cols>
  <sheetData>
    <row r="1" spans="1:14" ht="29.25" customHeight="1" thickBot="1">
      <c r="A1" s="330" t="s">
        <v>320</v>
      </c>
      <c r="B1" s="331"/>
      <c r="C1" s="331"/>
      <c r="D1" s="331"/>
      <c r="E1" s="331"/>
      <c r="F1" s="331"/>
      <c r="G1" s="331"/>
      <c r="H1" s="331"/>
      <c r="I1" s="331"/>
      <c r="J1" s="331"/>
      <c r="K1" s="331"/>
      <c r="L1" s="1006"/>
      <c r="M1" s="1006"/>
      <c r="N1" s="331"/>
    </row>
    <row r="2" spans="1:14" ht="30.75" customHeight="1">
      <c r="A2" s="1007" t="s">
        <v>569</v>
      </c>
      <c r="B2" s="1008"/>
      <c r="C2" s="1008"/>
      <c r="D2" s="1008"/>
      <c r="E2" s="1008"/>
      <c r="F2" s="1008"/>
      <c r="G2" s="1008"/>
      <c r="H2" s="1008"/>
      <c r="I2" s="1008"/>
      <c r="J2" s="1008"/>
      <c r="K2" s="1008"/>
      <c r="L2" s="1008"/>
      <c r="M2" s="1009"/>
      <c r="N2" s="331"/>
    </row>
    <row r="3" spans="1:14" ht="24" customHeight="1">
      <c r="A3" s="1010" t="s">
        <v>234</v>
      </c>
      <c r="B3" s="375" t="s">
        <v>235</v>
      </c>
      <c r="C3" s="1012"/>
      <c r="D3" s="1013"/>
      <c r="E3" s="1013"/>
      <c r="F3" s="1013"/>
      <c r="G3" s="1014"/>
      <c r="H3" s="375" t="s">
        <v>235</v>
      </c>
      <c r="I3" s="1015"/>
      <c r="J3" s="1013"/>
      <c r="K3" s="1013"/>
      <c r="L3" s="1016" t="s">
        <v>236</v>
      </c>
      <c r="M3" s="1018"/>
      <c r="N3" s="331"/>
    </row>
    <row r="4" spans="1:14" ht="51" customHeight="1">
      <c r="A4" s="1011"/>
      <c r="B4" s="376" t="s">
        <v>237</v>
      </c>
      <c r="C4" s="1020"/>
      <c r="D4" s="1021"/>
      <c r="E4" s="1021"/>
      <c r="F4" s="1021"/>
      <c r="G4" s="1022"/>
      <c r="H4" s="376" t="s">
        <v>238</v>
      </c>
      <c r="I4" s="1023"/>
      <c r="J4" s="1021"/>
      <c r="K4" s="1021"/>
      <c r="L4" s="1017"/>
      <c r="M4" s="1019"/>
      <c r="N4" s="331"/>
    </row>
    <row r="5" spans="1:14" ht="51" customHeight="1">
      <c r="A5" s="996" t="s">
        <v>570</v>
      </c>
      <c r="B5" s="997"/>
      <c r="C5" s="998" t="s">
        <v>571</v>
      </c>
      <c r="D5" s="999"/>
      <c r="E5" s="1000"/>
      <c r="F5" s="1001"/>
      <c r="G5" s="1002"/>
      <c r="H5" s="377" t="s">
        <v>572</v>
      </c>
      <c r="I5" s="1003"/>
      <c r="J5" s="1004"/>
      <c r="K5" s="1004"/>
      <c r="L5" s="1004"/>
      <c r="M5" s="1005"/>
      <c r="N5" s="331"/>
    </row>
    <row r="6" spans="1:14" ht="51" customHeight="1">
      <c r="A6" s="1029" t="s">
        <v>573</v>
      </c>
      <c r="B6" s="1030"/>
      <c r="C6" s="1031"/>
      <c r="D6" s="1032"/>
      <c r="E6" s="1032"/>
      <c r="F6" s="1032"/>
      <c r="G6" s="1032"/>
      <c r="H6" s="1032"/>
      <c r="I6" s="1032"/>
      <c r="J6" s="1032"/>
      <c r="K6" s="1032"/>
      <c r="L6" s="1032"/>
      <c r="M6" s="1033"/>
      <c r="N6" s="331"/>
    </row>
    <row r="7" spans="1:14" ht="402" customHeight="1" thickBot="1">
      <c r="A7" s="1027" t="s">
        <v>648</v>
      </c>
      <c r="B7" s="1028"/>
      <c r="C7" s="1024"/>
      <c r="D7" s="1025"/>
      <c r="E7" s="1025"/>
      <c r="F7" s="1025"/>
      <c r="G7" s="1025"/>
      <c r="H7" s="1025"/>
      <c r="I7" s="1025"/>
      <c r="J7" s="1025"/>
      <c r="K7" s="1025"/>
      <c r="L7" s="1025"/>
      <c r="M7" s="1026"/>
      <c r="N7" s="331"/>
    </row>
    <row r="8" spans="1:14" ht="51" customHeight="1" thickBot="1">
      <c r="A8" s="378"/>
      <c r="B8" s="378"/>
      <c r="C8" s="379"/>
      <c r="D8" s="379"/>
      <c r="E8" s="379"/>
      <c r="F8" s="379"/>
      <c r="G8" s="379"/>
      <c r="H8" s="379"/>
      <c r="I8" s="379"/>
      <c r="J8" s="379"/>
      <c r="K8" s="379"/>
      <c r="L8" s="379"/>
      <c r="M8" s="379"/>
      <c r="N8" s="331"/>
    </row>
    <row r="9" spans="1:14" ht="30.75" customHeight="1">
      <c r="A9" s="1007" t="s">
        <v>574</v>
      </c>
      <c r="B9" s="1008"/>
      <c r="C9" s="1008"/>
      <c r="D9" s="1008"/>
      <c r="E9" s="1008"/>
      <c r="F9" s="1008"/>
      <c r="G9" s="1008"/>
      <c r="H9" s="1008"/>
      <c r="I9" s="1008"/>
      <c r="J9" s="1008"/>
      <c r="K9" s="1008"/>
      <c r="L9" s="1008"/>
      <c r="M9" s="1009"/>
      <c r="N9" s="331"/>
    </row>
    <row r="10" spans="1:14" ht="24" customHeight="1">
      <c r="A10" s="1010" t="s">
        <v>234</v>
      </c>
      <c r="B10" s="375" t="s">
        <v>235</v>
      </c>
      <c r="C10" s="1012"/>
      <c r="D10" s="1013"/>
      <c r="E10" s="1013"/>
      <c r="F10" s="1013"/>
      <c r="G10" s="1014"/>
      <c r="H10" s="375" t="s">
        <v>235</v>
      </c>
      <c r="I10" s="1034"/>
      <c r="J10" s="1035"/>
      <c r="K10" s="1036"/>
      <c r="L10" s="1016" t="s">
        <v>236</v>
      </c>
      <c r="M10" s="1018"/>
      <c r="N10" s="331"/>
    </row>
    <row r="11" spans="1:14" ht="51" customHeight="1">
      <c r="A11" s="1011"/>
      <c r="B11" s="376" t="s">
        <v>237</v>
      </c>
      <c r="C11" s="1020"/>
      <c r="D11" s="1021"/>
      <c r="E11" s="1021"/>
      <c r="F11" s="1021"/>
      <c r="G11" s="1022"/>
      <c r="H11" s="376" t="s">
        <v>238</v>
      </c>
      <c r="I11" s="1023"/>
      <c r="J11" s="1021"/>
      <c r="K11" s="1021"/>
      <c r="L11" s="1017"/>
      <c r="M11" s="1019"/>
      <c r="N11" s="331"/>
    </row>
    <row r="12" spans="1:14" ht="51" customHeight="1">
      <c r="A12" s="996" t="s">
        <v>570</v>
      </c>
      <c r="B12" s="997"/>
      <c r="C12" s="998" t="s">
        <v>571</v>
      </c>
      <c r="D12" s="999"/>
      <c r="E12" s="1000"/>
      <c r="F12" s="1001" t="s">
        <v>735</v>
      </c>
      <c r="G12" s="1002"/>
      <c r="H12" s="377" t="s">
        <v>572</v>
      </c>
      <c r="I12" s="1003"/>
      <c r="J12" s="1004"/>
      <c r="K12" s="1004"/>
      <c r="L12" s="1004"/>
      <c r="M12" s="1005"/>
      <c r="N12" s="331"/>
    </row>
    <row r="13" spans="1:14" ht="56.25" customHeight="1">
      <c r="A13" s="1029" t="s">
        <v>573</v>
      </c>
      <c r="B13" s="1030"/>
      <c r="C13" s="1031"/>
      <c r="D13" s="1032"/>
      <c r="E13" s="1032"/>
      <c r="F13" s="1032"/>
      <c r="G13" s="1032"/>
      <c r="H13" s="1032"/>
      <c r="I13" s="1032"/>
      <c r="J13" s="1032"/>
      <c r="K13" s="1032"/>
      <c r="L13" s="1032"/>
      <c r="M13" s="1033"/>
      <c r="N13" s="331"/>
    </row>
    <row r="14" spans="1:14" ht="402" customHeight="1" thickBot="1">
      <c r="A14" s="1037" t="s">
        <v>648</v>
      </c>
      <c r="B14" s="1038"/>
      <c r="C14" s="1024"/>
      <c r="D14" s="1025"/>
      <c r="E14" s="1025"/>
      <c r="F14" s="1025"/>
      <c r="G14" s="1025"/>
      <c r="H14" s="1025"/>
      <c r="I14" s="1025"/>
      <c r="J14" s="1025"/>
      <c r="K14" s="1025"/>
      <c r="L14" s="1025"/>
      <c r="M14" s="1026"/>
      <c r="N14" s="331"/>
    </row>
    <row r="15" spans="1:14">
      <c r="A15" s="873" t="s">
        <v>229</v>
      </c>
      <c r="B15" s="873"/>
      <c r="C15" s="873"/>
      <c r="D15" s="873"/>
      <c r="E15" s="873"/>
      <c r="F15" s="873"/>
      <c r="G15" s="873"/>
      <c r="H15" s="873"/>
      <c r="I15" s="873"/>
      <c r="J15" s="873"/>
      <c r="K15" s="873"/>
      <c r="L15" s="873"/>
      <c r="M15" s="873"/>
      <c r="N15" s="331"/>
    </row>
    <row r="16" spans="1:14">
      <c r="A16" s="353"/>
      <c r="B16" s="353"/>
    </row>
    <row r="17" spans="1:2">
      <c r="A17" s="354"/>
      <c r="B17" s="354"/>
    </row>
    <row r="18" spans="1:2">
      <c r="A18" s="355"/>
      <c r="B18" s="355"/>
    </row>
  </sheetData>
  <sheetProtection algorithmName="SHA-512" hashValue="fy/dqlp7wM0/WrS7CVV9mZ8kAMEXUOJ0BVRbbNYphKjQ5jb29CFXeVlfpd1tWCOVch4oKp2/BpZxLGMqIiKIrA==" saltValue="k3Ipu1VXr7dDCKI9AWfPig==" spinCount="100000" sheet="1" formatCells="0" formatRows="0"/>
  <mergeCells count="34">
    <mergeCell ref="A15:M15"/>
    <mergeCell ref="A13:B13"/>
    <mergeCell ref="C13:M13"/>
    <mergeCell ref="A14:B14"/>
    <mergeCell ref="C14:M14"/>
    <mergeCell ref="A12:B12"/>
    <mergeCell ref="C12:E12"/>
    <mergeCell ref="F12:G12"/>
    <mergeCell ref="I12:M12"/>
    <mergeCell ref="A10:A11"/>
    <mergeCell ref="C10:G10"/>
    <mergeCell ref="I10:K10"/>
    <mergeCell ref="L10:L11"/>
    <mergeCell ref="M10:M11"/>
    <mergeCell ref="C11:G11"/>
    <mergeCell ref="I11:K11"/>
    <mergeCell ref="C7:M7"/>
    <mergeCell ref="A9:M9"/>
    <mergeCell ref="A7:B7"/>
    <mergeCell ref="A6:B6"/>
    <mergeCell ref="C6:M6"/>
    <mergeCell ref="A5:B5"/>
    <mergeCell ref="C5:E5"/>
    <mergeCell ref="F5:G5"/>
    <mergeCell ref="I5:M5"/>
    <mergeCell ref="L1:M1"/>
    <mergeCell ref="A2:M2"/>
    <mergeCell ref="A3:A4"/>
    <mergeCell ref="C3:G3"/>
    <mergeCell ref="I3:K3"/>
    <mergeCell ref="L3:L4"/>
    <mergeCell ref="M3:M4"/>
    <mergeCell ref="C4:G4"/>
    <mergeCell ref="I4:K4"/>
  </mergeCells>
  <phoneticPr fontId="15"/>
  <dataValidations count="4">
    <dataValidation type="list" allowBlank="1" showInputMessage="1" showErrorMessage="1" sqref="F5:G5 F12:G12" xr:uid="{304706E3-4179-4491-938F-0839681D3881}">
      <formula1>"〇, 　"</formula1>
    </dataValidation>
    <dataValidation type="list" allowBlank="1" showInputMessage="1" showErrorMessage="1" sqref="WVU983019:WVU983020 JI3:JI5 TE3:TE5 ADA3:ADA5 AMW3:AMW5 AWS3:AWS5 BGO3:BGO5 BQK3:BQK5 CAG3:CAG5 CKC3:CKC5 CTY3:CTY5 DDU3:DDU5 DNQ3:DNQ5 DXM3:DXM5 EHI3:EHI5 ERE3:ERE5 FBA3:FBA5 FKW3:FKW5 FUS3:FUS5 GEO3:GEO5 GOK3:GOK5 GYG3:GYG5 HIC3:HIC5 HRY3:HRY5 IBU3:IBU5 ILQ3:ILQ5 IVM3:IVM5 JFI3:JFI5 JPE3:JPE5 JZA3:JZA5 KIW3:KIW5 KSS3:KSS5 LCO3:LCO5 LMK3:LMK5 LWG3:LWG5 MGC3:MGC5 MPY3:MPY5 MZU3:MZU5 NJQ3:NJQ5 NTM3:NTM5 ODI3:ODI5 ONE3:ONE5 OXA3:OXA5 PGW3:PGW5 PQS3:PQS5 QAO3:QAO5 QKK3:QKK5 QUG3:QUG5 REC3:REC5 RNY3:RNY5 RXU3:RXU5 SHQ3:SHQ5 SRM3:SRM5 TBI3:TBI5 TLE3:TLE5 TVA3:TVA5 UEW3:UEW5 UOS3:UOS5 UYO3:UYO5 VIK3:VIK5 VSG3:VSG5 WCC3:WCC5 WLY3:WLY5 WVU3:WVU5 M65515:M65516 JI65515:JI65516 TE65515:TE65516 ADA65515:ADA65516 AMW65515:AMW65516 AWS65515:AWS65516 BGO65515:BGO65516 BQK65515:BQK65516 CAG65515:CAG65516 CKC65515:CKC65516 CTY65515:CTY65516 DDU65515:DDU65516 DNQ65515:DNQ65516 DXM65515:DXM65516 EHI65515:EHI65516 ERE65515:ERE65516 FBA65515:FBA65516 FKW65515:FKW65516 FUS65515:FUS65516 GEO65515:GEO65516 GOK65515:GOK65516 GYG65515:GYG65516 HIC65515:HIC65516 HRY65515:HRY65516 IBU65515:IBU65516 ILQ65515:ILQ65516 IVM65515:IVM65516 JFI65515:JFI65516 JPE65515:JPE65516 JZA65515:JZA65516 KIW65515:KIW65516 KSS65515:KSS65516 LCO65515:LCO65516 LMK65515:LMK65516 LWG65515:LWG65516 MGC65515:MGC65516 MPY65515:MPY65516 MZU65515:MZU65516 NJQ65515:NJQ65516 NTM65515:NTM65516 ODI65515:ODI65516 ONE65515:ONE65516 OXA65515:OXA65516 PGW65515:PGW65516 PQS65515:PQS65516 QAO65515:QAO65516 QKK65515:QKK65516 QUG65515:QUG65516 REC65515:REC65516 RNY65515:RNY65516 RXU65515:RXU65516 SHQ65515:SHQ65516 SRM65515:SRM65516 TBI65515:TBI65516 TLE65515:TLE65516 TVA65515:TVA65516 UEW65515:UEW65516 UOS65515:UOS65516 UYO65515:UYO65516 VIK65515:VIK65516 VSG65515:VSG65516 WCC65515:WCC65516 WLY65515:WLY65516 WVU65515:WVU65516 M131051:M131052 JI131051:JI131052 TE131051:TE131052 ADA131051:ADA131052 AMW131051:AMW131052 AWS131051:AWS131052 BGO131051:BGO131052 BQK131051:BQK131052 CAG131051:CAG131052 CKC131051:CKC131052 CTY131051:CTY131052 DDU131051:DDU131052 DNQ131051:DNQ131052 DXM131051:DXM131052 EHI131051:EHI131052 ERE131051:ERE131052 FBA131051:FBA131052 FKW131051:FKW131052 FUS131051:FUS131052 GEO131051:GEO131052 GOK131051:GOK131052 GYG131051:GYG131052 HIC131051:HIC131052 HRY131051:HRY131052 IBU131051:IBU131052 ILQ131051:ILQ131052 IVM131051:IVM131052 JFI131051:JFI131052 JPE131051:JPE131052 JZA131051:JZA131052 KIW131051:KIW131052 KSS131051:KSS131052 LCO131051:LCO131052 LMK131051:LMK131052 LWG131051:LWG131052 MGC131051:MGC131052 MPY131051:MPY131052 MZU131051:MZU131052 NJQ131051:NJQ131052 NTM131051:NTM131052 ODI131051:ODI131052 ONE131051:ONE131052 OXA131051:OXA131052 PGW131051:PGW131052 PQS131051:PQS131052 QAO131051:QAO131052 QKK131051:QKK131052 QUG131051:QUG131052 REC131051:REC131052 RNY131051:RNY131052 RXU131051:RXU131052 SHQ131051:SHQ131052 SRM131051:SRM131052 TBI131051:TBI131052 TLE131051:TLE131052 TVA131051:TVA131052 UEW131051:UEW131052 UOS131051:UOS131052 UYO131051:UYO131052 VIK131051:VIK131052 VSG131051:VSG131052 WCC131051:WCC131052 WLY131051:WLY131052 WVU131051:WVU131052 M196587:M196588 JI196587:JI196588 TE196587:TE196588 ADA196587:ADA196588 AMW196587:AMW196588 AWS196587:AWS196588 BGO196587:BGO196588 BQK196587:BQK196588 CAG196587:CAG196588 CKC196587:CKC196588 CTY196587:CTY196588 DDU196587:DDU196588 DNQ196587:DNQ196588 DXM196587:DXM196588 EHI196587:EHI196588 ERE196587:ERE196588 FBA196587:FBA196588 FKW196587:FKW196588 FUS196587:FUS196588 GEO196587:GEO196588 GOK196587:GOK196588 GYG196587:GYG196588 HIC196587:HIC196588 HRY196587:HRY196588 IBU196587:IBU196588 ILQ196587:ILQ196588 IVM196587:IVM196588 JFI196587:JFI196588 JPE196587:JPE196588 JZA196587:JZA196588 KIW196587:KIW196588 KSS196587:KSS196588 LCO196587:LCO196588 LMK196587:LMK196588 LWG196587:LWG196588 MGC196587:MGC196588 MPY196587:MPY196588 MZU196587:MZU196588 NJQ196587:NJQ196588 NTM196587:NTM196588 ODI196587:ODI196588 ONE196587:ONE196588 OXA196587:OXA196588 PGW196587:PGW196588 PQS196587:PQS196588 QAO196587:QAO196588 QKK196587:QKK196588 QUG196587:QUG196588 REC196587:REC196588 RNY196587:RNY196588 RXU196587:RXU196588 SHQ196587:SHQ196588 SRM196587:SRM196588 TBI196587:TBI196588 TLE196587:TLE196588 TVA196587:TVA196588 UEW196587:UEW196588 UOS196587:UOS196588 UYO196587:UYO196588 VIK196587:VIK196588 VSG196587:VSG196588 WCC196587:WCC196588 WLY196587:WLY196588 WVU196587:WVU196588 M262123:M262124 JI262123:JI262124 TE262123:TE262124 ADA262123:ADA262124 AMW262123:AMW262124 AWS262123:AWS262124 BGO262123:BGO262124 BQK262123:BQK262124 CAG262123:CAG262124 CKC262123:CKC262124 CTY262123:CTY262124 DDU262123:DDU262124 DNQ262123:DNQ262124 DXM262123:DXM262124 EHI262123:EHI262124 ERE262123:ERE262124 FBA262123:FBA262124 FKW262123:FKW262124 FUS262123:FUS262124 GEO262123:GEO262124 GOK262123:GOK262124 GYG262123:GYG262124 HIC262123:HIC262124 HRY262123:HRY262124 IBU262123:IBU262124 ILQ262123:ILQ262124 IVM262123:IVM262124 JFI262123:JFI262124 JPE262123:JPE262124 JZA262123:JZA262124 KIW262123:KIW262124 KSS262123:KSS262124 LCO262123:LCO262124 LMK262123:LMK262124 LWG262123:LWG262124 MGC262123:MGC262124 MPY262123:MPY262124 MZU262123:MZU262124 NJQ262123:NJQ262124 NTM262123:NTM262124 ODI262123:ODI262124 ONE262123:ONE262124 OXA262123:OXA262124 PGW262123:PGW262124 PQS262123:PQS262124 QAO262123:QAO262124 QKK262123:QKK262124 QUG262123:QUG262124 REC262123:REC262124 RNY262123:RNY262124 RXU262123:RXU262124 SHQ262123:SHQ262124 SRM262123:SRM262124 TBI262123:TBI262124 TLE262123:TLE262124 TVA262123:TVA262124 UEW262123:UEW262124 UOS262123:UOS262124 UYO262123:UYO262124 VIK262123:VIK262124 VSG262123:VSG262124 WCC262123:WCC262124 WLY262123:WLY262124 WVU262123:WVU262124 M327659:M327660 JI327659:JI327660 TE327659:TE327660 ADA327659:ADA327660 AMW327659:AMW327660 AWS327659:AWS327660 BGO327659:BGO327660 BQK327659:BQK327660 CAG327659:CAG327660 CKC327659:CKC327660 CTY327659:CTY327660 DDU327659:DDU327660 DNQ327659:DNQ327660 DXM327659:DXM327660 EHI327659:EHI327660 ERE327659:ERE327660 FBA327659:FBA327660 FKW327659:FKW327660 FUS327659:FUS327660 GEO327659:GEO327660 GOK327659:GOK327660 GYG327659:GYG327660 HIC327659:HIC327660 HRY327659:HRY327660 IBU327659:IBU327660 ILQ327659:ILQ327660 IVM327659:IVM327660 JFI327659:JFI327660 JPE327659:JPE327660 JZA327659:JZA327660 KIW327659:KIW327660 KSS327659:KSS327660 LCO327659:LCO327660 LMK327659:LMK327660 LWG327659:LWG327660 MGC327659:MGC327660 MPY327659:MPY327660 MZU327659:MZU327660 NJQ327659:NJQ327660 NTM327659:NTM327660 ODI327659:ODI327660 ONE327659:ONE327660 OXA327659:OXA327660 PGW327659:PGW327660 PQS327659:PQS327660 QAO327659:QAO327660 QKK327659:QKK327660 QUG327659:QUG327660 REC327659:REC327660 RNY327659:RNY327660 RXU327659:RXU327660 SHQ327659:SHQ327660 SRM327659:SRM327660 TBI327659:TBI327660 TLE327659:TLE327660 TVA327659:TVA327660 UEW327659:UEW327660 UOS327659:UOS327660 UYO327659:UYO327660 VIK327659:VIK327660 VSG327659:VSG327660 WCC327659:WCC327660 WLY327659:WLY327660 WVU327659:WVU327660 M393195:M393196 JI393195:JI393196 TE393195:TE393196 ADA393195:ADA393196 AMW393195:AMW393196 AWS393195:AWS393196 BGO393195:BGO393196 BQK393195:BQK393196 CAG393195:CAG393196 CKC393195:CKC393196 CTY393195:CTY393196 DDU393195:DDU393196 DNQ393195:DNQ393196 DXM393195:DXM393196 EHI393195:EHI393196 ERE393195:ERE393196 FBA393195:FBA393196 FKW393195:FKW393196 FUS393195:FUS393196 GEO393195:GEO393196 GOK393195:GOK393196 GYG393195:GYG393196 HIC393195:HIC393196 HRY393195:HRY393196 IBU393195:IBU393196 ILQ393195:ILQ393196 IVM393195:IVM393196 JFI393195:JFI393196 JPE393195:JPE393196 JZA393195:JZA393196 KIW393195:KIW393196 KSS393195:KSS393196 LCO393195:LCO393196 LMK393195:LMK393196 LWG393195:LWG393196 MGC393195:MGC393196 MPY393195:MPY393196 MZU393195:MZU393196 NJQ393195:NJQ393196 NTM393195:NTM393196 ODI393195:ODI393196 ONE393195:ONE393196 OXA393195:OXA393196 PGW393195:PGW393196 PQS393195:PQS393196 QAO393195:QAO393196 QKK393195:QKK393196 QUG393195:QUG393196 REC393195:REC393196 RNY393195:RNY393196 RXU393195:RXU393196 SHQ393195:SHQ393196 SRM393195:SRM393196 TBI393195:TBI393196 TLE393195:TLE393196 TVA393195:TVA393196 UEW393195:UEW393196 UOS393195:UOS393196 UYO393195:UYO393196 VIK393195:VIK393196 VSG393195:VSG393196 WCC393195:WCC393196 WLY393195:WLY393196 WVU393195:WVU393196 M458731:M458732 JI458731:JI458732 TE458731:TE458732 ADA458731:ADA458732 AMW458731:AMW458732 AWS458731:AWS458732 BGO458731:BGO458732 BQK458731:BQK458732 CAG458731:CAG458732 CKC458731:CKC458732 CTY458731:CTY458732 DDU458731:DDU458732 DNQ458731:DNQ458732 DXM458731:DXM458732 EHI458731:EHI458732 ERE458731:ERE458732 FBA458731:FBA458732 FKW458731:FKW458732 FUS458731:FUS458732 GEO458731:GEO458732 GOK458731:GOK458732 GYG458731:GYG458732 HIC458731:HIC458732 HRY458731:HRY458732 IBU458731:IBU458732 ILQ458731:ILQ458732 IVM458731:IVM458732 JFI458731:JFI458732 JPE458731:JPE458732 JZA458731:JZA458732 KIW458731:KIW458732 KSS458731:KSS458732 LCO458731:LCO458732 LMK458731:LMK458732 LWG458731:LWG458732 MGC458731:MGC458732 MPY458731:MPY458732 MZU458731:MZU458732 NJQ458731:NJQ458732 NTM458731:NTM458732 ODI458731:ODI458732 ONE458731:ONE458732 OXA458731:OXA458732 PGW458731:PGW458732 PQS458731:PQS458732 QAO458731:QAO458732 QKK458731:QKK458732 QUG458731:QUG458732 REC458731:REC458732 RNY458731:RNY458732 RXU458731:RXU458732 SHQ458731:SHQ458732 SRM458731:SRM458732 TBI458731:TBI458732 TLE458731:TLE458732 TVA458731:TVA458732 UEW458731:UEW458732 UOS458731:UOS458732 UYO458731:UYO458732 VIK458731:VIK458732 VSG458731:VSG458732 WCC458731:WCC458732 WLY458731:WLY458732 WVU458731:WVU458732 M524267:M524268 JI524267:JI524268 TE524267:TE524268 ADA524267:ADA524268 AMW524267:AMW524268 AWS524267:AWS524268 BGO524267:BGO524268 BQK524267:BQK524268 CAG524267:CAG524268 CKC524267:CKC524268 CTY524267:CTY524268 DDU524267:DDU524268 DNQ524267:DNQ524268 DXM524267:DXM524268 EHI524267:EHI524268 ERE524267:ERE524268 FBA524267:FBA524268 FKW524267:FKW524268 FUS524267:FUS524268 GEO524267:GEO524268 GOK524267:GOK524268 GYG524267:GYG524268 HIC524267:HIC524268 HRY524267:HRY524268 IBU524267:IBU524268 ILQ524267:ILQ524268 IVM524267:IVM524268 JFI524267:JFI524268 JPE524267:JPE524268 JZA524267:JZA524268 KIW524267:KIW524268 KSS524267:KSS524268 LCO524267:LCO524268 LMK524267:LMK524268 LWG524267:LWG524268 MGC524267:MGC524268 MPY524267:MPY524268 MZU524267:MZU524268 NJQ524267:NJQ524268 NTM524267:NTM524268 ODI524267:ODI524268 ONE524267:ONE524268 OXA524267:OXA524268 PGW524267:PGW524268 PQS524267:PQS524268 QAO524267:QAO524268 QKK524267:QKK524268 QUG524267:QUG524268 REC524267:REC524268 RNY524267:RNY524268 RXU524267:RXU524268 SHQ524267:SHQ524268 SRM524267:SRM524268 TBI524267:TBI524268 TLE524267:TLE524268 TVA524267:TVA524268 UEW524267:UEW524268 UOS524267:UOS524268 UYO524267:UYO524268 VIK524267:VIK524268 VSG524267:VSG524268 WCC524267:WCC524268 WLY524267:WLY524268 WVU524267:WVU524268 M589803:M589804 JI589803:JI589804 TE589803:TE589804 ADA589803:ADA589804 AMW589803:AMW589804 AWS589803:AWS589804 BGO589803:BGO589804 BQK589803:BQK589804 CAG589803:CAG589804 CKC589803:CKC589804 CTY589803:CTY589804 DDU589803:DDU589804 DNQ589803:DNQ589804 DXM589803:DXM589804 EHI589803:EHI589804 ERE589803:ERE589804 FBA589803:FBA589804 FKW589803:FKW589804 FUS589803:FUS589804 GEO589803:GEO589804 GOK589803:GOK589804 GYG589803:GYG589804 HIC589803:HIC589804 HRY589803:HRY589804 IBU589803:IBU589804 ILQ589803:ILQ589804 IVM589803:IVM589804 JFI589803:JFI589804 JPE589803:JPE589804 JZA589803:JZA589804 KIW589803:KIW589804 KSS589803:KSS589804 LCO589803:LCO589804 LMK589803:LMK589804 LWG589803:LWG589804 MGC589803:MGC589804 MPY589803:MPY589804 MZU589803:MZU589804 NJQ589803:NJQ589804 NTM589803:NTM589804 ODI589803:ODI589804 ONE589803:ONE589804 OXA589803:OXA589804 PGW589803:PGW589804 PQS589803:PQS589804 QAO589803:QAO589804 QKK589803:QKK589804 QUG589803:QUG589804 REC589803:REC589804 RNY589803:RNY589804 RXU589803:RXU589804 SHQ589803:SHQ589804 SRM589803:SRM589804 TBI589803:TBI589804 TLE589803:TLE589804 TVA589803:TVA589804 UEW589803:UEW589804 UOS589803:UOS589804 UYO589803:UYO589804 VIK589803:VIK589804 VSG589803:VSG589804 WCC589803:WCC589804 WLY589803:WLY589804 WVU589803:WVU589804 M655339:M655340 JI655339:JI655340 TE655339:TE655340 ADA655339:ADA655340 AMW655339:AMW655340 AWS655339:AWS655340 BGO655339:BGO655340 BQK655339:BQK655340 CAG655339:CAG655340 CKC655339:CKC655340 CTY655339:CTY655340 DDU655339:DDU655340 DNQ655339:DNQ655340 DXM655339:DXM655340 EHI655339:EHI655340 ERE655339:ERE655340 FBA655339:FBA655340 FKW655339:FKW655340 FUS655339:FUS655340 GEO655339:GEO655340 GOK655339:GOK655340 GYG655339:GYG655340 HIC655339:HIC655340 HRY655339:HRY655340 IBU655339:IBU655340 ILQ655339:ILQ655340 IVM655339:IVM655340 JFI655339:JFI655340 JPE655339:JPE655340 JZA655339:JZA655340 KIW655339:KIW655340 KSS655339:KSS655340 LCO655339:LCO655340 LMK655339:LMK655340 LWG655339:LWG655340 MGC655339:MGC655340 MPY655339:MPY655340 MZU655339:MZU655340 NJQ655339:NJQ655340 NTM655339:NTM655340 ODI655339:ODI655340 ONE655339:ONE655340 OXA655339:OXA655340 PGW655339:PGW655340 PQS655339:PQS655340 QAO655339:QAO655340 QKK655339:QKK655340 QUG655339:QUG655340 REC655339:REC655340 RNY655339:RNY655340 RXU655339:RXU655340 SHQ655339:SHQ655340 SRM655339:SRM655340 TBI655339:TBI655340 TLE655339:TLE655340 TVA655339:TVA655340 UEW655339:UEW655340 UOS655339:UOS655340 UYO655339:UYO655340 VIK655339:VIK655340 VSG655339:VSG655340 WCC655339:WCC655340 WLY655339:WLY655340 WVU655339:WVU655340 M720875:M720876 JI720875:JI720876 TE720875:TE720876 ADA720875:ADA720876 AMW720875:AMW720876 AWS720875:AWS720876 BGO720875:BGO720876 BQK720875:BQK720876 CAG720875:CAG720876 CKC720875:CKC720876 CTY720875:CTY720876 DDU720875:DDU720876 DNQ720875:DNQ720876 DXM720875:DXM720876 EHI720875:EHI720876 ERE720875:ERE720876 FBA720875:FBA720876 FKW720875:FKW720876 FUS720875:FUS720876 GEO720875:GEO720876 GOK720875:GOK720876 GYG720875:GYG720876 HIC720875:HIC720876 HRY720875:HRY720876 IBU720875:IBU720876 ILQ720875:ILQ720876 IVM720875:IVM720876 JFI720875:JFI720876 JPE720875:JPE720876 JZA720875:JZA720876 KIW720875:KIW720876 KSS720875:KSS720876 LCO720875:LCO720876 LMK720875:LMK720876 LWG720875:LWG720876 MGC720875:MGC720876 MPY720875:MPY720876 MZU720875:MZU720876 NJQ720875:NJQ720876 NTM720875:NTM720876 ODI720875:ODI720876 ONE720875:ONE720876 OXA720875:OXA720876 PGW720875:PGW720876 PQS720875:PQS720876 QAO720875:QAO720876 QKK720875:QKK720876 QUG720875:QUG720876 REC720875:REC720876 RNY720875:RNY720876 RXU720875:RXU720876 SHQ720875:SHQ720876 SRM720875:SRM720876 TBI720875:TBI720876 TLE720875:TLE720876 TVA720875:TVA720876 UEW720875:UEW720876 UOS720875:UOS720876 UYO720875:UYO720876 VIK720875:VIK720876 VSG720875:VSG720876 WCC720875:WCC720876 WLY720875:WLY720876 WVU720875:WVU720876 M786411:M786412 JI786411:JI786412 TE786411:TE786412 ADA786411:ADA786412 AMW786411:AMW786412 AWS786411:AWS786412 BGO786411:BGO786412 BQK786411:BQK786412 CAG786411:CAG786412 CKC786411:CKC786412 CTY786411:CTY786412 DDU786411:DDU786412 DNQ786411:DNQ786412 DXM786411:DXM786412 EHI786411:EHI786412 ERE786411:ERE786412 FBA786411:FBA786412 FKW786411:FKW786412 FUS786411:FUS786412 GEO786411:GEO786412 GOK786411:GOK786412 GYG786411:GYG786412 HIC786411:HIC786412 HRY786411:HRY786412 IBU786411:IBU786412 ILQ786411:ILQ786412 IVM786411:IVM786412 JFI786411:JFI786412 JPE786411:JPE786412 JZA786411:JZA786412 KIW786411:KIW786412 KSS786411:KSS786412 LCO786411:LCO786412 LMK786411:LMK786412 LWG786411:LWG786412 MGC786411:MGC786412 MPY786411:MPY786412 MZU786411:MZU786412 NJQ786411:NJQ786412 NTM786411:NTM786412 ODI786411:ODI786412 ONE786411:ONE786412 OXA786411:OXA786412 PGW786411:PGW786412 PQS786411:PQS786412 QAO786411:QAO786412 QKK786411:QKK786412 QUG786411:QUG786412 REC786411:REC786412 RNY786411:RNY786412 RXU786411:RXU786412 SHQ786411:SHQ786412 SRM786411:SRM786412 TBI786411:TBI786412 TLE786411:TLE786412 TVA786411:TVA786412 UEW786411:UEW786412 UOS786411:UOS786412 UYO786411:UYO786412 VIK786411:VIK786412 VSG786411:VSG786412 WCC786411:WCC786412 WLY786411:WLY786412 WVU786411:WVU786412 M851947:M851948 JI851947:JI851948 TE851947:TE851948 ADA851947:ADA851948 AMW851947:AMW851948 AWS851947:AWS851948 BGO851947:BGO851948 BQK851947:BQK851948 CAG851947:CAG851948 CKC851947:CKC851948 CTY851947:CTY851948 DDU851947:DDU851948 DNQ851947:DNQ851948 DXM851947:DXM851948 EHI851947:EHI851948 ERE851947:ERE851948 FBA851947:FBA851948 FKW851947:FKW851948 FUS851947:FUS851948 GEO851947:GEO851948 GOK851947:GOK851948 GYG851947:GYG851948 HIC851947:HIC851948 HRY851947:HRY851948 IBU851947:IBU851948 ILQ851947:ILQ851948 IVM851947:IVM851948 JFI851947:JFI851948 JPE851947:JPE851948 JZA851947:JZA851948 KIW851947:KIW851948 KSS851947:KSS851948 LCO851947:LCO851948 LMK851947:LMK851948 LWG851947:LWG851948 MGC851947:MGC851948 MPY851947:MPY851948 MZU851947:MZU851948 NJQ851947:NJQ851948 NTM851947:NTM851948 ODI851947:ODI851948 ONE851947:ONE851948 OXA851947:OXA851948 PGW851947:PGW851948 PQS851947:PQS851948 QAO851947:QAO851948 QKK851947:QKK851948 QUG851947:QUG851948 REC851947:REC851948 RNY851947:RNY851948 RXU851947:RXU851948 SHQ851947:SHQ851948 SRM851947:SRM851948 TBI851947:TBI851948 TLE851947:TLE851948 TVA851947:TVA851948 UEW851947:UEW851948 UOS851947:UOS851948 UYO851947:UYO851948 VIK851947:VIK851948 VSG851947:VSG851948 WCC851947:WCC851948 WLY851947:WLY851948 WVU851947:WVU851948 M917483:M917484 JI917483:JI917484 TE917483:TE917484 ADA917483:ADA917484 AMW917483:AMW917484 AWS917483:AWS917484 BGO917483:BGO917484 BQK917483:BQK917484 CAG917483:CAG917484 CKC917483:CKC917484 CTY917483:CTY917484 DDU917483:DDU917484 DNQ917483:DNQ917484 DXM917483:DXM917484 EHI917483:EHI917484 ERE917483:ERE917484 FBA917483:FBA917484 FKW917483:FKW917484 FUS917483:FUS917484 GEO917483:GEO917484 GOK917483:GOK917484 GYG917483:GYG917484 HIC917483:HIC917484 HRY917483:HRY917484 IBU917483:IBU917484 ILQ917483:ILQ917484 IVM917483:IVM917484 JFI917483:JFI917484 JPE917483:JPE917484 JZA917483:JZA917484 KIW917483:KIW917484 KSS917483:KSS917484 LCO917483:LCO917484 LMK917483:LMK917484 LWG917483:LWG917484 MGC917483:MGC917484 MPY917483:MPY917484 MZU917483:MZU917484 NJQ917483:NJQ917484 NTM917483:NTM917484 ODI917483:ODI917484 ONE917483:ONE917484 OXA917483:OXA917484 PGW917483:PGW917484 PQS917483:PQS917484 QAO917483:QAO917484 QKK917483:QKK917484 QUG917483:QUG917484 REC917483:REC917484 RNY917483:RNY917484 RXU917483:RXU917484 SHQ917483:SHQ917484 SRM917483:SRM917484 TBI917483:TBI917484 TLE917483:TLE917484 TVA917483:TVA917484 UEW917483:UEW917484 UOS917483:UOS917484 UYO917483:UYO917484 VIK917483:VIK917484 VSG917483:VSG917484 WCC917483:WCC917484 WLY917483:WLY917484 WVU917483:WVU917484 M983019:M983020 JI983019:JI983020 TE983019:TE983020 ADA983019:ADA983020 AMW983019:AMW983020 AWS983019:AWS983020 BGO983019:BGO983020 BQK983019:BQK983020 CAG983019:CAG983020 CKC983019:CKC983020 CTY983019:CTY983020 DDU983019:DDU983020 DNQ983019:DNQ983020 DXM983019:DXM983020 EHI983019:EHI983020 ERE983019:ERE983020 FBA983019:FBA983020 FKW983019:FKW983020 FUS983019:FUS983020 GEO983019:GEO983020 GOK983019:GOK983020 GYG983019:GYG983020 HIC983019:HIC983020 HRY983019:HRY983020 IBU983019:IBU983020 ILQ983019:ILQ983020 IVM983019:IVM983020 JFI983019:JFI983020 JPE983019:JPE983020 JZA983019:JZA983020 KIW983019:KIW983020 KSS983019:KSS983020 LCO983019:LCO983020 LMK983019:LMK983020 LWG983019:LWG983020 MGC983019:MGC983020 MPY983019:MPY983020 MZU983019:MZU983020 NJQ983019:NJQ983020 NTM983019:NTM983020 ODI983019:ODI983020 ONE983019:ONE983020 OXA983019:OXA983020 PGW983019:PGW983020 PQS983019:PQS983020 QAO983019:QAO983020 QKK983019:QKK983020 QUG983019:QUG983020 REC983019:REC983020 RNY983019:RNY983020 RXU983019:RXU983020 SHQ983019:SHQ983020 SRM983019:SRM983020 TBI983019:TBI983020 TLE983019:TLE983020 TVA983019:TVA983020 UEW983019:UEW983020 UOS983019:UOS983020 UYO983019:UYO983020 VIK983019:VIK983020 VSG983019:VSG983020 WCC983019:WCC983020 WLY983019:WLY983020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xr:uid="{9147F580-A09A-409A-86F2-C850D72BBB8D}">
      <formula1>"代,芸,代・芸,活,代・活"</formula1>
    </dataValidation>
    <dataValidation imeMode="off" allowBlank="1" showInputMessage="1" showErrorMessage="1" sqref="C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C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C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C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C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C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C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C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C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C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C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C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C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C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C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C65520 IX65520 ST65520 ACP65520 AML65520 AWH65520 BGD65520 BPZ65520 BZV65520 CJR65520 CTN65520 DDJ65520 DNF65520 DXB65520 EGX65520 EQT65520 FAP65520 FKL65520 FUH65520 GED65520 GNZ65520 GXV65520 HHR65520 HRN65520 IBJ65520 ILF65520 IVB65520 JEX65520 JOT65520 JYP65520 KIL65520 KSH65520 LCD65520 LLZ65520 LVV65520 MFR65520 MPN65520 MZJ65520 NJF65520 NTB65520 OCX65520 OMT65520 OWP65520 PGL65520 PQH65520 QAD65520 QJZ65520 QTV65520 RDR65520 RNN65520 RXJ65520 SHF65520 SRB65520 TAX65520 TKT65520 TUP65520 UEL65520 UOH65520 UYD65520 VHZ65520 VRV65520 WBR65520 WLN65520 WVJ65520 C131056 IX131056 ST131056 ACP131056 AML131056 AWH131056 BGD131056 BPZ131056 BZV131056 CJR131056 CTN131056 DDJ131056 DNF131056 DXB131056 EGX131056 EQT131056 FAP131056 FKL131056 FUH131056 GED131056 GNZ131056 GXV131056 HHR131056 HRN131056 IBJ131056 ILF131056 IVB131056 JEX131056 JOT131056 JYP131056 KIL131056 KSH131056 LCD131056 LLZ131056 LVV131056 MFR131056 MPN131056 MZJ131056 NJF131056 NTB131056 OCX131056 OMT131056 OWP131056 PGL131056 PQH131056 QAD131056 QJZ131056 QTV131056 RDR131056 RNN131056 RXJ131056 SHF131056 SRB131056 TAX131056 TKT131056 TUP131056 UEL131056 UOH131056 UYD131056 VHZ131056 VRV131056 WBR131056 WLN131056 WVJ131056 C196592 IX196592 ST196592 ACP196592 AML196592 AWH196592 BGD196592 BPZ196592 BZV196592 CJR196592 CTN196592 DDJ196592 DNF196592 DXB196592 EGX196592 EQT196592 FAP196592 FKL196592 FUH196592 GED196592 GNZ196592 GXV196592 HHR196592 HRN196592 IBJ196592 ILF196592 IVB196592 JEX196592 JOT196592 JYP196592 KIL196592 KSH196592 LCD196592 LLZ196592 LVV196592 MFR196592 MPN196592 MZJ196592 NJF196592 NTB196592 OCX196592 OMT196592 OWP196592 PGL196592 PQH196592 QAD196592 QJZ196592 QTV196592 RDR196592 RNN196592 RXJ196592 SHF196592 SRB196592 TAX196592 TKT196592 TUP196592 UEL196592 UOH196592 UYD196592 VHZ196592 VRV196592 WBR196592 WLN196592 WVJ196592 C262128 IX262128 ST262128 ACP262128 AML262128 AWH262128 BGD262128 BPZ262128 BZV262128 CJR262128 CTN262128 DDJ262128 DNF262128 DXB262128 EGX262128 EQT262128 FAP262128 FKL262128 FUH262128 GED262128 GNZ262128 GXV262128 HHR262128 HRN262128 IBJ262128 ILF262128 IVB262128 JEX262128 JOT262128 JYP262128 KIL262128 KSH262128 LCD262128 LLZ262128 LVV262128 MFR262128 MPN262128 MZJ262128 NJF262128 NTB262128 OCX262128 OMT262128 OWP262128 PGL262128 PQH262128 QAD262128 QJZ262128 QTV262128 RDR262128 RNN262128 RXJ262128 SHF262128 SRB262128 TAX262128 TKT262128 TUP262128 UEL262128 UOH262128 UYD262128 VHZ262128 VRV262128 WBR262128 WLN262128 WVJ262128 C327664 IX327664 ST327664 ACP327664 AML327664 AWH327664 BGD327664 BPZ327664 BZV327664 CJR327664 CTN327664 DDJ327664 DNF327664 DXB327664 EGX327664 EQT327664 FAP327664 FKL327664 FUH327664 GED327664 GNZ327664 GXV327664 HHR327664 HRN327664 IBJ327664 ILF327664 IVB327664 JEX327664 JOT327664 JYP327664 KIL327664 KSH327664 LCD327664 LLZ327664 LVV327664 MFR327664 MPN327664 MZJ327664 NJF327664 NTB327664 OCX327664 OMT327664 OWP327664 PGL327664 PQH327664 QAD327664 QJZ327664 QTV327664 RDR327664 RNN327664 RXJ327664 SHF327664 SRB327664 TAX327664 TKT327664 TUP327664 UEL327664 UOH327664 UYD327664 VHZ327664 VRV327664 WBR327664 WLN327664 WVJ327664 C393200 IX393200 ST393200 ACP393200 AML393200 AWH393200 BGD393200 BPZ393200 BZV393200 CJR393200 CTN393200 DDJ393200 DNF393200 DXB393200 EGX393200 EQT393200 FAP393200 FKL393200 FUH393200 GED393200 GNZ393200 GXV393200 HHR393200 HRN393200 IBJ393200 ILF393200 IVB393200 JEX393200 JOT393200 JYP393200 KIL393200 KSH393200 LCD393200 LLZ393200 LVV393200 MFR393200 MPN393200 MZJ393200 NJF393200 NTB393200 OCX393200 OMT393200 OWP393200 PGL393200 PQH393200 QAD393200 QJZ393200 QTV393200 RDR393200 RNN393200 RXJ393200 SHF393200 SRB393200 TAX393200 TKT393200 TUP393200 UEL393200 UOH393200 UYD393200 VHZ393200 VRV393200 WBR393200 WLN393200 WVJ393200 C458736 IX458736 ST458736 ACP458736 AML458736 AWH458736 BGD458736 BPZ458736 BZV458736 CJR458736 CTN458736 DDJ458736 DNF458736 DXB458736 EGX458736 EQT458736 FAP458736 FKL458736 FUH458736 GED458736 GNZ458736 GXV458736 HHR458736 HRN458736 IBJ458736 ILF458736 IVB458736 JEX458736 JOT458736 JYP458736 KIL458736 KSH458736 LCD458736 LLZ458736 LVV458736 MFR458736 MPN458736 MZJ458736 NJF458736 NTB458736 OCX458736 OMT458736 OWP458736 PGL458736 PQH458736 QAD458736 QJZ458736 QTV458736 RDR458736 RNN458736 RXJ458736 SHF458736 SRB458736 TAX458736 TKT458736 TUP458736 UEL458736 UOH458736 UYD458736 VHZ458736 VRV458736 WBR458736 WLN458736 WVJ458736 C524272 IX524272 ST524272 ACP524272 AML524272 AWH524272 BGD524272 BPZ524272 BZV524272 CJR524272 CTN524272 DDJ524272 DNF524272 DXB524272 EGX524272 EQT524272 FAP524272 FKL524272 FUH524272 GED524272 GNZ524272 GXV524272 HHR524272 HRN524272 IBJ524272 ILF524272 IVB524272 JEX524272 JOT524272 JYP524272 KIL524272 KSH524272 LCD524272 LLZ524272 LVV524272 MFR524272 MPN524272 MZJ524272 NJF524272 NTB524272 OCX524272 OMT524272 OWP524272 PGL524272 PQH524272 QAD524272 QJZ524272 QTV524272 RDR524272 RNN524272 RXJ524272 SHF524272 SRB524272 TAX524272 TKT524272 TUP524272 UEL524272 UOH524272 UYD524272 VHZ524272 VRV524272 WBR524272 WLN524272 WVJ524272 C589808 IX589808 ST589808 ACP589808 AML589808 AWH589808 BGD589808 BPZ589808 BZV589808 CJR589808 CTN589808 DDJ589808 DNF589808 DXB589808 EGX589808 EQT589808 FAP589808 FKL589808 FUH589808 GED589808 GNZ589808 GXV589808 HHR589808 HRN589808 IBJ589808 ILF589808 IVB589808 JEX589808 JOT589808 JYP589808 KIL589808 KSH589808 LCD589808 LLZ589808 LVV589808 MFR589808 MPN589808 MZJ589808 NJF589808 NTB589808 OCX589808 OMT589808 OWP589808 PGL589808 PQH589808 QAD589808 QJZ589808 QTV589808 RDR589808 RNN589808 RXJ589808 SHF589808 SRB589808 TAX589808 TKT589808 TUP589808 UEL589808 UOH589808 UYD589808 VHZ589808 VRV589808 WBR589808 WLN589808 WVJ589808 C655344 IX655344 ST655344 ACP655344 AML655344 AWH655344 BGD655344 BPZ655344 BZV655344 CJR655344 CTN655344 DDJ655344 DNF655344 DXB655344 EGX655344 EQT655344 FAP655344 FKL655344 FUH655344 GED655344 GNZ655344 GXV655344 HHR655344 HRN655344 IBJ655344 ILF655344 IVB655344 JEX655344 JOT655344 JYP655344 KIL655344 KSH655344 LCD655344 LLZ655344 LVV655344 MFR655344 MPN655344 MZJ655344 NJF655344 NTB655344 OCX655344 OMT655344 OWP655344 PGL655344 PQH655344 QAD655344 QJZ655344 QTV655344 RDR655344 RNN655344 RXJ655344 SHF655344 SRB655344 TAX655344 TKT655344 TUP655344 UEL655344 UOH655344 UYD655344 VHZ655344 VRV655344 WBR655344 WLN655344 WVJ655344 C720880 IX720880 ST720880 ACP720880 AML720880 AWH720880 BGD720880 BPZ720880 BZV720880 CJR720880 CTN720880 DDJ720880 DNF720880 DXB720880 EGX720880 EQT720880 FAP720880 FKL720880 FUH720880 GED720880 GNZ720880 GXV720880 HHR720880 HRN720880 IBJ720880 ILF720880 IVB720880 JEX720880 JOT720880 JYP720880 KIL720880 KSH720880 LCD720880 LLZ720880 LVV720880 MFR720880 MPN720880 MZJ720880 NJF720880 NTB720880 OCX720880 OMT720880 OWP720880 PGL720880 PQH720880 QAD720880 QJZ720880 QTV720880 RDR720880 RNN720880 RXJ720880 SHF720880 SRB720880 TAX720880 TKT720880 TUP720880 UEL720880 UOH720880 UYD720880 VHZ720880 VRV720880 WBR720880 WLN720880 WVJ720880 C786416 IX786416 ST786416 ACP786416 AML786416 AWH786416 BGD786416 BPZ786416 BZV786416 CJR786416 CTN786416 DDJ786416 DNF786416 DXB786416 EGX786416 EQT786416 FAP786416 FKL786416 FUH786416 GED786416 GNZ786416 GXV786416 HHR786416 HRN786416 IBJ786416 ILF786416 IVB786416 JEX786416 JOT786416 JYP786416 KIL786416 KSH786416 LCD786416 LLZ786416 LVV786416 MFR786416 MPN786416 MZJ786416 NJF786416 NTB786416 OCX786416 OMT786416 OWP786416 PGL786416 PQH786416 QAD786416 QJZ786416 QTV786416 RDR786416 RNN786416 RXJ786416 SHF786416 SRB786416 TAX786416 TKT786416 TUP786416 UEL786416 UOH786416 UYD786416 VHZ786416 VRV786416 WBR786416 WLN786416 WVJ786416 C851952 IX851952 ST851952 ACP851952 AML851952 AWH851952 BGD851952 BPZ851952 BZV851952 CJR851952 CTN851952 DDJ851952 DNF851952 DXB851952 EGX851952 EQT851952 FAP851952 FKL851952 FUH851952 GED851952 GNZ851952 GXV851952 HHR851952 HRN851952 IBJ851952 ILF851952 IVB851952 JEX851952 JOT851952 JYP851952 KIL851952 KSH851952 LCD851952 LLZ851952 LVV851952 MFR851952 MPN851952 MZJ851952 NJF851952 NTB851952 OCX851952 OMT851952 OWP851952 PGL851952 PQH851952 QAD851952 QJZ851952 QTV851952 RDR851952 RNN851952 RXJ851952 SHF851952 SRB851952 TAX851952 TKT851952 TUP851952 UEL851952 UOH851952 UYD851952 VHZ851952 VRV851952 WBR851952 WLN851952 WVJ851952 C917488 IX917488 ST917488 ACP917488 AML917488 AWH917488 BGD917488 BPZ917488 BZV917488 CJR917488 CTN917488 DDJ917488 DNF917488 DXB917488 EGX917488 EQT917488 FAP917488 FKL917488 FUH917488 GED917488 GNZ917488 GXV917488 HHR917488 HRN917488 IBJ917488 ILF917488 IVB917488 JEX917488 JOT917488 JYP917488 KIL917488 KSH917488 LCD917488 LLZ917488 LVV917488 MFR917488 MPN917488 MZJ917488 NJF917488 NTB917488 OCX917488 OMT917488 OWP917488 PGL917488 PQH917488 QAD917488 QJZ917488 QTV917488 RDR917488 RNN917488 RXJ917488 SHF917488 SRB917488 TAX917488 TKT917488 TUP917488 UEL917488 UOH917488 UYD917488 VHZ917488 VRV917488 WBR917488 WLN917488 WVJ917488 C983024 IX983024 ST983024 ACP983024 AML983024 AWH983024 BGD983024 BPZ983024 BZV983024 CJR983024 CTN983024 DDJ983024 DNF983024 DXB983024 EGX983024 EQT983024 FAP983024 FKL983024 FUH983024 GED983024 GNZ983024 GXV983024 HHR983024 HRN983024 IBJ983024 ILF983024 IVB983024 JEX983024 JOT983024 JYP983024 KIL983024 KSH983024 LCD983024 LLZ983024 LVV983024 MFR983024 MPN983024 MZJ983024 NJF983024 NTB983024 OCX983024 OMT983024 OWP983024 PGL983024 PQH983024 QAD983024 QJZ983024 QTV983024 RDR983024 RNN983024 RXJ983024 SHF983024 SRB983024 TAX983024 TKT983024 TUP983024 UEL983024 UOH983024 UYD983024 VHZ983024 VRV983024 WBR983024 WLN983024 WVJ983024" xr:uid="{BA4FC542-0AB9-48BE-A135-2DFFA834750A}"/>
    <dataValidation imeMode="fullKatakana" allowBlank="1" showInputMessage="1" showErrorMessage="1" sqref="C3:G3 C10:G10 I3:K3 I10:K10" xr:uid="{12FBE206-FAB6-406D-8B42-44F7AEF0A7B7}"/>
  </dataValidations>
  <printOptions horizontalCentered="1"/>
  <pageMargins left="0.78740157480314965" right="0.78740157480314965" top="0.59055118110236227" bottom="0.59055118110236227" header="0" footer="0"/>
  <pageSetup paperSize="9" scale="47" fitToHeight="0" orientation="portrait" r:id="rId1"/>
  <headerFooter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Q100"/>
  <sheetViews>
    <sheetView view="pageBreakPreview" zoomScale="60" zoomScaleNormal="70" zoomScalePageLayoutView="55" workbookViewId="0"/>
  </sheetViews>
  <sheetFormatPr defaultColWidth="9" defaultRowHeight="17.25"/>
  <cols>
    <col min="1" max="1" width="4.375" style="327" bestFit="1" customWidth="1"/>
    <col min="2" max="2" width="3.625" style="327" customWidth="1"/>
    <col min="3" max="3" width="5.5" style="327" customWidth="1"/>
    <col min="4" max="4" width="3.625" style="327" customWidth="1"/>
    <col min="5" max="6" width="12.625" style="327" customWidth="1"/>
    <col min="7" max="7" width="20.625" style="327" customWidth="1"/>
    <col min="8" max="8" width="21" style="327" customWidth="1"/>
    <col min="9" max="9" width="21.625" style="327" customWidth="1"/>
    <col min="10" max="11" width="12.625" style="327" customWidth="1"/>
    <col min="12" max="12" width="24.625" style="327" customWidth="1"/>
    <col min="13" max="13" width="11.125" style="327" customWidth="1"/>
    <col min="14" max="14" width="11.75" style="327" customWidth="1"/>
    <col min="15" max="15" width="52" style="383" customWidth="1"/>
    <col min="16" max="17" width="9" style="327"/>
    <col min="18" max="18" width="12" style="327" customWidth="1"/>
    <col min="19" max="19" width="12.375" style="327" customWidth="1"/>
    <col min="20" max="16384" width="9" style="327"/>
  </cols>
  <sheetData>
    <row r="1" spans="1:15" s="10" customFormat="1" ht="29.25" customHeight="1">
      <c r="B1" s="340" t="s">
        <v>181</v>
      </c>
      <c r="C1" s="340"/>
      <c r="I1" s="380"/>
      <c r="J1" s="380"/>
      <c r="K1" s="381"/>
    </row>
    <row r="2" spans="1:15" ht="35.1" customHeight="1">
      <c r="B2" s="1073" t="s">
        <v>164</v>
      </c>
      <c r="C2" s="1073"/>
      <c r="D2" s="1073"/>
      <c r="E2" s="1073"/>
      <c r="F2" s="1074" t="str">
        <f>IF(総表!C14="","",総表!C14)</f>
        <v/>
      </c>
      <c r="G2" s="1074"/>
      <c r="H2" s="1074"/>
      <c r="I2" s="382" t="s">
        <v>417</v>
      </c>
      <c r="J2" s="1074" t="str">
        <f>IF(総表!C22="","",総表!C22)</f>
        <v/>
      </c>
      <c r="K2" s="1074"/>
      <c r="L2" s="1074"/>
      <c r="M2" s="1074"/>
      <c r="N2" s="1074"/>
      <c r="O2" s="383" t="s">
        <v>176</v>
      </c>
    </row>
    <row r="3" spans="1:15" ht="18.75" customHeight="1">
      <c r="B3" s="1103" t="s">
        <v>10</v>
      </c>
      <c r="C3" s="1145" t="s">
        <v>299</v>
      </c>
      <c r="D3" s="1146"/>
      <c r="E3" s="1146"/>
      <c r="F3" s="1146"/>
      <c r="G3" s="1146"/>
      <c r="H3" s="1146"/>
      <c r="I3" s="1146"/>
      <c r="J3" s="1146"/>
      <c r="K3" s="1146"/>
      <c r="L3" s="1146"/>
      <c r="M3" s="1146"/>
      <c r="N3" s="1147"/>
    </row>
    <row r="4" spans="1:15" ht="17.25" customHeight="1">
      <c r="A4" s="327">
        <v>1</v>
      </c>
      <c r="B4" s="1104"/>
      <c r="C4" s="1055" t="s">
        <v>614</v>
      </c>
      <c r="D4" s="1056"/>
      <c r="E4" s="1056"/>
      <c r="F4" s="1056"/>
      <c r="G4" s="1056"/>
      <c r="H4" s="1056"/>
      <c r="I4" s="1056"/>
      <c r="J4" s="1056"/>
      <c r="K4" s="1056"/>
      <c r="L4" s="1056"/>
      <c r="M4" s="1056"/>
      <c r="N4" s="1057"/>
      <c r="O4" s="1084" t="s">
        <v>621</v>
      </c>
    </row>
    <row r="5" spans="1:15" ht="17.25" customHeight="1">
      <c r="A5" s="327">
        <v>2</v>
      </c>
      <c r="B5" s="1104"/>
      <c r="C5" s="1058"/>
      <c r="D5" s="1059"/>
      <c r="E5" s="1059"/>
      <c r="F5" s="1059"/>
      <c r="G5" s="1059"/>
      <c r="H5" s="1059"/>
      <c r="I5" s="1059"/>
      <c r="J5" s="1059"/>
      <c r="K5" s="1059"/>
      <c r="L5" s="1059"/>
      <c r="M5" s="1059"/>
      <c r="N5" s="1060"/>
      <c r="O5" s="1084"/>
    </row>
    <row r="6" spans="1:15" ht="17.25" customHeight="1">
      <c r="A6" s="327">
        <v>3</v>
      </c>
      <c r="B6" s="1104"/>
      <c r="C6" s="1058"/>
      <c r="D6" s="1059"/>
      <c r="E6" s="1059"/>
      <c r="F6" s="1059"/>
      <c r="G6" s="1059"/>
      <c r="H6" s="1059"/>
      <c r="I6" s="1059"/>
      <c r="J6" s="1059"/>
      <c r="K6" s="1059"/>
      <c r="L6" s="1059"/>
      <c r="M6" s="1059"/>
      <c r="N6" s="1060"/>
      <c r="O6" s="1084"/>
    </row>
    <row r="7" spans="1:15" ht="17.25" customHeight="1">
      <c r="A7" s="327">
        <v>4</v>
      </c>
      <c r="B7" s="1104"/>
      <c r="C7" s="1058"/>
      <c r="D7" s="1059"/>
      <c r="E7" s="1059"/>
      <c r="F7" s="1059"/>
      <c r="G7" s="1059"/>
      <c r="H7" s="1059"/>
      <c r="I7" s="1059"/>
      <c r="J7" s="1059"/>
      <c r="K7" s="1059"/>
      <c r="L7" s="1059"/>
      <c r="M7" s="1059"/>
      <c r="N7" s="1060"/>
      <c r="O7" s="1084"/>
    </row>
    <row r="8" spans="1:15" ht="17.25" customHeight="1">
      <c r="A8" s="327">
        <v>5</v>
      </c>
      <c r="B8" s="1104"/>
      <c r="C8" s="1058"/>
      <c r="D8" s="1059"/>
      <c r="E8" s="1059"/>
      <c r="F8" s="1059"/>
      <c r="G8" s="1059"/>
      <c r="H8" s="1059"/>
      <c r="I8" s="1059"/>
      <c r="J8" s="1059"/>
      <c r="K8" s="1059"/>
      <c r="L8" s="1059"/>
      <c r="M8" s="1059"/>
      <c r="N8" s="1060"/>
      <c r="O8" s="1084"/>
    </row>
    <row r="9" spans="1:15" ht="17.25" customHeight="1">
      <c r="A9" s="327">
        <v>6</v>
      </c>
      <c r="B9" s="1104"/>
      <c r="C9" s="1058"/>
      <c r="D9" s="1059"/>
      <c r="E9" s="1059"/>
      <c r="F9" s="1059"/>
      <c r="G9" s="1059"/>
      <c r="H9" s="1059"/>
      <c r="I9" s="1059"/>
      <c r="J9" s="1059"/>
      <c r="K9" s="1059"/>
      <c r="L9" s="1059"/>
      <c r="M9" s="1059"/>
      <c r="N9" s="1060"/>
      <c r="O9" s="1084"/>
    </row>
    <row r="10" spans="1:15" ht="17.25" customHeight="1">
      <c r="A10" s="327">
        <v>7</v>
      </c>
      <c r="B10" s="1104"/>
      <c r="C10" s="1058"/>
      <c r="D10" s="1059"/>
      <c r="E10" s="1059"/>
      <c r="F10" s="1059"/>
      <c r="G10" s="1059"/>
      <c r="H10" s="1059"/>
      <c r="I10" s="1059"/>
      <c r="J10" s="1059"/>
      <c r="K10" s="1059"/>
      <c r="L10" s="1059"/>
      <c r="M10" s="1059"/>
      <c r="N10" s="1060"/>
      <c r="O10" s="1084"/>
    </row>
    <row r="11" spans="1:15" ht="18.75" customHeight="1">
      <c r="B11" s="1104"/>
      <c r="C11" s="1148" t="s">
        <v>602</v>
      </c>
      <c r="D11" s="1149"/>
      <c r="E11" s="1149"/>
      <c r="F11" s="1149"/>
      <c r="G11" s="1149"/>
      <c r="H11" s="1149"/>
      <c r="I11" s="1149"/>
      <c r="J11" s="1149"/>
      <c r="K11" s="1149"/>
      <c r="L11" s="1149"/>
      <c r="M11" s="1149"/>
      <c r="N11" s="1150"/>
    </row>
    <row r="12" spans="1:15" ht="17.25" customHeight="1">
      <c r="A12" s="327">
        <v>1</v>
      </c>
      <c r="B12" s="1104"/>
      <c r="C12" s="1055"/>
      <c r="D12" s="1056"/>
      <c r="E12" s="1056"/>
      <c r="F12" s="1056"/>
      <c r="G12" s="1056"/>
      <c r="H12" s="1056"/>
      <c r="I12" s="1056"/>
      <c r="J12" s="1056"/>
      <c r="K12" s="1056"/>
      <c r="L12" s="1056"/>
      <c r="M12" s="1056"/>
      <c r="N12" s="1057"/>
      <c r="O12" s="1084" t="s">
        <v>607</v>
      </c>
    </row>
    <row r="13" spans="1:15" ht="17.25" customHeight="1">
      <c r="A13" s="327">
        <v>2</v>
      </c>
      <c r="B13" s="1104"/>
      <c r="C13" s="1058"/>
      <c r="D13" s="1059"/>
      <c r="E13" s="1059"/>
      <c r="F13" s="1059"/>
      <c r="G13" s="1059"/>
      <c r="H13" s="1059"/>
      <c r="I13" s="1059"/>
      <c r="J13" s="1059"/>
      <c r="K13" s="1059"/>
      <c r="L13" s="1059"/>
      <c r="M13" s="1059"/>
      <c r="N13" s="1060"/>
      <c r="O13" s="1084"/>
    </row>
    <row r="14" spans="1:15" ht="17.25" customHeight="1">
      <c r="A14" s="327">
        <v>3</v>
      </c>
      <c r="B14" s="1104"/>
      <c r="C14" s="1058"/>
      <c r="D14" s="1059"/>
      <c r="E14" s="1059"/>
      <c r="F14" s="1059"/>
      <c r="G14" s="1059"/>
      <c r="H14" s="1059"/>
      <c r="I14" s="1059"/>
      <c r="J14" s="1059"/>
      <c r="K14" s="1059"/>
      <c r="L14" s="1059"/>
      <c r="M14" s="1059"/>
      <c r="N14" s="1060"/>
      <c r="O14" s="1084"/>
    </row>
    <row r="15" spans="1:15" ht="17.25" customHeight="1">
      <c r="A15" s="327">
        <v>4</v>
      </c>
      <c r="B15" s="1104"/>
      <c r="C15" s="1064"/>
      <c r="D15" s="1065"/>
      <c r="E15" s="1065"/>
      <c r="F15" s="1065"/>
      <c r="G15" s="1065"/>
      <c r="H15" s="1065"/>
      <c r="I15" s="1065"/>
      <c r="J15" s="1065"/>
      <c r="K15" s="1065"/>
      <c r="L15" s="1065"/>
      <c r="M15" s="1065"/>
      <c r="N15" s="1066"/>
      <c r="O15" s="1084"/>
    </row>
    <row r="16" spans="1:15" ht="18.75" customHeight="1">
      <c r="B16" s="1104"/>
      <c r="C16" s="1087" t="s">
        <v>11</v>
      </c>
      <c r="D16" s="1088"/>
      <c r="E16" s="1088"/>
      <c r="F16" s="1088"/>
      <c r="G16" s="1088"/>
      <c r="H16" s="1088"/>
      <c r="I16" s="1088"/>
      <c r="J16" s="1089"/>
      <c r="K16" s="1041" t="s">
        <v>63</v>
      </c>
      <c r="L16" s="1043" t="s">
        <v>298</v>
      </c>
      <c r="M16" s="1044"/>
      <c r="N16" s="1045"/>
    </row>
    <row r="17" spans="2:15">
      <c r="B17" s="1104"/>
      <c r="C17" s="625" t="s">
        <v>657</v>
      </c>
      <c r="D17" s="1079" t="s">
        <v>124</v>
      </c>
      <c r="E17" s="1080"/>
      <c r="F17" s="385" t="s">
        <v>125</v>
      </c>
      <c r="G17" s="1081" t="s">
        <v>126</v>
      </c>
      <c r="H17" s="1080"/>
      <c r="I17" s="385" t="s">
        <v>182</v>
      </c>
      <c r="J17" s="385" t="s">
        <v>127</v>
      </c>
      <c r="K17" s="1042"/>
      <c r="L17" s="1046"/>
      <c r="M17" s="1047"/>
      <c r="N17" s="1048"/>
    </row>
    <row r="18" spans="2:15" ht="18.75">
      <c r="B18" s="1104"/>
      <c r="C18" s="638" t="s">
        <v>659</v>
      </c>
      <c r="D18" s="1082"/>
      <c r="E18" s="1083"/>
      <c r="F18" s="200"/>
      <c r="G18" s="386" t="str">
        <f>IF(AND(総表!D25&lt;&gt;"", 総表!E25&lt;&gt;""), TEXT(総表!D25,"yyyy/m/d") &amp; "（" &amp; 総表!E25 &amp; "）", "")</f>
        <v/>
      </c>
      <c r="H18" s="386" t="str">
        <f>IF(AND(総表!G25&lt;&gt;"", 総表!H25&lt;&gt;""), TEXT(総表!G25,"yyyy/m/d") &amp; "（" &amp; 総表!H25 &amp; "）", "")</f>
        <v/>
      </c>
      <c r="I18" s="205"/>
      <c r="J18" s="200"/>
      <c r="K18" s="7"/>
      <c r="L18" s="1049" t="str">
        <f>IF(総表!I25="","",(総表!I25&amp;"（"&amp;総表!K25&amp;総表!L25&amp;"）"))</f>
        <v/>
      </c>
      <c r="M18" s="1050"/>
      <c r="N18" s="1051"/>
      <c r="O18" s="1084" t="s">
        <v>618</v>
      </c>
    </row>
    <row r="19" spans="2:15" ht="18.75">
      <c r="B19" s="1104"/>
      <c r="C19" s="639" t="s">
        <v>660</v>
      </c>
      <c r="D19" s="1077"/>
      <c r="E19" s="1078"/>
      <c r="F19" s="50"/>
      <c r="G19" s="386" t="str">
        <f>IF(AND(総表!D26&lt;&gt;"", 総表!E26&lt;&gt;""), TEXT(総表!D26,"yyyy/m/d") &amp; "（" &amp; 総表!E26 &amp; "）", "")</f>
        <v/>
      </c>
      <c r="H19" s="386" t="str">
        <f>IF(AND(総表!G26&lt;&gt;"", 総表!H26&lt;&gt;""), TEXT(総表!G26,"yyyy/m/d") &amp; "（" &amp; 総表!H26 &amp; "）", "")</f>
        <v/>
      </c>
      <c r="I19" s="206"/>
      <c r="J19" s="50"/>
      <c r="K19" s="7"/>
      <c r="L19" s="1052" t="str">
        <f>IF(総表!I26="","",(総表!I26&amp;"（"&amp;総表!K26&amp;総表!L26&amp;"）"))</f>
        <v/>
      </c>
      <c r="M19" s="1053"/>
      <c r="N19" s="1054"/>
      <c r="O19" s="1084"/>
    </row>
    <row r="20" spans="2:15" ht="18.75">
      <c r="B20" s="1104"/>
      <c r="C20" s="639" t="s">
        <v>661</v>
      </c>
      <c r="D20" s="1077"/>
      <c r="E20" s="1078"/>
      <c r="F20" s="50"/>
      <c r="G20" s="386" t="str">
        <f>IF(AND(総表!D27&lt;&gt;"", 総表!E27&lt;&gt;""), TEXT(総表!D27,"yyyy/m/d") &amp; "（" &amp; 総表!E27 &amp; "）", "")</f>
        <v/>
      </c>
      <c r="H20" s="386" t="str">
        <f>IF(AND(総表!G27&lt;&gt;"", 総表!H27&lt;&gt;""), TEXT(総表!G27,"yyyy/m/d") &amp; "（" &amp; 総表!H27 &amp; "）", "")</f>
        <v/>
      </c>
      <c r="I20" s="206"/>
      <c r="J20" s="50"/>
      <c r="K20" s="7"/>
      <c r="L20" s="1052" t="str">
        <f>IF(総表!I27="","",(総表!I27&amp;"（"&amp;総表!K27&amp;総表!L27&amp;"）"))</f>
        <v/>
      </c>
      <c r="M20" s="1053"/>
      <c r="N20" s="1054"/>
      <c r="O20" s="1084"/>
    </row>
    <row r="21" spans="2:15" ht="18.75">
      <c r="B21" s="1104"/>
      <c r="C21" s="639" t="s">
        <v>662</v>
      </c>
      <c r="D21" s="1077"/>
      <c r="E21" s="1078"/>
      <c r="F21" s="50"/>
      <c r="G21" s="386" t="str">
        <f>IF(AND(総表!D28&lt;&gt;"", 総表!E28&lt;&gt;""), TEXT(総表!D28,"yyyy/m/d") &amp; "（" &amp; 総表!E28 &amp; "）", "")</f>
        <v/>
      </c>
      <c r="H21" s="386" t="str">
        <f>IF(AND(総表!G28&lt;&gt;"", 総表!H28&lt;&gt;""), TEXT(総表!G28,"yyyy/m/d") &amp; "（" &amp; 総表!H28 &amp; "）", "")</f>
        <v/>
      </c>
      <c r="I21" s="206"/>
      <c r="J21" s="50"/>
      <c r="K21" s="7"/>
      <c r="L21" s="1052" t="str">
        <f>IF(総表!I28="","",(総表!I28&amp;"（"&amp;総表!K28&amp;総表!L28&amp;"）"))</f>
        <v/>
      </c>
      <c r="M21" s="1053"/>
      <c r="N21" s="1054"/>
      <c r="O21" s="1084"/>
    </row>
    <row r="22" spans="2:15" ht="18.75">
      <c r="B22" s="1104"/>
      <c r="C22" s="639" t="s">
        <v>663</v>
      </c>
      <c r="D22" s="1077"/>
      <c r="E22" s="1078"/>
      <c r="F22" s="50"/>
      <c r="G22" s="386" t="str">
        <f>IF(AND(総表!D29&lt;&gt;"", 総表!E29&lt;&gt;""), TEXT(総表!D29,"yyyy/m/d") &amp; "（" &amp; 総表!E29 &amp; "）", "")</f>
        <v/>
      </c>
      <c r="H22" s="386" t="str">
        <f>IF(AND(総表!G29&lt;&gt;"", 総表!H29&lt;&gt;""), TEXT(総表!G29,"yyyy/m/d") &amp; "（" &amp; 総表!H29 &amp; "）", "")</f>
        <v/>
      </c>
      <c r="I22" s="206"/>
      <c r="J22" s="50"/>
      <c r="K22" s="7"/>
      <c r="L22" s="1052" t="str">
        <f>IF(総表!I29="","",(総表!I29&amp;"（"&amp;総表!K29&amp;総表!L29&amp;"）"))</f>
        <v/>
      </c>
      <c r="M22" s="1053"/>
      <c r="N22" s="1054"/>
      <c r="O22" s="1084"/>
    </row>
    <row r="23" spans="2:15" ht="18.75">
      <c r="B23" s="1104"/>
      <c r="C23" s="639" t="s">
        <v>664</v>
      </c>
      <c r="D23" s="1077"/>
      <c r="E23" s="1078"/>
      <c r="F23" s="50"/>
      <c r="G23" s="386" t="str">
        <f>IF(AND(総表!D30&lt;&gt;"", 総表!E30&lt;&gt;""), TEXT(総表!D30,"yyyy/m/d") &amp; "（" &amp; 総表!E30 &amp; "）", "")</f>
        <v/>
      </c>
      <c r="H23" s="386" t="str">
        <f>IF(AND(総表!G30&lt;&gt;"", 総表!H30&lt;&gt;""), TEXT(総表!G30,"yyyy/m/d") &amp; "（" &amp; 総表!H30 &amp; "）", "")</f>
        <v/>
      </c>
      <c r="I23" s="206"/>
      <c r="J23" s="50"/>
      <c r="K23" s="7"/>
      <c r="L23" s="1052" t="str">
        <f>IF(総表!I30="","",(総表!I30&amp;"（"&amp;総表!K30&amp;総表!L30&amp;"）"))</f>
        <v/>
      </c>
      <c r="M23" s="1053"/>
      <c r="N23" s="1054"/>
      <c r="O23" s="1084"/>
    </row>
    <row r="24" spans="2:15" ht="18.75">
      <c r="B24" s="1104"/>
      <c r="C24" s="639" t="s">
        <v>665</v>
      </c>
      <c r="D24" s="1077"/>
      <c r="E24" s="1078"/>
      <c r="F24" s="50"/>
      <c r="G24" s="386" t="str">
        <f>IF(AND(総表!D31&lt;&gt;"", 総表!E31&lt;&gt;""), TEXT(総表!D31,"yyyy/m/d") &amp; "（" &amp; 総表!E31 &amp; "）", "")</f>
        <v/>
      </c>
      <c r="H24" s="386" t="str">
        <f>IF(AND(総表!G31&lt;&gt;"", 総表!H31&lt;&gt;""), TEXT(総表!G31,"yyyy/m/d") &amp; "（" &amp; 総表!H31 &amp; "）", "")</f>
        <v/>
      </c>
      <c r="I24" s="206"/>
      <c r="J24" s="50"/>
      <c r="K24" s="7"/>
      <c r="L24" s="1052" t="str">
        <f>IF(総表!I31="","",(総表!I31&amp;"（"&amp;総表!K31&amp;総表!L31&amp;"）"))</f>
        <v/>
      </c>
      <c r="M24" s="1053"/>
      <c r="N24" s="1054"/>
      <c r="O24" s="1084"/>
    </row>
    <row r="25" spans="2:15" ht="18.75">
      <c r="B25" s="1104"/>
      <c r="C25" s="639" t="s">
        <v>666</v>
      </c>
      <c r="D25" s="1077"/>
      <c r="E25" s="1078"/>
      <c r="F25" s="50"/>
      <c r="G25" s="386" t="str">
        <f>IF(AND(総表!D32&lt;&gt;"", 総表!E32&lt;&gt;""), TEXT(総表!D32,"yyyy/m/d") &amp; "（" &amp; 総表!E32 &amp; "）", "")</f>
        <v/>
      </c>
      <c r="H25" s="386" t="str">
        <f>IF(AND(総表!G32&lt;&gt;"", 総表!H32&lt;&gt;""), TEXT(総表!G32,"yyyy/m/d") &amp; "（" &amp; 総表!H32 &amp; "）", "")</f>
        <v/>
      </c>
      <c r="I25" s="206"/>
      <c r="J25" s="50"/>
      <c r="K25" s="7"/>
      <c r="L25" s="1052" t="str">
        <f>IF(総表!I32="","",(総表!I32&amp;"（"&amp;総表!K32&amp;総表!L32&amp;"）"))</f>
        <v/>
      </c>
      <c r="M25" s="1075"/>
      <c r="N25" s="1076"/>
      <c r="O25" s="1084"/>
    </row>
    <row r="26" spans="2:15" ht="18.75">
      <c r="B26" s="1104"/>
      <c r="C26" s="639" t="s">
        <v>667</v>
      </c>
      <c r="D26" s="1077"/>
      <c r="E26" s="1078"/>
      <c r="F26" s="50"/>
      <c r="G26" s="386" t="str">
        <f>IF(AND(総表!D33&lt;&gt;"", 総表!E33&lt;&gt;""), TEXT(総表!D33,"yyyy/m/d") &amp; "（" &amp; 総表!E33 &amp; "）", "")</f>
        <v/>
      </c>
      <c r="H26" s="386" t="str">
        <f>IF(AND(総表!G33&lt;&gt;"", 総表!H33&lt;&gt;""), TEXT(総表!G33,"yyyy/m/d") &amp; "（" &amp; 総表!H33 &amp; "）", "")</f>
        <v/>
      </c>
      <c r="I26" s="206"/>
      <c r="J26" s="50"/>
      <c r="K26" s="7"/>
      <c r="L26" s="1052" t="str">
        <f>IF(総表!I33="","",(総表!I33&amp;"（"&amp;総表!K33&amp;総表!L33&amp;"）"))</f>
        <v/>
      </c>
      <c r="M26" s="1075"/>
      <c r="N26" s="1076"/>
      <c r="O26" s="1084"/>
    </row>
    <row r="27" spans="2:15" ht="18.75">
      <c r="B27" s="1104"/>
      <c r="C27" s="639" t="s">
        <v>668</v>
      </c>
      <c r="D27" s="1077"/>
      <c r="E27" s="1078"/>
      <c r="F27" s="50"/>
      <c r="G27" s="386" t="str">
        <f>IF(AND(総表!D34&lt;&gt;"", 総表!E34&lt;&gt;""), TEXT(総表!D34,"yyyy/m/d") &amp; "（" &amp; 総表!E34 &amp; "）", "")</f>
        <v/>
      </c>
      <c r="H27" s="386" t="str">
        <f>IF(AND(総表!G34&lt;&gt;"", 総表!H34&lt;&gt;""), TEXT(総表!G34,"yyyy/m/d") &amp; "（" &amp; 総表!H34 &amp; "）", "")</f>
        <v/>
      </c>
      <c r="I27" s="206"/>
      <c r="J27" s="50"/>
      <c r="K27" s="7"/>
      <c r="L27" s="1052" t="str">
        <f>IF(総表!I34="","",(総表!I34&amp;"（"&amp;総表!K34&amp;総表!L34&amp;"）"))</f>
        <v/>
      </c>
      <c r="M27" s="1075"/>
      <c r="N27" s="1076"/>
      <c r="O27" s="1084"/>
    </row>
    <row r="28" spans="2:15" ht="18.75">
      <c r="B28" s="1104"/>
      <c r="C28" s="639" t="s">
        <v>669</v>
      </c>
      <c r="D28" s="1077"/>
      <c r="E28" s="1078"/>
      <c r="F28" s="50"/>
      <c r="G28" s="386" t="str">
        <f>IF(AND(総表!D35&lt;&gt;"", 総表!E35&lt;&gt;""), TEXT(総表!D35,"yyyy/m/d") &amp; "（" &amp; 総表!E35 &amp; "）", "")</f>
        <v/>
      </c>
      <c r="H28" s="386" t="str">
        <f>IF(AND(総表!G35&lt;&gt;"", 総表!H35&lt;&gt;""), TEXT(総表!G35,"yyyy/m/d") &amp; "（" &amp; 総表!H35 &amp; "）", "")</f>
        <v/>
      </c>
      <c r="I28" s="206"/>
      <c r="J28" s="50"/>
      <c r="K28" s="7"/>
      <c r="L28" s="1052" t="str">
        <f>IF(総表!I35="","",(総表!I35&amp;"（"&amp;総表!K35&amp;総表!L35&amp;"）"))</f>
        <v/>
      </c>
      <c r="M28" s="1075"/>
      <c r="N28" s="1076"/>
      <c r="O28" s="1084"/>
    </row>
    <row r="29" spans="2:15" ht="18.75">
      <c r="B29" s="1104"/>
      <c r="C29" s="639" t="s">
        <v>670</v>
      </c>
      <c r="D29" s="1077"/>
      <c r="E29" s="1078"/>
      <c r="F29" s="50"/>
      <c r="G29" s="386" t="str">
        <f>IF(AND(総表!D36&lt;&gt;"", 総表!E36&lt;&gt;""), TEXT(総表!D36,"yyyy/m/d") &amp; "（" &amp; 総表!E36 &amp; "）", "")</f>
        <v/>
      </c>
      <c r="H29" s="386" t="str">
        <f>IF(AND(総表!G36&lt;&gt;"", 総表!H36&lt;&gt;""), TEXT(総表!G36,"yyyy/m/d") &amp; "（" &amp; 総表!H36 &amp; "）", "")</f>
        <v/>
      </c>
      <c r="I29" s="206"/>
      <c r="J29" s="50"/>
      <c r="K29" s="7"/>
      <c r="L29" s="1052" t="str">
        <f>IF(総表!I36="","",(総表!I36&amp;"（"&amp;総表!K36&amp;総表!L36&amp;"）"))</f>
        <v/>
      </c>
      <c r="M29" s="1075"/>
      <c r="N29" s="1076"/>
      <c r="O29" s="1084"/>
    </row>
    <row r="30" spans="2:15" ht="18.75">
      <c r="B30" s="1104"/>
      <c r="C30" s="639" t="s">
        <v>671</v>
      </c>
      <c r="D30" s="1077"/>
      <c r="E30" s="1078"/>
      <c r="F30" s="201"/>
      <c r="G30" s="386" t="str">
        <f>IF(AND(総表!D37&lt;&gt;"", 総表!E37&lt;&gt;""), TEXT(総表!D37,"yyyy/m/d") &amp; "（" &amp; 総表!E37 &amp; "）", "")</f>
        <v/>
      </c>
      <c r="H30" s="386" t="str">
        <f>IF(AND(総表!G37&lt;&gt;"", 総表!H37&lt;&gt;""), TEXT(総表!G37,"yyyy/m/d") &amp; "（" &amp; 総表!H37 &amp; "）", "")</f>
        <v/>
      </c>
      <c r="I30" s="206"/>
      <c r="J30" s="189"/>
      <c r="K30" s="190"/>
      <c r="L30" s="1052" t="str">
        <f>IF(総表!I37="","",(総表!I37&amp;"（"&amp;総表!K37&amp;総表!L37&amp;"）"))</f>
        <v/>
      </c>
      <c r="M30" s="1075"/>
      <c r="N30" s="1076"/>
      <c r="O30" s="1084"/>
    </row>
    <row r="31" spans="2:15" ht="18.75">
      <c r="B31" s="1104"/>
      <c r="C31" s="639" t="s">
        <v>672</v>
      </c>
      <c r="D31" s="1077"/>
      <c r="E31" s="1078"/>
      <c r="F31" s="201"/>
      <c r="G31" s="386" t="str">
        <f>IF(AND(総表!D38&lt;&gt;"", 総表!E38&lt;&gt;""), TEXT(総表!D38,"yyyy/m/d") &amp; "（" &amp; 総表!E38 &amp; "）", "")</f>
        <v/>
      </c>
      <c r="H31" s="386" t="str">
        <f>IF(AND(総表!G38&lt;&gt;"", 総表!H38&lt;&gt;""), TEXT(総表!G38,"yyyy/m/d") &amp; "（" &amp; 総表!H38 &amp; "）", "")</f>
        <v/>
      </c>
      <c r="I31" s="206"/>
      <c r="J31" s="189"/>
      <c r="K31" s="191"/>
      <c r="L31" s="1052" t="str">
        <f>IF(総表!I38="","",(総表!I38&amp;"（"&amp;総表!K38&amp;総表!L38&amp;"）"))</f>
        <v/>
      </c>
      <c r="M31" s="1075"/>
      <c r="N31" s="1076"/>
      <c r="O31" s="1084"/>
    </row>
    <row r="32" spans="2:15" ht="18.75">
      <c r="B32" s="1104"/>
      <c r="C32" s="639" t="s">
        <v>673</v>
      </c>
      <c r="D32" s="1077"/>
      <c r="E32" s="1078"/>
      <c r="F32" s="201"/>
      <c r="G32" s="386" t="str">
        <f>IF(AND(総表!D39&lt;&gt;"", 総表!E39&lt;&gt;""), TEXT(総表!D39,"yyyy/m/d") &amp; "（" &amp; 総表!E39 &amp; "）", "")</f>
        <v/>
      </c>
      <c r="H32" s="386" t="str">
        <f>IF(AND(総表!G39&lt;&gt;"", 総表!H39&lt;&gt;""), TEXT(総表!G39,"yyyy/m/d") &amp; "（" &amp; 総表!H39 &amp; "）", "")</f>
        <v/>
      </c>
      <c r="I32" s="206"/>
      <c r="J32" s="189"/>
      <c r="K32" s="192"/>
      <c r="L32" s="1052" t="str">
        <f>IF(総表!I39="","",(総表!I39&amp;"（"&amp;総表!K39&amp;総表!L39&amp;"）"))</f>
        <v/>
      </c>
      <c r="M32" s="1075"/>
      <c r="N32" s="1076"/>
      <c r="O32" s="1084"/>
    </row>
    <row r="33" spans="1:17" ht="18.75" customHeight="1">
      <c r="B33" s="1104"/>
      <c r="C33" s="637"/>
      <c r="D33" s="1085"/>
      <c r="E33" s="1085"/>
      <c r="F33" s="1085"/>
      <c r="G33" s="1085"/>
      <c r="H33" s="1085"/>
      <c r="I33" s="1086"/>
      <c r="J33" s="387" t="s">
        <v>128</v>
      </c>
      <c r="K33" s="610">
        <f>SUM(K18:K32)</f>
        <v>0</v>
      </c>
      <c r="L33" s="611">
        <f>COUNTA(総表!I25:I39)</f>
        <v>0</v>
      </c>
      <c r="M33" s="388"/>
      <c r="N33" s="389"/>
      <c r="O33" s="1084"/>
    </row>
    <row r="34" spans="1:17" ht="28.5" customHeight="1">
      <c r="B34" s="1104"/>
      <c r="C34" s="1151" t="s">
        <v>321</v>
      </c>
      <c r="D34" s="1156" t="s">
        <v>567</v>
      </c>
      <c r="E34" s="1157"/>
      <c r="F34" s="33"/>
      <c r="G34" s="33"/>
      <c r="H34" s="33"/>
      <c r="I34" s="390" t="s">
        <v>129</v>
      </c>
      <c r="J34" s="1144"/>
      <c r="K34" s="1144"/>
      <c r="L34" s="1144"/>
      <c r="M34" s="1144"/>
      <c r="N34" s="397" t="s">
        <v>130</v>
      </c>
      <c r="O34" s="1039" t="s">
        <v>568</v>
      </c>
      <c r="P34" s="303"/>
      <c r="Q34" s="303"/>
    </row>
    <row r="35" spans="1:17" ht="17.25" customHeight="1">
      <c r="A35" s="327">
        <v>1</v>
      </c>
      <c r="B35" s="1104"/>
      <c r="C35" s="1152"/>
      <c r="D35" s="1153"/>
      <c r="E35" s="1154"/>
      <c r="F35" s="1154"/>
      <c r="G35" s="1154"/>
      <c r="H35" s="1154"/>
      <c r="I35" s="1154"/>
      <c r="J35" s="1154"/>
      <c r="K35" s="1154"/>
      <c r="L35" s="1154"/>
      <c r="M35" s="1154"/>
      <c r="N35" s="1155"/>
      <c r="O35" s="1039"/>
      <c r="P35" s="303"/>
      <c r="Q35" s="303"/>
    </row>
    <row r="36" spans="1:17" ht="17.25" customHeight="1">
      <c r="A36" s="327">
        <v>2</v>
      </c>
      <c r="B36" s="1104"/>
      <c r="C36" s="1152"/>
      <c r="D36" s="1058"/>
      <c r="E36" s="1059"/>
      <c r="F36" s="1059"/>
      <c r="G36" s="1059"/>
      <c r="H36" s="1059"/>
      <c r="I36" s="1059"/>
      <c r="J36" s="1059"/>
      <c r="K36" s="1059"/>
      <c r="L36" s="1059"/>
      <c r="M36" s="1059"/>
      <c r="N36" s="1060"/>
      <c r="O36" s="1039"/>
      <c r="P36" s="303"/>
      <c r="Q36" s="303"/>
    </row>
    <row r="37" spans="1:17" ht="17.25" customHeight="1">
      <c r="A37" s="327">
        <v>3</v>
      </c>
      <c r="B37" s="1104"/>
      <c r="C37" s="1152"/>
      <c r="D37" s="1058"/>
      <c r="E37" s="1059"/>
      <c r="F37" s="1059"/>
      <c r="G37" s="1059"/>
      <c r="H37" s="1059"/>
      <c r="I37" s="1059"/>
      <c r="J37" s="1059"/>
      <c r="K37" s="1059"/>
      <c r="L37" s="1059"/>
      <c r="M37" s="1059"/>
      <c r="N37" s="1060"/>
      <c r="O37" s="1039"/>
      <c r="P37" s="303"/>
      <c r="Q37" s="303"/>
    </row>
    <row r="38" spans="1:17" ht="17.25" customHeight="1">
      <c r="A38" s="327">
        <v>4</v>
      </c>
      <c r="B38" s="1104"/>
      <c r="C38" s="1152"/>
      <c r="D38" s="1058"/>
      <c r="E38" s="1059"/>
      <c r="F38" s="1059"/>
      <c r="G38" s="1059"/>
      <c r="H38" s="1059"/>
      <c r="I38" s="1059"/>
      <c r="J38" s="1059"/>
      <c r="K38" s="1059"/>
      <c r="L38" s="1059"/>
      <c r="M38" s="1059"/>
      <c r="N38" s="1060"/>
      <c r="O38" s="1039"/>
      <c r="P38" s="303"/>
      <c r="Q38" s="303"/>
    </row>
    <row r="39" spans="1:17" ht="17.25" customHeight="1">
      <c r="A39" s="327">
        <v>5</v>
      </c>
      <c r="B39" s="1104"/>
      <c r="C39" s="1152"/>
      <c r="D39" s="1058"/>
      <c r="E39" s="1059"/>
      <c r="F39" s="1059"/>
      <c r="G39" s="1059"/>
      <c r="H39" s="1059"/>
      <c r="I39" s="1059"/>
      <c r="J39" s="1059"/>
      <c r="K39" s="1059"/>
      <c r="L39" s="1059"/>
      <c r="M39" s="1059"/>
      <c r="N39" s="1060"/>
      <c r="O39" s="1039"/>
    </row>
    <row r="40" spans="1:17" ht="17.25" customHeight="1">
      <c r="A40" s="327">
        <v>6</v>
      </c>
      <c r="B40" s="1104"/>
      <c r="C40" s="1152"/>
      <c r="D40" s="1058"/>
      <c r="E40" s="1059"/>
      <c r="F40" s="1059"/>
      <c r="G40" s="1059"/>
      <c r="H40" s="1059"/>
      <c r="I40" s="1059"/>
      <c r="J40" s="1059"/>
      <c r="K40" s="1059"/>
      <c r="L40" s="1059"/>
      <c r="M40" s="1059"/>
      <c r="N40" s="1060"/>
      <c r="O40" s="391" t="s">
        <v>608</v>
      </c>
    </row>
    <row r="41" spans="1:17" ht="17.25" customHeight="1">
      <c r="A41" s="327">
        <v>7</v>
      </c>
      <c r="B41" s="1104"/>
      <c r="C41" s="1152"/>
      <c r="D41" s="1058"/>
      <c r="E41" s="1059"/>
      <c r="F41" s="1059"/>
      <c r="G41" s="1059"/>
      <c r="H41" s="1059"/>
      <c r="I41" s="1059"/>
      <c r="J41" s="1059"/>
      <c r="K41" s="1059"/>
      <c r="L41" s="1059"/>
      <c r="M41" s="1059"/>
      <c r="N41" s="1060"/>
      <c r="O41" s="1039" t="s">
        <v>518</v>
      </c>
      <c r="P41" s="303"/>
      <c r="Q41" s="303"/>
    </row>
    <row r="42" spans="1:17" ht="17.25" customHeight="1">
      <c r="A42" s="327">
        <v>8</v>
      </c>
      <c r="B42" s="1104"/>
      <c r="C42" s="1152"/>
      <c r="D42" s="1058"/>
      <c r="E42" s="1059"/>
      <c r="F42" s="1059"/>
      <c r="G42" s="1059"/>
      <c r="H42" s="1059"/>
      <c r="I42" s="1059"/>
      <c r="J42" s="1059"/>
      <c r="K42" s="1059"/>
      <c r="L42" s="1059"/>
      <c r="M42" s="1059"/>
      <c r="N42" s="1060"/>
      <c r="O42" s="1039"/>
      <c r="P42" s="303"/>
      <c r="Q42" s="303"/>
    </row>
    <row r="43" spans="1:17" ht="17.25" customHeight="1">
      <c r="A43" s="327">
        <v>9</v>
      </c>
      <c r="B43" s="1104"/>
      <c r="C43" s="1152"/>
      <c r="D43" s="1058"/>
      <c r="E43" s="1059"/>
      <c r="F43" s="1059"/>
      <c r="G43" s="1059"/>
      <c r="H43" s="1059"/>
      <c r="I43" s="1059"/>
      <c r="J43" s="1059"/>
      <c r="K43" s="1059"/>
      <c r="L43" s="1059"/>
      <c r="M43" s="1059"/>
      <c r="N43" s="1060"/>
      <c r="O43" s="1039"/>
      <c r="P43" s="1143"/>
      <c r="Q43" s="1143"/>
    </row>
    <row r="44" spans="1:17" ht="17.25" customHeight="1">
      <c r="A44" s="327">
        <v>10</v>
      </c>
      <c r="B44" s="1104"/>
      <c r="C44" s="1152"/>
      <c r="D44" s="1058"/>
      <c r="E44" s="1059"/>
      <c r="F44" s="1059"/>
      <c r="G44" s="1059"/>
      <c r="H44" s="1059"/>
      <c r="I44" s="1059"/>
      <c r="J44" s="1059"/>
      <c r="K44" s="1059"/>
      <c r="L44" s="1059"/>
      <c r="M44" s="1059"/>
      <c r="N44" s="1060"/>
      <c r="O44" s="1039"/>
      <c r="P44" s="1143"/>
      <c r="Q44" s="1143"/>
    </row>
    <row r="45" spans="1:17" ht="17.25" customHeight="1">
      <c r="A45" s="327">
        <v>11</v>
      </c>
      <c r="B45" s="1104"/>
      <c r="C45" s="1152"/>
      <c r="D45" s="1058"/>
      <c r="E45" s="1059"/>
      <c r="F45" s="1059"/>
      <c r="G45" s="1059"/>
      <c r="H45" s="1059"/>
      <c r="I45" s="1059"/>
      <c r="J45" s="1059"/>
      <c r="K45" s="1059"/>
      <c r="L45" s="1059"/>
      <c r="M45" s="1059"/>
      <c r="N45" s="1060"/>
      <c r="O45" s="1039"/>
      <c r="P45" s="1143"/>
      <c r="Q45" s="1143"/>
    </row>
    <row r="46" spans="1:17" ht="17.25" customHeight="1">
      <c r="A46" s="327">
        <v>12</v>
      </c>
      <c r="B46" s="1104"/>
      <c r="C46" s="1152"/>
      <c r="D46" s="1058"/>
      <c r="E46" s="1059"/>
      <c r="F46" s="1059"/>
      <c r="G46" s="1059"/>
      <c r="H46" s="1059"/>
      <c r="I46" s="1059"/>
      <c r="J46" s="1059"/>
      <c r="K46" s="1059"/>
      <c r="L46" s="1059"/>
      <c r="M46" s="1059"/>
      <c r="N46" s="1060"/>
      <c r="O46" s="303"/>
    </row>
    <row r="47" spans="1:17" ht="17.25" customHeight="1">
      <c r="A47" s="327">
        <v>13</v>
      </c>
      <c r="B47" s="1104"/>
      <c r="C47" s="1152"/>
      <c r="D47" s="1058"/>
      <c r="E47" s="1059"/>
      <c r="F47" s="1059"/>
      <c r="G47" s="1059"/>
      <c r="H47" s="1059"/>
      <c r="I47" s="1059"/>
      <c r="J47" s="1059"/>
      <c r="K47" s="1059"/>
      <c r="L47" s="1059"/>
      <c r="M47" s="1059"/>
      <c r="N47" s="1060"/>
      <c r="O47" s="303"/>
    </row>
    <row r="48" spans="1:17" ht="17.25" customHeight="1">
      <c r="A48" s="327">
        <v>14</v>
      </c>
      <c r="B48" s="1104"/>
      <c r="C48" s="1152"/>
      <c r="D48" s="1058"/>
      <c r="E48" s="1059"/>
      <c r="F48" s="1059"/>
      <c r="G48" s="1059"/>
      <c r="H48" s="1059"/>
      <c r="I48" s="1059"/>
      <c r="J48" s="1059"/>
      <c r="K48" s="1059"/>
      <c r="L48" s="1059"/>
      <c r="M48" s="1059"/>
      <c r="N48" s="1060"/>
    </row>
    <row r="49" spans="1:15" ht="17.25" customHeight="1">
      <c r="A49" s="327">
        <v>15</v>
      </c>
      <c r="B49" s="1104"/>
      <c r="C49" s="1152"/>
      <c r="D49" s="1058"/>
      <c r="E49" s="1059"/>
      <c r="F49" s="1059"/>
      <c r="G49" s="1059"/>
      <c r="H49" s="1059"/>
      <c r="I49" s="1059"/>
      <c r="J49" s="1059"/>
      <c r="K49" s="1059"/>
      <c r="L49" s="1059"/>
      <c r="M49" s="1059"/>
      <c r="N49" s="1060"/>
      <c r="O49" s="303"/>
    </row>
    <row r="50" spans="1:15" ht="17.25" customHeight="1">
      <c r="A50" s="327">
        <v>16</v>
      </c>
      <c r="B50" s="1104"/>
      <c r="C50" s="1152"/>
      <c r="D50" s="1058"/>
      <c r="E50" s="1059"/>
      <c r="F50" s="1059"/>
      <c r="G50" s="1059"/>
      <c r="H50" s="1059"/>
      <c r="I50" s="1059"/>
      <c r="J50" s="1059"/>
      <c r="K50" s="1059"/>
      <c r="L50" s="1059"/>
      <c r="M50" s="1059"/>
      <c r="N50" s="1060"/>
      <c r="O50" s="303"/>
    </row>
    <row r="51" spans="1:15" ht="17.25" customHeight="1">
      <c r="A51" s="327">
        <v>17</v>
      </c>
      <c r="B51" s="1104"/>
      <c r="C51" s="1152"/>
      <c r="D51" s="1058"/>
      <c r="E51" s="1059"/>
      <c r="F51" s="1059"/>
      <c r="G51" s="1059"/>
      <c r="H51" s="1059"/>
      <c r="I51" s="1059"/>
      <c r="J51" s="1059"/>
      <c r="K51" s="1059"/>
      <c r="L51" s="1059"/>
      <c r="M51" s="1059"/>
      <c r="N51" s="1060"/>
      <c r="O51" s="303"/>
    </row>
    <row r="52" spans="1:15" ht="17.25" customHeight="1">
      <c r="A52" s="327">
        <v>18</v>
      </c>
      <c r="B52" s="1104"/>
      <c r="C52" s="1152"/>
      <c r="D52" s="1058"/>
      <c r="E52" s="1059"/>
      <c r="F52" s="1059"/>
      <c r="G52" s="1059"/>
      <c r="H52" s="1059"/>
      <c r="I52" s="1059"/>
      <c r="J52" s="1059"/>
      <c r="K52" s="1059"/>
      <c r="L52" s="1059"/>
      <c r="M52" s="1059"/>
      <c r="N52" s="1060"/>
      <c r="O52" s="303"/>
    </row>
    <row r="53" spans="1:15" ht="17.25" customHeight="1">
      <c r="A53" s="327">
        <v>19</v>
      </c>
      <c r="B53" s="1104"/>
      <c r="C53" s="1152"/>
      <c r="D53" s="1058"/>
      <c r="E53" s="1059"/>
      <c r="F53" s="1059"/>
      <c r="G53" s="1059"/>
      <c r="H53" s="1059"/>
      <c r="I53" s="1059"/>
      <c r="J53" s="1059"/>
      <c r="K53" s="1059"/>
      <c r="L53" s="1059"/>
      <c r="M53" s="1059"/>
      <c r="N53" s="1060"/>
      <c r="O53" s="303"/>
    </row>
    <row r="54" spans="1:15" ht="17.25" customHeight="1">
      <c r="A54" s="327">
        <v>20</v>
      </c>
      <c r="B54" s="1104"/>
      <c r="C54" s="1152"/>
      <c r="D54" s="1058"/>
      <c r="E54" s="1059"/>
      <c r="F54" s="1059"/>
      <c r="G54" s="1059"/>
      <c r="H54" s="1059"/>
      <c r="I54" s="1059"/>
      <c r="J54" s="1059"/>
      <c r="K54" s="1059"/>
      <c r="L54" s="1059"/>
      <c r="M54" s="1059"/>
      <c r="N54" s="1060"/>
    </row>
    <row r="55" spans="1:15" ht="17.25" customHeight="1">
      <c r="A55" s="327">
        <v>21</v>
      </c>
      <c r="B55" s="1104"/>
      <c r="C55" s="1152"/>
      <c r="D55" s="1058"/>
      <c r="E55" s="1059"/>
      <c r="F55" s="1059"/>
      <c r="G55" s="1059"/>
      <c r="H55" s="1059"/>
      <c r="I55" s="1059"/>
      <c r="J55" s="1059"/>
      <c r="K55" s="1059"/>
      <c r="L55" s="1059"/>
      <c r="M55" s="1059"/>
      <c r="N55" s="1060"/>
      <c r="O55" s="303"/>
    </row>
    <row r="56" spans="1:15" ht="17.25" customHeight="1">
      <c r="A56" s="327">
        <v>22</v>
      </c>
      <c r="B56" s="1104"/>
      <c r="C56" s="1152"/>
      <c r="D56" s="1058"/>
      <c r="E56" s="1059"/>
      <c r="F56" s="1059"/>
      <c r="G56" s="1059"/>
      <c r="H56" s="1059"/>
      <c r="I56" s="1059"/>
      <c r="J56" s="1059"/>
      <c r="K56" s="1059"/>
      <c r="L56" s="1059"/>
      <c r="M56" s="1059"/>
      <c r="N56" s="1060"/>
      <c r="O56" s="303"/>
    </row>
    <row r="57" spans="1:15" ht="17.25" customHeight="1">
      <c r="A57" s="327">
        <v>23</v>
      </c>
      <c r="B57" s="1104"/>
      <c r="C57" s="1152"/>
      <c r="D57" s="1058"/>
      <c r="E57" s="1059"/>
      <c r="F57" s="1059"/>
      <c r="G57" s="1059"/>
      <c r="H57" s="1059"/>
      <c r="I57" s="1059"/>
      <c r="J57" s="1059"/>
      <c r="K57" s="1059"/>
      <c r="L57" s="1059"/>
      <c r="M57" s="1059"/>
      <c r="N57" s="1060"/>
      <c r="O57" s="303"/>
    </row>
    <row r="58" spans="1:15" ht="17.25" customHeight="1">
      <c r="A58" s="327">
        <v>24</v>
      </c>
      <c r="B58" s="1104"/>
      <c r="C58" s="1152"/>
      <c r="D58" s="1058"/>
      <c r="E58" s="1059"/>
      <c r="F58" s="1059"/>
      <c r="G58" s="1059"/>
      <c r="H58" s="1059"/>
      <c r="I58" s="1059"/>
      <c r="J58" s="1059"/>
      <c r="K58" s="1059"/>
      <c r="L58" s="1059"/>
      <c r="M58" s="1059"/>
      <c r="N58" s="1060"/>
      <c r="O58" s="303"/>
    </row>
    <row r="59" spans="1:15" ht="17.25" customHeight="1">
      <c r="A59" s="327">
        <v>25</v>
      </c>
      <c r="B59" s="1104"/>
      <c r="C59" s="1152"/>
      <c r="D59" s="1058"/>
      <c r="E59" s="1059"/>
      <c r="F59" s="1059"/>
      <c r="G59" s="1059"/>
      <c r="H59" s="1059"/>
      <c r="I59" s="1059"/>
      <c r="J59" s="1059"/>
      <c r="K59" s="1059"/>
      <c r="L59" s="1059"/>
      <c r="M59" s="1059"/>
      <c r="N59" s="1060"/>
      <c r="O59" s="303"/>
    </row>
    <row r="60" spans="1:15" ht="17.25" customHeight="1">
      <c r="A60" s="327">
        <v>26</v>
      </c>
      <c r="B60" s="1104"/>
      <c r="C60" s="1152"/>
      <c r="D60" s="1058"/>
      <c r="E60" s="1059"/>
      <c r="F60" s="1059"/>
      <c r="G60" s="1059"/>
      <c r="H60" s="1059"/>
      <c r="I60" s="1059"/>
      <c r="J60" s="1059"/>
      <c r="K60" s="1059"/>
      <c r="L60" s="1059"/>
      <c r="M60" s="1059"/>
      <c r="N60" s="1060"/>
      <c r="O60" s="303"/>
    </row>
    <row r="61" spans="1:15" ht="17.25" customHeight="1">
      <c r="A61" s="327">
        <v>27</v>
      </c>
      <c r="B61" s="1104"/>
      <c r="C61" s="1152"/>
      <c r="D61" s="1058"/>
      <c r="E61" s="1059"/>
      <c r="F61" s="1059"/>
      <c r="G61" s="1059"/>
      <c r="H61" s="1059"/>
      <c r="I61" s="1059"/>
      <c r="J61" s="1059"/>
      <c r="K61" s="1059"/>
      <c r="L61" s="1059"/>
      <c r="M61" s="1059"/>
      <c r="N61" s="1060"/>
      <c r="O61" s="303"/>
    </row>
    <row r="62" spans="1:15" ht="17.25" customHeight="1">
      <c r="A62" s="327">
        <v>28</v>
      </c>
      <c r="B62" s="1104"/>
      <c r="C62" s="1152"/>
      <c r="D62" s="1058"/>
      <c r="E62" s="1059"/>
      <c r="F62" s="1059"/>
      <c r="G62" s="1059"/>
      <c r="H62" s="1059"/>
      <c r="I62" s="1059"/>
      <c r="J62" s="1059"/>
      <c r="K62" s="1059"/>
      <c r="L62" s="1059"/>
      <c r="M62" s="1059"/>
      <c r="N62" s="1060"/>
      <c r="O62" s="303"/>
    </row>
    <row r="63" spans="1:15" ht="17.25" customHeight="1">
      <c r="A63" s="327">
        <v>29</v>
      </c>
      <c r="B63" s="1104"/>
      <c r="C63" s="1152"/>
      <c r="D63" s="1058"/>
      <c r="E63" s="1059"/>
      <c r="F63" s="1059"/>
      <c r="G63" s="1059"/>
      <c r="H63" s="1059"/>
      <c r="I63" s="1059"/>
      <c r="J63" s="1059"/>
      <c r="K63" s="1059"/>
      <c r="L63" s="1059"/>
      <c r="M63" s="1059"/>
      <c r="N63" s="1060"/>
      <c r="O63" s="303"/>
    </row>
    <row r="64" spans="1:15" ht="17.25" customHeight="1">
      <c r="A64" s="327">
        <v>30</v>
      </c>
      <c r="B64" s="1104"/>
      <c r="C64" s="1152"/>
      <c r="D64" s="1058"/>
      <c r="E64" s="1059"/>
      <c r="F64" s="1059"/>
      <c r="G64" s="1059"/>
      <c r="H64" s="1059"/>
      <c r="I64" s="1059"/>
      <c r="J64" s="1059"/>
      <c r="K64" s="1059"/>
      <c r="L64" s="1059"/>
      <c r="M64" s="1059"/>
      <c r="N64" s="1060"/>
      <c r="O64" s="303"/>
    </row>
    <row r="65" spans="1:15" ht="17.25" customHeight="1">
      <c r="A65" s="327">
        <v>31</v>
      </c>
      <c r="B65" s="1104"/>
      <c r="C65" s="1152"/>
      <c r="D65" s="1058"/>
      <c r="E65" s="1059"/>
      <c r="F65" s="1059"/>
      <c r="G65" s="1059"/>
      <c r="H65" s="1059"/>
      <c r="I65" s="1059"/>
      <c r="J65" s="1059"/>
      <c r="K65" s="1059"/>
      <c r="L65" s="1059"/>
      <c r="M65" s="1059"/>
      <c r="N65" s="1060"/>
      <c r="O65" s="303"/>
    </row>
    <row r="66" spans="1:15" ht="17.25" customHeight="1">
      <c r="A66" s="327">
        <v>32</v>
      </c>
      <c r="B66" s="1104"/>
      <c r="C66" s="1152"/>
      <c r="D66" s="1058"/>
      <c r="E66" s="1059"/>
      <c r="F66" s="1059"/>
      <c r="G66" s="1059"/>
      <c r="H66" s="1059"/>
      <c r="I66" s="1059"/>
      <c r="J66" s="1059"/>
      <c r="K66" s="1059"/>
      <c r="L66" s="1059"/>
      <c r="M66" s="1059"/>
      <c r="N66" s="1060"/>
      <c r="O66" s="303"/>
    </row>
    <row r="67" spans="1:15" ht="17.25" customHeight="1">
      <c r="A67" s="327">
        <v>33</v>
      </c>
      <c r="B67" s="1104"/>
      <c r="C67" s="1152"/>
      <c r="D67" s="1058"/>
      <c r="E67" s="1059"/>
      <c r="F67" s="1059"/>
      <c r="G67" s="1059"/>
      <c r="H67" s="1059"/>
      <c r="I67" s="1059"/>
      <c r="J67" s="1059"/>
      <c r="K67" s="1059"/>
      <c r="L67" s="1059"/>
      <c r="M67" s="1059"/>
      <c r="N67" s="1060"/>
      <c r="O67" s="303"/>
    </row>
    <row r="68" spans="1:15" ht="17.25" customHeight="1">
      <c r="A68" s="327">
        <v>34</v>
      </c>
      <c r="B68" s="1104"/>
      <c r="C68" s="1152"/>
      <c r="D68" s="1058"/>
      <c r="E68" s="1059"/>
      <c r="F68" s="1059"/>
      <c r="G68" s="1059"/>
      <c r="H68" s="1059"/>
      <c r="I68" s="1059"/>
      <c r="J68" s="1059"/>
      <c r="K68" s="1059"/>
      <c r="L68" s="1059"/>
      <c r="M68" s="1059"/>
      <c r="N68" s="1060"/>
      <c r="O68" s="303"/>
    </row>
    <row r="69" spans="1:15" ht="17.25" customHeight="1">
      <c r="A69" s="327">
        <v>35</v>
      </c>
      <c r="B69" s="1104"/>
      <c r="C69" s="1152"/>
      <c r="D69" s="1064"/>
      <c r="E69" s="1065"/>
      <c r="F69" s="1065"/>
      <c r="G69" s="1065"/>
      <c r="H69" s="1065"/>
      <c r="I69" s="1065"/>
      <c r="J69" s="1065"/>
      <c r="K69" s="1065"/>
      <c r="L69" s="1065"/>
      <c r="M69" s="1065"/>
      <c r="N69" s="1066"/>
    </row>
    <row r="70" spans="1:15" ht="18" customHeight="1">
      <c r="B70" s="1105" t="s">
        <v>516</v>
      </c>
      <c r="C70" s="1067" t="s">
        <v>728</v>
      </c>
      <c r="D70" s="1068"/>
      <c r="E70" s="1068"/>
      <c r="F70" s="1068"/>
      <c r="G70" s="1068"/>
      <c r="H70" s="1068"/>
      <c r="I70" s="1068"/>
      <c r="J70" s="1068"/>
      <c r="K70" s="1068"/>
      <c r="L70" s="1068"/>
      <c r="M70" s="1068"/>
      <c r="N70" s="1069"/>
    </row>
    <row r="71" spans="1:15" ht="17.25" customHeight="1">
      <c r="A71" s="327">
        <v>1</v>
      </c>
      <c r="B71" s="1105"/>
      <c r="C71" s="1055"/>
      <c r="D71" s="1056"/>
      <c r="E71" s="1056"/>
      <c r="F71" s="1056"/>
      <c r="G71" s="1056"/>
      <c r="H71" s="1056"/>
      <c r="I71" s="1056"/>
      <c r="J71" s="1056"/>
      <c r="K71" s="1056"/>
      <c r="L71" s="1056"/>
      <c r="M71" s="1056"/>
      <c r="N71" s="1057"/>
      <c r="O71" s="303" t="s">
        <v>609</v>
      </c>
    </row>
    <row r="72" spans="1:15" ht="17.25" customHeight="1">
      <c r="A72" s="327">
        <v>2</v>
      </c>
      <c r="B72" s="1105"/>
      <c r="C72" s="1058"/>
      <c r="D72" s="1059"/>
      <c r="E72" s="1059"/>
      <c r="F72" s="1059"/>
      <c r="G72" s="1059"/>
      <c r="H72" s="1059"/>
      <c r="I72" s="1059"/>
      <c r="J72" s="1059"/>
      <c r="K72" s="1059"/>
      <c r="L72" s="1059"/>
      <c r="M72" s="1059"/>
      <c r="N72" s="1060"/>
      <c r="O72" s="303"/>
    </row>
    <row r="73" spans="1:15" ht="17.25" customHeight="1">
      <c r="A73" s="327">
        <v>3</v>
      </c>
      <c r="B73" s="1105"/>
      <c r="C73" s="1058"/>
      <c r="D73" s="1059"/>
      <c r="E73" s="1059"/>
      <c r="F73" s="1059"/>
      <c r="G73" s="1059"/>
      <c r="H73" s="1059"/>
      <c r="I73" s="1059"/>
      <c r="J73" s="1059"/>
      <c r="K73" s="1059"/>
      <c r="L73" s="1059"/>
      <c r="M73" s="1059"/>
      <c r="N73" s="1060"/>
      <c r="O73" s="303"/>
    </row>
    <row r="74" spans="1:15" ht="18.600000000000001" customHeight="1">
      <c r="B74" s="1105"/>
      <c r="C74" s="1070" t="s">
        <v>729</v>
      </c>
      <c r="D74" s="1071"/>
      <c r="E74" s="1071"/>
      <c r="F74" s="1071"/>
      <c r="G74" s="1071"/>
      <c r="H74" s="1071"/>
      <c r="I74" s="1071"/>
      <c r="J74" s="1071"/>
      <c r="K74" s="1071"/>
      <c r="L74" s="1071"/>
      <c r="M74" s="1071"/>
      <c r="N74" s="1072"/>
      <c r="O74" s="303"/>
    </row>
    <row r="75" spans="1:15" ht="17.25" customHeight="1">
      <c r="A75" s="327">
        <v>1</v>
      </c>
      <c r="B75" s="1105"/>
      <c r="C75" s="1055"/>
      <c r="D75" s="1056"/>
      <c r="E75" s="1056"/>
      <c r="F75" s="1056"/>
      <c r="G75" s="1056"/>
      <c r="H75" s="1056"/>
      <c r="I75" s="1056"/>
      <c r="J75" s="1056"/>
      <c r="K75" s="1056"/>
      <c r="L75" s="1056"/>
      <c r="M75" s="1056"/>
      <c r="N75" s="1057"/>
      <c r="O75" s="384" t="s">
        <v>609</v>
      </c>
    </row>
    <row r="76" spans="1:15" ht="17.25" customHeight="1">
      <c r="A76" s="327">
        <v>2</v>
      </c>
      <c r="B76" s="1105"/>
      <c r="C76" s="1058"/>
      <c r="D76" s="1059"/>
      <c r="E76" s="1059"/>
      <c r="F76" s="1059"/>
      <c r="G76" s="1059"/>
      <c r="H76" s="1059"/>
      <c r="I76" s="1059"/>
      <c r="J76" s="1059"/>
      <c r="K76" s="1059"/>
      <c r="L76" s="1059"/>
      <c r="M76" s="1059"/>
      <c r="N76" s="1060"/>
      <c r="O76" s="384"/>
    </row>
    <row r="77" spans="1:15" ht="17.25" customHeight="1">
      <c r="A77" s="327">
        <v>3</v>
      </c>
      <c r="B77" s="1105"/>
      <c r="C77" s="1058"/>
      <c r="D77" s="1059"/>
      <c r="E77" s="1059"/>
      <c r="F77" s="1059"/>
      <c r="G77" s="1059"/>
      <c r="H77" s="1059"/>
      <c r="I77" s="1059"/>
      <c r="J77" s="1059"/>
      <c r="K77" s="1059"/>
      <c r="L77" s="1059"/>
      <c r="M77" s="1059"/>
      <c r="N77" s="1060"/>
      <c r="O77" s="384"/>
    </row>
    <row r="78" spans="1:15" ht="16.899999999999999" customHeight="1">
      <c r="B78" s="1105"/>
      <c r="C78" s="1070" t="s">
        <v>730</v>
      </c>
      <c r="D78" s="1071"/>
      <c r="E78" s="1071"/>
      <c r="F78" s="1071"/>
      <c r="G78" s="1071"/>
      <c r="H78" s="1071"/>
      <c r="I78" s="1071"/>
      <c r="J78" s="1071"/>
      <c r="K78" s="1071"/>
      <c r="L78" s="1071"/>
      <c r="M78" s="1071"/>
      <c r="N78" s="1072"/>
      <c r="O78" s="303"/>
    </row>
    <row r="79" spans="1:15" ht="17.25" customHeight="1">
      <c r="A79" s="327">
        <v>1</v>
      </c>
      <c r="B79" s="1105"/>
      <c r="C79" s="1055"/>
      <c r="D79" s="1056"/>
      <c r="E79" s="1056"/>
      <c r="F79" s="1056"/>
      <c r="G79" s="1056"/>
      <c r="H79" s="1056"/>
      <c r="I79" s="1056"/>
      <c r="J79" s="1056"/>
      <c r="K79" s="1056"/>
      <c r="L79" s="1056"/>
      <c r="M79" s="1056"/>
      <c r="N79" s="1057"/>
      <c r="O79" s="1142" t="s">
        <v>610</v>
      </c>
    </row>
    <row r="80" spans="1:15" ht="17.25" customHeight="1">
      <c r="A80" s="327">
        <v>2</v>
      </c>
      <c r="B80" s="1105"/>
      <c r="C80" s="1058"/>
      <c r="D80" s="1059"/>
      <c r="E80" s="1059"/>
      <c r="F80" s="1059"/>
      <c r="G80" s="1059"/>
      <c r="H80" s="1059"/>
      <c r="I80" s="1059"/>
      <c r="J80" s="1059"/>
      <c r="K80" s="1059"/>
      <c r="L80" s="1059"/>
      <c r="M80" s="1059"/>
      <c r="N80" s="1060"/>
      <c r="O80" s="1084"/>
    </row>
    <row r="81" spans="1:15" ht="17.25" customHeight="1">
      <c r="A81" s="327">
        <v>3</v>
      </c>
      <c r="B81" s="1105"/>
      <c r="C81" s="1058"/>
      <c r="D81" s="1059"/>
      <c r="E81" s="1059"/>
      <c r="F81" s="1059"/>
      <c r="G81" s="1059"/>
      <c r="H81" s="1059"/>
      <c r="I81" s="1059"/>
      <c r="J81" s="1059"/>
      <c r="K81" s="1059"/>
      <c r="L81" s="1059"/>
      <c r="M81" s="1059"/>
      <c r="N81" s="1060"/>
      <c r="O81" s="1084"/>
    </row>
    <row r="82" spans="1:15" ht="17.25" customHeight="1">
      <c r="A82" s="327">
        <v>4</v>
      </c>
      <c r="B82" s="1105"/>
      <c r="C82" s="1058"/>
      <c r="D82" s="1059"/>
      <c r="E82" s="1059"/>
      <c r="F82" s="1059"/>
      <c r="G82" s="1059"/>
      <c r="H82" s="1059"/>
      <c r="I82" s="1059"/>
      <c r="J82" s="1059"/>
      <c r="K82" s="1059"/>
      <c r="L82" s="1059"/>
      <c r="M82" s="1059"/>
      <c r="N82" s="1060"/>
      <c r="O82" s="1084"/>
    </row>
    <row r="83" spans="1:15" ht="17.25" customHeight="1">
      <c r="A83" s="327">
        <v>5</v>
      </c>
      <c r="B83" s="1105"/>
      <c r="C83" s="1058"/>
      <c r="D83" s="1059"/>
      <c r="E83" s="1059"/>
      <c r="F83" s="1059"/>
      <c r="G83" s="1059"/>
      <c r="H83" s="1059"/>
      <c r="I83" s="1059"/>
      <c r="J83" s="1059"/>
      <c r="K83" s="1059"/>
      <c r="L83" s="1059"/>
      <c r="M83" s="1059"/>
      <c r="N83" s="1060"/>
      <c r="O83" s="303"/>
    </row>
    <row r="84" spans="1:15" ht="19.899999999999999" customHeight="1">
      <c r="B84" s="1105"/>
      <c r="C84" s="1061" t="s">
        <v>731</v>
      </c>
      <c r="D84" s="1062"/>
      <c r="E84" s="1062"/>
      <c r="F84" s="1062"/>
      <c r="G84" s="1062"/>
      <c r="H84" s="1062"/>
      <c r="I84" s="1062"/>
      <c r="J84" s="1062"/>
      <c r="K84" s="1062"/>
      <c r="L84" s="1062"/>
      <c r="M84" s="1062"/>
      <c r="N84" s="1063"/>
      <c r="O84" s="1039" t="s">
        <v>642</v>
      </c>
    </row>
    <row r="85" spans="1:15" ht="17.25" customHeight="1">
      <c r="A85" s="327">
        <v>1</v>
      </c>
      <c r="B85" s="1105"/>
      <c r="C85" s="1055"/>
      <c r="D85" s="1056"/>
      <c r="E85" s="1056"/>
      <c r="F85" s="1056"/>
      <c r="G85" s="1056"/>
      <c r="H85" s="1056"/>
      <c r="I85" s="1056"/>
      <c r="J85" s="1056"/>
      <c r="K85" s="1056"/>
      <c r="L85" s="1056"/>
      <c r="M85" s="1056"/>
      <c r="N85" s="1057"/>
      <c r="O85" s="1039"/>
    </row>
    <row r="86" spans="1:15" ht="17.25" customHeight="1">
      <c r="A86" s="327">
        <v>2</v>
      </c>
      <c r="B86" s="1105"/>
      <c r="C86" s="1058"/>
      <c r="D86" s="1059"/>
      <c r="E86" s="1059"/>
      <c r="F86" s="1059"/>
      <c r="G86" s="1059"/>
      <c r="H86" s="1059"/>
      <c r="I86" s="1059"/>
      <c r="J86" s="1059"/>
      <c r="K86" s="1059"/>
      <c r="L86" s="1059"/>
      <c r="M86" s="1059"/>
      <c r="N86" s="1060"/>
      <c r="O86" s="1039"/>
    </row>
    <row r="87" spans="1:15" ht="17.25" customHeight="1">
      <c r="A87" s="327">
        <v>3</v>
      </c>
      <c r="B87" s="1105"/>
      <c r="C87" s="1058"/>
      <c r="D87" s="1059"/>
      <c r="E87" s="1059"/>
      <c r="F87" s="1059"/>
      <c r="G87" s="1059"/>
      <c r="H87" s="1059"/>
      <c r="I87" s="1059"/>
      <c r="J87" s="1059"/>
      <c r="K87" s="1059"/>
      <c r="L87" s="1059"/>
      <c r="M87" s="1059"/>
      <c r="N87" s="1060"/>
      <c r="O87" s="1039"/>
    </row>
    <row r="88" spans="1:15" ht="17.25" customHeight="1">
      <c r="A88" s="327">
        <v>4</v>
      </c>
      <c r="B88" s="1105"/>
      <c r="C88" s="1058"/>
      <c r="D88" s="1059"/>
      <c r="E88" s="1059"/>
      <c r="F88" s="1059"/>
      <c r="G88" s="1059"/>
      <c r="H88" s="1059"/>
      <c r="I88" s="1059"/>
      <c r="J88" s="1059"/>
      <c r="K88" s="1059"/>
      <c r="L88" s="1059"/>
      <c r="M88" s="1059"/>
      <c r="N88" s="1060"/>
      <c r="O88" s="1039"/>
    </row>
    <row r="89" spans="1:15" ht="17.25" customHeight="1">
      <c r="A89" s="327">
        <v>5</v>
      </c>
      <c r="B89" s="1106"/>
      <c r="C89" s="1064"/>
      <c r="D89" s="1065"/>
      <c r="E89" s="1065"/>
      <c r="F89" s="1065"/>
      <c r="G89" s="1065"/>
      <c r="H89" s="1065"/>
      <c r="I89" s="1065"/>
      <c r="J89" s="1065"/>
      <c r="K89" s="1065"/>
      <c r="L89" s="1065"/>
      <c r="M89" s="1065"/>
      <c r="N89" s="1066"/>
      <c r="O89" s="1039"/>
    </row>
    <row r="90" spans="1:15" ht="17.25" customHeight="1">
      <c r="B90" s="1117" t="s">
        <v>583</v>
      </c>
      <c r="C90" s="1118"/>
      <c r="D90" s="1119"/>
      <c r="E90" s="1120"/>
      <c r="F90" s="392" t="s">
        <v>575</v>
      </c>
      <c r="G90" s="1127" t="s">
        <v>576</v>
      </c>
      <c r="H90" s="1128"/>
      <c r="I90" s="1127" t="s">
        <v>577</v>
      </c>
      <c r="J90" s="1129"/>
      <c r="K90" s="1130" t="s">
        <v>578</v>
      </c>
      <c r="L90" s="1129"/>
      <c r="M90" s="393" t="s">
        <v>579</v>
      </c>
      <c r="N90" s="394" t="s">
        <v>580</v>
      </c>
      <c r="O90" s="1039"/>
    </row>
    <row r="91" spans="1:15" ht="17.25" customHeight="1">
      <c r="A91" s="327">
        <v>1</v>
      </c>
      <c r="B91" s="1121"/>
      <c r="C91" s="1122"/>
      <c r="D91" s="1122"/>
      <c r="E91" s="1123"/>
      <c r="F91" s="272"/>
      <c r="G91" s="1131"/>
      <c r="H91" s="1132"/>
      <c r="I91" s="1138"/>
      <c r="J91" s="1138"/>
      <c r="K91" s="1139"/>
      <c r="L91" s="1139"/>
      <c r="M91" s="273"/>
      <c r="N91" s="274"/>
      <c r="O91" s="303"/>
    </row>
    <row r="92" spans="1:15" ht="17.25" customHeight="1">
      <c r="A92" s="327">
        <v>2</v>
      </c>
      <c r="B92" s="1121"/>
      <c r="C92" s="1122"/>
      <c r="D92" s="1122"/>
      <c r="E92" s="1123"/>
      <c r="F92" s="275"/>
      <c r="G92" s="1140"/>
      <c r="H92" s="1141"/>
      <c r="I92" s="1133"/>
      <c r="J92" s="1134"/>
      <c r="K92" s="1138"/>
      <c r="L92" s="1138"/>
      <c r="M92" s="276"/>
      <c r="N92" s="274"/>
      <c r="O92" s="303"/>
    </row>
    <row r="93" spans="1:15" ht="17.25" customHeight="1">
      <c r="A93" s="327">
        <v>3</v>
      </c>
      <c r="B93" s="1124"/>
      <c r="C93" s="1125"/>
      <c r="D93" s="1125"/>
      <c r="E93" s="1126"/>
      <c r="F93" s="277"/>
      <c r="G93" s="1136"/>
      <c r="H93" s="1137"/>
      <c r="I93" s="1138"/>
      <c r="J93" s="1138"/>
      <c r="K93" s="1138"/>
      <c r="L93" s="1138"/>
      <c r="M93" s="278"/>
      <c r="N93" s="274"/>
      <c r="O93" s="303"/>
    </row>
    <row r="94" spans="1:15" ht="17.25" customHeight="1">
      <c r="B94" s="1094" t="s">
        <v>510</v>
      </c>
      <c r="C94" s="1095"/>
      <c r="D94" s="1095"/>
      <c r="E94" s="1096"/>
      <c r="F94" s="1115"/>
      <c r="G94" s="1116"/>
      <c r="H94" s="1114"/>
      <c r="I94" s="1113"/>
      <c r="J94" s="1114"/>
      <c r="K94" s="1113"/>
      <c r="L94" s="1114"/>
      <c r="M94" s="1113"/>
      <c r="N94" s="1135"/>
      <c r="O94" s="395" t="s">
        <v>131</v>
      </c>
    </row>
    <row r="95" spans="1:15" ht="17.25" customHeight="1">
      <c r="A95" s="327">
        <v>1</v>
      </c>
      <c r="B95" s="1097"/>
      <c r="C95" s="1098"/>
      <c r="D95" s="1098"/>
      <c r="E95" s="1099"/>
      <c r="F95" s="1107"/>
      <c r="G95" s="1108"/>
      <c r="H95" s="1108"/>
      <c r="I95" s="1108"/>
      <c r="J95" s="1108"/>
      <c r="K95" s="1108"/>
      <c r="L95" s="1108"/>
      <c r="M95" s="1108"/>
      <c r="N95" s="1109"/>
      <c r="O95" s="303" t="s">
        <v>337</v>
      </c>
    </row>
    <row r="96" spans="1:15" ht="17.25" customHeight="1">
      <c r="A96" s="327">
        <v>2</v>
      </c>
      <c r="B96" s="1097"/>
      <c r="C96" s="1098"/>
      <c r="D96" s="1098"/>
      <c r="E96" s="1099"/>
      <c r="F96" s="1107"/>
      <c r="G96" s="1108"/>
      <c r="H96" s="1108"/>
      <c r="I96" s="1108"/>
      <c r="J96" s="1108"/>
      <c r="K96" s="1108"/>
      <c r="L96" s="1108"/>
      <c r="M96" s="1108"/>
      <c r="N96" s="1109"/>
      <c r="O96" s="303"/>
    </row>
    <row r="97" spans="1:15" ht="17.25" customHeight="1">
      <c r="A97" s="327">
        <v>3</v>
      </c>
      <c r="B97" s="1097"/>
      <c r="C97" s="1098"/>
      <c r="D97" s="1098"/>
      <c r="E97" s="1099"/>
      <c r="F97" s="1107"/>
      <c r="G97" s="1108"/>
      <c r="H97" s="1108"/>
      <c r="I97" s="1108"/>
      <c r="J97" s="1108"/>
      <c r="K97" s="1108"/>
      <c r="L97" s="1108"/>
      <c r="M97" s="1108"/>
      <c r="N97" s="1109"/>
    </row>
    <row r="98" spans="1:15" ht="17.25" customHeight="1">
      <c r="A98" s="327">
        <v>4</v>
      </c>
      <c r="B98" s="1097"/>
      <c r="C98" s="1098"/>
      <c r="D98" s="1098"/>
      <c r="E98" s="1099"/>
      <c r="F98" s="1110"/>
      <c r="G98" s="1111"/>
      <c r="H98" s="1111"/>
      <c r="I98" s="1111"/>
      <c r="J98" s="1111"/>
      <c r="K98" s="1111"/>
      <c r="L98" s="1111"/>
      <c r="M98" s="1111"/>
      <c r="N98" s="1112"/>
    </row>
    <row r="99" spans="1:15" ht="36" customHeight="1">
      <c r="B99" s="1100"/>
      <c r="C99" s="1101"/>
      <c r="D99" s="1101"/>
      <c r="E99" s="1102"/>
      <c r="F99" s="827" t="s">
        <v>517</v>
      </c>
      <c r="G99" s="1090"/>
      <c r="H99" s="1091"/>
      <c r="I99" s="1092"/>
      <c r="J99" s="1092"/>
      <c r="K99" s="1092"/>
      <c r="L99" s="1092"/>
      <c r="M99" s="1092"/>
      <c r="N99" s="1093"/>
      <c r="O99" s="1040" t="s">
        <v>611</v>
      </c>
    </row>
    <row r="100" spans="1:15">
      <c r="O100" s="1040"/>
    </row>
  </sheetData>
  <sheetProtection algorithmName="SHA-512" hashValue="xgefXFPLzc2XDpGksIYDgdSAE74hWpUQsqlqiQDD2H1JyivavAwSXfQGrHzQswtH8+i3vT1qT1ZxXl4L22NcGg==" saltValue="lNghAmQHatfliXJxDp46NQ==" spinCount="100000" sheet="1" formatCells="0"/>
  <customSheetViews>
    <customSheetView guid="{1931C2DD-0477-40D3-ABFA-7C96E25F8814}" scale="80" fitToPage="1" topLeftCell="B49">
      <selection activeCell="N68" sqref="N68"/>
      <pageMargins left="0.59055118110236227" right="0.59055118110236227" top="0.59055118110236227" bottom="0.39370078740157483" header="0.31496062992125984" footer="0"/>
      <pageSetup paperSize="9" scale="52" orientation="portrait" r:id="rId1"/>
      <headerFooter>
        <oddHeader>&amp;L&amp;22【個表】</oddHeader>
      </headerFooter>
    </customSheetView>
  </customSheetViews>
  <mergeCells count="87">
    <mergeCell ref="C78:N78"/>
    <mergeCell ref="C3:N3"/>
    <mergeCell ref="C4:N10"/>
    <mergeCell ref="C11:N11"/>
    <mergeCell ref="C12:N15"/>
    <mergeCell ref="C34:C69"/>
    <mergeCell ref="D35:N69"/>
    <mergeCell ref="D34:E34"/>
    <mergeCell ref="O4:O10"/>
    <mergeCell ref="M94:N94"/>
    <mergeCell ref="G93:H93"/>
    <mergeCell ref="I93:J93"/>
    <mergeCell ref="K93:L93"/>
    <mergeCell ref="K91:L91"/>
    <mergeCell ref="G92:H92"/>
    <mergeCell ref="I91:J91"/>
    <mergeCell ref="K92:L92"/>
    <mergeCell ref="O79:O82"/>
    <mergeCell ref="O43:Q45"/>
    <mergeCell ref="L27:N27"/>
    <mergeCell ref="L28:N28"/>
    <mergeCell ref="L29:N29"/>
    <mergeCell ref="J34:M34"/>
    <mergeCell ref="K94:L94"/>
    <mergeCell ref="F99:G99"/>
    <mergeCell ref="H99:N99"/>
    <mergeCell ref="B94:E99"/>
    <mergeCell ref="B3:B69"/>
    <mergeCell ref="B70:B89"/>
    <mergeCell ref="F95:N98"/>
    <mergeCell ref="I94:J94"/>
    <mergeCell ref="F94:H94"/>
    <mergeCell ref="B90:E93"/>
    <mergeCell ref="G90:H90"/>
    <mergeCell ref="I90:J90"/>
    <mergeCell ref="K90:L90"/>
    <mergeCell ref="G91:H91"/>
    <mergeCell ref="I92:J92"/>
    <mergeCell ref="D23:E23"/>
    <mergeCell ref="L21:N21"/>
    <mergeCell ref="O12:O15"/>
    <mergeCell ref="O18:O33"/>
    <mergeCell ref="D29:E29"/>
    <mergeCell ref="D33:I33"/>
    <mergeCell ref="D27:E27"/>
    <mergeCell ref="D25:E25"/>
    <mergeCell ref="D30:E30"/>
    <mergeCell ref="L30:N30"/>
    <mergeCell ref="D28:E28"/>
    <mergeCell ref="D19:E19"/>
    <mergeCell ref="D31:E31"/>
    <mergeCell ref="D32:E32"/>
    <mergeCell ref="C16:J16"/>
    <mergeCell ref="D20:E20"/>
    <mergeCell ref="D21:E21"/>
    <mergeCell ref="B2:E2"/>
    <mergeCell ref="F2:H2"/>
    <mergeCell ref="J2:N2"/>
    <mergeCell ref="L31:N31"/>
    <mergeCell ref="L32:N32"/>
    <mergeCell ref="L22:N22"/>
    <mergeCell ref="L23:N23"/>
    <mergeCell ref="L24:N24"/>
    <mergeCell ref="L25:N25"/>
    <mergeCell ref="L26:N26"/>
    <mergeCell ref="D26:E26"/>
    <mergeCell ref="D24:E24"/>
    <mergeCell ref="D17:E17"/>
    <mergeCell ref="G17:H17"/>
    <mergeCell ref="D22:E22"/>
    <mergeCell ref="D18:E18"/>
    <mergeCell ref="O34:O39"/>
    <mergeCell ref="O41:O42"/>
    <mergeCell ref="O84:O90"/>
    <mergeCell ref="O99:O100"/>
    <mergeCell ref="K16:K17"/>
    <mergeCell ref="L16:N17"/>
    <mergeCell ref="L18:N18"/>
    <mergeCell ref="L19:N19"/>
    <mergeCell ref="L20:N20"/>
    <mergeCell ref="C79:N83"/>
    <mergeCell ref="C84:N84"/>
    <mergeCell ref="C85:N89"/>
    <mergeCell ref="C70:N70"/>
    <mergeCell ref="C71:N73"/>
    <mergeCell ref="C74:N74"/>
    <mergeCell ref="C75:N77"/>
  </mergeCells>
  <phoneticPr fontId="8"/>
  <dataValidations xWindow="313" yWindow="746" count="18">
    <dataValidation operator="lessThanOrEqual" allowBlank="1" showInputMessage="1" showErrorMessage="1" errorTitle="字数超過" error="200字・4行以下で入力してください。" sqref="C70 C74 C78" xr:uid="{00000000-0002-0000-0800-000001000000}"/>
    <dataValidation allowBlank="1" showInputMessage="1" showErrorMessage="1" prompt="該当のものがない場合に記入" sqref="J34:M34" xr:uid="{00000000-0002-0000-0800-000002000000}"/>
    <dataValidation type="list" allowBlank="1" showInputMessage="1" showErrorMessage="1" prompt="該当する項目を全てプルダウンで選択してください。" sqref="F94:N94" xr:uid="{00000000-0002-0000-0800-000003000000}">
      <formula1>"今後の再演予定,再演等の受賞歴等,海外公演予定,完了済海外公演評価概要,その他"</formula1>
    </dataValidation>
    <dataValidation allowBlank="1" showInputMessage="1" showErrorMessage="1" prompt="開始日の早い順に入力してください。" sqref="D18:E18" xr:uid="{00000000-0002-0000-0800-000004000000}"/>
    <dataValidation showInputMessage="1" showErrorMessage="1" sqref="D34" xr:uid="{00000000-0002-0000-0800-000006000000}"/>
    <dataValidation type="textLength" operator="lessThanOrEqual" allowBlank="1" showInputMessage="1" showErrorMessage="1" errorTitle="上限文字数を超えています" error="14pt・4行以内でご記入ください。" sqref="C12" xr:uid="{00000000-0002-0000-0800-000009000000}">
      <formula1>250</formula1>
    </dataValidation>
    <dataValidation type="textLength" errorStyle="warning" operator="lessThanOrEqual" allowBlank="1" showInputMessage="1" showErrorMessage="1" errorTitle="上限字数を超えています" error="14pt・3行以下で入力してください。" sqref="C71 C75" xr:uid="{00000000-0002-0000-0800-00000B000000}">
      <formula1>250</formula1>
    </dataValidation>
    <dataValidation type="textLength" errorStyle="warning" operator="lessThanOrEqual" allowBlank="1" showInputMessage="1" showErrorMessage="1" errorTitle="上限字数を超えています" error="14pt・４行以内でご記入ください。" sqref="F95:N98" xr:uid="{00000000-0002-0000-0800-00000C000000}">
      <formula1>250</formula1>
    </dataValidation>
    <dataValidation type="textLength" errorStyle="warning" operator="lessThanOrEqual" allowBlank="1" showInputMessage="1" showErrorMessage="1" errorTitle="上限字数を超えています" error="14pt・3行以下で入力してください。" sqref="C79" xr:uid="{75BFA8FF-F57F-4857-A03F-6FF2876686CB}">
      <formula1>350</formula1>
    </dataValidation>
    <dataValidation imeMode="halfAlpha" allowBlank="1" showInputMessage="1" showErrorMessage="1" sqref="H99:N99" xr:uid="{4DDFA97E-D58D-4CAA-A50C-EAC6A7558466}"/>
    <dataValidation type="textLength" operator="lessThan" allowBlank="1" showInputMessage="1" showErrorMessage="1" sqref="O47" xr:uid="{06FC5DDA-F28F-4F57-AFB6-5220F92A40BE}">
      <formula1>2275</formula1>
    </dataValidation>
    <dataValidation type="textLength" operator="lessThanOrEqual" allowBlank="1" showInputMessage="1" showErrorMessage="1" sqref="C85" xr:uid="{1197EBE4-0370-4F6F-B0C5-5B97927B0FA9}">
      <formula1>350</formula1>
    </dataValidation>
    <dataValidation type="textLength" operator="lessThanOrEqual" allowBlank="1" showInputMessage="1" showErrorMessage="1" errorTitle="字数超過" error="300字・6行以内でご記入ください。" sqref="F90" xr:uid="{DCCDCC16-01C2-4D2C-AB18-3D0D33E0DE1E}">
      <formula1>300</formula1>
    </dataValidation>
    <dataValidation type="whole" imeMode="halfAlpha" allowBlank="1" showInputMessage="1" showErrorMessage="1" prompt="数字のみ入力してください。" sqref="K18:K32" xr:uid="{00000000-0002-0000-0800-00000A000000}">
      <formula1>1</formula1>
      <formula2>9999</formula2>
    </dataValidation>
    <dataValidation type="textLength" errorStyle="warning" operator="lessThanOrEqual" allowBlank="1" showInputMessage="1" showErrorMessage="1" errorTitle="上限字数を超えています" error="14pt・35行以内でご記入ください。" sqref="D35" xr:uid="{00000000-0002-0000-0800-000000000000}">
      <formula1>2232</formula1>
    </dataValidation>
    <dataValidation type="list" allowBlank="1" showInputMessage="1" showErrorMessage="1" sqref="N91:N93" xr:uid="{54855CFF-A637-4841-9D92-C29931FD6AA5}">
      <formula1>"主催,依頼"</formula1>
    </dataValidation>
    <dataValidation type="list" allowBlank="1" showInputMessage="1" showErrorMessage="1" sqref="F91:F93" xr:uid="{F3EE5E52-9232-4CED-8A96-7BC4B936A150}">
      <formula1>"国内,海外"</formula1>
    </dataValidation>
    <dataValidation type="textLength" operator="lessThanOrEqual" allowBlank="1" showInputMessage="1" showErrorMessage="1" errorTitle="上限文字数を超えています" error="14pt・7行以内でご記入ください。" sqref="C4" xr:uid="{00000000-0002-0000-0800-000008000000}">
      <formula1>450</formula1>
    </dataValidation>
  </dataValidations>
  <printOptions horizontalCentered="1"/>
  <pageMargins left="0.78740157480314965" right="0.78740157480314965" top="0.59055118110236227" bottom="0.59055118110236227" header="0" footer="0"/>
  <pageSetup paperSize="9" scale="37" fitToWidth="0" fitToHeight="0" orientation="portrait" cellComments="asDisplayed" r:id="rId2"/>
  <headerFooter scaleWithDoc="0"/>
  <rowBreaks count="1" manualBreakCount="1">
    <brk id="69" min="1" max="12" man="1"/>
  </rowBreaks>
  <extLst>
    <ext xmlns:x14="http://schemas.microsoft.com/office/spreadsheetml/2009/9/main" uri="{78C0D931-6437-407d-A8EE-F0AAD7539E65}">
      <x14:conditionalFormattings>
        <x14:conditionalFormatting xmlns:xm="http://schemas.microsoft.com/office/excel/2006/main">
          <x14:cfRule type="expression" priority="2" stopIfTrue="1" id="{C7B74ED4-F7AB-410C-9F21-5438483382D3}">
            <xm:f>IF(総表!$C$9="伝統芸能・大衆芸能の公開活動",TRUE,FALSE)</xm:f>
            <x14:dxf>
              <font>
                <color theme="0" tint="-4.9989318521683403E-2"/>
              </font>
              <fill>
                <patternFill>
                  <fgColor theme="0" tint="-0.14993743705557422"/>
                  <bgColor theme="0" tint="-4.9989318521683403E-2"/>
                </patternFill>
              </fill>
              <border>
                <left/>
                <right/>
                <top style="thin">
                  <color auto="1"/>
                </top>
                <bottom style="thin">
                  <color auto="1"/>
                </bottom>
                <vertical/>
                <horizontal/>
              </border>
            </x14:dxf>
          </x14:cfRule>
          <xm:sqref>D34 F34:M34</xm:sqref>
        </x14:conditionalFormatting>
        <x14:conditionalFormatting xmlns:xm="http://schemas.microsoft.com/office/excel/2006/main">
          <x14:cfRule type="expression" priority="3" stopIfTrue="1" id="{DDE198EF-FE25-476A-91F2-A38E18773894}">
            <xm:f>IF(総表!$C$9="伝統芸能・大衆芸能の公開活動",TRUE,FALSE)</xm:f>
            <x14:dxf>
              <font>
                <color theme="2"/>
              </font>
              <fill>
                <patternFill>
                  <bgColor theme="2"/>
                </patternFill>
              </fill>
            </x14:dxf>
          </x14:cfRule>
          <x14:cfRule type="expression" priority="4" stopIfTrue="1" id="{6A95E91E-F5C1-4B90-8702-40AD10BD4A47}">
            <xm:f>IF(総表!$C$9="現代舞台芸術創造普及活動・舞踊",TRUE,FALSE)</xm:f>
            <x14:dxf>
              <font>
                <color theme="2"/>
              </font>
              <fill>
                <patternFill>
                  <bgColor theme="2"/>
                </patternFill>
              </fill>
            </x14:dxf>
          </x14:cfRule>
          <x14:cfRule type="expression" priority="5" stopIfTrue="1" id="{F0C9B38D-98B8-4F25-867A-3B83904C779C}">
            <xm:f>IF(総表!$C$9="現代舞台芸術創造普及活動・音楽",TRUE,FALSE)</xm:f>
            <x14:dxf>
              <font>
                <color theme="2"/>
              </font>
              <fill>
                <patternFill>
                  <bgColor theme="2"/>
                </patternFill>
              </fill>
            </x14:dxf>
          </x14:cfRule>
          <xm:sqref>F90:N91 F92:I92 K92:N92 F93:N93</xm:sqref>
        </x14:conditionalFormatting>
        <x14:conditionalFormatting xmlns:xm="http://schemas.microsoft.com/office/excel/2006/main">
          <x14:cfRule type="expression" priority="1" stopIfTrue="1" id="{D387AFA5-ED82-4093-BDF7-1BDABBFE30EE}">
            <xm:f>IF(総表!$D$9="伝統芸能・大衆芸能の公開活動",TRUE,FALSE)</xm:f>
            <x14:dxf>
              <font>
                <color theme="0" tint="-4.9989318521683403E-2"/>
              </font>
              <fill>
                <patternFill>
                  <bgColor theme="0" tint="-4.9989318521683403E-2"/>
                </patternFill>
              </fill>
              <border>
                <right style="thin">
                  <color auto="1"/>
                </right>
                <top style="thin">
                  <color auto="1"/>
                </top>
                <bottom style="thin">
                  <color auto="1"/>
                </bottom>
                <vertical/>
                <horizontal/>
              </border>
            </x14:dxf>
          </x14:cfRule>
          <xm:sqref>N34</xm:sqref>
        </x14:conditionalFormatting>
      </x14:conditionalFormattings>
    </ext>
    <ext xmlns:x14="http://schemas.microsoft.com/office/spreadsheetml/2009/9/main" uri="{CCE6A557-97BC-4b89-ADB6-D9C93CAAB3DF}">
      <x14:dataValidations xmlns:xm="http://schemas.microsoft.com/office/excel/2006/main" xWindow="313" yWindow="746" count="2">
        <x14:dataValidation type="list" allowBlank="1" showInputMessage="1" showErrorMessage="1" xr:uid="{FEDF8BD5-36D0-4401-8769-ABECD98AC4F9}">
          <x14:formula1>
            <xm:f>INDIRECT(総表!$C$9&amp;"_作品内容")</xm:f>
          </x14:formula1>
          <xm:sqref>G34:H34</xm:sqref>
        </x14:dataValidation>
        <x14:dataValidation type="list" allowBlank="1" showInputMessage="1" showErrorMessage="1" prompt="要選択（伝統・大衆芸能分野以外）" xr:uid="{B482EED9-C018-4F18-A9CC-CA7DCF2DBF32}">
          <x14:formula1>
            <xm:f>INDIRECT(総表!$C$9&amp;"_作品内容")</xm:f>
          </x14:formula1>
          <xm:sqref>F34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75A23-1B44-4E68-81BF-65CA780FE44C}">
  <sheetPr codeName="Sheet12">
    <pageSetUpPr fitToPage="1"/>
  </sheetPr>
  <dimension ref="A1:AB96"/>
  <sheetViews>
    <sheetView view="pageBreakPreview" zoomScale="70" zoomScaleNormal="70" zoomScaleSheetLayoutView="70" workbookViewId="0"/>
  </sheetViews>
  <sheetFormatPr defaultColWidth="8.625" defaultRowHeight="18" customHeight="1"/>
  <cols>
    <col min="1" max="1" width="14.625" style="398" customWidth="1"/>
    <col min="2" max="2" width="8.625" style="398" customWidth="1"/>
    <col min="3" max="9" width="8.625" style="398"/>
    <col min="10" max="10" width="14.625" style="398" customWidth="1"/>
    <col min="11" max="12" width="8.625" style="398" customWidth="1"/>
    <col min="13" max="18" width="8.625" style="398"/>
    <col min="19" max="20" width="9.25" style="398" customWidth="1"/>
    <col min="21" max="16384" width="8.625" style="398"/>
  </cols>
  <sheetData>
    <row r="1" spans="1:28" ht="29.25" customHeight="1" thickBot="1">
      <c r="A1" s="225" t="s">
        <v>619</v>
      </c>
      <c r="B1" s="226"/>
      <c r="C1" s="227"/>
      <c r="D1" s="226"/>
      <c r="E1" s="226" t="s">
        <v>514</v>
      </c>
      <c r="F1" s="226"/>
      <c r="G1" s="226"/>
      <c r="H1" s="226"/>
      <c r="I1" s="228"/>
      <c r="J1" s="229"/>
      <c r="K1" s="229"/>
      <c r="L1" s="229"/>
      <c r="M1" s="227"/>
      <c r="N1" s="229"/>
      <c r="O1" s="229"/>
      <c r="P1" s="229"/>
      <c r="Q1" s="229"/>
      <c r="R1" s="229"/>
      <c r="S1" s="224"/>
      <c r="T1" s="224"/>
    </row>
    <row r="2" spans="1:28" ht="35.25" customHeight="1" thickBot="1">
      <c r="A2" s="213" t="s">
        <v>511</v>
      </c>
      <c r="B2" s="1158" t="str">
        <f>IF(ISBLANK(総表!C14),"",総表!C14)</f>
        <v/>
      </c>
      <c r="C2" s="1159"/>
      <c r="D2" s="1159"/>
      <c r="E2" s="1159"/>
      <c r="F2" s="1159"/>
      <c r="G2" s="1159"/>
      <c r="H2" s="1159"/>
      <c r="I2" s="1160"/>
      <c r="J2" s="214" t="s">
        <v>512</v>
      </c>
      <c r="K2" s="1158" t="str">
        <f>IF(ISBLANK(総表!C22),"",総表!C22)</f>
        <v/>
      </c>
      <c r="L2" s="1159"/>
      <c r="M2" s="1159"/>
      <c r="N2" s="1159"/>
      <c r="O2" s="1159"/>
      <c r="P2" s="1159"/>
      <c r="Q2" s="1159"/>
      <c r="R2" s="1159"/>
      <c r="S2" s="1159"/>
      <c r="T2" s="1161"/>
    </row>
    <row r="3" spans="1:28" ht="18" customHeight="1">
      <c r="A3" s="215"/>
      <c r="B3" s="216"/>
      <c r="C3" s="216"/>
      <c r="D3" s="216"/>
      <c r="E3" s="216"/>
      <c r="F3" s="216"/>
      <c r="G3" s="216"/>
      <c r="H3" s="216"/>
      <c r="I3" s="216"/>
      <c r="J3" s="216"/>
      <c r="K3" s="216"/>
      <c r="L3" s="216"/>
      <c r="M3" s="216"/>
      <c r="N3" s="216"/>
      <c r="O3" s="216"/>
      <c r="P3" s="216"/>
      <c r="Q3" s="216"/>
      <c r="R3" s="216"/>
      <c r="S3" s="216"/>
      <c r="T3" s="217"/>
      <c r="U3" s="1164" t="s">
        <v>650</v>
      </c>
      <c r="V3" s="1163"/>
      <c r="W3" s="1163"/>
      <c r="X3" s="1163"/>
      <c r="Y3" s="1163"/>
      <c r="Z3" s="1163"/>
      <c r="AA3" s="1163"/>
      <c r="AB3" s="1163"/>
    </row>
    <row r="4" spans="1:28" ht="18" customHeight="1">
      <c r="A4" s="218"/>
      <c r="B4" s="219"/>
      <c r="C4" s="219"/>
      <c r="D4" s="219"/>
      <c r="E4" s="219"/>
      <c r="F4" s="219"/>
      <c r="G4" s="219"/>
      <c r="H4" s="219"/>
      <c r="I4" s="219"/>
      <c r="J4" s="219"/>
      <c r="K4" s="219"/>
      <c r="L4" s="219"/>
      <c r="M4" s="219"/>
      <c r="N4" s="219"/>
      <c r="O4" s="219"/>
      <c r="P4" s="219"/>
      <c r="Q4" s="219"/>
      <c r="R4" s="219"/>
      <c r="S4" s="219"/>
      <c r="T4" s="220"/>
      <c r="U4" s="1162"/>
      <c r="V4" s="1163"/>
      <c r="W4" s="1163"/>
      <c r="X4" s="1163"/>
      <c r="Y4" s="1163"/>
      <c r="Z4" s="1163"/>
      <c r="AA4" s="1163"/>
      <c r="AB4" s="1163"/>
    </row>
    <row r="5" spans="1:28" ht="18" customHeight="1">
      <c r="A5" s="218"/>
      <c r="B5" s="219"/>
      <c r="C5" s="219"/>
      <c r="D5" s="219"/>
      <c r="E5" s="219"/>
      <c r="F5" s="219"/>
      <c r="G5" s="219"/>
      <c r="H5" s="219"/>
      <c r="I5" s="219"/>
      <c r="J5" s="219"/>
      <c r="K5" s="219"/>
      <c r="L5" s="219"/>
      <c r="M5" s="219"/>
      <c r="N5" s="219"/>
      <c r="O5" s="219"/>
      <c r="P5" s="219"/>
      <c r="Q5" s="219"/>
      <c r="R5" s="219"/>
      <c r="S5" s="219"/>
      <c r="T5" s="220"/>
      <c r="U5" s="1162"/>
      <c r="V5" s="1163"/>
      <c r="W5" s="1163"/>
      <c r="X5" s="1163"/>
      <c r="Y5" s="1163"/>
      <c r="Z5" s="1163"/>
      <c r="AA5" s="1163"/>
      <c r="AB5" s="1163"/>
    </row>
    <row r="6" spans="1:28" ht="18" customHeight="1">
      <c r="A6" s="218"/>
      <c r="B6" s="219"/>
      <c r="C6" s="219"/>
      <c r="D6" s="219"/>
      <c r="E6" s="219"/>
      <c r="F6" s="219"/>
      <c r="G6" s="219"/>
      <c r="H6" s="219"/>
      <c r="I6" s="219"/>
      <c r="J6" s="219"/>
      <c r="K6" s="219"/>
      <c r="L6" s="219"/>
      <c r="M6" s="219"/>
      <c r="N6" s="219"/>
      <c r="O6" s="219"/>
      <c r="P6" s="219"/>
      <c r="Q6" s="219"/>
      <c r="R6" s="219"/>
      <c r="S6" s="219"/>
      <c r="T6" s="220"/>
      <c r="U6" s="1162"/>
      <c r="V6" s="1163"/>
      <c r="W6" s="1163"/>
      <c r="X6" s="1163"/>
      <c r="Y6" s="1163"/>
      <c r="Z6" s="1163"/>
      <c r="AA6" s="1163"/>
      <c r="AB6" s="1163"/>
    </row>
    <row r="7" spans="1:28" ht="18" customHeight="1">
      <c r="A7" s="218"/>
      <c r="B7" s="219"/>
      <c r="C7" s="219"/>
      <c r="D7" s="219"/>
      <c r="E7" s="219"/>
      <c r="F7" s="219"/>
      <c r="G7" s="219"/>
      <c r="H7" s="219"/>
      <c r="I7" s="219"/>
      <c r="J7" s="219"/>
      <c r="K7" s="219"/>
      <c r="L7" s="219"/>
      <c r="M7" s="219"/>
      <c r="N7" s="219"/>
      <c r="O7" s="219"/>
      <c r="P7" s="219"/>
      <c r="Q7" s="219"/>
      <c r="R7" s="219"/>
      <c r="S7" s="219"/>
      <c r="T7" s="220"/>
      <c r="U7" s="1162"/>
      <c r="V7" s="1163"/>
      <c r="W7" s="1163"/>
      <c r="X7" s="1163"/>
      <c r="Y7" s="1163"/>
      <c r="Z7" s="1163"/>
      <c r="AA7" s="1163"/>
      <c r="AB7" s="1163"/>
    </row>
    <row r="8" spans="1:28" ht="18" customHeight="1">
      <c r="A8" s="218"/>
      <c r="B8" s="219"/>
      <c r="C8" s="219"/>
      <c r="D8" s="219"/>
      <c r="E8" s="219"/>
      <c r="F8" s="219"/>
      <c r="G8" s="219"/>
      <c r="H8" s="219"/>
      <c r="I8" s="219"/>
      <c r="J8" s="219"/>
      <c r="K8" s="219"/>
      <c r="L8" s="219"/>
      <c r="M8" s="219"/>
      <c r="N8" s="219"/>
      <c r="O8" s="219"/>
      <c r="P8" s="219"/>
      <c r="Q8" s="219"/>
      <c r="R8" s="219"/>
      <c r="S8" s="219"/>
      <c r="T8" s="220"/>
      <c r="U8" s="1162"/>
      <c r="V8" s="1163"/>
      <c r="W8" s="1163"/>
      <c r="X8" s="1163"/>
      <c r="Y8" s="1163"/>
      <c r="Z8" s="1163"/>
      <c r="AA8" s="1163"/>
      <c r="AB8" s="1163"/>
    </row>
    <row r="9" spans="1:28" ht="18" customHeight="1">
      <c r="A9" s="218"/>
      <c r="B9" s="219"/>
      <c r="C9" s="219"/>
      <c r="D9" s="219"/>
      <c r="E9" s="219"/>
      <c r="F9" s="219"/>
      <c r="G9" s="219"/>
      <c r="H9" s="219"/>
      <c r="I9" s="219"/>
      <c r="J9" s="219"/>
      <c r="K9" s="219"/>
      <c r="L9" s="219"/>
      <c r="M9" s="219"/>
      <c r="N9" s="219"/>
      <c r="O9" s="219"/>
      <c r="P9" s="219"/>
      <c r="Q9" s="219"/>
      <c r="R9" s="219"/>
      <c r="S9" s="219"/>
      <c r="T9" s="220"/>
      <c r="V9" s="615"/>
      <c r="W9" s="615"/>
      <c r="X9" s="615"/>
      <c r="Y9" s="615"/>
      <c r="Z9" s="615"/>
    </row>
    <row r="10" spans="1:28" ht="18" customHeight="1">
      <c r="A10" s="218"/>
      <c r="B10" s="219"/>
      <c r="C10" s="219"/>
      <c r="D10" s="219"/>
      <c r="E10" s="219"/>
      <c r="F10" s="219"/>
      <c r="G10" s="219"/>
      <c r="H10" s="219"/>
      <c r="I10" s="219"/>
      <c r="J10" s="219"/>
      <c r="K10" s="219"/>
      <c r="L10" s="219"/>
      <c r="M10" s="219"/>
      <c r="N10" s="219"/>
      <c r="O10" s="219"/>
      <c r="P10" s="219"/>
      <c r="Q10" s="219"/>
      <c r="R10" s="219"/>
      <c r="S10" s="219"/>
      <c r="T10" s="220"/>
      <c r="U10" s="1162" t="s">
        <v>513</v>
      </c>
      <c r="V10" s="1163"/>
      <c r="W10" s="1163"/>
      <c r="X10" s="1163"/>
      <c r="Y10" s="1163"/>
      <c r="Z10" s="1163"/>
    </row>
    <row r="11" spans="1:28" ht="18" customHeight="1">
      <c r="A11" s="218"/>
      <c r="B11" s="219"/>
      <c r="C11" s="219"/>
      <c r="D11" s="219"/>
      <c r="E11" s="219"/>
      <c r="F11" s="219"/>
      <c r="G11" s="219"/>
      <c r="H11" s="219"/>
      <c r="I11" s="219"/>
      <c r="J11" s="219"/>
      <c r="K11" s="219"/>
      <c r="L11" s="219"/>
      <c r="M11" s="219"/>
      <c r="N11" s="219"/>
      <c r="O11" s="219"/>
      <c r="P11" s="219"/>
      <c r="Q11" s="219"/>
      <c r="R11" s="219"/>
      <c r="S11" s="219"/>
      <c r="T11" s="220"/>
      <c r="U11" s="1162"/>
      <c r="V11" s="1163"/>
      <c r="W11" s="1163"/>
      <c r="X11" s="1163"/>
      <c r="Y11" s="1163"/>
      <c r="Z11" s="1163"/>
    </row>
    <row r="12" spans="1:28" ht="18" customHeight="1">
      <c r="A12" s="218"/>
      <c r="B12" s="219"/>
      <c r="C12" s="219"/>
      <c r="D12" s="219"/>
      <c r="E12" s="219"/>
      <c r="F12" s="219"/>
      <c r="G12" s="219"/>
      <c r="H12" s="219"/>
      <c r="I12" s="219"/>
      <c r="J12" s="219"/>
      <c r="K12" s="219"/>
      <c r="L12" s="219"/>
      <c r="M12" s="219"/>
      <c r="N12" s="219"/>
      <c r="O12" s="219"/>
      <c r="P12" s="219"/>
      <c r="Q12" s="219"/>
      <c r="R12" s="219"/>
      <c r="S12" s="219"/>
      <c r="T12" s="220"/>
      <c r="U12" s="1162"/>
      <c r="V12" s="1163"/>
      <c r="W12" s="1163"/>
      <c r="X12" s="1163"/>
      <c r="Y12" s="1163"/>
      <c r="Z12" s="1163"/>
    </row>
    <row r="13" spans="1:28" ht="18" customHeight="1">
      <c r="A13" s="218"/>
      <c r="B13" s="219"/>
      <c r="C13" s="219"/>
      <c r="D13" s="219"/>
      <c r="E13" s="219"/>
      <c r="F13" s="219"/>
      <c r="G13" s="219"/>
      <c r="H13" s="219"/>
      <c r="I13" s="219"/>
      <c r="J13" s="219"/>
      <c r="K13" s="219"/>
      <c r="L13" s="219"/>
      <c r="M13" s="219"/>
      <c r="N13" s="219"/>
      <c r="O13" s="219"/>
      <c r="P13" s="219"/>
      <c r="Q13" s="219"/>
      <c r="R13" s="219"/>
      <c r="S13" s="219"/>
      <c r="T13" s="220"/>
      <c r="U13" s="1162"/>
      <c r="V13" s="1163"/>
      <c r="W13" s="1163"/>
      <c r="X13" s="1163"/>
      <c r="Y13" s="1163"/>
      <c r="Z13" s="1163"/>
    </row>
    <row r="14" spans="1:28" ht="18" customHeight="1">
      <c r="A14" s="218"/>
      <c r="B14" s="219"/>
      <c r="C14" s="219"/>
      <c r="D14" s="219"/>
      <c r="E14" s="219"/>
      <c r="F14" s="219"/>
      <c r="G14" s="219"/>
      <c r="H14" s="219"/>
      <c r="I14" s="219"/>
      <c r="J14" s="219"/>
      <c r="K14" s="219"/>
      <c r="L14" s="219"/>
      <c r="M14" s="219"/>
      <c r="N14" s="219"/>
      <c r="O14" s="219"/>
      <c r="P14" s="219"/>
      <c r="Q14" s="219"/>
      <c r="R14" s="219"/>
      <c r="S14" s="219"/>
      <c r="T14" s="220"/>
      <c r="U14" s="1162"/>
      <c r="V14" s="1163"/>
      <c r="W14" s="1163"/>
      <c r="X14" s="1163"/>
      <c r="Y14" s="1163"/>
      <c r="Z14" s="1163"/>
    </row>
    <row r="15" spans="1:28" ht="18" customHeight="1">
      <c r="A15" s="218"/>
      <c r="B15" s="219"/>
      <c r="C15" s="219"/>
      <c r="D15" s="219"/>
      <c r="E15" s="219"/>
      <c r="F15" s="219"/>
      <c r="G15" s="219"/>
      <c r="H15" s="219"/>
      <c r="I15" s="219"/>
      <c r="J15" s="219"/>
      <c r="K15" s="219"/>
      <c r="L15" s="219"/>
      <c r="M15" s="219"/>
      <c r="N15" s="219"/>
      <c r="O15" s="219"/>
      <c r="P15" s="219"/>
      <c r="Q15" s="219"/>
      <c r="R15" s="219"/>
      <c r="S15" s="219"/>
      <c r="T15" s="220"/>
      <c r="U15" s="1162"/>
      <c r="V15" s="1163"/>
      <c r="W15" s="1163"/>
      <c r="X15" s="1163"/>
      <c r="Y15" s="1163"/>
      <c r="Z15" s="1163"/>
    </row>
    <row r="16" spans="1:28" ht="18" customHeight="1">
      <c r="A16" s="218"/>
      <c r="B16" s="219"/>
      <c r="C16" s="219"/>
      <c r="D16" s="219"/>
      <c r="E16" s="219"/>
      <c r="F16" s="219"/>
      <c r="G16" s="219"/>
      <c r="H16" s="219"/>
      <c r="I16" s="219"/>
      <c r="J16" s="219"/>
      <c r="K16" s="219"/>
      <c r="L16" s="219"/>
      <c r="M16" s="219"/>
      <c r="N16" s="219"/>
      <c r="O16" s="219"/>
      <c r="P16" s="219"/>
      <c r="Q16" s="219"/>
      <c r="R16" s="219"/>
      <c r="S16" s="219"/>
      <c r="T16" s="220"/>
      <c r="U16" s="1162"/>
      <c r="V16" s="1163"/>
      <c r="W16" s="1163"/>
      <c r="X16" s="1163"/>
      <c r="Y16" s="1163"/>
      <c r="Z16" s="1163"/>
    </row>
    <row r="17" spans="1:26" ht="18" customHeight="1">
      <c r="A17" s="218"/>
      <c r="B17" s="219"/>
      <c r="C17" s="219"/>
      <c r="D17" s="219"/>
      <c r="E17" s="219"/>
      <c r="F17" s="219"/>
      <c r="G17" s="219"/>
      <c r="H17" s="219"/>
      <c r="I17" s="219"/>
      <c r="J17" s="219"/>
      <c r="K17" s="219"/>
      <c r="L17" s="219"/>
      <c r="M17" s="219"/>
      <c r="N17" s="219"/>
      <c r="O17" s="219"/>
      <c r="P17" s="219"/>
      <c r="Q17" s="219"/>
      <c r="R17" s="219"/>
      <c r="S17" s="219"/>
      <c r="T17" s="220"/>
      <c r="U17" s="1162"/>
      <c r="V17" s="1163"/>
      <c r="W17" s="1163"/>
      <c r="X17" s="1163"/>
      <c r="Y17" s="1163"/>
      <c r="Z17" s="1163"/>
    </row>
    <row r="18" spans="1:26" ht="18" customHeight="1">
      <c r="A18" s="218"/>
      <c r="B18" s="219"/>
      <c r="C18" s="219"/>
      <c r="D18" s="219"/>
      <c r="E18" s="219"/>
      <c r="F18" s="219"/>
      <c r="G18" s="219"/>
      <c r="H18" s="219"/>
      <c r="I18" s="219"/>
      <c r="J18" s="219"/>
      <c r="K18" s="219"/>
      <c r="L18" s="219"/>
      <c r="M18" s="219"/>
      <c r="N18" s="219"/>
      <c r="O18" s="219"/>
      <c r="P18" s="219"/>
      <c r="Q18" s="219"/>
      <c r="R18" s="219"/>
      <c r="S18" s="219"/>
      <c r="T18" s="220"/>
    </row>
    <row r="19" spans="1:26" ht="18" customHeight="1">
      <c r="A19" s="218"/>
      <c r="B19" s="219"/>
      <c r="C19" s="219"/>
      <c r="D19" s="219"/>
      <c r="E19" s="219"/>
      <c r="F19" s="219"/>
      <c r="G19" s="219"/>
      <c r="H19" s="219"/>
      <c r="I19" s="219"/>
      <c r="J19" s="219"/>
      <c r="K19" s="219"/>
      <c r="L19" s="219"/>
      <c r="M19" s="219"/>
      <c r="N19" s="219"/>
      <c r="O19" s="219"/>
      <c r="P19" s="219"/>
      <c r="Q19" s="219"/>
      <c r="R19" s="219"/>
      <c r="S19" s="219"/>
      <c r="T19" s="220"/>
    </row>
    <row r="20" spans="1:26" ht="18" customHeight="1">
      <c r="A20" s="218"/>
      <c r="B20" s="219"/>
      <c r="C20" s="219"/>
      <c r="D20" s="219"/>
      <c r="E20" s="219"/>
      <c r="F20" s="219"/>
      <c r="G20" s="219"/>
      <c r="H20" s="219"/>
      <c r="I20" s="219"/>
      <c r="J20" s="219"/>
      <c r="K20" s="219"/>
      <c r="L20" s="219"/>
      <c r="M20" s="219"/>
      <c r="N20" s="219"/>
      <c r="O20" s="219"/>
      <c r="P20" s="219"/>
      <c r="Q20" s="219"/>
      <c r="R20" s="219"/>
      <c r="S20" s="219"/>
      <c r="T20" s="220"/>
    </row>
    <row r="21" spans="1:26" ht="18" customHeight="1">
      <c r="A21" s="218"/>
      <c r="B21" s="219"/>
      <c r="C21" s="219"/>
      <c r="D21" s="219"/>
      <c r="E21" s="219"/>
      <c r="F21" s="219"/>
      <c r="G21" s="219"/>
      <c r="H21" s="219"/>
      <c r="I21" s="219"/>
      <c r="J21" s="219"/>
      <c r="K21" s="219"/>
      <c r="L21" s="219"/>
      <c r="M21" s="219"/>
      <c r="N21" s="219"/>
      <c r="O21" s="219"/>
      <c r="P21" s="219"/>
      <c r="Q21" s="219"/>
      <c r="R21" s="219"/>
      <c r="S21" s="219"/>
      <c r="T21" s="220"/>
    </row>
    <row r="22" spans="1:26" ht="18" customHeight="1">
      <c r="A22" s="218"/>
      <c r="B22" s="219"/>
      <c r="C22" s="219"/>
      <c r="D22" s="219"/>
      <c r="E22" s="219"/>
      <c r="F22" s="219"/>
      <c r="G22" s="219"/>
      <c r="H22" s="219"/>
      <c r="I22" s="219"/>
      <c r="J22" s="219"/>
      <c r="K22" s="219"/>
      <c r="L22" s="219"/>
      <c r="M22" s="219"/>
      <c r="N22" s="219"/>
      <c r="O22" s="219"/>
      <c r="P22" s="219"/>
      <c r="Q22" s="219"/>
      <c r="R22" s="219"/>
      <c r="S22" s="219"/>
      <c r="T22" s="220"/>
    </row>
    <row r="23" spans="1:26" ht="18" customHeight="1">
      <c r="A23" s="218"/>
      <c r="B23" s="219"/>
      <c r="C23" s="219"/>
      <c r="D23" s="219"/>
      <c r="E23" s="219"/>
      <c r="F23" s="219"/>
      <c r="G23" s="219"/>
      <c r="H23" s="219"/>
      <c r="I23" s="219"/>
      <c r="J23" s="219"/>
      <c r="K23" s="219"/>
      <c r="L23" s="219"/>
      <c r="M23" s="219"/>
      <c r="N23" s="219"/>
      <c r="O23" s="219"/>
      <c r="P23" s="219"/>
      <c r="Q23" s="219"/>
      <c r="R23" s="219"/>
      <c r="S23" s="219"/>
      <c r="T23" s="220"/>
    </row>
    <row r="24" spans="1:26" ht="18" customHeight="1">
      <c r="A24" s="218"/>
      <c r="B24" s="219"/>
      <c r="C24" s="219"/>
      <c r="D24" s="219"/>
      <c r="E24" s="219"/>
      <c r="F24" s="219"/>
      <c r="G24" s="219"/>
      <c r="H24" s="219"/>
      <c r="I24" s="219"/>
      <c r="J24" s="219"/>
      <c r="K24" s="219"/>
      <c r="L24" s="219"/>
      <c r="M24" s="219"/>
      <c r="N24" s="219"/>
      <c r="O24" s="219"/>
      <c r="P24" s="219"/>
      <c r="Q24" s="219"/>
      <c r="R24" s="219"/>
      <c r="S24" s="219"/>
      <c r="T24" s="220"/>
    </row>
    <row r="25" spans="1:26" ht="18" customHeight="1">
      <c r="A25" s="218"/>
      <c r="B25" s="219"/>
      <c r="C25" s="219"/>
      <c r="D25" s="219"/>
      <c r="E25" s="219"/>
      <c r="F25" s="219"/>
      <c r="G25" s="219"/>
      <c r="H25" s="219"/>
      <c r="I25" s="219"/>
      <c r="J25" s="219"/>
      <c r="K25" s="219"/>
      <c r="L25" s="219"/>
      <c r="M25" s="219"/>
      <c r="N25" s="219"/>
      <c r="O25" s="219"/>
      <c r="P25" s="219"/>
      <c r="Q25" s="219"/>
      <c r="R25" s="219"/>
      <c r="S25" s="219"/>
      <c r="T25" s="220"/>
    </row>
    <row r="26" spans="1:26" ht="18" customHeight="1">
      <c r="A26" s="218"/>
      <c r="B26" s="219"/>
      <c r="C26" s="219"/>
      <c r="D26" s="219"/>
      <c r="E26" s="219"/>
      <c r="F26" s="219"/>
      <c r="G26" s="219"/>
      <c r="H26" s="219"/>
      <c r="I26" s="219"/>
      <c r="J26" s="219"/>
      <c r="K26" s="219"/>
      <c r="L26" s="219"/>
      <c r="M26" s="219"/>
      <c r="N26" s="219"/>
      <c r="O26" s="219"/>
      <c r="P26" s="219"/>
      <c r="Q26" s="219"/>
      <c r="R26" s="219"/>
      <c r="S26" s="219"/>
      <c r="T26" s="220"/>
    </row>
    <row r="27" spans="1:26" ht="18" customHeight="1">
      <c r="A27" s="218"/>
      <c r="B27" s="219"/>
      <c r="C27" s="219"/>
      <c r="D27" s="219"/>
      <c r="E27" s="219"/>
      <c r="F27" s="219"/>
      <c r="G27" s="219"/>
      <c r="H27" s="219"/>
      <c r="I27" s="219"/>
      <c r="J27" s="219"/>
      <c r="K27" s="219"/>
      <c r="L27" s="219"/>
      <c r="M27" s="219"/>
      <c r="N27" s="219"/>
      <c r="O27" s="219"/>
      <c r="P27" s="219"/>
      <c r="Q27" s="219"/>
      <c r="R27" s="219"/>
      <c r="S27" s="219"/>
      <c r="T27" s="220"/>
    </row>
    <row r="28" spans="1:26" ht="18" customHeight="1">
      <c r="A28" s="218"/>
      <c r="B28" s="219"/>
      <c r="C28" s="219"/>
      <c r="D28" s="219"/>
      <c r="E28" s="219"/>
      <c r="F28" s="219"/>
      <c r="G28" s="219"/>
      <c r="H28" s="219"/>
      <c r="I28" s="219"/>
      <c r="J28" s="219"/>
      <c r="K28" s="219"/>
      <c r="L28" s="219"/>
      <c r="M28" s="219"/>
      <c r="N28" s="219"/>
      <c r="O28" s="219"/>
      <c r="P28" s="219"/>
      <c r="Q28" s="219"/>
      <c r="R28" s="219"/>
      <c r="S28" s="219"/>
      <c r="T28" s="220"/>
    </row>
    <row r="29" spans="1:26" ht="18" customHeight="1">
      <c r="A29" s="218"/>
      <c r="B29" s="219"/>
      <c r="C29" s="219"/>
      <c r="D29" s="219"/>
      <c r="E29" s="219"/>
      <c r="F29" s="219"/>
      <c r="G29" s="219"/>
      <c r="H29" s="219"/>
      <c r="I29" s="219"/>
      <c r="J29" s="219"/>
      <c r="K29" s="219"/>
      <c r="L29" s="219"/>
      <c r="M29" s="219"/>
      <c r="N29" s="219"/>
      <c r="O29" s="219"/>
      <c r="P29" s="219"/>
      <c r="Q29" s="219"/>
      <c r="R29" s="219"/>
      <c r="S29" s="219"/>
      <c r="T29" s="220"/>
    </row>
    <row r="30" spans="1:26" ht="18" customHeight="1">
      <c r="A30" s="218"/>
      <c r="B30" s="219"/>
      <c r="C30" s="219"/>
      <c r="D30" s="219"/>
      <c r="E30" s="219"/>
      <c r="F30" s="219"/>
      <c r="G30" s="219"/>
      <c r="H30" s="219"/>
      <c r="I30" s="219"/>
      <c r="J30" s="219"/>
      <c r="K30" s="219"/>
      <c r="L30" s="219"/>
      <c r="M30" s="219"/>
      <c r="N30" s="219"/>
      <c r="O30" s="219"/>
      <c r="P30" s="219"/>
      <c r="Q30" s="219"/>
      <c r="R30" s="219"/>
      <c r="S30" s="219"/>
      <c r="T30" s="220"/>
    </row>
    <row r="31" spans="1:26" ht="18" customHeight="1">
      <c r="A31" s="218"/>
      <c r="B31" s="219"/>
      <c r="C31" s="219"/>
      <c r="D31" s="219"/>
      <c r="E31" s="219"/>
      <c r="F31" s="219"/>
      <c r="G31" s="219"/>
      <c r="H31" s="219"/>
      <c r="I31" s="219"/>
      <c r="J31" s="219"/>
      <c r="K31" s="219"/>
      <c r="L31" s="219"/>
      <c r="M31" s="219"/>
      <c r="N31" s="219"/>
      <c r="O31" s="219"/>
      <c r="P31" s="219"/>
      <c r="Q31" s="219"/>
      <c r="R31" s="219"/>
      <c r="S31" s="219"/>
      <c r="T31" s="220"/>
    </row>
    <row r="32" spans="1:26" ht="18" customHeight="1">
      <c r="A32" s="218"/>
      <c r="B32" s="219"/>
      <c r="C32" s="219"/>
      <c r="D32" s="219"/>
      <c r="E32" s="219"/>
      <c r="F32" s="219"/>
      <c r="G32" s="219"/>
      <c r="H32" s="219"/>
      <c r="I32" s="219"/>
      <c r="J32" s="219"/>
      <c r="K32" s="219"/>
      <c r="L32" s="219"/>
      <c r="M32" s="219"/>
      <c r="N32" s="219"/>
      <c r="O32" s="219"/>
      <c r="P32" s="219"/>
      <c r="Q32" s="219"/>
      <c r="R32" s="219"/>
      <c r="S32" s="219"/>
      <c r="T32" s="220"/>
    </row>
    <row r="33" spans="1:20" ht="18" customHeight="1">
      <c r="A33" s="218"/>
      <c r="B33" s="219"/>
      <c r="C33" s="219"/>
      <c r="D33" s="219"/>
      <c r="E33" s="219"/>
      <c r="F33" s="219"/>
      <c r="G33" s="219"/>
      <c r="H33" s="219"/>
      <c r="I33" s="219"/>
      <c r="J33" s="219"/>
      <c r="K33" s="219"/>
      <c r="L33" s="219"/>
      <c r="M33" s="219"/>
      <c r="N33" s="219"/>
      <c r="O33" s="219"/>
      <c r="P33" s="219"/>
      <c r="Q33" s="219"/>
      <c r="R33" s="219"/>
      <c r="S33" s="219"/>
      <c r="T33" s="220"/>
    </row>
    <row r="34" spans="1:20" ht="18" customHeight="1">
      <c r="A34" s="218"/>
      <c r="B34" s="219"/>
      <c r="C34" s="219"/>
      <c r="D34" s="219"/>
      <c r="E34" s="219"/>
      <c r="F34" s="219"/>
      <c r="G34" s="219"/>
      <c r="H34" s="219"/>
      <c r="I34" s="219"/>
      <c r="J34" s="219"/>
      <c r="K34" s="219"/>
      <c r="L34" s="219"/>
      <c r="M34" s="219"/>
      <c r="N34" s="219"/>
      <c r="O34" s="219"/>
      <c r="P34" s="219"/>
      <c r="Q34" s="219"/>
      <c r="R34" s="219"/>
      <c r="S34" s="219"/>
      <c r="T34" s="220"/>
    </row>
    <row r="35" spans="1:20" ht="18" customHeight="1">
      <c r="A35" s="218"/>
      <c r="B35" s="219"/>
      <c r="C35" s="219"/>
      <c r="D35" s="219"/>
      <c r="E35" s="219"/>
      <c r="F35" s="219"/>
      <c r="G35" s="219"/>
      <c r="H35" s="219"/>
      <c r="I35" s="219"/>
      <c r="J35" s="219"/>
      <c r="K35" s="219"/>
      <c r="L35" s="219"/>
      <c r="M35" s="219"/>
      <c r="N35" s="219"/>
      <c r="O35" s="219"/>
      <c r="P35" s="219"/>
      <c r="Q35" s="219"/>
      <c r="R35" s="219"/>
      <c r="S35" s="219"/>
      <c r="T35" s="220"/>
    </row>
    <row r="36" spans="1:20" ht="18" customHeight="1">
      <c r="A36" s="218"/>
      <c r="B36" s="219"/>
      <c r="C36" s="219"/>
      <c r="D36" s="219"/>
      <c r="E36" s="219"/>
      <c r="F36" s="219"/>
      <c r="G36" s="219"/>
      <c r="H36" s="219"/>
      <c r="I36" s="219"/>
      <c r="J36" s="219"/>
      <c r="K36" s="219"/>
      <c r="L36" s="219"/>
      <c r="M36" s="219"/>
      <c r="N36" s="219"/>
      <c r="O36" s="219"/>
      <c r="P36" s="219"/>
      <c r="Q36" s="219"/>
      <c r="R36" s="219"/>
      <c r="S36" s="219"/>
      <c r="T36" s="220"/>
    </row>
    <row r="37" spans="1:20" ht="18" customHeight="1">
      <c r="A37" s="218"/>
      <c r="B37" s="219"/>
      <c r="C37" s="219"/>
      <c r="D37" s="219"/>
      <c r="E37" s="219"/>
      <c r="F37" s="219"/>
      <c r="G37" s="219"/>
      <c r="H37" s="219"/>
      <c r="I37" s="219"/>
      <c r="J37" s="219"/>
      <c r="K37" s="219"/>
      <c r="L37" s="219"/>
      <c r="M37" s="219"/>
      <c r="N37" s="219"/>
      <c r="O37" s="219"/>
      <c r="P37" s="219"/>
      <c r="Q37" s="219"/>
      <c r="R37" s="219"/>
      <c r="S37" s="219"/>
      <c r="T37" s="220"/>
    </row>
    <row r="38" spans="1:20" ht="18" customHeight="1">
      <c r="A38" s="218"/>
      <c r="B38" s="219"/>
      <c r="C38" s="219"/>
      <c r="D38" s="219"/>
      <c r="E38" s="219"/>
      <c r="F38" s="219"/>
      <c r="G38" s="219"/>
      <c r="H38" s="219"/>
      <c r="I38" s="219"/>
      <c r="J38" s="219"/>
      <c r="K38" s="219"/>
      <c r="L38" s="219"/>
      <c r="M38" s="219"/>
      <c r="N38" s="219"/>
      <c r="O38" s="219"/>
      <c r="P38" s="219"/>
      <c r="Q38" s="219"/>
      <c r="R38" s="219"/>
      <c r="S38" s="219"/>
      <c r="T38" s="220"/>
    </row>
    <row r="39" spans="1:20" ht="18" customHeight="1">
      <c r="A39" s="218"/>
      <c r="B39" s="219"/>
      <c r="C39" s="219"/>
      <c r="D39" s="219"/>
      <c r="E39" s="219"/>
      <c r="F39" s="219"/>
      <c r="G39" s="219"/>
      <c r="H39" s="219"/>
      <c r="I39" s="219"/>
      <c r="J39" s="219"/>
      <c r="K39" s="219"/>
      <c r="L39" s="219"/>
      <c r="M39" s="219"/>
      <c r="N39" s="219"/>
      <c r="O39" s="219"/>
      <c r="P39" s="219"/>
      <c r="Q39" s="219"/>
      <c r="R39" s="219"/>
      <c r="S39" s="219"/>
      <c r="T39" s="220"/>
    </row>
    <row r="40" spans="1:20" ht="18" customHeight="1">
      <c r="A40" s="218"/>
      <c r="B40" s="219"/>
      <c r="C40" s="219"/>
      <c r="D40" s="219"/>
      <c r="E40" s="219"/>
      <c r="F40" s="219"/>
      <c r="G40" s="219"/>
      <c r="H40" s="219"/>
      <c r="I40" s="219"/>
      <c r="J40" s="219"/>
      <c r="K40" s="219"/>
      <c r="L40" s="219"/>
      <c r="M40" s="219"/>
      <c r="N40" s="219"/>
      <c r="O40" s="219"/>
      <c r="P40" s="219"/>
      <c r="Q40" s="219"/>
      <c r="R40" s="219"/>
      <c r="S40" s="219"/>
      <c r="T40" s="220"/>
    </row>
    <row r="41" spans="1:20" ht="18" customHeight="1">
      <c r="A41" s="218"/>
      <c r="B41" s="219"/>
      <c r="C41" s="219"/>
      <c r="D41" s="219"/>
      <c r="E41" s="219"/>
      <c r="F41" s="219"/>
      <c r="G41" s="219"/>
      <c r="H41" s="219"/>
      <c r="I41" s="219"/>
      <c r="J41" s="219"/>
      <c r="K41" s="219"/>
      <c r="L41" s="219"/>
      <c r="M41" s="219"/>
      <c r="N41" s="219"/>
      <c r="O41" s="219"/>
      <c r="P41" s="219"/>
      <c r="Q41" s="219"/>
      <c r="R41" s="219"/>
      <c r="S41" s="219"/>
      <c r="T41" s="220"/>
    </row>
    <row r="42" spans="1:20" ht="18" customHeight="1">
      <c r="A42" s="218"/>
      <c r="B42" s="219"/>
      <c r="C42" s="219"/>
      <c r="D42" s="219"/>
      <c r="E42" s="219"/>
      <c r="F42" s="219"/>
      <c r="G42" s="219"/>
      <c r="H42" s="219"/>
      <c r="I42" s="219"/>
      <c r="J42" s="219"/>
      <c r="K42" s="219"/>
      <c r="L42" s="219"/>
      <c r="M42" s="219"/>
      <c r="N42" s="219"/>
      <c r="O42" s="219"/>
      <c r="P42" s="219"/>
      <c r="Q42" s="219"/>
      <c r="R42" s="219"/>
      <c r="S42" s="219"/>
      <c r="T42" s="220"/>
    </row>
    <row r="43" spans="1:20" ht="18" customHeight="1">
      <c r="A43" s="218"/>
      <c r="B43" s="219"/>
      <c r="C43" s="219"/>
      <c r="D43" s="219"/>
      <c r="E43" s="219"/>
      <c r="F43" s="219"/>
      <c r="G43" s="219"/>
      <c r="H43" s="219"/>
      <c r="I43" s="219"/>
      <c r="J43" s="219"/>
      <c r="K43" s="219"/>
      <c r="L43" s="219"/>
      <c r="M43" s="219"/>
      <c r="N43" s="219"/>
      <c r="O43" s="219"/>
      <c r="P43" s="219"/>
      <c r="Q43" s="219"/>
      <c r="R43" s="219"/>
      <c r="S43" s="219"/>
      <c r="T43" s="220"/>
    </row>
    <row r="44" spans="1:20" ht="18" customHeight="1">
      <c r="A44" s="218"/>
      <c r="B44" s="219"/>
      <c r="C44" s="219"/>
      <c r="D44" s="219"/>
      <c r="E44" s="219"/>
      <c r="F44" s="219"/>
      <c r="G44" s="219"/>
      <c r="H44" s="219"/>
      <c r="I44" s="219"/>
      <c r="J44" s="219"/>
      <c r="K44" s="219"/>
      <c r="L44" s="219"/>
      <c r="M44" s="219"/>
      <c r="N44" s="219"/>
      <c r="O44" s="219"/>
      <c r="P44" s="219"/>
      <c r="Q44" s="219"/>
      <c r="R44" s="219"/>
      <c r="S44" s="219"/>
      <c r="T44" s="220"/>
    </row>
    <row r="45" spans="1:20" ht="18" customHeight="1">
      <c r="A45" s="218"/>
      <c r="B45" s="219"/>
      <c r="C45" s="219"/>
      <c r="D45" s="219"/>
      <c r="E45" s="219"/>
      <c r="F45" s="219"/>
      <c r="G45" s="219"/>
      <c r="H45" s="219"/>
      <c r="I45" s="219"/>
      <c r="J45" s="219"/>
      <c r="K45" s="219"/>
      <c r="L45" s="219"/>
      <c r="M45" s="219"/>
      <c r="N45" s="219"/>
      <c r="O45" s="219"/>
      <c r="P45" s="219"/>
      <c r="Q45" s="219"/>
      <c r="R45" s="219"/>
      <c r="S45" s="219"/>
      <c r="T45" s="220"/>
    </row>
    <row r="46" spans="1:20" ht="18" customHeight="1">
      <c r="A46" s="218"/>
      <c r="B46" s="219"/>
      <c r="C46" s="219"/>
      <c r="D46" s="219"/>
      <c r="E46" s="219"/>
      <c r="F46" s="219"/>
      <c r="G46" s="219"/>
      <c r="H46" s="219"/>
      <c r="I46" s="219"/>
      <c r="J46" s="219"/>
      <c r="K46" s="219"/>
      <c r="L46" s="219"/>
      <c r="M46" s="219"/>
      <c r="N46" s="219"/>
      <c r="O46" s="219"/>
      <c r="P46" s="219"/>
      <c r="Q46" s="219"/>
      <c r="R46" s="219"/>
      <c r="S46" s="219"/>
      <c r="T46" s="220"/>
    </row>
    <row r="47" spans="1:20" ht="18" customHeight="1">
      <c r="A47" s="218"/>
      <c r="B47" s="219"/>
      <c r="C47" s="219"/>
      <c r="D47" s="219"/>
      <c r="E47" s="219"/>
      <c r="F47" s="219"/>
      <c r="G47" s="219"/>
      <c r="H47" s="219"/>
      <c r="I47" s="219"/>
      <c r="J47" s="219"/>
      <c r="K47" s="219"/>
      <c r="L47" s="219"/>
      <c r="M47" s="219"/>
      <c r="N47" s="219"/>
      <c r="O47" s="219"/>
      <c r="P47" s="219"/>
      <c r="Q47" s="219"/>
      <c r="R47" s="219"/>
      <c r="S47" s="219"/>
      <c r="T47" s="220"/>
    </row>
    <row r="48" spans="1:20" ht="18" customHeight="1">
      <c r="A48" s="218"/>
      <c r="B48" s="219"/>
      <c r="C48" s="219"/>
      <c r="D48" s="219"/>
      <c r="E48" s="219"/>
      <c r="F48" s="219"/>
      <c r="G48" s="219"/>
      <c r="H48" s="219"/>
      <c r="I48" s="219"/>
      <c r="J48" s="219"/>
      <c r="K48" s="219"/>
      <c r="L48" s="219"/>
      <c r="M48" s="219"/>
      <c r="N48" s="219"/>
      <c r="O48" s="219"/>
      <c r="P48" s="219"/>
      <c r="Q48" s="219"/>
      <c r="R48" s="219"/>
      <c r="S48" s="219"/>
      <c r="T48" s="220"/>
    </row>
    <row r="49" spans="1:20" ht="18" customHeight="1">
      <c r="A49" s="218"/>
      <c r="B49" s="219"/>
      <c r="C49" s="219"/>
      <c r="D49" s="219"/>
      <c r="E49" s="219"/>
      <c r="F49" s="219"/>
      <c r="G49" s="219"/>
      <c r="H49" s="219"/>
      <c r="I49" s="219"/>
      <c r="J49" s="219"/>
      <c r="K49" s="219"/>
      <c r="L49" s="219"/>
      <c r="M49" s="219"/>
      <c r="N49" s="219"/>
      <c r="O49" s="219"/>
      <c r="P49" s="219"/>
      <c r="Q49" s="219"/>
      <c r="R49" s="219"/>
      <c r="S49" s="219"/>
      <c r="T49" s="220"/>
    </row>
    <row r="50" spans="1:20" ht="18" customHeight="1">
      <c r="A50" s="218"/>
      <c r="B50" s="219"/>
      <c r="C50" s="219"/>
      <c r="D50" s="219"/>
      <c r="E50" s="219"/>
      <c r="F50" s="219"/>
      <c r="G50" s="219"/>
      <c r="H50" s="219"/>
      <c r="I50" s="219"/>
      <c r="J50" s="219"/>
      <c r="K50" s="219"/>
      <c r="L50" s="219"/>
      <c r="M50" s="219"/>
      <c r="N50" s="219"/>
      <c r="O50" s="219"/>
      <c r="P50" s="219"/>
      <c r="Q50" s="219"/>
      <c r="R50" s="219"/>
      <c r="S50" s="219"/>
      <c r="T50" s="220"/>
    </row>
    <row r="51" spans="1:20" ht="18" customHeight="1">
      <c r="A51" s="218"/>
      <c r="B51" s="219"/>
      <c r="C51" s="219"/>
      <c r="D51" s="219"/>
      <c r="E51" s="219"/>
      <c r="F51" s="219"/>
      <c r="G51" s="219"/>
      <c r="H51" s="219"/>
      <c r="I51" s="219"/>
      <c r="J51" s="219"/>
      <c r="K51" s="219"/>
      <c r="L51" s="219"/>
      <c r="M51" s="219"/>
      <c r="N51" s="219"/>
      <c r="O51" s="219"/>
      <c r="P51" s="219"/>
      <c r="Q51" s="219"/>
      <c r="R51" s="219"/>
      <c r="S51" s="219"/>
      <c r="T51" s="220"/>
    </row>
    <row r="52" spans="1:20" ht="18" customHeight="1">
      <c r="A52" s="218"/>
      <c r="B52" s="219"/>
      <c r="C52" s="219"/>
      <c r="D52" s="219"/>
      <c r="E52" s="219"/>
      <c r="F52" s="219"/>
      <c r="G52" s="219"/>
      <c r="H52" s="219"/>
      <c r="I52" s="219"/>
      <c r="J52" s="219"/>
      <c r="K52" s="219"/>
      <c r="L52" s="219"/>
      <c r="M52" s="219"/>
      <c r="N52" s="219"/>
      <c r="O52" s="219"/>
      <c r="P52" s="219"/>
      <c r="Q52" s="219"/>
      <c r="R52" s="219"/>
      <c r="S52" s="219"/>
      <c r="T52" s="220"/>
    </row>
    <row r="53" spans="1:20" ht="18" customHeight="1">
      <c r="A53" s="218"/>
      <c r="B53" s="219"/>
      <c r="C53" s="219"/>
      <c r="D53" s="219"/>
      <c r="E53" s="219"/>
      <c r="F53" s="219"/>
      <c r="G53" s="219"/>
      <c r="H53" s="219"/>
      <c r="I53" s="219"/>
      <c r="J53" s="219"/>
      <c r="K53" s="219"/>
      <c r="L53" s="219"/>
      <c r="M53" s="219"/>
      <c r="N53" s="219"/>
      <c r="O53" s="219"/>
      <c r="P53" s="219"/>
      <c r="Q53" s="219"/>
      <c r="R53" s="219"/>
      <c r="S53" s="219"/>
      <c r="T53" s="220"/>
    </row>
    <row r="54" spans="1:20" ht="18" customHeight="1">
      <c r="A54" s="218"/>
      <c r="B54" s="219"/>
      <c r="C54" s="219"/>
      <c r="D54" s="219"/>
      <c r="E54" s="219"/>
      <c r="F54" s="219"/>
      <c r="G54" s="219"/>
      <c r="H54" s="219"/>
      <c r="I54" s="219"/>
      <c r="J54" s="219"/>
      <c r="K54" s="219"/>
      <c r="L54" s="219"/>
      <c r="M54" s="219"/>
      <c r="N54" s="219"/>
      <c r="O54" s="219"/>
      <c r="P54" s="219"/>
      <c r="Q54" s="219"/>
      <c r="R54" s="219"/>
      <c r="S54" s="219"/>
      <c r="T54" s="220"/>
    </row>
    <row r="55" spans="1:20" ht="18" customHeight="1">
      <c r="A55" s="218"/>
      <c r="B55" s="219"/>
      <c r="C55" s="219"/>
      <c r="D55" s="219"/>
      <c r="E55" s="219"/>
      <c r="F55" s="219"/>
      <c r="G55" s="219"/>
      <c r="H55" s="219"/>
      <c r="I55" s="219"/>
      <c r="J55" s="219"/>
      <c r="K55" s="219"/>
      <c r="L55" s="219"/>
      <c r="M55" s="219"/>
      <c r="N55" s="219"/>
      <c r="O55" s="219"/>
      <c r="P55" s="219"/>
      <c r="Q55" s="219"/>
      <c r="R55" s="219"/>
      <c r="S55" s="219"/>
      <c r="T55" s="220"/>
    </row>
    <row r="56" spans="1:20" ht="18" customHeight="1">
      <c r="A56" s="218"/>
      <c r="B56" s="219"/>
      <c r="C56" s="219"/>
      <c r="D56" s="219"/>
      <c r="E56" s="219"/>
      <c r="F56" s="219"/>
      <c r="G56" s="219"/>
      <c r="H56" s="219"/>
      <c r="I56" s="219"/>
      <c r="J56" s="219"/>
      <c r="K56" s="219"/>
      <c r="L56" s="219"/>
      <c r="M56" s="219"/>
      <c r="N56" s="219"/>
      <c r="O56" s="219"/>
      <c r="P56" s="219"/>
      <c r="Q56" s="219"/>
      <c r="R56" s="219"/>
      <c r="S56" s="219"/>
      <c r="T56" s="220"/>
    </row>
    <row r="57" spans="1:20" ht="18" customHeight="1">
      <c r="A57" s="218"/>
      <c r="B57" s="219"/>
      <c r="C57" s="219"/>
      <c r="D57" s="219"/>
      <c r="E57" s="219"/>
      <c r="F57" s="219"/>
      <c r="G57" s="219"/>
      <c r="H57" s="219"/>
      <c r="I57" s="219"/>
      <c r="J57" s="219"/>
      <c r="K57" s="219"/>
      <c r="L57" s="219"/>
      <c r="M57" s="219"/>
      <c r="N57" s="219"/>
      <c r="O57" s="219"/>
      <c r="P57" s="219"/>
      <c r="Q57" s="219"/>
      <c r="R57" s="219"/>
      <c r="S57" s="219"/>
      <c r="T57" s="220"/>
    </row>
    <row r="58" spans="1:20" ht="18" customHeight="1">
      <c r="A58" s="218"/>
      <c r="B58" s="219"/>
      <c r="C58" s="219"/>
      <c r="D58" s="219"/>
      <c r="E58" s="219"/>
      <c r="F58" s="219"/>
      <c r="G58" s="219"/>
      <c r="H58" s="219"/>
      <c r="I58" s="219"/>
      <c r="J58" s="219"/>
      <c r="K58" s="219"/>
      <c r="L58" s="219"/>
      <c r="M58" s="219"/>
      <c r="N58" s="219"/>
      <c r="O58" s="219"/>
      <c r="P58" s="219"/>
      <c r="Q58" s="219"/>
      <c r="R58" s="219"/>
      <c r="S58" s="219"/>
      <c r="T58" s="220"/>
    </row>
    <row r="59" spans="1:20" ht="18" customHeight="1">
      <c r="A59" s="218"/>
      <c r="B59" s="219"/>
      <c r="C59" s="219"/>
      <c r="D59" s="219"/>
      <c r="E59" s="219"/>
      <c r="F59" s="219"/>
      <c r="G59" s="219"/>
      <c r="H59" s="219"/>
      <c r="I59" s="219"/>
      <c r="J59" s="219"/>
      <c r="K59" s="219"/>
      <c r="L59" s="219"/>
      <c r="M59" s="219"/>
      <c r="N59" s="219"/>
      <c r="O59" s="219"/>
      <c r="P59" s="219"/>
      <c r="Q59" s="219"/>
      <c r="R59" s="219"/>
      <c r="S59" s="219"/>
      <c r="T59" s="220"/>
    </row>
    <row r="60" spans="1:20" ht="18" customHeight="1">
      <c r="A60" s="218"/>
      <c r="B60" s="219"/>
      <c r="C60" s="219"/>
      <c r="D60" s="219"/>
      <c r="E60" s="219"/>
      <c r="F60" s="219"/>
      <c r="G60" s="219"/>
      <c r="H60" s="219"/>
      <c r="I60" s="219"/>
      <c r="J60" s="219"/>
      <c r="K60" s="219"/>
      <c r="L60" s="219"/>
      <c r="M60" s="219"/>
      <c r="N60" s="219"/>
      <c r="O60" s="219"/>
      <c r="P60" s="219"/>
      <c r="Q60" s="219"/>
      <c r="R60" s="219"/>
      <c r="S60" s="219"/>
      <c r="T60" s="220"/>
    </row>
    <row r="61" spans="1:20" ht="18" customHeight="1">
      <c r="A61" s="218"/>
      <c r="B61" s="219"/>
      <c r="C61" s="219"/>
      <c r="D61" s="219"/>
      <c r="E61" s="219"/>
      <c r="F61" s="219"/>
      <c r="G61" s="219"/>
      <c r="H61" s="219"/>
      <c r="I61" s="219"/>
      <c r="J61" s="219"/>
      <c r="K61" s="219"/>
      <c r="L61" s="219"/>
      <c r="M61" s="219"/>
      <c r="N61" s="219"/>
      <c r="O61" s="219"/>
      <c r="P61" s="219"/>
      <c r="Q61" s="219"/>
      <c r="R61" s="219"/>
      <c r="S61" s="219"/>
      <c r="T61" s="220"/>
    </row>
    <row r="62" spans="1:20" ht="18" customHeight="1">
      <c r="A62" s="218"/>
      <c r="B62" s="219"/>
      <c r="C62" s="219"/>
      <c r="D62" s="219"/>
      <c r="E62" s="219"/>
      <c r="F62" s="219"/>
      <c r="G62" s="219"/>
      <c r="H62" s="219"/>
      <c r="I62" s="219"/>
      <c r="J62" s="219"/>
      <c r="K62" s="219"/>
      <c r="L62" s="219"/>
      <c r="M62" s="219"/>
      <c r="N62" s="219"/>
      <c r="O62" s="219"/>
      <c r="P62" s="219"/>
      <c r="Q62" s="219"/>
      <c r="R62" s="219"/>
      <c r="S62" s="219"/>
      <c r="T62" s="220"/>
    </row>
    <row r="63" spans="1:20" ht="18" customHeight="1">
      <c r="A63" s="218"/>
      <c r="B63" s="219"/>
      <c r="C63" s="219"/>
      <c r="D63" s="219"/>
      <c r="E63" s="219"/>
      <c r="F63" s="219"/>
      <c r="G63" s="219"/>
      <c r="H63" s="219"/>
      <c r="I63" s="219"/>
      <c r="J63" s="219"/>
      <c r="K63" s="219"/>
      <c r="L63" s="219"/>
      <c r="M63" s="219"/>
      <c r="N63" s="219"/>
      <c r="O63" s="219"/>
      <c r="P63" s="219"/>
      <c r="Q63" s="219"/>
      <c r="R63" s="219"/>
      <c r="S63" s="219"/>
      <c r="T63" s="220"/>
    </row>
    <row r="64" spans="1:20" ht="18" customHeight="1">
      <c r="A64" s="218"/>
      <c r="B64" s="219"/>
      <c r="C64" s="219"/>
      <c r="D64" s="219"/>
      <c r="E64" s="219"/>
      <c r="F64" s="219"/>
      <c r="G64" s="219"/>
      <c r="H64" s="219"/>
      <c r="I64" s="219"/>
      <c r="J64" s="219"/>
      <c r="K64" s="219"/>
      <c r="L64" s="219"/>
      <c r="M64" s="219"/>
      <c r="N64" s="219"/>
      <c r="O64" s="219"/>
      <c r="P64" s="219"/>
      <c r="Q64" s="219"/>
      <c r="R64" s="219"/>
      <c r="S64" s="219"/>
      <c r="T64" s="220"/>
    </row>
    <row r="65" spans="1:20" ht="18" customHeight="1">
      <c r="A65" s="218"/>
      <c r="B65" s="219"/>
      <c r="C65" s="219"/>
      <c r="D65" s="219"/>
      <c r="E65" s="219"/>
      <c r="F65" s="219"/>
      <c r="G65" s="219"/>
      <c r="H65" s="219"/>
      <c r="I65" s="219"/>
      <c r="J65" s="219"/>
      <c r="K65" s="219"/>
      <c r="L65" s="219"/>
      <c r="M65" s="219"/>
      <c r="N65" s="219"/>
      <c r="O65" s="219"/>
      <c r="P65" s="219"/>
      <c r="Q65" s="219"/>
      <c r="R65" s="219"/>
      <c r="S65" s="219"/>
      <c r="T65" s="220"/>
    </row>
    <row r="66" spans="1:20" ht="18" customHeight="1">
      <c r="A66" s="218"/>
      <c r="B66" s="219"/>
      <c r="C66" s="219"/>
      <c r="D66" s="219"/>
      <c r="E66" s="219"/>
      <c r="F66" s="219"/>
      <c r="G66" s="219"/>
      <c r="H66" s="219"/>
      <c r="I66" s="219"/>
      <c r="J66" s="219"/>
      <c r="K66" s="219"/>
      <c r="L66" s="219"/>
      <c r="M66" s="219"/>
      <c r="N66" s="219"/>
      <c r="O66" s="219"/>
      <c r="P66" s="219"/>
      <c r="Q66" s="219"/>
      <c r="R66" s="219"/>
      <c r="S66" s="219"/>
      <c r="T66" s="220"/>
    </row>
    <row r="67" spans="1:20" ht="18" customHeight="1">
      <c r="A67" s="218"/>
      <c r="B67" s="219"/>
      <c r="C67" s="219"/>
      <c r="D67" s="219"/>
      <c r="E67" s="219"/>
      <c r="F67" s="219"/>
      <c r="G67" s="219"/>
      <c r="H67" s="219"/>
      <c r="I67" s="219"/>
      <c r="J67" s="219"/>
      <c r="K67" s="219"/>
      <c r="L67" s="219"/>
      <c r="M67" s="219"/>
      <c r="N67" s="219"/>
      <c r="O67" s="219"/>
      <c r="P67" s="219"/>
      <c r="Q67" s="219"/>
      <c r="R67" s="219"/>
      <c r="S67" s="219"/>
      <c r="T67" s="220"/>
    </row>
    <row r="68" spans="1:20" ht="18" customHeight="1">
      <c r="A68" s="218"/>
      <c r="B68" s="219"/>
      <c r="C68" s="219"/>
      <c r="D68" s="219"/>
      <c r="E68" s="219"/>
      <c r="F68" s="219"/>
      <c r="G68" s="219"/>
      <c r="H68" s="219"/>
      <c r="I68" s="219"/>
      <c r="J68" s="219"/>
      <c r="K68" s="219"/>
      <c r="L68" s="219"/>
      <c r="M68" s="219"/>
      <c r="N68" s="219"/>
      <c r="O68" s="219"/>
      <c r="P68" s="219"/>
      <c r="Q68" s="219"/>
      <c r="R68" s="219"/>
      <c r="S68" s="219"/>
      <c r="T68" s="220"/>
    </row>
    <row r="69" spans="1:20" ht="18" customHeight="1">
      <c r="A69" s="218"/>
      <c r="B69" s="219"/>
      <c r="C69" s="219"/>
      <c r="D69" s="219"/>
      <c r="E69" s="219"/>
      <c r="F69" s="219"/>
      <c r="G69" s="219"/>
      <c r="H69" s="219"/>
      <c r="I69" s="219"/>
      <c r="J69" s="219"/>
      <c r="K69" s="219"/>
      <c r="L69" s="219"/>
      <c r="M69" s="219"/>
      <c r="N69" s="219"/>
      <c r="O69" s="219"/>
      <c r="P69" s="219"/>
      <c r="Q69" s="219"/>
      <c r="R69" s="219"/>
      <c r="S69" s="219"/>
      <c r="T69" s="220"/>
    </row>
    <row r="70" spans="1:20" ht="18" customHeight="1">
      <c r="A70" s="218"/>
      <c r="B70" s="219"/>
      <c r="C70" s="219"/>
      <c r="D70" s="219"/>
      <c r="E70" s="219"/>
      <c r="F70" s="219"/>
      <c r="G70" s="219"/>
      <c r="H70" s="219"/>
      <c r="I70" s="219"/>
      <c r="J70" s="219"/>
      <c r="K70" s="219"/>
      <c r="L70" s="219"/>
      <c r="M70" s="219"/>
      <c r="N70" s="219"/>
      <c r="O70" s="219"/>
      <c r="P70" s="219"/>
      <c r="Q70" s="219"/>
      <c r="R70" s="219"/>
      <c r="S70" s="219"/>
      <c r="T70" s="220"/>
    </row>
    <row r="71" spans="1:20" ht="18" customHeight="1">
      <c r="A71" s="218"/>
      <c r="B71" s="219"/>
      <c r="C71" s="219"/>
      <c r="D71" s="219"/>
      <c r="E71" s="219"/>
      <c r="F71" s="219"/>
      <c r="G71" s="219"/>
      <c r="H71" s="219"/>
      <c r="I71" s="219"/>
      <c r="J71" s="219"/>
      <c r="K71" s="219"/>
      <c r="L71" s="219"/>
      <c r="M71" s="219"/>
      <c r="N71" s="219"/>
      <c r="O71" s="219"/>
      <c r="P71" s="219"/>
      <c r="Q71" s="219"/>
      <c r="R71" s="219"/>
      <c r="S71" s="219"/>
      <c r="T71" s="220"/>
    </row>
    <row r="72" spans="1:20" ht="18" customHeight="1">
      <c r="A72" s="218"/>
      <c r="B72" s="219"/>
      <c r="C72" s="219"/>
      <c r="D72" s="219"/>
      <c r="E72" s="219"/>
      <c r="F72" s="219"/>
      <c r="G72" s="219"/>
      <c r="H72" s="219"/>
      <c r="I72" s="219"/>
      <c r="J72" s="219"/>
      <c r="K72" s="219"/>
      <c r="L72" s="219"/>
      <c r="M72" s="219"/>
      <c r="N72" s="219"/>
      <c r="O72" s="219"/>
      <c r="P72" s="219"/>
      <c r="Q72" s="219"/>
      <c r="R72" s="219"/>
      <c r="S72" s="219"/>
      <c r="T72" s="220"/>
    </row>
    <row r="73" spans="1:20" ht="18" customHeight="1">
      <c r="A73" s="218"/>
      <c r="B73" s="219"/>
      <c r="C73" s="219"/>
      <c r="D73" s="219"/>
      <c r="E73" s="219"/>
      <c r="F73" s="219"/>
      <c r="G73" s="219"/>
      <c r="H73" s="219"/>
      <c r="I73" s="219"/>
      <c r="J73" s="219"/>
      <c r="K73" s="219"/>
      <c r="L73" s="219"/>
      <c r="M73" s="219"/>
      <c r="N73" s="219"/>
      <c r="O73" s="219"/>
      <c r="P73" s="219"/>
      <c r="Q73" s="219"/>
      <c r="R73" s="219"/>
      <c r="S73" s="219"/>
      <c r="T73" s="220"/>
    </row>
    <row r="74" spans="1:20" ht="18" customHeight="1">
      <c r="A74" s="218"/>
      <c r="B74" s="219"/>
      <c r="C74" s="219"/>
      <c r="D74" s="219"/>
      <c r="E74" s="219"/>
      <c r="F74" s="219"/>
      <c r="G74" s="219"/>
      <c r="H74" s="219"/>
      <c r="I74" s="219"/>
      <c r="J74" s="219"/>
      <c r="K74" s="219"/>
      <c r="L74" s="219"/>
      <c r="M74" s="219"/>
      <c r="N74" s="219"/>
      <c r="O74" s="219"/>
      <c r="P74" s="219"/>
      <c r="Q74" s="219"/>
      <c r="R74" s="219"/>
      <c r="S74" s="219"/>
      <c r="T74" s="220"/>
    </row>
    <row r="75" spans="1:20" ht="18" customHeight="1">
      <c r="A75" s="218"/>
      <c r="B75" s="219"/>
      <c r="C75" s="219"/>
      <c r="D75" s="219"/>
      <c r="E75" s="219"/>
      <c r="F75" s="219"/>
      <c r="G75" s="219"/>
      <c r="H75" s="219"/>
      <c r="I75" s="219"/>
      <c r="J75" s="219"/>
      <c r="K75" s="219"/>
      <c r="L75" s="219"/>
      <c r="M75" s="219"/>
      <c r="N75" s="219"/>
      <c r="O75" s="219"/>
      <c r="P75" s="219"/>
      <c r="Q75" s="219"/>
      <c r="R75" s="219"/>
      <c r="S75" s="219"/>
      <c r="T75" s="220"/>
    </row>
    <row r="76" spans="1:20" ht="18" customHeight="1">
      <c r="A76" s="218"/>
      <c r="B76" s="219"/>
      <c r="C76" s="219"/>
      <c r="D76" s="219"/>
      <c r="E76" s="219"/>
      <c r="F76" s="219"/>
      <c r="G76" s="219"/>
      <c r="H76" s="219"/>
      <c r="I76" s="219"/>
      <c r="J76" s="219"/>
      <c r="K76" s="219"/>
      <c r="L76" s="219"/>
      <c r="M76" s="219"/>
      <c r="N76" s="219"/>
      <c r="O76" s="219"/>
      <c r="P76" s="219"/>
      <c r="Q76" s="219"/>
      <c r="R76" s="219"/>
      <c r="S76" s="219"/>
      <c r="T76" s="220"/>
    </row>
    <row r="77" spans="1:20" ht="18" customHeight="1">
      <c r="A77" s="218"/>
      <c r="B77" s="219"/>
      <c r="C77" s="219"/>
      <c r="D77" s="219"/>
      <c r="E77" s="219"/>
      <c r="F77" s="219"/>
      <c r="G77" s="219"/>
      <c r="H77" s="219"/>
      <c r="I77" s="219"/>
      <c r="J77" s="219"/>
      <c r="K77" s="219"/>
      <c r="L77" s="219"/>
      <c r="M77" s="219"/>
      <c r="N77" s="219"/>
      <c r="O77" s="219"/>
      <c r="P77" s="219"/>
      <c r="Q77" s="219"/>
      <c r="R77" s="219"/>
      <c r="S77" s="219"/>
      <c r="T77" s="220"/>
    </row>
    <row r="78" spans="1:20" ht="18" customHeight="1">
      <c r="A78" s="218"/>
      <c r="B78" s="219"/>
      <c r="C78" s="219"/>
      <c r="D78" s="219"/>
      <c r="E78" s="219"/>
      <c r="F78" s="219"/>
      <c r="G78" s="219"/>
      <c r="H78" s="219"/>
      <c r="I78" s="219"/>
      <c r="J78" s="219"/>
      <c r="K78" s="219"/>
      <c r="L78" s="219"/>
      <c r="M78" s="219"/>
      <c r="N78" s="219"/>
      <c r="O78" s="219"/>
      <c r="P78" s="219"/>
      <c r="Q78" s="219"/>
      <c r="R78" s="219"/>
      <c r="S78" s="219"/>
      <c r="T78" s="220"/>
    </row>
    <row r="79" spans="1:20" ht="18" customHeight="1">
      <c r="A79" s="218"/>
      <c r="B79" s="219"/>
      <c r="C79" s="219"/>
      <c r="D79" s="219"/>
      <c r="E79" s="219"/>
      <c r="F79" s="219"/>
      <c r="G79" s="219"/>
      <c r="H79" s="219"/>
      <c r="I79" s="219"/>
      <c r="J79" s="219"/>
      <c r="K79" s="219"/>
      <c r="L79" s="219"/>
      <c r="M79" s="219"/>
      <c r="N79" s="219"/>
      <c r="O79" s="219"/>
      <c r="P79" s="219"/>
      <c r="Q79" s="219"/>
      <c r="R79" s="219"/>
      <c r="S79" s="219"/>
      <c r="T79" s="220"/>
    </row>
    <row r="80" spans="1:20" ht="18" customHeight="1">
      <c r="A80" s="218"/>
      <c r="B80" s="219"/>
      <c r="C80" s="219"/>
      <c r="D80" s="219"/>
      <c r="E80" s="219"/>
      <c r="F80" s="219"/>
      <c r="G80" s="219"/>
      <c r="H80" s="219"/>
      <c r="I80" s="219"/>
      <c r="J80" s="219"/>
      <c r="K80" s="219"/>
      <c r="L80" s="219"/>
      <c r="M80" s="219"/>
      <c r="N80" s="219"/>
      <c r="O80" s="219"/>
      <c r="P80" s="219"/>
      <c r="Q80" s="219"/>
      <c r="R80" s="219"/>
      <c r="S80" s="219"/>
      <c r="T80" s="220"/>
    </row>
    <row r="81" spans="1:20" ht="18" customHeight="1">
      <c r="A81" s="218"/>
      <c r="B81" s="219"/>
      <c r="C81" s="219"/>
      <c r="D81" s="219"/>
      <c r="E81" s="219"/>
      <c r="F81" s="219"/>
      <c r="G81" s="219"/>
      <c r="H81" s="219"/>
      <c r="I81" s="219"/>
      <c r="J81" s="219"/>
      <c r="K81" s="219"/>
      <c r="L81" s="219"/>
      <c r="M81" s="219"/>
      <c r="N81" s="219"/>
      <c r="O81" s="219"/>
      <c r="P81" s="219"/>
      <c r="Q81" s="219"/>
      <c r="R81" s="219"/>
      <c r="S81" s="219"/>
      <c r="T81" s="220"/>
    </row>
    <row r="82" spans="1:20" ht="18" customHeight="1">
      <c r="A82" s="218"/>
      <c r="B82" s="219"/>
      <c r="C82" s="219"/>
      <c r="D82" s="219"/>
      <c r="E82" s="219"/>
      <c r="F82" s="219"/>
      <c r="G82" s="219"/>
      <c r="H82" s="219"/>
      <c r="I82" s="219"/>
      <c r="J82" s="219"/>
      <c r="K82" s="219"/>
      <c r="L82" s="219"/>
      <c r="M82" s="219"/>
      <c r="N82" s="219"/>
      <c r="O82" s="219"/>
      <c r="P82" s="219"/>
      <c r="Q82" s="219"/>
      <c r="R82" s="219"/>
      <c r="S82" s="219"/>
      <c r="T82" s="220"/>
    </row>
    <row r="83" spans="1:20" ht="18" customHeight="1">
      <c r="A83" s="218"/>
      <c r="B83" s="219"/>
      <c r="C83" s="219"/>
      <c r="D83" s="219"/>
      <c r="E83" s="219"/>
      <c r="F83" s="219"/>
      <c r="G83" s="219"/>
      <c r="H83" s="219"/>
      <c r="I83" s="219"/>
      <c r="J83" s="219"/>
      <c r="K83" s="219"/>
      <c r="L83" s="219"/>
      <c r="M83" s="219"/>
      <c r="N83" s="219"/>
      <c r="O83" s="219"/>
      <c r="P83" s="219"/>
      <c r="Q83" s="219"/>
      <c r="R83" s="219"/>
      <c r="S83" s="219"/>
      <c r="T83" s="220"/>
    </row>
    <row r="84" spans="1:20" ht="18" customHeight="1">
      <c r="A84" s="218"/>
      <c r="B84" s="219"/>
      <c r="C84" s="219"/>
      <c r="D84" s="219"/>
      <c r="E84" s="219"/>
      <c r="F84" s="219"/>
      <c r="G84" s="219"/>
      <c r="H84" s="219"/>
      <c r="I84" s="219"/>
      <c r="J84" s="219"/>
      <c r="K84" s="219"/>
      <c r="L84" s="219"/>
      <c r="M84" s="219"/>
      <c r="N84" s="219"/>
      <c r="O84" s="219"/>
      <c r="P84" s="219"/>
      <c r="Q84" s="219"/>
      <c r="R84" s="219"/>
      <c r="S84" s="219"/>
      <c r="T84" s="220"/>
    </row>
    <row r="85" spans="1:20" ht="18" customHeight="1">
      <c r="A85" s="218"/>
      <c r="B85" s="219"/>
      <c r="C85" s="219"/>
      <c r="D85" s="219"/>
      <c r="E85" s="219"/>
      <c r="F85" s="219"/>
      <c r="G85" s="219"/>
      <c r="H85" s="219"/>
      <c r="I85" s="219"/>
      <c r="J85" s="219"/>
      <c r="K85" s="219"/>
      <c r="L85" s="219"/>
      <c r="M85" s="219"/>
      <c r="N85" s="219"/>
      <c r="O85" s="219"/>
      <c r="P85" s="219"/>
      <c r="Q85" s="219"/>
      <c r="R85" s="219"/>
      <c r="S85" s="219"/>
      <c r="T85" s="220"/>
    </row>
    <row r="86" spans="1:20" ht="18" customHeight="1">
      <c r="A86" s="218"/>
      <c r="B86" s="219"/>
      <c r="C86" s="219"/>
      <c r="D86" s="219"/>
      <c r="E86" s="219"/>
      <c r="F86" s="219"/>
      <c r="G86" s="219"/>
      <c r="H86" s="219"/>
      <c r="I86" s="219"/>
      <c r="J86" s="219"/>
      <c r="K86" s="219"/>
      <c r="L86" s="219"/>
      <c r="M86" s="219"/>
      <c r="N86" s="219"/>
      <c r="O86" s="219"/>
      <c r="P86" s="219"/>
      <c r="Q86" s="219"/>
      <c r="R86" s="219"/>
      <c r="S86" s="219"/>
      <c r="T86" s="220"/>
    </row>
    <row r="87" spans="1:20" ht="18" customHeight="1">
      <c r="A87" s="218"/>
      <c r="B87" s="219"/>
      <c r="C87" s="219"/>
      <c r="D87" s="219"/>
      <c r="E87" s="219"/>
      <c r="F87" s="219"/>
      <c r="G87" s="219"/>
      <c r="H87" s="219"/>
      <c r="I87" s="219"/>
      <c r="J87" s="219"/>
      <c r="K87" s="219"/>
      <c r="L87" s="219"/>
      <c r="M87" s="219"/>
      <c r="N87" s="219"/>
      <c r="O87" s="219"/>
      <c r="P87" s="219"/>
      <c r="Q87" s="219"/>
      <c r="R87" s="219"/>
      <c r="S87" s="219"/>
      <c r="T87" s="220"/>
    </row>
    <row r="88" spans="1:20" ht="18" customHeight="1">
      <c r="A88" s="218"/>
      <c r="B88" s="219"/>
      <c r="C88" s="219"/>
      <c r="D88" s="219"/>
      <c r="E88" s="219"/>
      <c r="F88" s="219"/>
      <c r="G88" s="219"/>
      <c r="H88" s="219"/>
      <c r="I88" s="219"/>
      <c r="J88" s="219"/>
      <c r="K88" s="219"/>
      <c r="L88" s="219"/>
      <c r="M88" s="219"/>
      <c r="N88" s="219"/>
      <c r="O88" s="219"/>
      <c r="P88" s="219"/>
      <c r="Q88" s="219"/>
      <c r="R88" s="219"/>
      <c r="S88" s="219"/>
      <c r="T88" s="220"/>
    </row>
    <row r="89" spans="1:20" ht="18" customHeight="1">
      <c r="A89" s="218"/>
      <c r="B89" s="219"/>
      <c r="C89" s="219"/>
      <c r="D89" s="219"/>
      <c r="E89" s="219"/>
      <c r="F89" s="219"/>
      <c r="G89" s="219"/>
      <c r="H89" s="219"/>
      <c r="I89" s="219"/>
      <c r="J89" s="219"/>
      <c r="K89" s="219"/>
      <c r="L89" s="219"/>
      <c r="M89" s="219"/>
      <c r="N89" s="219"/>
      <c r="O89" s="219"/>
      <c r="P89" s="219"/>
      <c r="Q89" s="219"/>
      <c r="R89" s="219"/>
      <c r="S89" s="219"/>
      <c r="T89" s="220"/>
    </row>
    <row r="90" spans="1:20" ht="18" customHeight="1">
      <c r="A90" s="218"/>
      <c r="B90" s="219"/>
      <c r="C90" s="219"/>
      <c r="D90" s="219"/>
      <c r="E90" s="219"/>
      <c r="F90" s="219"/>
      <c r="G90" s="219"/>
      <c r="H90" s="219"/>
      <c r="I90" s="219"/>
      <c r="J90" s="219"/>
      <c r="K90" s="219"/>
      <c r="L90" s="219"/>
      <c r="M90" s="219"/>
      <c r="N90" s="219"/>
      <c r="O90" s="219"/>
      <c r="P90" s="219"/>
      <c r="Q90" s="219"/>
      <c r="R90" s="219"/>
      <c r="S90" s="219"/>
      <c r="T90" s="220"/>
    </row>
    <row r="91" spans="1:20" ht="18" customHeight="1">
      <c r="A91" s="218"/>
      <c r="B91" s="219"/>
      <c r="C91" s="219"/>
      <c r="D91" s="219"/>
      <c r="E91" s="219"/>
      <c r="F91" s="219"/>
      <c r="G91" s="219"/>
      <c r="H91" s="219"/>
      <c r="I91" s="219"/>
      <c r="J91" s="219"/>
      <c r="K91" s="219"/>
      <c r="L91" s="219"/>
      <c r="M91" s="219"/>
      <c r="N91" s="219"/>
      <c r="O91" s="219"/>
      <c r="P91" s="219"/>
      <c r="Q91" s="219"/>
      <c r="R91" s="219"/>
      <c r="S91" s="219"/>
      <c r="T91" s="220"/>
    </row>
    <row r="92" spans="1:20" ht="18" customHeight="1">
      <c r="A92" s="218"/>
      <c r="B92" s="219"/>
      <c r="C92" s="219"/>
      <c r="D92" s="219"/>
      <c r="E92" s="219"/>
      <c r="F92" s="219"/>
      <c r="G92" s="219"/>
      <c r="H92" s="219"/>
      <c r="I92" s="219"/>
      <c r="J92" s="219"/>
      <c r="K92" s="219"/>
      <c r="L92" s="219"/>
      <c r="M92" s="219"/>
      <c r="N92" s="219"/>
      <c r="O92" s="219"/>
      <c r="P92" s="219"/>
      <c r="Q92" s="219"/>
      <c r="R92" s="219"/>
      <c r="S92" s="219"/>
      <c r="T92" s="220"/>
    </row>
    <row r="93" spans="1:20" ht="18" customHeight="1">
      <c r="A93" s="218"/>
      <c r="B93" s="219"/>
      <c r="C93" s="219"/>
      <c r="D93" s="219"/>
      <c r="E93" s="219"/>
      <c r="F93" s="219"/>
      <c r="G93" s="219"/>
      <c r="H93" s="219"/>
      <c r="I93" s="219"/>
      <c r="J93" s="219"/>
      <c r="K93" s="219"/>
      <c r="L93" s="219"/>
      <c r="M93" s="219"/>
      <c r="N93" s="219"/>
      <c r="O93" s="219"/>
      <c r="P93" s="219"/>
      <c r="Q93" s="219"/>
      <c r="R93" s="219"/>
      <c r="S93" s="219"/>
      <c r="T93" s="220"/>
    </row>
    <row r="94" spans="1:20" ht="18" customHeight="1">
      <c r="A94" s="218"/>
      <c r="B94" s="219"/>
      <c r="C94" s="219"/>
      <c r="D94" s="219"/>
      <c r="E94" s="219"/>
      <c r="F94" s="219"/>
      <c r="G94" s="219"/>
      <c r="H94" s="219"/>
      <c r="I94" s="219"/>
      <c r="J94" s="219"/>
      <c r="K94" s="219"/>
      <c r="L94" s="219"/>
      <c r="M94" s="219"/>
      <c r="N94" s="219"/>
      <c r="O94" s="219"/>
      <c r="P94" s="219"/>
      <c r="Q94" s="219"/>
      <c r="R94" s="219"/>
      <c r="S94" s="219"/>
      <c r="T94" s="220"/>
    </row>
    <row r="95" spans="1:20" ht="18" customHeight="1" thickBot="1">
      <c r="A95" s="221"/>
      <c r="B95" s="222"/>
      <c r="C95" s="222"/>
      <c r="D95" s="222"/>
      <c r="E95" s="222"/>
      <c r="F95" s="222"/>
      <c r="G95" s="222"/>
      <c r="H95" s="222"/>
      <c r="I95" s="222"/>
      <c r="J95" s="222"/>
      <c r="K95" s="222"/>
      <c r="L95" s="222"/>
      <c r="M95" s="222"/>
      <c r="N95" s="222"/>
      <c r="O95" s="222"/>
      <c r="P95" s="222"/>
      <c r="Q95" s="222"/>
      <c r="R95" s="222"/>
      <c r="S95" s="222"/>
      <c r="T95" s="223"/>
    </row>
    <row r="96" spans="1:20" ht="18" customHeight="1" thickTop="1"/>
  </sheetData>
  <sheetProtection formatCells="0" formatColumns="0" formatRows="0"/>
  <mergeCells count="4">
    <mergeCell ref="B2:I2"/>
    <mergeCell ref="K2:T2"/>
    <mergeCell ref="U10:Z17"/>
    <mergeCell ref="U3:AB8"/>
  </mergeCells>
  <phoneticPr fontId="15"/>
  <pageMargins left="0.7" right="0.7" top="0.75" bottom="0.75" header="0.3" footer="0.3"/>
  <pageSetup paperSize="9" scale="4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N90"/>
  <sheetViews>
    <sheetView view="pageBreakPreview" zoomScale="70" zoomScaleNormal="80" zoomScaleSheetLayoutView="70" workbookViewId="0">
      <pane ySplit="18" topLeftCell="A19" activePane="bottomLeft" state="frozen"/>
      <selection activeCell="M15" sqref="M15"/>
      <selection pane="bottomLeft"/>
    </sheetView>
  </sheetViews>
  <sheetFormatPr defaultColWidth="9" defaultRowHeight="17.25"/>
  <cols>
    <col min="1" max="2" width="6.875" style="399" customWidth="1"/>
    <col min="3" max="3" width="7.125" style="399" customWidth="1"/>
    <col min="4" max="4" width="39.5" style="10" customWidth="1"/>
    <col min="5" max="5" width="12" style="10" customWidth="1"/>
    <col min="6" max="6" width="3.5" style="10" bestFit="1" customWidth="1"/>
    <col min="7" max="7" width="11" style="10" customWidth="1"/>
    <col min="8" max="8" width="21.375" style="380" bestFit="1" customWidth="1"/>
    <col min="9" max="9" width="17.625" style="380" customWidth="1"/>
    <col min="10" max="10" width="67.875" style="381" customWidth="1"/>
    <col min="11" max="16384" width="9" style="10"/>
  </cols>
  <sheetData>
    <row r="1" spans="1:10" ht="29.25" customHeight="1">
      <c r="A1" s="342" t="s">
        <v>163</v>
      </c>
      <c r="C1" s="10"/>
    </row>
    <row r="2" spans="1:10" ht="9.75" customHeight="1">
      <c r="A2" s="340"/>
      <c r="C2" s="10"/>
    </row>
    <row r="3" spans="1:10" ht="35.1" customHeight="1" thickBot="1">
      <c r="A3" s="10"/>
      <c r="B3" s="1239" t="s">
        <v>304</v>
      </c>
      <c r="C3" s="1239"/>
      <c r="D3" s="400" t="str">
        <f>IF(総表!C14="","",総表!C14)</f>
        <v/>
      </c>
      <c r="E3" s="331" t="s">
        <v>305</v>
      </c>
      <c r="F3" s="1237" t="str">
        <f>IF(総表!C22="","",総表!C22)</f>
        <v/>
      </c>
      <c r="G3" s="1238"/>
      <c r="H3" s="1238"/>
      <c r="I3" s="1238"/>
    </row>
    <row r="4" spans="1:10" ht="14.25" customHeight="1" thickBot="1"/>
    <row r="5" spans="1:10" s="327" customFormat="1" ht="24.75" customHeight="1" thickBot="1">
      <c r="A5" s="401" t="s">
        <v>106</v>
      </c>
      <c r="B5" s="402"/>
      <c r="C5" s="402"/>
      <c r="D5" s="402"/>
      <c r="E5" s="1250">
        <f>SUM(E6:G8)</f>
        <v>0</v>
      </c>
      <c r="F5" s="1250"/>
      <c r="G5" s="1251"/>
      <c r="H5" s="141"/>
      <c r="I5" s="141"/>
      <c r="J5" s="403"/>
    </row>
    <row r="6" spans="1:10" s="327" customFormat="1" ht="20.100000000000001" hidden="1" customHeight="1">
      <c r="A6" s="404"/>
      <c r="B6" s="405" t="s">
        <v>22</v>
      </c>
      <c r="C6" s="406"/>
      <c r="D6" s="406"/>
      <c r="E6" s="1252">
        <f>I32</f>
        <v>0</v>
      </c>
      <c r="F6" s="1252"/>
      <c r="G6" s="1253"/>
      <c r="H6" s="142"/>
      <c r="I6" s="142"/>
      <c r="J6" s="403" t="s">
        <v>179</v>
      </c>
    </row>
    <row r="7" spans="1:10" s="327" customFormat="1" ht="19.5" hidden="1" customHeight="1">
      <c r="A7" s="404"/>
      <c r="B7" s="407" t="s">
        <v>171</v>
      </c>
      <c r="C7" s="408"/>
      <c r="D7" s="408"/>
      <c r="E7" s="1260">
        <f>I51</f>
        <v>0</v>
      </c>
      <c r="F7" s="1260"/>
      <c r="G7" s="1261"/>
      <c r="H7" s="142"/>
      <c r="I7" s="142"/>
      <c r="J7" s="403" t="s">
        <v>179</v>
      </c>
    </row>
    <row r="8" spans="1:10" s="327" customFormat="1" ht="20.100000000000001" hidden="1" customHeight="1">
      <c r="A8" s="404"/>
      <c r="B8" s="407" t="s">
        <v>26</v>
      </c>
      <c r="C8" s="408"/>
      <c r="D8" s="408"/>
      <c r="E8" s="1254">
        <f>SUM(E9:G14)</f>
        <v>0</v>
      </c>
      <c r="F8" s="1254"/>
      <c r="G8" s="1255"/>
      <c r="H8" s="142"/>
      <c r="I8" s="142"/>
      <c r="J8" s="403" t="s">
        <v>179</v>
      </c>
    </row>
    <row r="9" spans="1:10" s="327" customFormat="1" ht="20.100000000000001" hidden="1" customHeight="1">
      <c r="A9" s="404"/>
      <c r="B9" s="409"/>
      <c r="C9" s="1244" t="s">
        <v>64</v>
      </c>
      <c r="D9" s="1245"/>
      <c r="E9" s="1258">
        <f>I59</f>
        <v>0</v>
      </c>
      <c r="F9" s="1258"/>
      <c r="G9" s="1259"/>
      <c r="H9" s="142"/>
      <c r="I9" s="142"/>
      <c r="J9" s="403" t="s">
        <v>179</v>
      </c>
    </row>
    <row r="10" spans="1:10" s="327" customFormat="1" ht="20.100000000000001" hidden="1" customHeight="1">
      <c r="A10" s="404"/>
      <c r="B10" s="409"/>
      <c r="C10" s="410" t="s">
        <v>34</v>
      </c>
      <c r="D10" s="411"/>
      <c r="E10" s="1256">
        <f>I64</f>
        <v>0</v>
      </c>
      <c r="F10" s="1256"/>
      <c r="G10" s="1257"/>
      <c r="H10" s="142"/>
      <c r="I10" s="142"/>
      <c r="J10" s="403" t="s">
        <v>179</v>
      </c>
    </row>
    <row r="11" spans="1:10" s="327" customFormat="1" ht="20.100000000000001" hidden="1" customHeight="1">
      <c r="A11" s="404"/>
      <c r="B11" s="409"/>
      <c r="C11" s="412" t="s">
        <v>132</v>
      </c>
      <c r="D11" s="411"/>
      <c r="E11" s="1240">
        <f>I69</f>
        <v>0</v>
      </c>
      <c r="F11" s="1240"/>
      <c r="G11" s="1241"/>
      <c r="H11" s="142"/>
      <c r="I11" s="142"/>
      <c r="J11" s="403" t="s">
        <v>179</v>
      </c>
    </row>
    <row r="12" spans="1:10" s="327" customFormat="1" ht="20.100000000000001" hidden="1" customHeight="1">
      <c r="A12" s="404"/>
      <c r="B12" s="409"/>
      <c r="C12" s="412" t="s">
        <v>35</v>
      </c>
      <c r="D12" s="411"/>
      <c r="E12" s="1242">
        <f>I75</f>
        <v>0</v>
      </c>
      <c r="F12" s="1242"/>
      <c r="G12" s="1243"/>
      <c r="H12" s="142"/>
      <c r="I12" s="142"/>
      <c r="J12" s="403" t="s">
        <v>179</v>
      </c>
    </row>
    <row r="13" spans="1:10" s="327" customFormat="1" ht="20.100000000000001" hidden="1" customHeight="1">
      <c r="A13" s="404"/>
      <c r="B13" s="409"/>
      <c r="C13" s="413" t="s">
        <v>86</v>
      </c>
      <c r="D13" s="411"/>
      <c r="E13" s="1242">
        <f>I81</f>
        <v>0</v>
      </c>
      <c r="F13" s="1242"/>
      <c r="G13" s="1243"/>
      <c r="H13" s="142"/>
      <c r="I13" s="142"/>
      <c r="J13" s="403" t="s">
        <v>179</v>
      </c>
    </row>
    <row r="14" spans="1:10" s="327" customFormat="1" ht="20.100000000000001" hidden="1" customHeight="1" thickBot="1">
      <c r="A14" s="414"/>
      <c r="B14" s="415"/>
      <c r="C14" s="416" t="s">
        <v>29</v>
      </c>
      <c r="D14" s="417"/>
      <c r="E14" s="1248">
        <f>I86</f>
        <v>0</v>
      </c>
      <c r="F14" s="1248"/>
      <c r="G14" s="1249"/>
      <c r="H14" s="142"/>
      <c r="I14" s="142"/>
      <c r="J14" s="403" t="s">
        <v>179</v>
      </c>
    </row>
    <row r="15" spans="1:10" s="327" customFormat="1" ht="20.100000000000001" hidden="1" customHeight="1">
      <c r="A15" s="10"/>
      <c r="B15" s="10"/>
      <c r="C15" s="418"/>
      <c r="D15" s="10"/>
      <c r="E15" s="143"/>
      <c r="F15" s="143"/>
      <c r="G15" s="143"/>
      <c r="H15" s="144"/>
      <c r="I15" s="144"/>
      <c r="J15" s="419"/>
    </row>
    <row r="16" spans="1:10" s="327" customFormat="1" ht="27" customHeight="1">
      <c r="A16" s="10"/>
      <c r="B16" s="10"/>
      <c r="C16" s="418"/>
      <c r="D16" s="10"/>
      <c r="E16" s="143"/>
      <c r="F16" s="143"/>
      <c r="G16" s="143"/>
      <c r="H16" s="144"/>
      <c r="I16" s="144"/>
      <c r="J16" s="419"/>
    </row>
    <row r="17" spans="1:10" ht="9.9499999999999993" customHeight="1" thickBot="1"/>
    <row r="18" spans="1:10" s="424" customFormat="1" ht="18" thickBot="1">
      <c r="A18" s="420" t="s">
        <v>15</v>
      </c>
      <c r="B18" s="421" t="s">
        <v>16</v>
      </c>
      <c r="C18" s="421" t="s">
        <v>17</v>
      </c>
      <c r="D18" s="421" t="s">
        <v>18</v>
      </c>
      <c r="E18" s="1169" t="s">
        <v>19</v>
      </c>
      <c r="F18" s="1169"/>
      <c r="G18" s="1169"/>
      <c r="H18" s="422" t="s">
        <v>20</v>
      </c>
      <c r="I18" s="423" t="s">
        <v>21</v>
      </c>
      <c r="J18" s="418"/>
    </row>
    <row r="19" spans="1:10" ht="20.100000000000001" customHeight="1">
      <c r="A19" s="1246" t="s">
        <v>107</v>
      </c>
      <c r="B19" s="1247"/>
      <c r="C19" s="1247"/>
      <c r="D19" s="1247"/>
      <c r="E19" s="425"/>
      <c r="F19" s="425"/>
      <c r="G19" s="425"/>
      <c r="H19" s="426"/>
      <c r="I19" s="427"/>
      <c r="J19" s="418"/>
    </row>
    <row r="20" spans="1:10" ht="20.100000000000001" customHeight="1">
      <c r="A20" s="428"/>
      <c r="B20" s="429" t="s">
        <v>22</v>
      </c>
      <c r="C20" s="430"/>
      <c r="D20" s="431"/>
      <c r="E20" s="431"/>
      <c r="F20" s="431"/>
      <c r="G20" s="431"/>
      <c r="H20" s="432"/>
      <c r="I20" s="433"/>
      <c r="J20" s="418"/>
    </row>
    <row r="21" spans="1:10" ht="20.100000000000001" customHeight="1">
      <c r="A21" s="428"/>
      <c r="B21" s="434"/>
      <c r="C21" s="435" t="s">
        <v>87</v>
      </c>
      <c r="D21" s="436"/>
      <c r="E21" s="436"/>
      <c r="F21" s="436"/>
      <c r="G21" s="436"/>
      <c r="H21" s="1165" t="str">
        <f>IF($E$22="","","会場毎の情報は別紙参照。")</f>
        <v/>
      </c>
      <c r="I21" s="1166"/>
      <c r="J21" s="418"/>
    </row>
    <row r="22" spans="1:10" ht="20.100000000000001" customHeight="1">
      <c r="A22" s="428"/>
      <c r="B22" s="434"/>
      <c r="C22" s="437"/>
      <c r="D22" s="438" t="s">
        <v>475</v>
      </c>
      <c r="E22" s="1196"/>
      <c r="F22" s="1196"/>
      <c r="G22" s="1197"/>
      <c r="H22" s="1180"/>
      <c r="I22" s="1181"/>
      <c r="J22" s="439" t="s">
        <v>158</v>
      </c>
    </row>
    <row r="23" spans="1:10" ht="20.100000000000001" customHeight="1">
      <c r="A23" s="428"/>
      <c r="B23" s="440"/>
      <c r="C23" s="441"/>
      <c r="D23" s="442" t="s">
        <v>88</v>
      </c>
      <c r="E23" s="1176" t="str">
        <f>IF($E$22="",IF(総表!I25="","",(総表!I25&amp;"（"&amp;総表!K25&amp;総表!L25&amp;"）")),"")</f>
        <v/>
      </c>
      <c r="F23" s="1177"/>
      <c r="G23" s="1177"/>
      <c r="H23" s="1178"/>
      <c r="I23" s="1179"/>
      <c r="J23" s="145" t="s">
        <v>89</v>
      </c>
    </row>
    <row r="24" spans="1:10" ht="20.100000000000001" customHeight="1">
      <c r="A24" s="428"/>
      <c r="B24" s="440"/>
      <c r="C24" s="441"/>
      <c r="D24" s="443" t="s">
        <v>109</v>
      </c>
      <c r="E24" s="1173"/>
      <c r="F24" s="1174"/>
      <c r="G24" s="1175"/>
      <c r="H24" s="1167"/>
      <c r="I24" s="1168"/>
      <c r="J24" s="146" t="s">
        <v>421</v>
      </c>
    </row>
    <row r="25" spans="1:10" ht="20.100000000000001" customHeight="1">
      <c r="A25" s="428"/>
      <c r="B25" s="440"/>
      <c r="C25" s="441"/>
      <c r="D25" s="444" t="s">
        <v>110</v>
      </c>
      <c r="E25" s="1170"/>
      <c r="F25" s="1171"/>
      <c r="G25" s="1172"/>
      <c r="H25" s="445"/>
      <c r="I25" s="446"/>
      <c r="J25" s="146" t="s">
        <v>472</v>
      </c>
    </row>
    <row r="26" spans="1:10" ht="20.100000000000001" customHeight="1">
      <c r="A26" s="428"/>
      <c r="B26" s="440"/>
      <c r="C26" s="441"/>
      <c r="D26" s="442" t="s">
        <v>104</v>
      </c>
      <c r="E26" s="1198">
        <f>E24-E25</f>
        <v>0</v>
      </c>
      <c r="F26" s="1198"/>
      <c r="G26" s="1198"/>
      <c r="H26" s="1201" t="s">
        <v>134</v>
      </c>
      <c r="I26" s="1194" t="str">
        <f>IF(E26*E27=0,"",E26*E27)</f>
        <v/>
      </c>
      <c r="J26" s="447"/>
    </row>
    <row r="27" spans="1:10" ht="20.100000000000001" customHeight="1">
      <c r="A27" s="428"/>
      <c r="B27" s="440"/>
      <c r="C27" s="441"/>
      <c r="D27" s="448" t="s">
        <v>93</v>
      </c>
      <c r="E27" s="1200">
        <f>IF($E$22="○",0,IF(個表!K18="",0,個表!K18))</f>
        <v>0</v>
      </c>
      <c r="F27" s="1200"/>
      <c r="G27" s="1200"/>
      <c r="H27" s="1202"/>
      <c r="I27" s="1195"/>
      <c r="J27" s="447"/>
    </row>
    <row r="28" spans="1:10" ht="20.100000000000001" customHeight="1">
      <c r="A28" s="428"/>
      <c r="B28" s="440"/>
      <c r="C28" s="441"/>
      <c r="D28" s="450" t="s">
        <v>94</v>
      </c>
      <c r="E28" s="1199" t="str">
        <f>IF(I26="","",SUM(G32:G45))</f>
        <v/>
      </c>
      <c r="F28" s="1199"/>
      <c r="G28" s="1199"/>
      <c r="H28" s="147" t="s">
        <v>108</v>
      </c>
      <c r="I28" s="451" t="str">
        <f>IF(I26="","",E28/I26)</f>
        <v/>
      </c>
      <c r="J28" s="148"/>
    </row>
    <row r="29" spans="1:10" ht="20.100000000000001" customHeight="1">
      <c r="A29" s="428"/>
      <c r="B29" s="440"/>
      <c r="C29" s="441"/>
      <c r="D29" s="452" t="s">
        <v>105</v>
      </c>
      <c r="E29" s="1203" t="str">
        <f>IF(I26="","",SUM(G32:G46))</f>
        <v/>
      </c>
      <c r="F29" s="1203"/>
      <c r="G29" s="1203"/>
      <c r="H29" s="449" t="s">
        <v>600</v>
      </c>
      <c r="I29" s="453" t="str">
        <f>IF(I26="","",E29/I26)</f>
        <v/>
      </c>
      <c r="J29" s="148"/>
    </row>
    <row r="30" spans="1:10" ht="20.100000000000001" customHeight="1">
      <c r="A30" s="428"/>
      <c r="B30" s="440"/>
      <c r="C30" s="1210" t="s">
        <v>198</v>
      </c>
      <c r="D30" s="1211"/>
      <c r="E30" s="1212"/>
      <c r="F30" s="1212"/>
      <c r="G30" s="1212"/>
      <c r="H30" s="1183" t="str">
        <f>IF($E$22="","","会場毎の入場券内訳は別紙参照。")</f>
        <v/>
      </c>
      <c r="I30" s="1184"/>
      <c r="J30" s="149"/>
    </row>
    <row r="31" spans="1:10" ht="20.100000000000001" customHeight="1">
      <c r="A31" s="428"/>
      <c r="B31" s="440"/>
      <c r="C31" s="454"/>
      <c r="D31" s="455" t="s">
        <v>46</v>
      </c>
      <c r="E31" s="456" t="s">
        <v>429</v>
      </c>
      <c r="F31" s="457" t="s">
        <v>23</v>
      </c>
      <c r="G31" s="457" t="s">
        <v>24</v>
      </c>
      <c r="H31" s="458" t="s">
        <v>25</v>
      </c>
      <c r="I31" s="459" t="s">
        <v>21</v>
      </c>
      <c r="J31" s="146"/>
    </row>
    <row r="32" spans="1:10">
      <c r="A32" s="428"/>
      <c r="B32" s="440"/>
      <c r="C32" s="454"/>
      <c r="D32" s="203"/>
      <c r="E32" s="11"/>
      <c r="F32" s="460" t="str">
        <f>IF(E32="","","×")</f>
        <v/>
      </c>
      <c r="G32" s="11"/>
      <c r="H32" s="461">
        <f>E32*G32</f>
        <v>0</v>
      </c>
      <c r="I32" s="462">
        <f>IF($E$22="",ROUNDDOWN(H49,-3)/1000,I33)</f>
        <v>0</v>
      </c>
      <c r="J32" s="1182" t="s">
        <v>41</v>
      </c>
    </row>
    <row r="33" spans="1:14">
      <c r="A33" s="428"/>
      <c r="B33" s="440"/>
      <c r="C33" s="454"/>
      <c r="D33" s="204"/>
      <c r="E33" s="12"/>
      <c r="F33" s="463" t="str">
        <f t="shared" ref="F33:F46" si="0">IF(E33="","","×")</f>
        <v/>
      </c>
      <c r="G33" s="12"/>
      <c r="H33" s="464">
        <f t="shared" ref="H33:H43" si="1">E33*G33</f>
        <v>0</v>
      </c>
      <c r="I33" s="465">
        <f ca="1">ROUNDDOWN('別紙　入場料詳細'!E3,-3)/1000</f>
        <v>0</v>
      </c>
      <c r="J33" s="1182"/>
    </row>
    <row r="34" spans="1:14">
      <c r="A34" s="428"/>
      <c r="B34" s="440"/>
      <c r="C34" s="454"/>
      <c r="D34" s="204"/>
      <c r="E34" s="12"/>
      <c r="F34" s="463" t="str">
        <f t="shared" si="0"/>
        <v/>
      </c>
      <c r="G34" s="12"/>
      <c r="H34" s="464">
        <f t="shared" si="1"/>
        <v>0</v>
      </c>
      <c r="I34" s="466"/>
      <c r="J34" s="1182"/>
    </row>
    <row r="35" spans="1:14">
      <c r="A35" s="428"/>
      <c r="B35" s="440"/>
      <c r="C35" s="454"/>
      <c r="D35" s="204"/>
      <c r="E35" s="12"/>
      <c r="F35" s="463" t="str">
        <f t="shared" si="0"/>
        <v/>
      </c>
      <c r="G35" s="12"/>
      <c r="H35" s="464">
        <f t="shared" si="1"/>
        <v>0</v>
      </c>
      <c r="I35" s="466"/>
      <c r="J35" s="1182"/>
    </row>
    <row r="36" spans="1:14">
      <c r="A36" s="428"/>
      <c r="B36" s="440"/>
      <c r="C36" s="454"/>
      <c r="D36" s="204"/>
      <c r="E36" s="12"/>
      <c r="F36" s="463" t="str">
        <f t="shared" si="0"/>
        <v/>
      </c>
      <c r="G36" s="12"/>
      <c r="H36" s="464">
        <f t="shared" si="1"/>
        <v>0</v>
      </c>
      <c r="I36" s="466"/>
      <c r="J36" s="146" t="s">
        <v>42</v>
      </c>
    </row>
    <row r="37" spans="1:14">
      <c r="A37" s="428"/>
      <c r="B37" s="440"/>
      <c r="C37" s="454"/>
      <c r="D37" s="204"/>
      <c r="E37" s="12"/>
      <c r="F37" s="463" t="str">
        <f t="shared" si="0"/>
        <v/>
      </c>
      <c r="G37" s="12"/>
      <c r="H37" s="464">
        <f t="shared" si="1"/>
        <v>0</v>
      </c>
      <c r="I37" s="466"/>
      <c r="J37" s="146" t="s">
        <v>43</v>
      </c>
    </row>
    <row r="38" spans="1:14">
      <c r="A38" s="428"/>
      <c r="B38" s="440"/>
      <c r="C38" s="454"/>
      <c r="D38" s="204"/>
      <c r="E38" s="12"/>
      <c r="F38" s="463" t="str">
        <f t="shared" si="0"/>
        <v/>
      </c>
      <c r="G38" s="12"/>
      <c r="H38" s="464">
        <f t="shared" si="1"/>
        <v>0</v>
      </c>
      <c r="I38" s="466"/>
      <c r="J38" s="146" t="s">
        <v>44</v>
      </c>
    </row>
    <row r="39" spans="1:14">
      <c r="A39" s="428"/>
      <c r="B39" s="440"/>
      <c r="C39" s="454"/>
      <c r="D39" s="204"/>
      <c r="E39" s="12"/>
      <c r="F39" s="463" t="str">
        <f t="shared" si="0"/>
        <v/>
      </c>
      <c r="G39" s="12"/>
      <c r="H39" s="464">
        <f t="shared" si="1"/>
        <v>0</v>
      </c>
      <c r="I39" s="466"/>
      <c r="J39" s="145"/>
    </row>
    <row r="40" spans="1:14">
      <c r="A40" s="428"/>
      <c r="B40" s="440"/>
      <c r="C40" s="454"/>
      <c r="D40" s="204"/>
      <c r="E40" s="12"/>
      <c r="F40" s="463" t="str">
        <f t="shared" si="0"/>
        <v/>
      </c>
      <c r="G40" s="12"/>
      <c r="H40" s="464">
        <f t="shared" si="1"/>
        <v>0</v>
      </c>
      <c r="I40" s="466"/>
      <c r="J40" s="145"/>
    </row>
    <row r="41" spans="1:14">
      <c r="A41" s="428"/>
      <c r="B41" s="440"/>
      <c r="C41" s="454"/>
      <c r="D41" s="204"/>
      <c r="E41" s="12"/>
      <c r="F41" s="463"/>
      <c r="G41" s="12"/>
      <c r="H41" s="464">
        <f t="shared" si="1"/>
        <v>0</v>
      </c>
      <c r="I41" s="466"/>
      <c r="J41" s="146"/>
    </row>
    <row r="42" spans="1:14">
      <c r="A42" s="428"/>
      <c r="B42" s="440"/>
      <c r="C42" s="454"/>
      <c r="D42" s="204"/>
      <c r="E42" s="12"/>
      <c r="F42" s="463" t="str">
        <f t="shared" si="0"/>
        <v/>
      </c>
      <c r="G42" s="12"/>
      <c r="H42" s="464">
        <f t="shared" si="1"/>
        <v>0</v>
      </c>
      <c r="I42" s="466"/>
      <c r="J42" s="447"/>
    </row>
    <row r="43" spans="1:14">
      <c r="A43" s="428"/>
      <c r="B43" s="440"/>
      <c r="C43" s="454"/>
      <c r="D43" s="204"/>
      <c r="E43" s="12"/>
      <c r="F43" s="463" t="str">
        <f t="shared" si="0"/>
        <v/>
      </c>
      <c r="G43" s="12"/>
      <c r="H43" s="464">
        <f t="shared" si="1"/>
        <v>0</v>
      </c>
      <c r="I43" s="466"/>
      <c r="J43" s="146"/>
    </row>
    <row r="44" spans="1:14" ht="20.100000000000001" customHeight="1">
      <c r="A44" s="428"/>
      <c r="B44" s="440"/>
      <c r="C44" s="454"/>
      <c r="D44" s="1204" t="s">
        <v>555</v>
      </c>
      <c r="E44" s="467" t="s">
        <v>478</v>
      </c>
      <c r="F44" s="1206" t="s">
        <v>479</v>
      </c>
      <c r="G44" s="1207"/>
      <c r="H44" s="468" t="s">
        <v>480</v>
      </c>
      <c r="I44" s="466"/>
      <c r="J44" s="1191" t="s">
        <v>615</v>
      </c>
      <c r="K44" s="146"/>
      <c r="L44" s="146"/>
      <c r="M44" s="146"/>
      <c r="N44" s="146"/>
    </row>
    <row r="45" spans="1:14" ht="20.100000000000001" customHeight="1">
      <c r="A45" s="428"/>
      <c r="B45" s="440"/>
      <c r="C45" s="454"/>
      <c r="D45" s="1205"/>
      <c r="E45" s="256"/>
      <c r="F45" s="1208"/>
      <c r="G45" s="1209"/>
      <c r="H45" s="257"/>
      <c r="I45" s="466"/>
      <c r="J45" s="1191"/>
      <c r="K45" s="146"/>
      <c r="L45" s="146"/>
      <c r="M45" s="146"/>
      <c r="N45" s="146"/>
    </row>
    <row r="46" spans="1:14" ht="20.100000000000001" customHeight="1">
      <c r="A46" s="428"/>
      <c r="B46" s="440"/>
      <c r="C46" s="454"/>
      <c r="D46" s="469" t="s">
        <v>90</v>
      </c>
      <c r="E46" s="470">
        <v>0</v>
      </c>
      <c r="F46" s="471" t="str">
        <f t="shared" si="0"/>
        <v>×</v>
      </c>
      <c r="G46" s="1192"/>
      <c r="H46" s="1193"/>
      <c r="I46" s="466"/>
      <c r="J46" s="1191"/>
    </row>
    <row r="47" spans="1:14" ht="20.100000000000001" customHeight="1">
      <c r="A47" s="428"/>
      <c r="B47" s="440"/>
      <c r="C47" s="472"/>
      <c r="D47" s="1185" t="s">
        <v>91</v>
      </c>
      <c r="E47" s="1186"/>
      <c r="F47" s="1186"/>
      <c r="G47" s="1186"/>
      <c r="H47" s="473">
        <f>SUM(H32:H43)</f>
        <v>0</v>
      </c>
      <c r="I47" s="474"/>
      <c r="J47" s="145"/>
    </row>
    <row r="48" spans="1:14" ht="20.100000000000001" customHeight="1">
      <c r="A48" s="428"/>
      <c r="B48" s="440"/>
      <c r="C48" s="472"/>
      <c r="D48" s="1187" t="s">
        <v>165</v>
      </c>
      <c r="E48" s="1188"/>
      <c r="F48" s="1188"/>
      <c r="G48" s="1188"/>
      <c r="H48" s="13"/>
      <c r="I48" s="474"/>
      <c r="J48" s="145"/>
    </row>
    <row r="49" spans="1:10" ht="20.100000000000001" customHeight="1">
      <c r="A49" s="428"/>
      <c r="B49" s="440"/>
      <c r="C49" s="472"/>
      <c r="D49" s="1189" t="s">
        <v>92</v>
      </c>
      <c r="E49" s="1190"/>
      <c r="F49" s="1190"/>
      <c r="G49" s="1190"/>
      <c r="H49" s="475">
        <f>H47+H48</f>
        <v>0</v>
      </c>
      <c r="I49" s="474"/>
      <c r="J49" s="145"/>
    </row>
    <row r="50" spans="1:10" ht="20.100000000000001" customHeight="1">
      <c r="A50" s="428"/>
      <c r="B50" s="407" t="s">
        <v>473</v>
      </c>
      <c r="C50" s="476"/>
      <c r="D50" s="476"/>
      <c r="E50" s="476"/>
      <c r="F50" s="476"/>
      <c r="G50" s="476"/>
      <c r="H50" s="476"/>
      <c r="I50" s="477"/>
      <c r="J50" s="145"/>
    </row>
    <row r="51" spans="1:10">
      <c r="A51" s="428"/>
      <c r="B51" s="478"/>
      <c r="C51" s="1234"/>
      <c r="D51" s="263"/>
      <c r="E51" s="1231"/>
      <c r="F51" s="1232"/>
      <c r="G51" s="1233"/>
      <c r="H51" s="14"/>
      <c r="I51" s="1213">
        <f>ROUNDDOWN((SUM(H51:H56)),-3)/1000</f>
        <v>0</v>
      </c>
      <c r="J51" s="145"/>
    </row>
    <row r="52" spans="1:10">
      <c r="A52" s="428"/>
      <c r="B52" s="478"/>
      <c r="C52" s="1235"/>
      <c r="D52" s="264"/>
      <c r="E52" s="1225"/>
      <c r="F52" s="1226"/>
      <c r="G52" s="1227"/>
      <c r="H52" s="15"/>
      <c r="I52" s="1214"/>
      <c r="J52" s="145"/>
    </row>
    <row r="53" spans="1:10">
      <c r="A53" s="428"/>
      <c r="B53" s="478"/>
      <c r="C53" s="1235"/>
      <c r="D53" s="264"/>
      <c r="E53" s="1225"/>
      <c r="F53" s="1226"/>
      <c r="G53" s="1227"/>
      <c r="H53" s="15"/>
      <c r="I53" s="1214"/>
      <c r="J53" s="145"/>
    </row>
    <row r="54" spans="1:10">
      <c r="A54" s="428"/>
      <c r="B54" s="478"/>
      <c r="C54" s="1235"/>
      <c r="D54" s="264"/>
      <c r="E54" s="1225"/>
      <c r="F54" s="1226"/>
      <c r="G54" s="1227"/>
      <c r="H54" s="15"/>
      <c r="I54" s="1214"/>
      <c r="J54" s="145"/>
    </row>
    <row r="55" spans="1:10">
      <c r="A55" s="428"/>
      <c r="B55" s="478"/>
      <c r="C55" s="1235"/>
      <c r="D55" s="264"/>
      <c r="E55" s="1225"/>
      <c r="F55" s="1226"/>
      <c r="G55" s="1227"/>
      <c r="H55" s="34"/>
      <c r="I55" s="1214"/>
      <c r="J55" s="145"/>
    </row>
    <row r="56" spans="1:10">
      <c r="A56" s="428"/>
      <c r="B56" s="479"/>
      <c r="C56" s="1236"/>
      <c r="D56" s="265"/>
      <c r="E56" s="1228"/>
      <c r="F56" s="1229"/>
      <c r="G56" s="1230"/>
      <c r="H56" s="15"/>
      <c r="I56" s="1215"/>
      <c r="J56" s="145"/>
    </row>
    <row r="57" spans="1:10" ht="20.100000000000001" customHeight="1">
      <c r="A57" s="428"/>
      <c r="B57" s="409" t="s">
        <v>26</v>
      </c>
      <c r="C57" s="480"/>
      <c r="D57" s="480"/>
      <c r="E57" s="480"/>
      <c r="F57" s="480"/>
      <c r="G57" s="480"/>
      <c r="H57" s="481"/>
      <c r="I57" s="482"/>
      <c r="J57" s="483"/>
    </row>
    <row r="58" spans="1:10" ht="20.100000000000001" customHeight="1">
      <c r="A58" s="428"/>
      <c r="B58" s="484"/>
      <c r="C58" s="435" t="s">
        <v>64</v>
      </c>
      <c r="D58" s="485"/>
      <c r="E58" s="485"/>
      <c r="F58" s="485"/>
      <c r="G58" s="485"/>
      <c r="H58" s="486"/>
      <c r="I58" s="487"/>
      <c r="J58" s="483"/>
    </row>
    <row r="59" spans="1:10">
      <c r="A59" s="428"/>
      <c r="B59" s="440"/>
      <c r="C59" s="454"/>
      <c r="D59" s="263"/>
      <c r="E59" s="1231"/>
      <c r="F59" s="1232"/>
      <c r="G59" s="1233"/>
      <c r="H59" s="14"/>
      <c r="I59" s="1213">
        <f>ROUNDDOWN((SUM(H59:H62)),-3)/1000</f>
        <v>0</v>
      </c>
      <c r="J59" s="1216"/>
    </row>
    <row r="60" spans="1:10">
      <c r="A60" s="428"/>
      <c r="B60" s="440"/>
      <c r="C60" s="454"/>
      <c r="D60" s="264"/>
      <c r="E60" s="1225"/>
      <c r="F60" s="1226"/>
      <c r="G60" s="1227"/>
      <c r="H60" s="15"/>
      <c r="I60" s="1214"/>
      <c r="J60" s="1217"/>
    </row>
    <row r="61" spans="1:10">
      <c r="A61" s="428"/>
      <c r="B61" s="440"/>
      <c r="C61" s="454"/>
      <c r="D61" s="264"/>
      <c r="E61" s="1225"/>
      <c r="F61" s="1226"/>
      <c r="G61" s="1227"/>
      <c r="H61" s="15"/>
      <c r="I61" s="1214"/>
      <c r="J61" s="1217"/>
    </row>
    <row r="62" spans="1:10">
      <c r="A62" s="428"/>
      <c r="B62" s="440"/>
      <c r="C62" s="488"/>
      <c r="D62" s="265"/>
      <c r="E62" s="1228"/>
      <c r="F62" s="1229"/>
      <c r="G62" s="1230"/>
      <c r="H62" s="16"/>
      <c r="I62" s="1215"/>
      <c r="J62" s="1217"/>
    </row>
    <row r="63" spans="1:10" ht="20.100000000000001" customHeight="1">
      <c r="A63" s="428"/>
      <c r="B63" s="409"/>
      <c r="C63" s="435" t="s">
        <v>27</v>
      </c>
      <c r="D63" s="485"/>
      <c r="E63" s="485"/>
      <c r="F63" s="485"/>
      <c r="G63" s="485"/>
      <c r="H63" s="486"/>
      <c r="I63" s="487"/>
      <c r="J63" s="483"/>
    </row>
    <row r="64" spans="1:10">
      <c r="A64" s="428"/>
      <c r="B64" s="440"/>
      <c r="C64" s="454"/>
      <c r="D64" s="266"/>
      <c r="E64" s="1220"/>
      <c r="F64" s="1220"/>
      <c r="G64" s="1220"/>
      <c r="H64" s="14"/>
      <c r="I64" s="1213">
        <f>ROUNDDOWN((SUM(H64:H67)),-3)/1000</f>
        <v>0</v>
      </c>
      <c r="J64" s="1216"/>
    </row>
    <row r="65" spans="1:10">
      <c r="A65" s="428"/>
      <c r="B65" s="440"/>
      <c r="C65" s="454"/>
      <c r="D65" s="267"/>
      <c r="E65" s="1218"/>
      <c r="F65" s="1218"/>
      <c r="G65" s="1218"/>
      <c r="H65" s="15"/>
      <c r="I65" s="1214"/>
      <c r="J65" s="1217"/>
    </row>
    <row r="66" spans="1:10">
      <c r="A66" s="428"/>
      <c r="B66" s="440"/>
      <c r="C66" s="454"/>
      <c r="D66" s="267"/>
      <c r="E66" s="1218"/>
      <c r="F66" s="1218"/>
      <c r="G66" s="1218"/>
      <c r="H66" s="15"/>
      <c r="I66" s="1214"/>
      <c r="J66" s="1217"/>
    </row>
    <row r="67" spans="1:10">
      <c r="A67" s="428"/>
      <c r="B67" s="440"/>
      <c r="C67" s="488"/>
      <c r="D67" s="268"/>
      <c r="E67" s="1219"/>
      <c r="F67" s="1219"/>
      <c r="G67" s="1219"/>
      <c r="H67" s="16"/>
      <c r="I67" s="1215"/>
      <c r="J67" s="1217"/>
    </row>
    <row r="68" spans="1:10" ht="20.100000000000001" customHeight="1">
      <c r="A68" s="428"/>
      <c r="B68" s="1221"/>
      <c r="C68" s="489" t="s">
        <v>133</v>
      </c>
      <c r="D68" s="490"/>
      <c r="E68" s="436"/>
      <c r="F68" s="436"/>
      <c r="G68" s="436"/>
      <c r="H68" s="491"/>
      <c r="I68" s="492"/>
    </row>
    <row r="69" spans="1:10">
      <c r="A69" s="428"/>
      <c r="B69" s="1221"/>
      <c r="C69" s="441"/>
      <c r="D69" s="266"/>
      <c r="E69" s="1220"/>
      <c r="F69" s="1220"/>
      <c r="G69" s="1220"/>
      <c r="H69" s="17"/>
      <c r="I69" s="1213">
        <f>ROUNDDOWN((SUM(H69:H73)),-3)/1000</f>
        <v>0</v>
      </c>
      <c r="J69" s="1217"/>
    </row>
    <row r="70" spans="1:10">
      <c r="A70" s="428"/>
      <c r="B70" s="1221"/>
      <c r="C70" s="441"/>
      <c r="D70" s="267"/>
      <c r="E70" s="1218"/>
      <c r="F70" s="1218"/>
      <c r="G70" s="1218"/>
      <c r="H70" s="18"/>
      <c r="I70" s="1214"/>
      <c r="J70" s="1217"/>
    </row>
    <row r="71" spans="1:10">
      <c r="A71" s="428"/>
      <c r="B71" s="1221"/>
      <c r="C71" s="441"/>
      <c r="D71" s="267"/>
      <c r="E71" s="1218"/>
      <c r="F71" s="1218"/>
      <c r="G71" s="1218"/>
      <c r="H71" s="18"/>
      <c r="I71" s="1214"/>
      <c r="J71" s="1217"/>
    </row>
    <row r="72" spans="1:10">
      <c r="A72" s="428"/>
      <c r="B72" s="1221"/>
      <c r="C72" s="441"/>
      <c r="D72" s="267"/>
      <c r="E72" s="1218"/>
      <c r="F72" s="1218"/>
      <c r="G72" s="1218"/>
      <c r="H72" s="18"/>
      <c r="I72" s="1214"/>
      <c r="J72" s="1217"/>
    </row>
    <row r="73" spans="1:10">
      <c r="A73" s="428"/>
      <c r="B73" s="1221"/>
      <c r="C73" s="493"/>
      <c r="D73" s="268"/>
      <c r="E73" s="1219"/>
      <c r="F73" s="1219"/>
      <c r="G73" s="1219"/>
      <c r="H73" s="19"/>
      <c r="I73" s="1215"/>
      <c r="J73" s="1217"/>
    </row>
    <row r="74" spans="1:10" ht="20.100000000000001" customHeight="1">
      <c r="A74" s="428"/>
      <c r="B74" s="440"/>
      <c r="C74" s="489" t="s">
        <v>28</v>
      </c>
      <c r="D74" s="490"/>
      <c r="E74" s="436"/>
      <c r="F74" s="436"/>
      <c r="G74" s="436"/>
      <c r="H74" s="491"/>
      <c r="I74" s="487"/>
    </row>
    <row r="75" spans="1:10">
      <c r="A75" s="428"/>
      <c r="B75" s="440"/>
      <c r="C75" s="454"/>
      <c r="D75" s="266"/>
      <c r="E75" s="1220"/>
      <c r="F75" s="1220"/>
      <c r="G75" s="1220"/>
      <c r="H75" s="17"/>
      <c r="I75" s="1213">
        <f>ROUNDDOWN((SUM(H75:H79)),-3)/1000</f>
        <v>0</v>
      </c>
      <c r="J75" s="1217"/>
    </row>
    <row r="76" spans="1:10">
      <c r="A76" s="428"/>
      <c r="B76" s="440"/>
      <c r="C76" s="454"/>
      <c r="D76" s="267"/>
      <c r="E76" s="1218"/>
      <c r="F76" s="1218"/>
      <c r="G76" s="1218"/>
      <c r="H76" s="18"/>
      <c r="I76" s="1214"/>
      <c r="J76" s="1217"/>
    </row>
    <row r="77" spans="1:10">
      <c r="A77" s="428"/>
      <c r="B77" s="440"/>
      <c r="C77" s="454"/>
      <c r="D77" s="267"/>
      <c r="E77" s="1218"/>
      <c r="F77" s="1218"/>
      <c r="G77" s="1218"/>
      <c r="H77" s="18"/>
      <c r="I77" s="1214"/>
      <c r="J77" s="1217"/>
    </row>
    <row r="78" spans="1:10">
      <c r="A78" s="428"/>
      <c r="B78" s="440"/>
      <c r="C78" s="454"/>
      <c r="D78" s="267"/>
      <c r="E78" s="1218"/>
      <c r="F78" s="1218"/>
      <c r="G78" s="1218"/>
      <c r="H78" s="18"/>
      <c r="I78" s="1214"/>
      <c r="J78" s="1217"/>
    </row>
    <row r="79" spans="1:10">
      <c r="A79" s="428"/>
      <c r="B79" s="440"/>
      <c r="C79" s="488"/>
      <c r="D79" s="268"/>
      <c r="E79" s="1219"/>
      <c r="F79" s="1219"/>
      <c r="G79" s="1219"/>
      <c r="H79" s="19"/>
      <c r="I79" s="1215"/>
      <c r="J79" s="1217"/>
    </row>
    <row r="80" spans="1:10" ht="20.100000000000001" customHeight="1">
      <c r="A80" s="428"/>
      <c r="B80" s="440"/>
      <c r="C80" s="494" t="s">
        <v>319</v>
      </c>
      <c r="D80" s="490"/>
      <c r="E80" s="1222"/>
      <c r="F80" s="1222"/>
      <c r="G80" s="1222"/>
      <c r="H80" s="491"/>
      <c r="I80" s="495"/>
      <c r="J80" s="1217"/>
    </row>
    <row r="81" spans="1:10">
      <c r="A81" s="428"/>
      <c r="B81" s="440"/>
      <c r="C81" s="441"/>
      <c r="D81" s="266"/>
      <c r="E81" s="1220"/>
      <c r="F81" s="1220"/>
      <c r="G81" s="1220"/>
      <c r="H81" s="17"/>
      <c r="I81" s="1213">
        <f>ROUNDDOWN((SUM(H81:H84)),-3)/1000</f>
        <v>0</v>
      </c>
      <c r="J81" s="1216"/>
    </row>
    <row r="82" spans="1:10">
      <c r="A82" s="428"/>
      <c r="B82" s="440"/>
      <c r="C82" s="441"/>
      <c r="D82" s="267"/>
      <c r="E82" s="1218"/>
      <c r="F82" s="1218"/>
      <c r="G82" s="1218"/>
      <c r="H82" s="18"/>
      <c r="I82" s="1214"/>
      <c r="J82" s="1217"/>
    </row>
    <row r="83" spans="1:10">
      <c r="A83" s="428"/>
      <c r="B83" s="440"/>
      <c r="C83" s="441"/>
      <c r="D83" s="267"/>
      <c r="E83" s="1218"/>
      <c r="F83" s="1218"/>
      <c r="G83" s="1218"/>
      <c r="H83" s="18"/>
      <c r="I83" s="1214"/>
      <c r="J83" s="1217"/>
    </row>
    <row r="84" spans="1:10">
      <c r="A84" s="428"/>
      <c r="B84" s="440"/>
      <c r="C84" s="493"/>
      <c r="D84" s="268"/>
      <c r="E84" s="1219"/>
      <c r="F84" s="1219"/>
      <c r="G84" s="1219"/>
      <c r="H84" s="19"/>
      <c r="I84" s="1215"/>
      <c r="J84" s="1217"/>
    </row>
    <row r="85" spans="1:10" ht="20.100000000000001" customHeight="1">
      <c r="A85" s="428"/>
      <c r="B85" s="440"/>
      <c r="C85" s="435" t="s">
        <v>29</v>
      </c>
      <c r="D85" s="490"/>
      <c r="E85" s="436"/>
      <c r="F85" s="436"/>
      <c r="G85" s="436"/>
      <c r="H85" s="491"/>
      <c r="I85" s="487"/>
    </row>
    <row r="86" spans="1:10">
      <c r="A86" s="428"/>
      <c r="B86" s="440"/>
      <c r="C86" s="441"/>
      <c r="D86" s="266"/>
      <c r="E86" s="1220"/>
      <c r="F86" s="1220"/>
      <c r="G86" s="1220"/>
      <c r="H86" s="17"/>
      <c r="I86" s="1213">
        <f>ROUNDDOWN((SUM(H86:H90)),-3)/1000</f>
        <v>0</v>
      </c>
      <c r="J86" s="1216"/>
    </row>
    <row r="87" spans="1:10">
      <c r="A87" s="428"/>
      <c r="B87" s="440"/>
      <c r="C87" s="441"/>
      <c r="D87" s="267"/>
      <c r="E87" s="1218"/>
      <c r="F87" s="1218"/>
      <c r="G87" s="1218"/>
      <c r="H87" s="18"/>
      <c r="I87" s="1214"/>
      <c r="J87" s="1217"/>
    </row>
    <row r="88" spans="1:10">
      <c r="A88" s="428"/>
      <c r="B88" s="440"/>
      <c r="C88" s="441"/>
      <c r="D88" s="267"/>
      <c r="E88" s="1218"/>
      <c r="F88" s="1218"/>
      <c r="G88" s="1218"/>
      <c r="H88" s="18"/>
      <c r="I88" s="1214"/>
      <c r="J88" s="1217"/>
    </row>
    <row r="89" spans="1:10">
      <c r="A89" s="428"/>
      <c r="B89" s="440"/>
      <c r="C89" s="441"/>
      <c r="D89" s="267"/>
      <c r="E89" s="1218"/>
      <c r="F89" s="1218"/>
      <c r="G89" s="1218"/>
      <c r="H89" s="18"/>
      <c r="I89" s="1214"/>
      <c r="J89" s="1217"/>
    </row>
    <row r="90" spans="1:10" ht="18" thickBot="1">
      <c r="A90" s="496"/>
      <c r="B90" s="497"/>
      <c r="C90" s="498"/>
      <c r="D90" s="269"/>
      <c r="E90" s="1224"/>
      <c r="F90" s="1224"/>
      <c r="G90" s="1224"/>
      <c r="H90" s="20"/>
      <c r="I90" s="1223"/>
      <c r="J90" s="1217"/>
    </row>
  </sheetData>
  <sheetProtection algorithmName="SHA-512" hashValue="BBEvb3n/mnoB3En8GXOyv+H500vQSQ2Fg1Ccyk7UgartTA9IL+kbNZ+usfyHYkM2is6cwQ4iBCiky7an0+l++w==" saltValue="N8KlHivYnF7z0YIttqQsRA==" spinCount="100000" sheet="1" objects="1" scenarios="1"/>
  <customSheetViews>
    <customSheetView guid="{1931C2DD-0477-40D3-ABFA-7C96E25F8814}" scale="80" fitToPage="1">
      <pane ySplit="11" topLeftCell="A12" activePane="bottomLeft" state="frozen"/>
      <selection pane="bottomLeft"/>
      <rowBreaks count="1" manualBreakCount="1">
        <brk id="58" max="8" man="1"/>
      </rowBreaks>
      <pageMargins left="0.70866141732283472" right="0.70866141732283472" top="0.59055118110236227" bottom="0.59055118110236227" header="0.19685039370078741" footer="0"/>
      <pageSetup paperSize="9" scale="48" orientation="portrait" r:id="rId1"/>
      <headerFooter>
        <oddHeader>&amp;L&amp;22【収入予算】</oddHeader>
      </headerFooter>
    </customSheetView>
  </customSheetViews>
  <mergeCells count="90">
    <mergeCell ref="A19:D19"/>
    <mergeCell ref="E14:G14"/>
    <mergeCell ref="E5:G5"/>
    <mergeCell ref="E6:G6"/>
    <mergeCell ref="E8:G8"/>
    <mergeCell ref="E10:G10"/>
    <mergeCell ref="E9:G9"/>
    <mergeCell ref="E7:G7"/>
    <mergeCell ref="F3:I3"/>
    <mergeCell ref="B3:C3"/>
    <mergeCell ref="E11:G11"/>
    <mergeCell ref="E12:G12"/>
    <mergeCell ref="E13:G13"/>
    <mergeCell ref="C9:D9"/>
    <mergeCell ref="I51:I56"/>
    <mergeCell ref="C51:C56"/>
    <mergeCell ref="E51:G51"/>
    <mergeCell ref="E52:G52"/>
    <mergeCell ref="E53:G53"/>
    <mergeCell ref="E54:G54"/>
    <mergeCell ref="E55:G55"/>
    <mergeCell ref="E56:G56"/>
    <mergeCell ref="I59:I62"/>
    <mergeCell ref="J59:J62"/>
    <mergeCell ref="E60:G60"/>
    <mergeCell ref="E61:G61"/>
    <mergeCell ref="E62:G62"/>
    <mergeCell ref="E59:G59"/>
    <mergeCell ref="I86:I90"/>
    <mergeCell ref="J86:J90"/>
    <mergeCell ref="E87:G87"/>
    <mergeCell ref="E88:G88"/>
    <mergeCell ref="E90:G90"/>
    <mergeCell ref="E86:G86"/>
    <mergeCell ref="E89:G89"/>
    <mergeCell ref="I81:I84"/>
    <mergeCell ref="J81:J84"/>
    <mergeCell ref="E82:G82"/>
    <mergeCell ref="E83:G83"/>
    <mergeCell ref="E84:G84"/>
    <mergeCell ref="E81:G81"/>
    <mergeCell ref="I75:I79"/>
    <mergeCell ref="J75:J80"/>
    <mergeCell ref="E76:G76"/>
    <mergeCell ref="E77:G77"/>
    <mergeCell ref="E78:G78"/>
    <mergeCell ref="E79:G79"/>
    <mergeCell ref="E80:G80"/>
    <mergeCell ref="E75:G75"/>
    <mergeCell ref="B68:B73"/>
    <mergeCell ref="E69:G69"/>
    <mergeCell ref="I69:I73"/>
    <mergeCell ref="J69:J73"/>
    <mergeCell ref="E70:G70"/>
    <mergeCell ref="E71:G71"/>
    <mergeCell ref="E72:G72"/>
    <mergeCell ref="E73:G73"/>
    <mergeCell ref="I64:I67"/>
    <mergeCell ref="J64:J67"/>
    <mergeCell ref="E65:G65"/>
    <mergeCell ref="E66:G66"/>
    <mergeCell ref="E67:G67"/>
    <mergeCell ref="E64:G64"/>
    <mergeCell ref="E29:G29"/>
    <mergeCell ref="D44:D45"/>
    <mergeCell ref="F44:G44"/>
    <mergeCell ref="F45:G45"/>
    <mergeCell ref="C30:D30"/>
    <mergeCell ref="E30:G30"/>
    <mergeCell ref="I26:I27"/>
    <mergeCell ref="E22:G22"/>
    <mergeCell ref="E26:G26"/>
    <mergeCell ref="E28:G28"/>
    <mergeCell ref="E27:G27"/>
    <mergeCell ref="H26:H27"/>
    <mergeCell ref="J32:J33"/>
    <mergeCell ref="H30:I30"/>
    <mergeCell ref="D47:G47"/>
    <mergeCell ref="D48:G48"/>
    <mergeCell ref="D49:G49"/>
    <mergeCell ref="J34:J35"/>
    <mergeCell ref="J44:J46"/>
    <mergeCell ref="G46:H46"/>
    <mergeCell ref="H21:I21"/>
    <mergeCell ref="H24:I24"/>
    <mergeCell ref="E18:G18"/>
    <mergeCell ref="E25:G25"/>
    <mergeCell ref="E24:G24"/>
    <mergeCell ref="E23:I23"/>
    <mergeCell ref="H22:I22"/>
  </mergeCells>
  <phoneticPr fontId="12"/>
  <conditionalFormatting sqref="D44">
    <cfRule type="expression" dxfId="72" priority="1" stopIfTrue="1">
      <formula>$H$5=TRUE</formula>
    </cfRule>
  </conditionalFormatting>
  <conditionalFormatting sqref="D44:F44 H44:H45 E45:F45">
    <cfRule type="expression" dxfId="71" priority="2" stopIfTrue="1">
      <formula>$E$22="○"</formula>
    </cfRule>
  </conditionalFormatting>
  <conditionalFormatting sqref="E22:I23 E24:H24 E25:I29 D32:G43 D46:F46 H48">
    <cfRule type="expression" dxfId="70" priority="6" stopIfTrue="1">
      <formula>$E$22="○"</formula>
    </cfRule>
  </conditionalFormatting>
  <dataValidations count="10">
    <dataValidation imeMode="halfAlpha" allowBlank="1" showInputMessage="1" showErrorMessage="1" sqref="I91:I65523 I18:I20" xr:uid="{00000000-0002-0000-0900-000000000000}"/>
    <dataValidation type="custom" allowBlank="1" showInputMessage="1" showErrorMessage="1" errorTitle="複数会場" error="複数会場の場合は別紙にご記入ください。" sqref="F32:F43 E46:F46" xr:uid="{00000000-0002-0000-0900-000001000000}">
      <formula1>#REF!="一会場"</formula1>
    </dataValidation>
    <dataValidation type="whole" operator="greaterThanOrEqual" allowBlank="1" showInputMessage="1" showErrorMessage="1" sqref="H64:H90 H59:H62" xr:uid="{00000000-0002-0000-0900-000002000000}">
      <formula1>0</formula1>
    </dataValidation>
    <dataValidation type="list" allowBlank="1" showInputMessage="1" showErrorMessage="1" sqref="E22:G22" xr:uid="{00000000-0002-0000-0900-000003000000}">
      <formula1>"○"</formula1>
    </dataValidation>
    <dataValidation type="custom" allowBlank="1" showInputMessage="1" showErrorMessage="1" errorTitle="複数会場" error="複数会場の場合は別紙にご記入ください。" sqref="E27" xr:uid="{00000000-0002-0000-0900-000004000000}">
      <formula1>$E$21="一会場"</formula1>
    </dataValidation>
    <dataValidation type="whole" operator="lessThanOrEqual" allowBlank="1" showInputMessage="1" showErrorMessage="1" errorTitle="割引額について" error="割引額はマイナスで御記入ください。" sqref="H48" xr:uid="{00000000-0002-0000-0900-000005000000}">
      <formula1>0</formula1>
    </dataValidation>
    <dataValidation type="custom" allowBlank="1" showInputMessage="1" showErrorMessage="1" errorTitle="入場料収入は別紙に記載" error="入場料収入を別紙に記載する際はこちらへの入力をお控えください。" sqref="D32:E43 G32:G43 E44:F45 H45 D44" xr:uid="{00000000-0002-0000-0900-000006000000}">
      <formula1>$E$22=""</formula1>
    </dataValidation>
    <dataValidation allowBlank="1" showInputMessage="1" showErrorMessage="1" prompt="会場の席数に関する備考欄" sqref="H24:I24" xr:uid="{00000000-0002-0000-0900-000007000000}"/>
    <dataValidation imeMode="hiragana" allowBlank="1" showInputMessage="1" showErrorMessage="1" sqref="D44 H44" xr:uid="{97260377-BEA6-4CDB-9BD0-5643A2084954}"/>
    <dataValidation imeMode="off" allowBlank="1" showInputMessage="1" showErrorMessage="1" sqref="H44" xr:uid="{0CBDBCD8-46D0-4E2D-8B17-5B99237DF913}"/>
  </dataValidations>
  <printOptions horizontalCentered="1"/>
  <pageMargins left="0.78740157480314965" right="0.78740157480314965" top="0.59055118110236227" bottom="0.59055118110236227" header="0" footer="0"/>
  <pageSetup paperSize="9" scale="51" orientation="portrait" cellComments="asDisplayed" r:id="rId2"/>
  <headerFooter scaleWithDoc="0"/>
  <rowBreaks count="1" manualBreakCount="1">
    <brk id="73" max="8" man="1"/>
  </rowBreaks>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77623-D1E4-49B5-B4F8-81C3D2DAC413}">
  <sheetPr codeName="Sheet13">
    <pageSetUpPr fitToPage="1"/>
  </sheetPr>
  <dimension ref="A1:S441"/>
  <sheetViews>
    <sheetView view="pageBreakPreview" zoomScale="70" zoomScaleNormal="80" zoomScaleSheetLayoutView="70" workbookViewId="0"/>
  </sheetViews>
  <sheetFormatPr defaultColWidth="9" defaultRowHeight="20.100000000000001" customHeight="1"/>
  <cols>
    <col min="1" max="1" width="10.625" style="22" customWidth="1"/>
    <col min="2" max="2" width="7.625" style="22" customWidth="1"/>
    <col min="3" max="3" width="6.625" style="22" customWidth="1"/>
    <col min="4" max="4" width="10.625" style="187" customWidth="1"/>
    <col min="5" max="5" width="4.625" style="22" customWidth="1"/>
    <col min="6" max="6" width="10.625" style="22" customWidth="1"/>
    <col min="7" max="7" width="14.625" style="22" customWidth="1"/>
    <col min="8" max="8" width="3.625" style="22" customWidth="1"/>
    <col min="9" max="9" width="10.625" style="22" customWidth="1"/>
    <col min="10" max="10" width="7.625" style="22" customWidth="1"/>
    <col min="11" max="11" width="6.625" style="22" customWidth="1"/>
    <col min="12" max="12" width="10.625" style="187" customWidth="1"/>
    <col min="13" max="13" width="4.625" style="22" customWidth="1"/>
    <col min="14" max="14" width="10.625" style="22" customWidth="1"/>
    <col min="15" max="15" width="12.625" style="22" customWidth="1"/>
    <col min="16" max="16" width="63.75" style="22" customWidth="1"/>
    <col min="17" max="16384" width="9" style="23"/>
  </cols>
  <sheetData>
    <row r="1" spans="1:19" ht="40.15" customHeight="1">
      <c r="A1" s="80" t="s">
        <v>14</v>
      </c>
      <c r="B1" s="21"/>
      <c r="C1" s="21"/>
      <c r="D1" s="182"/>
      <c r="E1" s="21"/>
      <c r="F1" s="21"/>
      <c r="G1" s="21"/>
      <c r="J1" s="1285"/>
      <c r="K1" s="1285"/>
      <c r="L1" s="1285"/>
      <c r="M1" s="1285"/>
      <c r="N1" s="1285"/>
      <c r="O1" s="1285"/>
      <c r="P1" s="1277" t="s">
        <v>481</v>
      </c>
    </row>
    <row r="2" spans="1:19" s="52" customFormat="1" ht="20.100000000000001" customHeight="1">
      <c r="A2" s="51"/>
      <c r="B2" s="51"/>
      <c r="C2" s="51"/>
      <c r="D2" s="183"/>
      <c r="E2" s="51"/>
      <c r="F2" s="51"/>
      <c r="G2" s="51"/>
      <c r="H2" s="51"/>
      <c r="I2" s="51"/>
      <c r="J2" s="51"/>
      <c r="K2" s="51"/>
      <c r="L2" s="183"/>
      <c r="M2" s="51"/>
      <c r="N2" s="51"/>
      <c r="O2" s="51"/>
      <c r="P2" s="1277"/>
    </row>
    <row r="3" spans="1:19" s="57" customFormat="1" ht="20.100000000000001" customHeight="1">
      <c r="A3" s="1355" t="s">
        <v>121</v>
      </c>
      <c r="B3" s="1356"/>
      <c r="C3" s="1356"/>
      <c r="D3" s="1356"/>
      <c r="E3" s="1365">
        <f ca="1">SUMIF($A$10:$O$1054,"合計",OFFSET($A$10:$O$1054,0,6))</f>
        <v>0</v>
      </c>
      <c r="F3" s="1365"/>
      <c r="G3" s="1366"/>
      <c r="H3" s="53"/>
      <c r="I3" s="51"/>
      <c r="J3" s="51"/>
      <c r="K3" s="51"/>
      <c r="L3" s="183"/>
      <c r="M3" s="51"/>
      <c r="N3" s="54"/>
      <c r="O3" s="55"/>
      <c r="P3" s="56"/>
    </row>
    <row r="4" spans="1:19" s="57" customFormat="1" ht="20.100000000000001" customHeight="1">
      <c r="A4" s="1357" t="s">
        <v>113</v>
      </c>
      <c r="B4" s="1358"/>
      <c r="C4" s="1359">
        <f ca="1">SUMIF($A$10:$O$1054,"公演回数",OFFSET($A$10:$O$1054,0,2))</f>
        <v>0</v>
      </c>
      <c r="D4" s="1360"/>
      <c r="E4" s="1361" t="s">
        <v>119</v>
      </c>
      <c r="F4" s="1362"/>
      <c r="G4" s="286">
        <f ca="1">SUMIF($A$10:$O$1054,"使用席数×公演回数(a)",OFFSET($A$10:$O$1054,0,4))</f>
        <v>0</v>
      </c>
      <c r="H4" s="58"/>
      <c r="I4" s="51"/>
      <c r="J4" s="51"/>
      <c r="K4" s="51"/>
      <c r="L4" s="183"/>
      <c r="M4" s="51"/>
      <c r="N4" s="54"/>
      <c r="O4" s="55"/>
      <c r="P4" s="1286" t="s">
        <v>482</v>
      </c>
    </row>
    <row r="5" spans="1:19" s="57" customFormat="1" ht="20.100000000000001" customHeight="1">
      <c r="A5" s="1355" t="s">
        <v>118</v>
      </c>
      <c r="B5" s="1356"/>
      <c r="C5" s="1363">
        <f ca="1">SUMIF($A$10:$O$1054,"販売枚数(b)",OFFSET($A$10:$O$1054,0,2))</f>
        <v>0</v>
      </c>
      <c r="D5" s="1364"/>
      <c r="E5" s="1306" t="s">
        <v>120</v>
      </c>
      <c r="F5" s="1356"/>
      <c r="G5" s="287" t="str">
        <f ca="1">IFERROR(C5/G4,"")</f>
        <v/>
      </c>
      <c r="H5" s="59"/>
      <c r="I5" s="51"/>
      <c r="J5" s="51"/>
      <c r="K5" s="51"/>
      <c r="L5" s="183"/>
      <c r="M5" s="51"/>
      <c r="N5" s="54"/>
      <c r="O5" s="55"/>
      <c r="P5" s="1286"/>
    </row>
    <row r="6" spans="1:19" s="57" customFormat="1" ht="20.100000000000001" customHeight="1">
      <c r="A6" s="1326" t="s">
        <v>595</v>
      </c>
      <c r="B6" s="1327"/>
      <c r="C6" s="1367">
        <f ca="1">SUMIF($A$10:$O$1054,"入場者数(c)",OFFSET($A$10:$O$1054,0,2))</f>
        <v>0</v>
      </c>
      <c r="D6" s="1368"/>
      <c r="E6" s="1369" t="s">
        <v>597</v>
      </c>
      <c r="F6" s="1370"/>
      <c r="G6" s="288" t="str">
        <f ca="1">IFERROR(C6/G4,"")</f>
        <v/>
      </c>
      <c r="H6" s="59"/>
      <c r="I6" s="51"/>
      <c r="J6" s="51"/>
      <c r="K6" s="51"/>
      <c r="L6" s="183"/>
      <c r="M6" s="51"/>
      <c r="N6" s="51"/>
      <c r="O6" s="51"/>
      <c r="P6" s="148" t="s">
        <v>483</v>
      </c>
    </row>
    <row r="7" spans="1:19" s="57" customFormat="1" ht="19.899999999999999" customHeight="1">
      <c r="A7" s="56"/>
      <c r="B7" s="56"/>
      <c r="C7" s="56"/>
      <c r="D7" s="184"/>
      <c r="E7" s="56"/>
      <c r="F7" s="56"/>
      <c r="G7" s="56">
        <v>1</v>
      </c>
      <c r="H7" s="60"/>
      <c r="I7" s="51"/>
      <c r="J7" s="51"/>
      <c r="K7" s="51"/>
      <c r="L7" s="183"/>
      <c r="M7" s="51"/>
      <c r="N7" s="54"/>
      <c r="O7" s="55">
        <v>2</v>
      </c>
      <c r="P7" s="56"/>
    </row>
    <row r="8" spans="1:19" s="57" customFormat="1" ht="20.100000000000001" customHeight="1">
      <c r="A8" s="1281" t="s">
        <v>111</v>
      </c>
      <c r="B8" s="1282"/>
      <c r="C8" s="1264" t="str">
        <f>IF(総表!$D25="","",TEXT(総表!$D25,"yyyy/mm/dd")&amp;総表!$F25&amp;TEXT(総表!$G25,"yyyy/mm/dd"))</f>
        <v/>
      </c>
      <c r="D8" s="1265"/>
      <c r="E8" s="1265"/>
      <c r="F8" s="1265"/>
      <c r="G8" s="1266"/>
      <c r="H8" s="60"/>
      <c r="I8" s="1281" t="s">
        <v>111</v>
      </c>
      <c r="J8" s="1282"/>
      <c r="K8" s="1264" t="str">
        <f>IF(総表!$D26="","",TEXT(総表!$D26,"yyyy/mm/dd")&amp;総表!$F25&amp;TEXT(総表!$G26,"yyyy/mm/dd"))</f>
        <v/>
      </c>
      <c r="L8" s="1265"/>
      <c r="M8" s="1265"/>
      <c r="N8" s="1265"/>
      <c r="O8" s="1266"/>
      <c r="P8" s="207"/>
      <c r="Q8" s="10"/>
      <c r="R8" s="207"/>
      <c r="S8" s="10"/>
    </row>
    <row r="9" spans="1:19" s="57" customFormat="1" ht="20.100000000000001" customHeight="1">
      <c r="A9" s="1269" t="s">
        <v>30</v>
      </c>
      <c r="B9" s="1270"/>
      <c r="C9" s="1278" t="str">
        <f>IF(総表!$I25="","",総表!$I25)</f>
        <v/>
      </c>
      <c r="D9" s="1279"/>
      <c r="E9" s="1279"/>
      <c r="F9" s="1279"/>
      <c r="G9" s="1280"/>
      <c r="H9" s="60"/>
      <c r="I9" s="1269" t="s">
        <v>30</v>
      </c>
      <c r="J9" s="1270"/>
      <c r="K9" s="1278" t="str">
        <f>IF(総表!$I26="","",総表!$I26)</f>
        <v/>
      </c>
      <c r="L9" s="1279"/>
      <c r="M9" s="1279"/>
      <c r="N9" s="1279"/>
      <c r="O9" s="1280"/>
      <c r="P9" s="145" t="s">
        <v>89</v>
      </c>
      <c r="Q9" s="10"/>
      <c r="R9" s="145"/>
      <c r="S9" s="10"/>
    </row>
    <row r="10" spans="1:19" s="57" customFormat="1" ht="20.100000000000001" customHeight="1">
      <c r="A10" s="1267" t="s">
        <v>484</v>
      </c>
      <c r="B10" s="1268"/>
      <c r="C10" s="1262"/>
      <c r="D10" s="1263"/>
      <c r="E10" s="1373" t="s">
        <v>486</v>
      </c>
      <c r="F10" s="1268" t="s">
        <v>487</v>
      </c>
      <c r="G10" s="282"/>
      <c r="H10" s="60"/>
      <c r="I10" s="1267" t="s">
        <v>484</v>
      </c>
      <c r="J10" s="1268"/>
      <c r="K10" s="1262"/>
      <c r="L10" s="1263"/>
      <c r="M10" s="1373" t="s">
        <v>486</v>
      </c>
      <c r="N10" s="1268" t="s">
        <v>487</v>
      </c>
      <c r="O10" s="282"/>
      <c r="P10" s="146" t="s">
        <v>485</v>
      </c>
      <c r="Q10" s="10"/>
      <c r="R10" s="146"/>
      <c r="S10" s="10"/>
    </row>
    <row r="11" spans="1:19" s="57" customFormat="1" ht="20.100000000000001" customHeight="1">
      <c r="A11" s="1281" t="s">
        <v>122</v>
      </c>
      <c r="B11" s="1282"/>
      <c r="C11" s="1283">
        <f>C10-G10</f>
        <v>0</v>
      </c>
      <c r="D11" s="1284"/>
      <c r="E11" s="1318" t="s">
        <v>112</v>
      </c>
      <c r="F11" s="1319"/>
      <c r="G11" s="612">
        <f>個表!K18</f>
        <v>0</v>
      </c>
      <c r="H11" s="56"/>
      <c r="I11" s="1281" t="s">
        <v>122</v>
      </c>
      <c r="J11" s="1282"/>
      <c r="K11" s="1283">
        <f>K10-O10</f>
        <v>0</v>
      </c>
      <c r="L11" s="1284"/>
      <c r="M11" s="1318" t="s">
        <v>112</v>
      </c>
      <c r="N11" s="1319"/>
      <c r="O11" s="612">
        <f>個表!K19</f>
        <v>0</v>
      </c>
      <c r="P11" s="146" t="s">
        <v>488</v>
      </c>
      <c r="Q11" s="10"/>
      <c r="R11" s="146"/>
      <c r="S11" s="10"/>
    </row>
    <row r="12" spans="1:19" s="57" customFormat="1" ht="20.100000000000001" customHeight="1">
      <c r="A12" s="1374" t="s">
        <v>123</v>
      </c>
      <c r="B12" s="1375"/>
      <c r="C12" s="1376"/>
      <c r="D12" s="1376"/>
      <c r="E12" s="1377" t="str">
        <f>IF(C11*G11=0,"",C11*G11)</f>
        <v/>
      </c>
      <c r="F12" s="1378"/>
      <c r="G12" s="1379"/>
      <c r="H12" s="60"/>
      <c r="I12" s="1374" t="s">
        <v>123</v>
      </c>
      <c r="J12" s="1375"/>
      <c r="K12" s="1376"/>
      <c r="L12" s="1376"/>
      <c r="M12" s="1377" t="str">
        <f>IF(K11*O11=0,"",K11*O11)</f>
        <v/>
      </c>
      <c r="N12" s="1378"/>
      <c r="O12" s="1379"/>
      <c r="P12" s="146" t="s">
        <v>489</v>
      </c>
      <c r="Q12" s="10"/>
      <c r="R12" s="146"/>
      <c r="S12" s="10"/>
    </row>
    <row r="13" spans="1:19" s="57" customFormat="1" ht="20.100000000000001" customHeight="1">
      <c r="A13" s="1299" t="s">
        <v>116</v>
      </c>
      <c r="B13" s="1303"/>
      <c r="C13" s="1336">
        <f>IF(G11="","",SUM(F17:F26))</f>
        <v>0</v>
      </c>
      <c r="D13" s="1337"/>
      <c r="E13" s="1371" t="s">
        <v>117</v>
      </c>
      <c r="F13" s="1372"/>
      <c r="G13" s="280" t="str">
        <f>IF(E12="","",C13/E12)</f>
        <v/>
      </c>
      <c r="H13" s="60"/>
      <c r="I13" s="1299" t="s">
        <v>116</v>
      </c>
      <c r="J13" s="1303"/>
      <c r="K13" s="1336">
        <f>IF(O11="","",SUM(N17:N26))</f>
        <v>0</v>
      </c>
      <c r="L13" s="1337"/>
      <c r="M13" s="1295" t="s">
        <v>117</v>
      </c>
      <c r="N13" s="1296"/>
      <c r="O13" s="280" t="str">
        <f>IF(M12="","",K13/M12)</f>
        <v/>
      </c>
      <c r="P13" s="146" t="s">
        <v>490</v>
      </c>
      <c r="Q13" s="10"/>
      <c r="R13" s="146"/>
      <c r="S13" s="10"/>
    </row>
    <row r="14" spans="1:19" s="57" customFormat="1" ht="20.100000000000001" customHeight="1">
      <c r="A14" s="1326" t="s">
        <v>596</v>
      </c>
      <c r="B14" s="1327"/>
      <c r="C14" s="1336">
        <f>IF(G11="","",SUM(F17:F26,F29))</f>
        <v>0</v>
      </c>
      <c r="D14" s="1337"/>
      <c r="E14" s="1310" t="s">
        <v>598</v>
      </c>
      <c r="F14" s="1311"/>
      <c r="G14" s="281" t="str">
        <f>IF(E12="","",C14/E12)</f>
        <v/>
      </c>
      <c r="H14" s="60"/>
      <c r="I14" s="1326" t="s">
        <v>596</v>
      </c>
      <c r="J14" s="1327"/>
      <c r="K14" s="1336">
        <f>IF(O11="","",SUM(N17:N26,N29))</f>
        <v>0</v>
      </c>
      <c r="L14" s="1337"/>
      <c r="M14" s="1310" t="s">
        <v>598</v>
      </c>
      <c r="N14" s="1311"/>
      <c r="O14" s="281" t="str">
        <f>IF(M12="","",K14/M12)</f>
        <v/>
      </c>
      <c r="P14" s="148"/>
      <c r="Q14" s="10"/>
      <c r="R14" s="148"/>
      <c r="S14" s="10"/>
    </row>
    <row r="15" spans="1:19" s="57" customFormat="1" ht="20.100000000000001" customHeight="1">
      <c r="A15" s="1299" t="s">
        <v>197</v>
      </c>
      <c r="B15" s="1300"/>
      <c r="C15" s="1300"/>
      <c r="D15" s="1300"/>
      <c r="E15" s="1300"/>
      <c r="F15" s="1300"/>
      <c r="G15" s="1301"/>
      <c r="H15" s="60"/>
      <c r="I15" s="1299" t="s">
        <v>197</v>
      </c>
      <c r="J15" s="1300"/>
      <c r="K15" s="1300"/>
      <c r="L15" s="1300"/>
      <c r="M15" s="1300"/>
      <c r="N15" s="1300"/>
      <c r="O15" s="1301"/>
      <c r="P15" s="148"/>
      <c r="Q15" s="10"/>
      <c r="R15" s="148"/>
      <c r="S15" s="10"/>
    </row>
    <row r="16" spans="1:19" s="57" customFormat="1" ht="20.100000000000001" customHeight="1">
      <c r="A16" s="1274" t="s">
        <v>45</v>
      </c>
      <c r="B16" s="1275"/>
      <c r="C16" s="1276"/>
      <c r="D16" s="240" t="s">
        <v>440</v>
      </c>
      <c r="E16" s="241" t="s">
        <v>31</v>
      </c>
      <c r="F16" s="241" t="s">
        <v>32</v>
      </c>
      <c r="G16" s="242" t="s">
        <v>33</v>
      </c>
      <c r="H16" s="230"/>
      <c r="I16" s="1274" t="s">
        <v>45</v>
      </c>
      <c r="J16" s="1275"/>
      <c r="K16" s="1276"/>
      <c r="L16" s="240" t="s">
        <v>440</v>
      </c>
      <c r="M16" s="241" t="s">
        <v>31</v>
      </c>
      <c r="N16" s="241" t="s">
        <v>32</v>
      </c>
      <c r="O16" s="242" t="s">
        <v>33</v>
      </c>
      <c r="P16" s="1302" t="s">
        <v>477</v>
      </c>
      <c r="Q16" s="10"/>
      <c r="R16" s="149"/>
      <c r="S16" s="10"/>
    </row>
    <row r="17" spans="1:19" s="233" customFormat="1" ht="20.100000000000001" customHeight="1">
      <c r="A17" s="1323"/>
      <c r="B17" s="1324"/>
      <c r="C17" s="1325"/>
      <c r="D17" s="283"/>
      <c r="E17" s="243" t="s">
        <v>31</v>
      </c>
      <c r="F17" s="244"/>
      <c r="G17" s="245">
        <f t="shared" ref="G17:G26" si="0">D17*F17</f>
        <v>0</v>
      </c>
      <c r="H17" s="230"/>
      <c r="I17" s="1323"/>
      <c r="J17" s="1324"/>
      <c r="K17" s="1325"/>
      <c r="L17" s="283"/>
      <c r="M17" s="243" t="s">
        <v>31</v>
      </c>
      <c r="N17" s="244"/>
      <c r="O17" s="245">
        <f t="shared" ref="O17:O26" si="1">L17*N17</f>
        <v>0</v>
      </c>
      <c r="P17" s="1302"/>
      <c r="Q17" s="232"/>
      <c r="R17" s="231"/>
      <c r="S17" s="232"/>
    </row>
    <row r="18" spans="1:19" s="233" customFormat="1" ht="20.100000000000001" customHeight="1">
      <c r="A18" s="1271"/>
      <c r="B18" s="1272"/>
      <c r="C18" s="1273"/>
      <c r="D18" s="284"/>
      <c r="E18" s="246" t="s">
        <v>31</v>
      </c>
      <c r="F18" s="247"/>
      <c r="G18" s="248">
        <f t="shared" si="0"/>
        <v>0</v>
      </c>
      <c r="H18" s="230"/>
      <c r="I18" s="1271"/>
      <c r="J18" s="1272"/>
      <c r="K18" s="1273"/>
      <c r="L18" s="284"/>
      <c r="M18" s="246" t="s">
        <v>31</v>
      </c>
      <c r="N18" s="247"/>
      <c r="O18" s="248">
        <f t="shared" si="1"/>
        <v>0</v>
      </c>
      <c r="P18" s="231" t="s">
        <v>491</v>
      </c>
      <c r="Q18" s="232"/>
      <c r="R18" s="1382"/>
      <c r="S18" s="232"/>
    </row>
    <row r="19" spans="1:19" s="233" customFormat="1" ht="20.100000000000001" customHeight="1">
      <c r="A19" s="1271"/>
      <c r="B19" s="1272"/>
      <c r="C19" s="1273"/>
      <c r="D19" s="284"/>
      <c r="E19" s="246" t="s">
        <v>31</v>
      </c>
      <c r="F19" s="247"/>
      <c r="G19" s="248">
        <f t="shared" si="0"/>
        <v>0</v>
      </c>
      <c r="H19" s="230"/>
      <c r="I19" s="1271"/>
      <c r="J19" s="1272"/>
      <c r="K19" s="1273"/>
      <c r="L19" s="284"/>
      <c r="M19" s="246" t="s">
        <v>31</v>
      </c>
      <c r="N19" s="247"/>
      <c r="O19" s="248">
        <f t="shared" si="1"/>
        <v>0</v>
      </c>
      <c r="P19" s="231" t="s">
        <v>492</v>
      </c>
      <c r="Q19" s="232"/>
      <c r="R19" s="1382"/>
      <c r="S19" s="232"/>
    </row>
    <row r="20" spans="1:19" s="233" customFormat="1" ht="20.100000000000001" customHeight="1">
      <c r="A20" s="1271"/>
      <c r="B20" s="1272"/>
      <c r="C20" s="1273"/>
      <c r="D20" s="284"/>
      <c r="E20" s="246" t="s">
        <v>31</v>
      </c>
      <c r="F20" s="247"/>
      <c r="G20" s="248">
        <f t="shared" si="0"/>
        <v>0</v>
      </c>
      <c r="H20" s="230"/>
      <c r="I20" s="1271"/>
      <c r="J20" s="1272"/>
      <c r="K20" s="1273"/>
      <c r="L20" s="284"/>
      <c r="M20" s="246" t="s">
        <v>31</v>
      </c>
      <c r="N20" s="247"/>
      <c r="O20" s="248">
        <f t="shared" si="1"/>
        <v>0</v>
      </c>
      <c r="P20" s="231" t="s">
        <v>44</v>
      </c>
      <c r="Q20" s="232"/>
      <c r="R20" s="231"/>
      <c r="S20" s="232"/>
    </row>
    <row r="21" spans="1:19" s="233" customFormat="1" ht="20.100000000000001" customHeight="1">
      <c r="A21" s="1271"/>
      <c r="B21" s="1272"/>
      <c r="C21" s="1273"/>
      <c r="D21" s="284"/>
      <c r="E21" s="246" t="s">
        <v>31</v>
      </c>
      <c r="F21" s="247"/>
      <c r="G21" s="248">
        <f t="shared" si="0"/>
        <v>0</v>
      </c>
      <c r="H21" s="230"/>
      <c r="I21" s="1271"/>
      <c r="J21" s="1272"/>
      <c r="K21" s="1273"/>
      <c r="L21" s="284"/>
      <c r="M21" s="246" t="s">
        <v>31</v>
      </c>
      <c r="N21" s="247"/>
      <c r="O21" s="248">
        <f t="shared" si="1"/>
        <v>0</v>
      </c>
      <c r="P21" s="249"/>
      <c r="Q21" s="232"/>
      <c r="R21" s="231"/>
      <c r="S21" s="232"/>
    </row>
    <row r="22" spans="1:19" s="233" customFormat="1" ht="20.100000000000001" customHeight="1">
      <c r="A22" s="1271"/>
      <c r="B22" s="1272"/>
      <c r="C22" s="1273"/>
      <c r="D22" s="284"/>
      <c r="E22" s="246" t="s">
        <v>31</v>
      </c>
      <c r="F22" s="247"/>
      <c r="G22" s="248">
        <f t="shared" si="0"/>
        <v>0</v>
      </c>
      <c r="H22" s="230"/>
      <c r="I22" s="1271"/>
      <c r="J22" s="1272"/>
      <c r="K22" s="1273"/>
      <c r="L22" s="284"/>
      <c r="M22" s="246" t="s">
        <v>31</v>
      </c>
      <c r="N22" s="247"/>
      <c r="O22" s="248">
        <f t="shared" si="1"/>
        <v>0</v>
      </c>
      <c r="P22" s="250" t="s">
        <v>493</v>
      </c>
      <c r="Q22" s="232"/>
      <c r="R22" s="231"/>
      <c r="S22" s="232"/>
    </row>
    <row r="23" spans="1:19" s="233" customFormat="1" ht="20.100000000000001" customHeight="1">
      <c r="A23" s="1271"/>
      <c r="B23" s="1272"/>
      <c r="C23" s="1273"/>
      <c r="D23" s="284"/>
      <c r="E23" s="246" t="s">
        <v>31</v>
      </c>
      <c r="F23" s="247"/>
      <c r="G23" s="248">
        <f t="shared" si="0"/>
        <v>0</v>
      </c>
      <c r="H23" s="230"/>
      <c r="I23" s="1271"/>
      <c r="J23" s="1272"/>
      <c r="K23" s="1273"/>
      <c r="L23" s="284"/>
      <c r="M23" s="246" t="s">
        <v>31</v>
      </c>
      <c r="N23" s="247"/>
      <c r="O23" s="248">
        <f t="shared" si="1"/>
        <v>0</v>
      </c>
      <c r="P23" s="251" t="s">
        <v>494</v>
      </c>
      <c r="Q23" s="232"/>
      <c r="R23" s="249"/>
      <c r="S23" s="232"/>
    </row>
    <row r="24" spans="1:19" s="233" customFormat="1" ht="20.100000000000001" customHeight="1">
      <c r="A24" s="1271"/>
      <c r="B24" s="1272"/>
      <c r="C24" s="1273"/>
      <c r="D24" s="284"/>
      <c r="E24" s="246" t="s">
        <v>31</v>
      </c>
      <c r="F24" s="247"/>
      <c r="G24" s="248">
        <f t="shared" si="0"/>
        <v>0</v>
      </c>
      <c r="H24" s="230"/>
      <c r="I24" s="1271"/>
      <c r="J24" s="1272"/>
      <c r="K24" s="1273"/>
      <c r="L24" s="284"/>
      <c r="M24" s="246" t="s">
        <v>31</v>
      </c>
      <c r="N24" s="247"/>
      <c r="O24" s="248">
        <f t="shared" si="1"/>
        <v>0</v>
      </c>
      <c r="P24" s="251" t="s">
        <v>495</v>
      </c>
      <c r="Q24" s="232"/>
      <c r="R24" s="250"/>
      <c r="S24" s="232"/>
    </row>
    <row r="25" spans="1:19" s="233" customFormat="1" ht="20.100000000000001" customHeight="1">
      <c r="A25" s="1271"/>
      <c r="B25" s="1272"/>
      <c r="C25" s="1273"/>
      <c r="D25" s="284"/>
      <c r="E25" s="246" t="s">
        <v>31</v>
      </c>
      <c r="F25" s="247"/>
      <c r="G25" s="248">
        <f t="shared" si="0"/>
        <v>0</v>
      </c>
      <c r="H25" s="230"/>
      <c r="I25" s="1271"/>
      <c r="J25" s="1272"/>
      <c r="K25" s="1273"/>
      <c r="L25" s="284"/>
      <c r="M25" s="246" t="s">
        <v>31</v>
      </c>
      <c r="N25" s="247"/>
      <c r="O25" s="248">
        <f t="shared" si="1"/>
        <v>0</v>
      </c>
      <c r="P25" s="251" t="s">
        <v>496</v>
      </c>
      <c r="Q25" s="232"/>
      <c r="R25" s="251"/>
      <c r="S25" s="232"/>
    </row>
    <row r="26" spans="1:19" s="233" customFormat="1" ht="20.100000000000001" customHeight="1">
      <c r="A26" s="1271"/>
      <c r="B26" s="1272"/>
      <c r="C26" s="1273"/>
      <c r="D26" s="284"/>
      <c r="E26" s="246" t="s">
        <v>31</v>
      </c>
      <c r="F26" s="247"/>
      <c r="G26" s="248">
        <f t="shared" si="0"/>
        <v>0</v>
      </c>
      <c r="H26" s="230"/>
      <c r="I26" s="1271"/>
      <c r="J26" s="1272"/>
      <c r="K26" s="1273"/>
      <c r="L26" s="284"/>
      <c r="M26" s="246" t="s">
        <v>31</v>
      </c>
      <c r="N26" s="247"/>
      <c r="O26" s="248">
        <f t="shared" si="1"/>
        <v>0</v>
      </c>
      <c r="P26" s="251"/>
      <c r="Q26" s="232"/>
      <c r="R26" s="251"/>
      <c r="S26" s="232"/>
    </row>
    <row r="27" spans="1:19" s="233" customFormat="1" ht="20.100000000000001" customHeight="1">
      <c r="A27" s="1343" t="s">
        <v>555</v>
      </c>
      <c r="B27" s="1344"/>
      <c r="C27" s="1345"/>
      <c r="D27" s="499" t="s">
        <v>478</v>
      </c>
      <c r="E27" s="1293" t="s">
        <v>500</v>
      </c>
      <c r="F27" s="1294"/>
      <c r="G27" s="500" t="s">
        <v>498</v>
      </c>
      <c r="H27" s="230"/>
      <c r="I27" s="1343" t="s">
        <v>556</v>
      </c>
      <c r="J27" s="1344"/>
      <c r="K27" s="1345"/>
      <c r="L27" s="499" t="s">
        <v>478</v>
      </c>
      <c r="M27" s="1293" t="s">
        <v>500</v>
      </c>
      <c r="N27" s="1294"/>
      <c r="O27" s="500" t="s">
        <v>498</v>
      </c>
      <c r="P27" s="251"/>
      <c r="Q27" s="232"/>
      <c r="R27" s="251"/>
      <c r="S27" s="232"/>
    </row>
    <row r="28" spans="1:19" s="233" customFormat="1" ht="19.899999999999999" customHeight="1">
      <c r="A28" s="1346"/>
      <c r="B28" s="1347"/>
      <c r="C28" s="1348"/>
      <c r="D28" s="234"/>
      <c r="E28" s="1332"/>
      <c r="F28" s="1333"/>
      <c r="G28" s="501"/>
      <c r="H28" s="235"/>
      <c r="I28" s="1346"/>
      <c r="J28" s="1347"/>
      <c r="K28" s="1348"/>
      <c r="L28" s="234"/>
      <c r="M28" s="1332"/>
      <c r="N28" s="1333"/>
      <c r="O28" s="501"/>
      <c r="P28" s="1302" t="s">
        <v>499</v>
      </c>
      <c r="Q28" s="1302"/>
      <c r="R28" s="231"/>
      <c r="S28" s="232"/>
    </row>
    <row r="29" spans="1:19" s="238" customFormat="1" ht="20.100000000000001" customHeight="1">
      <c r="A29" s="1330" t="s">
        <v>497</v>
      </c>
      <c r="B29" s="1331"/>
      <c r="C29" s="1331"/>
      <c r="D29" s="654">
        <v>0</v>
      </c>
      <c r="E29" s="271" t="s">
        <v>31</v>
      </c>
      <c r="F29" s="1353"/>
      <c r="G29" s="1383"/>
      <c r="H29" s="230"/>
      <c r="I29" s="1330" t="s">
        <v>497</v>
      </c>
      <c r="J29" s="1331"/>
      <c r="K29" s="1331"/>
      <c r="L29" s="654">
        <v>0</v>
      </c>
      <c r="M29" s="271" t="s">
        <v>31</v>
      </c>
      <c r="N29" s="1353"/>
      <c r="O29" s="1383"/>
      <c r="P29" s="1302"/>
      <c r="Q29" s="1302"/>
      <c r="R29" s="236"/>
      <c r="S29" s="237"/>
    </row>
    <row r="30" spans="1:19" s="233" customFormat="1" ht="20.100000000000001" customHeight="1">
      <c r="A30" s="1299" t="s">
        <v>114</v>
      </c>
      <c r="B30" s="1300"/>
      <c r="C30" s="1300"/>
      <c r="D30" s="1300"/>
      <c r="E30" s="1300"/>
      <c r="F30" s="1303"/>
      <c r="G30" s="255">
        <f>SUM(G17:G26)</f>
        <v>0</v>
      </c>
      <c r="H30" s="60"/>
      <c r="I30" s="1299" t="s">
        <v>114</v>
      </c>
      <c r="J30" s="1300"/>
      <c r="K30" s="1300"/>
      <c r="L30" s="1300"/>
      <c r="M30" s="1300"/>
      <c r="N30" s="1303"/>
      <c r="O30" s="255">
        <f>SUM(O17:O26)</f>
        <v>0</v>
      </c>
      <c r="P30" s="1302"/>
      <c r="Q30" s="1302"/>
      <c r="R30" s="1302"/>
      <c r="S30" s="1302"/>
    </row>
    <row r="31" spans="1:19" s="57" customFormat="1" ht="20.100000000000001" customHeight="1">
      <c r="A31" s="1304" t="s">
        <v>241</v>
      </c>
      <c r="B31" s="1305"/>
      <c r="C31" s="1305"/>
      <c r="D31" s="1305"/>
      <c r="E31" s="1305"/>
      <c r="F31" s="1306"/>
      <c r="G31" s="261"/>
      <c r="H31" s="60"/>
      <c r="I31" s="1304" t="s">
        <v>241</v>
      </c>
      <c r="J31" s="1305"/>
      <c r="K31" s="1305"/>
      <c r="L31" s="1305"/>
      <c r="M31" s="1305"/>
      <c r="N31" s="1306"/>
      <c r="O31" s="261"/>
      <c r="P31" s="1302"/>
      <c r="Q31" s="1302"/>
      <c r="R31" s="1302"/>
      <c r="S31" s="1302"/>
    </row>
    <row r="32" spans="1:19" s="57" customFormat="1" ht="20.100000000000001" customHeight="1">
      <c r="A32" s="1299" t="s">
        <v>115</v>
      </c>
      <c r="B32" s="1300"/>
      <c r="C32" s="1300"/>
      <c r="D32" s="1300"/>
      <c r="E32" s="1300"/>
      <c r="F32" s="1303"/>
      <c r="G32" s="255">
        <f>G30+G31</f>
        <v>0</v>
      </c>
      <c r="H32" s="60"/>
      <c r="I32" s="1299" t="s">
        <v>115</v>
      </c>
      <c r="J32" s="1300"/>
      <c r="K32" s="1300"/>
      <c r="L32" s="1300"/>
      <c r="M32" s="1300"/>
      <c r="N32" s="1303"/>
      <c r="O32" s="255">
        <f>O30+O31</f>
        <v>0</v>
      </c>
      <c r="P32" s="146"/>
      <c r="Q32" s="146"/>
      <c r="R32" s="1302"/>
      <c r="S32" s="1302"/>
    </row>
    <row r="33" spans="1:19" s="57" customFormat="1" ht="20.100000000000001" customHeight="1">
      <c r="A33" s="51"/>
      <c r="B33" s="51"/>
      <c r="C33" s="51"/>
      <c r="D33" s="183"/>
      <c r="E33" s="51"/>
      <c r="F33" s="54"/>
      <c r="G33" s="55">
        <v>3</v>
      </c>
      <c r="H33" s="55"/>
      <c r="I33" s="51"/>
      <c r="J33" s="51"/>
      <c r="K33" s="51"/>
      <c r="L33" s="183"/>
      <c r="M33" s="51"/>
      <c r="N33" s="54"/>
      <c r="O33" s="55">
        <v>4</v>
      </c>
      <c r="P33" s="146"/>
      <c r="Q33" s="146"/>
      <c r="R33" s="1302"/>
      <c r="S33" s="1302"/>
    </row>
    <row r="34" spans="1:19" s="57" customFormat="1" ht="20.100000000000001" customHeight="1">
      <c r="A34" s="1281" t="s">
        <v>111</v>
      </c>
      <c r="B34" s="1282"/>
      <c r="C34" s="1264" t="str">
        <f>IF(総表!$D27="","",TEXT(総表!$D27,"yyyy/mm/dd")&amp;総表!$F27&amp;TEXT(総表!$G27,"yyyy/mm/dd"))</f>
        <v/>
      </c>
      <c r="D34" s="1265"/>
      <c r="E34" s="1265"/>
      <c r="F34" s="1265"/>
      <c r="G34" s="1266"/>
      <c r="H34" s="60"/>
      <c r="I34" s="1281" t="s">
        <v>111</v>
      </c>
      <c r="J34" s="1282"/>
      <c r="K34" s="1264" t="str">
        <f>IF(総表!$D28="","",TEXT(総表!$D28,"yyyy/mm/dd")&amp;総表!$F28&amp;TEXT(総表!$G28,"yyyy/mm/dd"))</f>
        <v/>
      </c>
      <c r="L34" s="1265"/>
      <c r="M34" s="1265"/>
      <c r="N34" s="1265"/>
      <c r="O34" s="1266"/>
      <c r="P34" s="24"/>
    </row>
    <row r="35" spans="1:19" s="57" customFormat="1" ht="20.100000000000001" customHeight="1">
      <c r="A35" s="1269" t="s">
        <v>30</v>
      </c>
      <c r="B35" s="1270"/>
      <c r="C35" s="1278" t="str">
        <f>IF(総表!$I27="","",総表!$I27)</f>
        <v/>
      </c>
      <c r="D35" s="1279"/>
      <c r="E35" s="1279"/>
      <c r="F35" s="1279"/>
      <c r="G35" s="1280"/>
      <c r="H35" s="60"/>
      <c r="I35" s="1269" t="s">
        <v>30</v>
      </c>
      <c r="J35" s="1270"/>
      <c r="K35" s="1278" t="str">
        <f>IF(総表!$I28="","",総表!$I28)</f>
        <v/>
      </c>
      <c r="L35" s="1279"/>
      <c r="M35" s="1279"/>
      <c r="N35" s="1279"/>
      <c r="O35" s="1280"/>
      <c r="P35" s="207"/>
      <c r="Q35" s="10"/>
      <c r="R35" s="207"/>
      <c r="S35" s="10"/>
    </row>
    <row r="36" spans="1:19" s="57" customFormat="1" ht="20.100000000000001" customHeight="1">
      <c r="A36" s="1267" t="s">
        <v>484</v>
      </c>
      <c r="B36" s="1268"/>
      <c r="C36" s="1262"/>
      <c r="D36" s="1320"/>
      <c r="E36" s="1373" t="s">
        <v>486</v>
      </c>
      <c r="F36" s="1268"/>
      <c r="G36" s="282"/>
      <c r="H36" s="60"/>
      <c r="I36" s="1267" t="s">
        <v>484</v>
      </c>
      <c r="J36" s="1268"/>
      <c r="K36" s="1262"/>
      <c r="L36" s="1263"/>
      <c r="M36" s="1373" t="s">
        <v>486</v>
      </c>
      <c r="N36" s="1268" t="s">
        <v>487</v>
      </c>
      <c r="O36" s="282"/>
      <c r="P36" s="145" t="s">
        <v>89</v>
      </c>
      <c r="Q36" s="10"/>
      <c r="R36" s="145"/>
      <c r="S36" s="10"/>
    </row>
    <row r="37" spans="1:19" s="57" customFormat="1" ht="20.100000000000001" customHeight="1">
      <c r="A37" s="1281" t="s">
        <v>122</v>
      </c>
      <c r="B37" s="1282"/>
      <c r="C37" s="1283">
        <f>C36-G36</f>
        <v>0</v>
      </c>
      <c r="D37" s="1284"/>
      <c r="E37" s="1281" t="s">
        <v>112</v>
      </c>
      <c r="F37" s="1282"/>
      <c r="G37" s="612">
        <f>個表!K20</f>
        <v>0</v>
      </c>
      <c r="H37" s="56"/>
      <c r="I37" s="1281" t="s">
        <v>122</v>
      </c>
      <c r="J37" s="1282"/>
      <c r="K37" s="1283">
        <f>K36-O36</f>
        <v>0</v>
      </c>
      <c r="L37" s="1284"/>
      <c r="M37" s="1318" t="s">
        <v>112</v>
      </c>
      <c r="N37" s="1319"/>
      <c r="O37" s="612">
        <f>個表!K21</f>
        <v>0</v>
      </c>
      <c r="P37" s="56"/>
    </row>
    <row r="38" spans="1:19" s="57" customFormat="1" ht="20.100000000000001" customHeight="1">
      <c r="A38" s="1374" t="s">
        <v>123</v>
      </c>
      <c r="B38" s="1375"/>
      <c r="C38" s="1375"/>
      <c r="D38" s="1386"/>
      <c r="E38" s="1377" t="str">
        <f>IF(C37*G37=0,"",C37*G37)</f>
        <v/>
      </c>
      <c r="F38" s="1387"/>
      <c r="G38" s="1388"/>
      <c r="H38" s="60"/>
      <c r="I38" s="1374" t="s">
        <v>123</v>
      </c>
      <c r="J38" s="1375"/>
      <c r="K38" s="1376"/>
      <c r="L38" s="1376"/>
      <c r="M38" s="1377" t="str">
        <f>IF(K37*O37=0,"",K37*O37)</f>
        <v/>
      </c>
      <c r="N38" s="1378"/>
      <c r="O38" s="1379"/>
      <c r="P38" s="56"/>
    </row>
    <row r="39" spans="1:19" s="57" customFormat="1" ht="20.100000000000001" customHeight="1">
      <c r="A39" s="1299" t="s">
        <v>116</v>
      </c>
      <c r="B39" s="1303"/>
      <c r="C39" s="1336">
        <f>IF(G37="","",SUM(F43:F52))</f>
        <v>0</v>
      </c>
      <c r="D39" s="1337"/>
      <c r="E39" s="1295" t="s">
        <v>117</v>
      </c>
      <c r="F39" s="1296"/>
      <c r="G39" s="280" t="str">
        <f>IF(E38="","",C39/E38)</f>
        <v/>
      </c>
      <c r="H39" s="51"/>
      <c r="I39" s="1299" t="s">
        <v>116</v>
      </c>
      <c r="J39" s="1303"/>
      <c r="K39" s="1321">
        <f>IF(O37="","",SUM(N43:N52))</f>
        <v>0</v>
      </c>
      <c r="L39" s="1321"/>
      <c r="M39" s="1295" t="s">
        <v>117</v>
      </c>
      <c r="N39" s="1296"/>
      <c r="O39" s="280" t="str">
        <f>IF(M38="","",K39/M38)</f>
        <v/>
      </c>
      <c r="P39" s="56"/>
    </row>
    <row r="40" spans="1:19" s="57" customFormat="1" ht="20.100000000000001" customHeight="1">
      <c r="A40" s="1297" t="s">
        <v>596</v>
      </c>
      <c r="B40" s="1298"/>
      <c r="C40" s="1336">
        <f>IF(G37="","",SUM(F43:F52,F55))</f>
        <v>0</v>
      </c>
      <c r="D40" s="1337"/>
      <c r="E40" s="1310" t="s">
        <v>598</v>
      </c>
      <c r="F40" s="1311"/>
      <c r="G40" s="281" t="str">
        <f>IF(E38="","",C40/E38)</f>
        <v/>
      </c>
      <c r="H40" s="51"/>
      <c r="I40" s="1326" t="s">
        <v>596</v>
      </c>
      <c r="J40" s="1327"/>
      <c r="K40" s="1322">
        <f>IF(O37="","",SUM(N43:N52,N55))</f>
        <v>0</v>
      </c>
      <c r="L40" s="1322"/>
      <c r="M40" s="1310" t="s">
        <v>598</v>
      </c>
      <c r="N40" s="1311"/>
      <c r="O40" s="281" t="str">
        <f>IF(M38="","",K40/M38)</f>
        <v/>
      </c>
      <c r="P40" s="56"/>
    </row>
    <row r="41" spans="1:19" s="57" customFormat="1" ht="20.100000000000001" customHeight="1">
      <c r="A41" s="1299" t="s">
        <v>197</v>
      </c>
      <c r="B41" s="1300"/>
      <c r="C41" s="1300"/>
      <c r="D41" s="1300"/>
      <c r="E41" s="1300"/>
      <c r="F41" s="1300"/>
      <c r="G41" s="1301"/>
      <c r="H41" s="51"/>
      <c r="I41" s="1299" t="s">
        <v>197</v>
      </c>
      <c r="J41" s="1300"/>
      <c r="K41" s="1300"/>
      <c r="L41" s="1300"/>
      <c r="M41" s="1300"/>
      <c r="N41" s="1300"/>
      <c r="O41" s="1301"/>
      <c r="P41" s="56"/>
    </row>
    <row r="42" spans="1:19" s="57" customFormat="1" ht="20.100000000000001" customHeight="1">
      <c r="A42" s="1274" t="s">
        <v>45</v>
      </c>
      <c r="B42" s="1275"/>
      <c r="C42" s="1276"/>
      <c r="D42" s="240" t="s">
        <v>440</v>
      </c>
      <c r="E42" s="241" t="s">
        <v>31</v>
      </c>
      <c r="F42" s="241" t="s">
        <v>32</v>
      </c>
      <c r="G42" s="242" t="s">
        <v>33</v>
      </c>
      <c r="H42" s="252"/>
      <c r="I42" s="1274" t="s">
        <v>45</v>
      </c>
      <c r="J42" s="1275"/>
      <c r="K42" s="1276"/>
      <c r="L42" s="240" t="s">
        <v>440</v>
      </c>
      <c r="M42" s="241" t="s">
        <v>31</v>
      </c>
      <c r="N42" s="241" t="s">
        <v>32</v>
      </c>
      <c r="O42" s="242" t="s">
        <v>33</v>
      </c>
      <c r="P42" s="56"/>
    </row>
    <row r="43" spans="1:19" s="233" customFormat="1" ht="20.100000000000001" customHeight="1">
      <c r="A43" s="1323"/>
      <c r="B43" s="1324"/>
      <c r="C43" s="1325"/>
      <c r="D43" s="258"/>
      <c r="E43" s="243" t="s">
        <v>31</v>
      </c>
      <c r="F43" s="244"/>
      <c r="G43" s="245">
        <f t="shared" ref="G43:G52" si="2">D43*F43</f>
        <v>0</v>
      </c>
      <c r="H43" s="252"/>
      <c r="I43" s="1323"/>
      <c r="J43" s="1324"/>
      <c r="K43" s="1325"/>
      <c r="L43" s="258"/>
      <c r="M43" s="243" t="s">
        <v>31</v>
      </c>
      <c r="N43" s="244"/>
      <c r="O43" s="245">
        <f t="shared" ref="O43:O52" si="3">L43*N43</f>
        <v>0</v>
      </c>
      <c r="P43" s="253"/>
    </row>
    <row r="44" spans="1:19" s="233" customFormat="1" ht="20.100000000000001" customHeight="1">
      <c r="A44" s="1271"/>
      <c r="B44" s="1272"/>
      <c r="C44" s="1273"/>
      <c r="D44" s="259"/>
      <c r="E44" s="246" t="s">
        <v>31</v>
      </c>
      <c r="F44" s="247"/>
      <c r="G44" s="248">
        <f t="shared" si="2"/>
        <v>0</v>
      </c>
      <c r="H44" s="252"/>
      <c r="I44" s="1271"/>
      <c r="J44" s="1272"/>
      <c r="K44" s="1273"/>
      <c r="L44" s="259"/>
      <c r="M44" s="246" t="s">
        <v>31</v>
      </c>
      <c r="N44" s="247"/>
      <c r="O44" s="248">
        <f t="shared" si="3"/>
        <v>0</v>
      </c>
      <c r="P44" s="253"/>
    </row>
    <row r="45" spans="1:19" s="233" customFormat="1" ht="20.100000000000001" customHeight="1">
      <c r="A45" s="1271"/>
      <c r="B45" s="1272"/>
      <c r="C45" s="1273"/>
      <c r="D45" s="259"/>
      <c r="E45" s="246" t="s">
        <v>31</v>
      </c>
      <c r="F45" s="247"/>
      <c r="G45" s="248">
        <f t="shared" si="2"/>
        <v>0</v>
      </c>
      <c r="H45" s="252"/>
      <c r="I45" s="1271"/>
      <c r="J45" s="1272"/>
      <c r="K45" s="1273"/>
      <c r="L45" s="259"/>
      <c r="M45" s="246" t="s">
        <v>31</v>
      </c>
      <c r="N45" s="247"/>
      <c r="O45" s="248">
        <f t="shared" si="3"/>
        <v>0</v>
      </c>
      <c r="P45" s="253"/>
    </row>
    <row r="46" spans="1:19" s="233" customFormat="1" ht="20.100000000000001" customHeight="1">
      <c r="A46" s="1271"/>
      <c r="B46" s="1272"/>
      <c r="C46" s="1273"/>
      <c r="D46" s="259"/>
      <c r="E46" s="246" t="s">
        <v>31</v>
      </c>
      <c r="F46" s="247"/>
      <c r="G46" s="248">
        <f t="shared" si="2"/>
        <v>0</v>
      </c>
      <c r="H46" s="252"/>
      <c r="I46" s="1271"/>
      <c r="J46" s="1272"/>
      <c r="K46" s="1273"/>
      <c r="L46" s="259"/>
      <c r="M46" s="246" t="s">
        <v>31</v>
      </c>
      <c r="N46" s="247"/>
      <c r="O46" s="248">
        <f t="shared" si="3"/>
        <v>0</v>
      </c>
      <c r="P46" s="253"/>
    </row>
    <row r="47" spans="1:19" s="233" customFormat="1" ht="20.100000000000001" customHeight="1">
      <c r="A47" s="1271"/>
      <c r="B47" s="1272"/>
      <c r="C47" s="1273"/>
      <c r="D47" s="259"/>
      <c r="E47" s="246" t="s">
        <v>31</v>
      </c>
      <c r="F47" s="247"/>
      <c r="G47" s="248">
        <f t="shared" si="2"/>
        <v>0</v>
      </c>
      <c r="H47" s="252"/>
      <c r="I47" s="1271"/>
      <c r="J47" s="1272"/>
      <c r="K47" s="1273"/>
      <c r="L47" s="259"/>
      <c r="M47" s="246" t="s">
        <v>31</v>
      </c>
      <c r="N47" s="247"/>
      <c r="O47" s="248">
        <f t="shared" si="3"/>
        <v>0</v>
      </c>
      <c r="P47" s="253"/>
    </row>
    <row r="48" spans="1:19" s="233" customFormat="1" ht="20.100000000000001" customHeight="1">
      <c r="A48" s="1271"/>
      <c r="B48" s="1272"/>
      <c r="C48" s="1273"/>
      <c r="D48" s="259"/>
      <c r="E48" s="246" t="s">
        <v>31</v>
      </c>
      <c r="F48" s="247"/>
      <c r="G48" s="248">
        <f t="shared" si="2"/>
        <v>0</v>
      </c>
      <c r="H48" s="252"/>
      <c r="I48" s="1271"/>
      <c r="J48" s="1272"/>
      <c r="K48" s="1273"/>
      <c r="L48" s="259"/>
      <c r="M48" s="246" t="s">
        <v>31</v>
      </c>
      <c r="N48" s="247"/>
      <c r="O48" s="248">
        <f t="shared" si="3"/>
        <v>0</v>
      </c>
      <c r="P48" s="253"/>
    </row>
    <row r="49" spans="1:19" s="233" customFormat="1" ht="20.100000000000001" customHeight="1">
      <c r="A49" s="1271"/>
      <c r="B49" s="1272"/>
      <c r="C49" s="1273"/>
      <c r="D49" s="259"/>
      <c r="E49" s="246" t="s">
        <v>31</v>
      </c>
      <c r="F49" s="247"/>
      <c r="G49" s="248">
        <f t="shared" si="2"/>
        <v>0</v>
      </c>
      <c r="H49" s="252"/>
      <c r="I49" s="1271"/>
      <c r="J49" s="1272"/>
      <c r="K49" s="1273"/>
      <c r="L49" s="259"/>
      <c r="M49" s="246" t="s">
        <v>31</v>
      </c>
      <c r="N49" s="247"/>
      <c r="O49" s="248">
        <f t="shared" si="3"/>
        <v>0</v>
      </c>
      <c r="P49" s="253"/>
    </row>
    <row r="50" spans="1:19" s="233" customFormat="1" ht="20.100000000000001" customHeight="1">
      <c r="A50" s="1271"/>
      <c r="B50" s="1272"/>
      <c r="C50" s="1273"/>
      <c r="D50" s="259"/>
      <c r="E50" s="246" t="s">
        <v>31</v>
      </c>
      <c r="F50" s="247"/>
      <c r="G50" s="248">
        <f t="shared" si="2"/>
        <v>0</v>
      </c>
      <c r="H50" s="252"/>
      <c r="I50" s="1271"/>
      <c r="J50" s="1272"/>
      <c r="K50" s="1273"/>
      <c r="L50" s="259"/>
      <c r="M50" s="246" t="s">
        <v>31</v>
      </c>
      <c r="N50" s="247"/>
      <c r="O50" s="248">
        <f t="shared" si="3"/>
        <v>0</v>
      </c>
      <c r="P50" s="253"/>
    </row>
    <row r="51" spans="1:19" s="233" customFormat="1" ht="20.100000000000001" customHeight="1">
      <c r="A51" s="1271"/>
      <c r="B51" s="1272"/>
      <c r="C51" s="1273"/>
      <c r="D51" s="259"/>
      <c r="E51" s="246" t="s">
        <v>31</v>
      </c>
      <c r="F51" s="247"/>
      <c r="G51" s="248">
        <f t="shared" si="2"/>
        <v>0</v>
      </c>
      <c r="H51" s="252"/>
      <c r="I51" s="1271"/>
      <c r="J51" s="1272"/>
      <c r="K51" s="1273"/>
      <c r="L51" s="259"/>
      <c r="M51" s="246" t="s">
        <v>31</v>
      </c>
      <c r="N51" s="247"/>
      <c r="O51" s="248">
        <f t="shared" si="3"/>
        <v>0</v>
      </c>
      <c r="P51" s="253"/>
    </row>
    <row r="52" spans="1:19" s="233" customFormat="1" ht="20.100000000000001" customHeight="1">
      <c r="A52" s="1307"/>
      <c r="B52" s="1308"/>
      <c r="C52" s="1309"/>
      <c r="D52" s="259"/>
      <c r="E52" s="246" t="s">
        <v>31</v>
      </c>
      <c r="F52" s="247"/>
      <c r="G52" s="248">
        <f t="shared" si="2"/>
        <v>0</v>
      </c>
      <c r="H52" s="252"/>
      <c r="I52" s="1271"/>
      <c r="J52" s="1272"/>
      <c r="K52" s="1273"/>
      <c r="L52" s="259"/>
      <c r="M52" s="246" t="s">
        <v>31</v>
      </c>
      <c r="N52" s="247"/>
      <c r="O52" s="248">
        <f t="shared" si="3"/>
        <v>0</v>
      </c>
      <c r="P52" s="253"/>
    </row>
    <row r="53" spans="1:19" s="233" customFormat="1" ht="20.100000000000001" customHeight="1">
      <c r="A53" s="1343" t="s">
        <v>556</v>
      </c>
      <c r="B53" s="1344"/>
      <c r="C53" s="1345"/>
      <c r="D53" s="499" t="s">
        <v>478</v>
      </c>
      <c r="E53" s="1293" t="s">
        <v>500</v>
      </c>
      <c r="F53" s="1294"/>
      <c r="G53" s="500" t="s">
        <v>498</v>
      </c>
      <c r="H53" s="230"/>
      <c r="I53" s="1343" t="s">
        <v>556</v>
      </c>
      <c r="J53" s="1344"/>
      <c r="K53" s="1345"/>
      <c r="L53" s="499" t="s">
        <v>478</v>
      </c>
      <c r="M53" s="1293" t="s">
        <v>500</v>
      </c>
      <c r="N53" s="1294"/>
      <c r="O53" s="500" t="s">
        <v>498</v>
      </c>
      <c r="P53" s="253"/>
    </row>
    <row r="54" spans="1:19" s="233" customFormat="1" ht="19.899999999999999" customHeight="1">
      <c r="A54" s="1346"/>
      <c r="B54" s="1347"/>
      <c r="C54" s="1348"/>
      <c r="D54" s="234"/>
      <c r="E54" s="1332"/>
      <c r="F54" s="1333"/>
      <c r="G54" s="501"/>
      <c r="H54" s="235"/>
      <c r="I54" s="1346"/>
      <c r="J54" s="1347"/>
      <c r="K54" s="1348"/>
      <c r="L54" s="239"/>
      <c r="M54" s="1208"/>
      <c r="N54" s="1209"/>
      <c r="O54" s="502"/>
      <c r="P54" s="253"/>
    </row>
    <row r="55" spans="1:19" s="238" customFormat="1" ht="20.100000000000001" customHeight="1">
      <c r="A55" s="1274" t="s">
        <v>497</v>
      </c>
      <c r="B55" s="1275"/>
      <c r="C55" s="1275"/>
      <c r="D55" s="654">
        <v>0</v>
      </c>
      <c r="E55" s="271" t="s">
        <v>31</v>
      </c>
      <c r="F55" s="1353"/>
      <c r="G55" s="1354"/>
      <c r="H55" s="230"/>
      <c r="I55" s="1330" t="s">
        <v>497</v>
      </c>
      <c r="J55" s="1331"/>
      <c r="K55" s="1331"/>
      <c r="L55" s="654">
        <v>0</v>
      </c>
      <c r="M55" s="271" t="s">
        <v>31</v>
      </c>
      <c r="N55" s="1384"/>
      <c r="O55" s="1385"/>
      <c r="P55" s="254"/>
      <c r="R55" s="236"/>
      <c r="S55" s="237"/>
    </row>
    <row r="56" spans="1:19" s="233" customFormat="1" ht="20.100000000000001" customHeight="1">
      <c r="A56" s="1299" t="s">
        <v>114</v>
      </c>
      <c r="B56" s="1300"/>
      <c r="C56" s="1300"/>
      <c r="D56" s="1300"/>
      <c r="E56" s="1300"/>
      <c r="F56" s="1303"/>
      <c r="G56" s="255">
        <f>SUM(G43:G52)</f>
        <v>0</v>
      </c>
      <c r="H56" s="51"/>
      <c r="I56" s="1299" t="s">
        <v>114</v>
      </c>
      <c r="J56" s="1300"/>
      <c r="K56" s="1300"/>
      <c r="L56" s="1300"/>
      <c r="M56" s="1300"/>
      <c r="N56" s="1303"/>
      <c r="O56" s="63">
        <f>SUM(O43:O52)</f>
        <v>0</v>
      </c>
      <c r="P56" s="253"/>
    </row>
    <row r="57" spans="1:19" s="57" customFormat="1" ht="20.100000000000001" customHeight="1">
      <c r="A57" s="1304" t="s">
        <v>241</v>
      </c>
      <c r="B57" s="1305"/>
      <c r="C57" s="1305"/>
      <c r="D57" s="1305"/>
      <c r="E57" s="1305"/>
      <c r="F57" s="1306"/>
      <c r="G57" s="261"/>
      <c r="H57" s="60"/>
      <c r="I57" s="1304" t="s">
        <v>241</v>
      </c>
      <c r="J57" s="1305"/>
      <c r="K57" s="1305"/>
      <c r="L57" s="1305"/>
      <c r="M57" s="1305"/>
      <c r="N57" s="1306"/>
      <c r="O57" s="262"/>
      <c r="P57" s="56"/>
    </row>
    <row r="58" spans="1:19" s="57" customFormat="1" ht="20.100000000000001" customHeight="1">
      <c r="A58" s="1299" t="s">
        <v>115</v>
      </c>
      <c r="B58" s="1300"/>
      <c r="C58" s="1300"/>
      <c r="D58" s="1300"/>
      <c r="E58" s="1300"/>
      <c r="F58" s="1303"/>
      <c r="G58" s="255">
        <f>G56+G57</f>
        <v>0</v>
      </c>
      <c r="H58" s="51"/>
      <c r="I58" s="1299" t="s">
        <v>115</v>
      </c>
      <c r="J58" s="1300"/>
      <c r="K58" s="1300"/>
      <c r="L58" s="1300"/>
      <c r="M58" s="1300"/>
      <c r="N58" s="1303"/>
      <c r="O58" s="63">
        <f>O56+O57</f>
        <v>0</v>
      </c>
      <c r="P58" s="56"/>
    </row>
    <row r="59" spans="1:19" s="57" customFormat="1" ht="20.100000000000001" customHeight="1">
      <c r="A59" s="64"/>
      <c r="B59" s="64"/>
      <c r="C59" s="64"/>
      <c r="D59" s="185"/>
      <c r="E59" s="64"/>
      <c r="F59" s="64"/>
      <c r="G59" s="140">
        <v>5</v>
      </c>
      <c r="H59" s="64"/>
      <c r="I59" s="64"/>
      <c r="J59" s="64"/>
      <c r="K59" s="64"/>
      <c r="L59" s="185"/>
      <c r="M59" s="64"/>
      <c r="N59" s="64"/>
      <c r="O59" s="140">
        <v>6</v>
      </c>
      <c r="P59" s="56"/>
    </row>
    <row r="60" spans="1:19" s="57" customFormat="1" ht="19.899999999999999" customHeight="1">
      <c r="A60" s="1281" t="s">
        <v>111</v>
      </c>
      <c r="B60" s="1282"/>
      <c r="C60" s="1264" t="str">
        <f>IF(総表!$D29="","",TEXT(総表!$D29,"yyyy/mm/dd")&amp;総表!$F29&amp;TEXT(総表!$G29,"yyyy/mm/dd"))</f>
        <v/>
      </c>
      <c r="D60" s="1265"/>
      <c r="E60" s="1265"/>
      <c r="F60" s="1265"/>
      <c r="G60" s="1266"/>
      <c r="H60" s="51"/>
      <c r="I60" s="1281" t="s">
        <v>111</v>
      </c>
      <c r="J60" s="1282"/>
      <c r="K60" s="1264" t="str">
        <f>IF(総表!$D30="","",TEXT(総表!$D30,"yyyy/mm/dd")&amp;総表!$F30&amp;TEXT(総表!$G30,"yyyy/mm/dd"))</f>
        <v/>
      </c>
      <c r="L60" s="1265"/>
      <c r="M60" s="1265"/>
      <c r="N60" s="1265"/>
      <c r="O60" s="1266"/>
      <c r="P60" s="56"/>
    </row>
    <row r="61" spans="1:19" s="57" customFormat="1" ht="20.100000000000001" customHeight="1">
      <c r="A61" s="1269" t="s">
        <v>30</v>
      </c>
      <c r="B61" s="1270"/>
      <c r="C61" s="1278" t="str">
        <f>IF(総表!$I29="","",総表!$I29)</f>
        <v/>
      </c>
      <c r="D61" s="1279"/>
      <c r="E61" s="1279"/>
      <c r="F61" s="1279"/>
      <c r="G61" s="1280"/>
      <c r="H61" s="51"/>
      <c r="I61" s="1269" t="s">
        <v>30</v>
      </c>
      <c r="J61" s="1270"/>
      <c r="K61" s="1278" t="str">
        <f>IF(総表!$I30="","",総表!$I30)</f>
        <v/>
      </c>
      <c r="L61" s="1279"/>
      <c r="M61" s="1279"/>
      <c r="N61" s="1279"/>
      <c r="O61" s="1280"/>
      <c r="P61" s="56"/>
    </row>
    <row r="62" spans="1:19" s="57" customFormat="1" ht="20.100000000000001" customHeight="1">
      <c r="A62" s="1267" t="s">
        <v>484</v>
      </c>
      <c r="B62" s="1268"/>
      <c r="C62" s="1262"/>
      <c r="D62" s="1320"/>
      <c r="E62" s="1373" t="s">
        <v>486</v>
      </c>
      <c r="F62" s="1268" t="s">
        <v>487</v>
      </c>
      <c r="G62" s="282"/>
      <c r="H62" s="60"/>
      <c r="I62" s="1267" t="s">
        <v>484</v>
      </c>
      <c r="J62" s="1268"/>
      <c r="K62" s="1262"/>
      <c r="L62" s="1320"/>
      <c r="M62" s="1373" t="s">
        <v>486</v>
      </c>
      <c r="N62" s="1268" t="s">
        <v>487</v>
      </c>
      <c r="O62" s="282"/>
      <c r="P62" s="145" t="s">
        <v>89</v>
      </c>
      <c r="Q62" s="10"/>
      <c r="R62" s="145"/>
      <c r="S62" s="10"/>
    </row>
    <row r="63" spans="1:19" s="57" customFormat="1" ht="20.100000000000001" customHeight="1">
      <c r="A63" s="1281" t="s">
        <v>122</v>
      </c>
      <c r="B63" s="1282"/>
      <c r="C63" s="1283">
        <f>C62-G62</f>
        <v>0</v>
      </c>
      <c r="D63" s="1284"/>
      <c r="E63" s="1281" t="s">
        <v>112</v>
      </c>
      <c r="F63" s="1282"/>
      <c r="G63" s="612">
        <f>個表!K22</f>
        <v>0</v>
      </c>
      <c r="H63" s="56"/>
      <c r="I63" s="1281" t="s">
        <v>122</v>
      </c>
      <c r="J63" s="1282"/>
      <c r="K63" s="1283">
        <f>K62-O62</f>
        <v>0</v>
      </c>
      <c r="L63" s="1284"/>
      <c r="M63" s="1281" t="s">
        <v>112</v>
      </c>
      <c r="N63" s="1282"/>
      <c r="O63" s="612">
        <f>個表!K23</f>
        <v>0</v>
      </c>
      <c r="P63" s="56"/>
    </row>
    <row r="64" spans="1:19" s="57" customFormat="1" ht="20.100000000000001" customHeight="1">
      <c r="A64" s="1374" t="s">
        <v>123</v>
      </c>
      <c r="B64" s="1375"/>
      <c r="C64" s="1375"/>
      <c r="D64" s="1386"/>
      <c r="E64" s="1389" t="str">
        <f>IF(C63*G63=0,"",C63*G63)</f>
        <v/>
      </c>
      <c r="F64" s="1390"/>
      <c r="G64" s="1391"/>
      <c r="H64" s="60"/>
      <c r="I64" s="1374" t="s">
        <v>123</v>
      </c>
      <c r="J64" s="1375"/>
      <c r="K64" s="1375"/>
      <c r="L64" s="1386"/>
      <c r="M64" s="1377" t="str">
        <f>IF(K63*O63=0,"",K63*O63)</f>
        <v/>
      </c>
      <c r="N64" s="1387"/>
      <c r="O64" s="1388"/>
      <c r="P64" s="56"/>
    </row>
    <row r="65" spans="1:16" s="57" customFormat="1" ht="20.100000000000001" customHeight="1">
      <c r="A65" s="1299" t="s">
        <v>116</v>
      </c>
      <c r="B65" s="1303"/>
      <c r="C65" s="1351">
        <f>IF(G63="","",SUM(F69:F78))</f>
        <v>0</v>
      </c>
      <c r="D65" s="1352"/>
      <c r="E65" s="1295" t="s">
        <v>117</v>
      </c>
      <c r="F65" s="1296"/>
      <c r="G65" s="61" t="str">
        <f>IF(E64="","",C65/E64)</f>
        <v/>
      </c>
      <c r="H65" s="51"/>
      <c r="I65" s="1299" t="s">
        <v>116</v>
      </c>
      <c r="J65" s="1303"/>
      <c r="K65" s="1336">
        <f>IF(O63="","",SUM(N69:N78))</f>
        <v>0</v>
      </c>
      <c r="L65" s="1337"/>
      <c r="M65" s="1295" t="s">
        <v>117</v>
      </c>
      <c r="N65" s="1296"/>
      <c r="O65" s="280" t="str">
        <f>IF(M64="","",K65/M64)</f>
        <v/>
      </c>
      <c r="P65" s="56"/>
    </row>
    <row r="66" spans="1:16" s="57" customFormat="1" ht="20.100000000000001" customHeight="1">
      <c r="A66" s="1297" t="s">
        <v>596</v>
      </c>
      <c r="B66" s="1298"/>
      <c r="C66" s="1351">
        <f>IF(G63="","",SUM(F69:F78,F81))</f>
        <v>0</v>
      </c>
      <c r="D66" s="1352"/>
      <c r="E66" s="1310" t="s">
        <v>598</v>
      </c>
      <c r="F66" s="1311"/>
      <c r="G66" s="62" t="str">
        <f>IF(E64="","",C66/E64)</f>
        <v/>
      </c>
      <c r="H66" s="51"/>
      <c r="I66" s="1297" t="s">
        <v>596</v>
      </c>
      <c r="J66" s="1298"/>
      <c r="K66" s="1336">
        <f>IF(O63="","",SUM(N69:N78,N81))</f>
        <v>0</v>
      </c>
      <c r="L66" s="1337"/>
      <c r="M66" s="1310" t="s">
        <v>598</v>
      </c>
      <c r="N66" s="1311"/>
      <c r="O66" s="281" t="str">
        <f>IF(M64="","",K66/M64)</f>
        <v/>
      </c>
      <c r="P66" s="56"/>
    </row>
    <row r="67" spans="1:16" s="57" customFormat="1" ht="20.100000000000001" customHeight="1">
      <c r="A67" s="1299" t="s">
        <v>197</v>
      </c>
      <c r="B67" s="1300"/>
      <c r="C67" s="1300"/>
      <c r="D67" s="1300"/>
      <c r="E67" s="1300"/>
      <c r="F67" s="1300"/>
      <c r="G67" s="1301"/>
      <c r="H67" s="51"/>
      <c r="I67" s="1299" t="s">
        <v>197</v>
      </c>
      <c r="J67" s="1300"/>
      <c r="K67" s="1300"/>
      <c r="L67" s="1300"/>
      <c r="M67" s="1300"/>
      <c r="N67" s="1300"/>
      <c r="O67" s="1301"/>
      <c r="P67" s="56"/>
    </row>
    <row r="68" spans="1:16" s="57" customFormat="1" ht="20.100000000000001" customHeight="1">
      <c r="A68" s="1274" t="s">
        <v>45</v>
      </c>
      <c r="B68" s="1275"/>
      <c r="C68" s="1276"/>
      <c r="D68" s="240" t="s">
        <v>440</v>
      </c>
      <c r="E68" s="241" t="s">
        <v>31</v>
      </c>
      <c r="F68" s="241" t="s">
        <v>32</v>
      </c>
      <c r="G68" s="242" t="s">
        <v>33</v>
      </c>
      <c r="H68" s="252"/>
      <c r="I68" s="1274" t="s">
        <v>45</v>
      </c>
      <c r="J68" s="1275"/>
      <c r="K68" s="1276"/>
      <c r="L68" s="240" t="s">
        <v>440</v>
      </c>
      <c r="M68" s="241" t="s">
        <v>31</v>
      </c>
      <c r="N68" s="241" t="s">
        <v>32</v>
      </c>
      <c r="O68" s="242" t="s">
        <v>33</v>
      </c>
      <c r="P68" s="56"/>
    </row>
    <row r="69" spans="1:16" s="233" customFormat="1" ht="20.100000000000001" customHeight="1">
      <c r="A69" s="1323"/>
      <c r="B69" s="1324"/>
      <c r="C69" s="1325"/>
      <c r="D69" s="283"/>
      <c r="E69" s="243" t="s">
        <v>31</v>
      </c>
      <c r="F69" s="244"/>
      <c r="G69" s="245">
        <f t="shared" ref="G69:G78" si="4">D69*F69</f>
        <v>0</v>
      </c>
      <c r="H69" s="252"/>
      <c r="I69" s="1323"/>
      <c r="J69" s="1324"/>
      <c r="K69" s="1325"/>
      <c r="L69" s="283"/>
      <c r="M69" s="243" t="s">
        <v>31</v>
      </c>
      <c r="N69" s="244"/>
      <c r="O69" s="245">
        <f t="shared" ref="O69:O78" si="5">L69*N69</f>
        <v>0</v>
      </c>
      <c r="P69" s="253"/>
    </row>
    <row r="70" spans="1:16" s="233" customFormat="1" ht="20.100000000000001" customHeight="1">
      <c r="A70" s="1271"/>
      <c r="B70" s="1272"/>
      <c r="C70" s="1273"/>
      <c r="D70" s="284"/>
      <c r="E70" s="246" t="s">
        <v>31</v>
      </c>
      <c r="F70" s="247"/>
      <c r="G70" s="248">
        <f t="shared" si="4"/>
        <v>0</v>
      </c>
      <c r="H70" s="252"/>
      <c r="I70" s="1271"/>
      <c r="J70" s="1272"/>
      <c r="K70" s="1273"/>
      <c r="L70" s="284"/>
      <c r="M70" s="246" t="s">
        <v>31</v>
      </c>
      <c r="N70" s="247"/>
      <c r="O70" s="248">
        <f t="shared" si="5"/>
        <v>0</v>
      </c>
      <c r="P70" s="253"/>
    </row>
    <row r="71" spans="1:16" s="233" customFormat="1" ht="20.100000000000001" customHeight="1">
      <c r="A71" s="1271"/>
      <c r="B71" s="1272"/>
      <c r="C71" s="1273"/>
      <c r="D71" s="284"/>
      <c r="E71" s="246" t="s">
        <v>31</v>
      </c>
      <c r="F71" s="247"/>
      <c r="G71" s="248">
        <f t="shared" si="4"/>
        <v>0</v>
      </c>
      <c r="H71" s="252"/>
      <c r="I71" s="1271"/>
      <c r="J71" s="1272"/>
      <c r="K71" s="1273"/>
      <c r="L71" s="284"/>
      <c r="M71" s="246" t="s">
        <v>31</v>
      </c>
      <c r="N71" s="247"/>
      <c r="O71" s="248">
        <f t="shared" si="5"/>
        <v>0</v>
      </c>
      <c r="P71" s="253"/>
    </row>
    <row r="72" spans="1:16" s="233" customFormat="1" ht="20.100000000000001" customHeight="1">
      <c r="A72" s="1271"/>
      <c r="B72" s="1272"/>
      <c r="C72" s="1273"/>
      <c r="D72" s="284"/>
      <c r="E72" s="246" t="s">
        <v>31</v>
      </c>
      <c r="F72" s="247"/>
      <c r="G72" s="248">
        <f t="shared" si="4"/>
        <v>0</v>
      </c>
      <c r="H72" s="252"/>
      <c r="I72" s="1271"/>
      <c r="J72" s="1272"/>
      <c r="K72" s="1273"/>
      <c r="L72" s="284"/>
      <c r="M72" s="246" t="s">
        <v>31</v>
      </c>
      <c r="N72" s="247"/>
      <c r="O72" s="248">
        <f t="shared" si="5"/>
        <v>0</v>
      </c>
      <c r="P72" s="253"/>
    </row>
    <row r="73" spans="1:16" s="233" customFormat="1" ht="20.100000000000001" customHeight="1">
      <c r="A73" s="1271"/>
      <c r="B73" s="1272"/>
      <c r="C73" s="1273"/>
      <c r="D73" s="284"/>
      <c r="E73" s="246" t="s">
        <v>31</v>
      </c>
      <c r="F73" s="247"/>
      <c r="G73" s="248">
        <f t="shared" si="4"/>
        <v>0</v>
      </c>
      <c r="H73" s="252"/>
      <c r="I73" s="1271"/>
      <c r="J73" s="1272"/>
      <c r="K73" s="1273"/>
      <c r="L73" s="284"/>
      <c r="M73" s="246" t="s">
        <v>31</v>
      </c>
      <c r="N73" s="247"/>
      <c r="O73" s="248">
        <f t="shared" si="5"/>
        <v>0</v>
      </c>
      <c r="P73" s="253"/>
    </row>
    <row r="74" spans="1:16" s="233" customFormat="1" ht="20.100000000000001" customHeight="1">
      <c r="A74" s="1271"/>
      <c r="B74" s="1272"/>
      <c r="C74" s="1273"/>
      <c r="D74" s="284"/>
      <c r="E74" s="246" t="s">
        <v>31</v>
      </c>
      <c r="F74" s="247"/>
      <c r="G74" s="248">
        <f t="shared" si="4"/>
        <v>0</v>
      </c>
      <c r="H74" s="252"/>
      <c r="I74" s="1271"/>
      <c r="J74" s="1272"/>
      <c r="K74" s="1273"/>
      <c r="L74" s="284"/>
      <c r="M74" s="246" t="s">
        <v>31</v>
      </c>
      <c r="N74" s="247"/>
      <c r="O74" s="248">
        <f t="shared" si="5"/>
        <v>0</v>
      </c>
      <c r="P74" s="253"/>
    </row>
    <row r="75" spans="1:16" s="233" customFormat="1" ht="20.100000000000001" customHeight="1">
      <c r="A75" s="1271"/>
      <c r="B75" s="1272"/>
      <c r="C75" s="1273"/>
      <c r="D75" s="284"/>
      <c r="E75" s="246" t="s">
        <v>31</v>
      </c>
      <c r="F75" s="247"/>
      <c r="G75" s="248">
        <f t="shared" si="4"/>
        <v>0</v>
      </c>
      <c r="H75" s="252"/>
      <c r="I75" s="1271"/>
      <c r="J75" s="1272"/>
      <c r="K75" s="1273"/>
      <c r="L75" s="284"/>
      <c r="M75" s="246" t="s">
        <v>31</v>
      </c>
      <c r="N75" s="247"/>
      <c r="O75" s="248">
        <f t="shared" si="5"/>
        <v>0</v>
      </c>
      <c r="P75" s="253"/>
    </row>
    <row r="76" spans="1:16" s="233" customFormat="1" ht="20.100000000000001" customHeight="1">
      <c r="A76" s="1271"/>
      <c r="B76" s="1272"/>
      <c r="C76" s="1273"/>
      <c r="D76" s="284"/>
      <c r="E76" s="246" t="s">
        <v>31</v>
      </c>
      <c r="F76" s="247"/>
      <c r="G76" s="248">
        <f t="shared" si="4"/>
        <v>0</v>
      </c>
      <c r="H76" s="252"/>
      <c r="I76" s="1271"/>
      <c r="J76" s="1272"/>
      <c r="K76" s="1273"/>
      <c r="L76" s="284"/>
      <c r="M76" s="246" t="s">
        <v>31</v>
      </c>
      <c r="N76" s="247"/>
      <c r="O76" s="248">
        <f t="shared" si="5"/>
        <v>0</v>
      </c>
      <c r="P76" s="253"/>
    </row>
    <row r="77" spans="1:16" s="233" customFormat="1" ht="20.100000000000001" customHeight="1">
      <c r="A77" s="1271"/>
      <c r="B77" s="1272"/>
      <c r="C77" s="1273"/>
      <c r="D77" s="284"/>
      <c r="E77" s="246" t="s">
        <v>31</v>
      </c>
      <c r="F77" s="247"/>
      <c r="G77" s="248">
        <f t="shared" si="4"/>
        <v>0</v>
      </c>
      <c r="H77" s="252"/>
      <c r="I77" s="1271"/>
      <c r="J77" s="1272"/>
      <c r="K77" s="1273"/>
      <c r="L77" s="284"/>
      <c r="M77" s="246" t="s">
        <v>31</v>
      </c>
      <c r="N77" s="247"/>
      <c r="O77" s="248">
        <f t="shared" si="5"/>
        <v>0</v>
      </c>
      <c r="P77" s="253"/>
    </row>
    <row r="78" spans="1:16" s="233" customFormat="1" ht="20.100000000000001" customHeight="1">
      <c r="A78" s="1307"/>
      <c r="B78" s="1308"/>
      <c r="C78" s="1309"/>
      <c r="D78" s="284"/>
      <c r="E78" s="246" t="s">
        <v>31</v>
      </c>
      <c r="F78" s="247"/>
      <c r="G78" s="248">
        <f t="shared" si="4"/>
        <v>0</v>
      </c>
      <c r="H78" s="252"/>
      <c r="I78" s="1307"/>
      <c r="J78" s="1308"/>
      <c r="K78" s="1309"/>
      <c r="L78" s="284"/>
      <c r="M78" s="246" t="s">
        <v>31</v>
      </c>
      <c r="N78" s="247"/>
      <c r="O78" s="248">
        <f t="shared" si="5"/>
        <v>0</v>
      </c>
      <c r="P78" s="253"/>
    </row>
    <row r="79" spans="1:16" s="233" customFormat="1" ht="20.100000000000001" customHeight="1">
      <c r="A79" s="1343" t="s">
        <v>556</v>
      </c>
      <c r="B79" s="1344"/>
      <c r="C79" s="1345"/>
      <c r="D79" s="499" t="s">
        <v>478</v>
      </c>
      <c r="E79" s="1293" t="s">
        <v>500</v>
      </c>
      <c r="F79" s="1294"/>
      <c r="G79" s="500" t="s">
        <v>498</v>
      </c>
      <c r="H79" s="230"/>
      <c r="I79" s="1343" t="s">
        <v>556</v>
      </c>
      <c r="J79" s="1344"/>
      <c r="K79" s="1345"/>
      <c r="L79" s="499" t="s">
        <v>478</v>
      </c>
      <c r="M79" s="1293" t="s">
        <v>500</v>
      </c>
      <c r="N79" s="1294"/>
      <c r="O79" s="500" t="s">
        <v>498</v>
      </c>
      <c r="P79" s="253"/>
    </row>
    <row r="80" spans="1:16" s="233" customFormat="1" ht="19.899999999999999" customHeight="1">
      <c r="A80" s="1346"/>
      <c r="B80" s="1347"/>
      <c r="C80" s="1348"/>
      <c r="D80" s="234"/>
      <c r="E80" s="1332"/>
      <c r="F80" s="1333"/>
      <c r="G80" s="501"/>
      <c r="H80" s="235"/>
      <c r="I80" s="1346"/>
      <c r="J80" s="1347"/>
      <c r="K80" s="1348"/>
      <c r="L80" s="234"/>
      <c r="M80" s="1332"/>
      <c r="N80" s="1333"/>
      <c r="O80" s="501"/>
      <c r="P80" s="253"/>
    </row>
    <row r="81" spans="1:19" s="238" customFormat="1" ht="20.100000000000001" customHeight="1">
      <c r="A81" s="1274" t="s">
        <v>497</v>
      </c>
      <c r="B81" s="1275"/>
      <c r="C81" s="1275"/>
      <c r="D81" s="654">
        <v>0</v>
      </c>
      <c r="E81" s="271" t="s">
        <v>31</v>
      </c>
      <c r="F81" s="1353"/>
      <c r="G81" s="1354"/>
      <c r="H81" s="230"/>
      <c r="I81" s="1274" t="s">
        <v>497</v>
      </c>
      <c r="J81" s="1275"/>
      <c r="K81" s="1275"/>
      <c r="L81" s="654">
        <v>0</v>
      </c>
      <c r="M81" s="271" t="s">
        <v>31</v>
      </c>
      <c r="N81" s="1353"/>
      <c r="O81" s="1354"/>
      <c r="P81" s="254"/>
      <c r="R81" s="236"/>
      <c r="S81" s="237"/>
    </row>
    <row r="82" spans="1:19" s="233" customFormat="1" ht="20.100000000000001" customHeight="1">
      <c r="A82" s="1299" t="s">
        <v>114</v>
      </c>
      <c r="B82" s="1300"/>
      <c r="C82" s="1300"/>
      <c r="D82" s="1300"/>
      <c r="E82" s="1300"/>
      <c r="F82" s="1303"/>
      <c r="G82" s="255">
        <f>SUM(G69:G78)</f>
        <v>0</v>
      </c>
      <c r="H82" s="51"/>
      <c r="I82" s="1299" t="s">
        <v>114</v>
      </c>
      <c r="J82" s="1300"/>
      <c r="K82" s="1300"/>
      <c r="L82" s="1300"/>
      <c r="M82" s="1300"/>
      <c r="N82" s="1303"/>
      <c r="O82" s="255">
        <f>SUM(O69:O78)</f>
        <v>0</v>
      </c>
      <c r="P82" s="253"/>
    </row>
    <row r="83" spans="1:19" s="57" customFormat="1" ht="20.100000000000001" customHeight="1">
      <c r="A83" s="1304" t="s">
        <v>241</v>
      </c>
      <c r="B83" s="1305"/>
      <c r="C83" s="1305"/>
      <c r="D83" s="1305"/>
      <c r="E83" s="1305"/>
      <c r="F83" s="1306"/>
      <c r="G83" s="261"/>
      <c r="H83" s="60"/>
      <c r="I83" s="1304" t="s">
        <v>241</v>
      </c>
      <c r="J83" s="1305"/>
      <c r="K83" s="1305"/>
      <c r="L83" s="1305"/>
      <c r="M83" s="1305"/>
      <c r="N83" s="1306"/>
      <c r="O83" s="261"/>
      <c r="P83" s="56"/>
    </row>
    <row r="84" spans="1:19" s="57" customFormat="1" ht="20.100000000000001" customHeight="1">
      <c r="A84" s="1299" t="s">
        <v>115</v>
      </c>
      <c r="B84" s="1300"/>
      <c r="C84" s="1300"/>
      <c r="D84" s="1300"/>
      <c r="E84" s="1300"/>
      <c r="F84" s="1303"/>
      <c r="G84" s="255">
        <f>G82+G83</f>
        <v>0</v>
      </c>
      <c r="H84" s="51"/>
      <c r="I84" s="1299" t="s">
        <v>115</v>
      </c>
      <c r="J84" s="1300"/>
      <c r="K84" s="1300"/>
      <c r="L84" s="1300"/>
      <c r="M84" s="1300"/>
      <c r="N84" s="1303"/>
      <c r="O84" s="255">
        <f>O82+O83</f>
        <v>0</v>
      </c>
      <c r="P84" s="56"/>
    </row>
    <row r="85" spans="1:19" s="57" customFormat="1" ht="20.100000000000001" customHeight="1">
      <c r="A85" s="64"/>
      <c r="B85" s="64"/>
      <c r="C85" s="64"/>
      <c r="D85" s="185"/>
      <c r="E85" s="64"/>
      <c r="F85" s="64"/>
      <c r="G85" s="140">
        <v>7</v>
      </c>
      <c r="H85" s="64"/>
      <c r="I85" s="64"/>
      <c r="J85" s="64"/>
      <c r="K85" s="64"/>
      <c r="L85" s="185"/>
      <c r="M85" s="64"/>
      <c r="N85" s="64"/>
      <c r="O85" s="140">
        <v>8</v>
      </c>
      <c r="P85" s="56"/>
    </row>
    <row r="86" spans="1:19" s="57" customFormat="1" ht="20.100000000000001" customHeight="1">
      <c r="A86" s="1281" t="s">
        <v>111</v>
      </c>
      <c r="B86" s="1282"/>
      <c r="C86" s="1264" t="str">
        <f>IF(総表!$D31="","",TEXT(総表!$D31,"yyyy/mm/dd")&amp;総表!$F31&amp;TEXT(総表!$G31,"yyyy/mm/dd"))</f>
        <v/>
      </c>
      <c r="D86" s="1265"/>
      <c r="E86" s="1265"/>
      <c r="F86" s="1265"/>
      <c r="G86" s="1266"/>
      <c r="H86" s="51"/>
      <c r="I86" s="1281" t="s">
        <v>111</v>
      </c>
      <c r="J86" s="1282"/>
      <c r="K86" s="1264" t="str">
        <f>IF(総表!$D32="","",TEXT(総表!$D32,"yyyy/mm/dd")&amp;総表!$F32&amp;TEXT(総表!$G32,"yyyy/mm/dd"))</f>
        <v/>
      </c>
      <c r="L86" s="1265"/>
      <c r="M86" s="1265"/>
      <c r="N86" s="1265"/>
      <c r="O86" s="1266"/>
      <c r="P86" s="56"/>
    </row>
    <row r="87" spans="1:19" s="57" customFormat="1" ht="20.100000000000001" customHeight="1">
      <c r="A87" s="1269" t="s">
        <v>30</v>
      </c>
      <c r="B87" s="1270"/>
      <c r="C87" s="1278" t="str">
        <f>IF(総表!$I31="","",総表!$I31)</f>
        <v/>
      </c>
      <c r="D87" s="1279"/>
      <c r="E87" s="1279"/>
      <c r="F87" s="1279"/>
      <c r="G87" s="1280"/>
      <c r="H87" s="51"/>
      <c r="I87" s="1269" t="s">
        <v>30</v>
      </c>
      <c r="J87" s="1270"/>
      <c r="K87" s="1278" t="str">
        <f>IF(総表!$I32="","",総表!$I32)</f>
        <v/>
      </c>
      <c r="L87" s="1279"/>
      <c r="M87" s="1279"/>
      <c r="N87" s="1279"/>
      <c r="O87" s="1280"/>
      <c r="P87" s="56"/>
    </row>
    <row r="88" spans="1:19" s="57" customFormat="1" ht="20.100000000000001" customHeight="1">
      <c r="A88" s="1267" t="s">
        <v>484</v>
      </c>
      <c r="B88" s="1268"/>
      <c r="C88" s="1262"/>
      <c r="D88" s="1263"/>
      <c r="E88" s="1373" t="s">
        <v>486</v>
      </c>
      <c r="F88" s="1268" t="s">
        <v>487</v>
      </c>
      <c r="G88" s="282"/>
      <c r="H88" s="60"/>
      <c r="I88" s="1267" t="s">
        <v>484</v>
      </c>
      <c r="J88" s="1268"/>
      <c r="K88" s="1262"/>
      <c r="L88" s="1263"/>
      <c r="M88" s="1373" t="s">
        <v>486</v>
      </c>
      <c r="N88" s="1268" t="s">
        <v>487</v>
      </c>
      <c r="O88" s="282"/>
      <c r="P88" s="145" t="s">
        <v>89</v>
      </c>
      <c r="Q88" s="10"/>
      <c r="R88" s="145"/>
      <c r="S88" s="10"/>
    </row>
    <row r="89" spans="1:19" s="57" customFormat="1" ht="20.100000000000001" customHeight="1">
      <c r="A89" s="1281" t="s">
        <v>122</v>
      </c>
      <c r="B89" s="1282"/>
      <c r="C89" s="1283">
        <f>C88-G88</f>
        <v>0</v>
      </c>
      <c r="D89" s="1284"/>
      <c r="E89" s="1318" t="s">
        <v>112</v>
      </c>
      <c r="F89" s="1319"/>
      <c r="G89" s="612">
        <f>個表!K24</f>
        <v>0</v>
      </c>
      <c r="H89" s="56"/>
      <c r="I89" s="1281" t="s">
        <v>122</v>
      </c>
      <c r="J89" s="1282"/>
      <c r="K89" s="1283">
        <f>K88-O88</f>
        <v>0</v>
      </c>
      <c r="L89" s="1284"/>
      <c r="M89" s="1318" t="s">
        <v>112</v>
      </c>
      <c r="N89" s="1319"/>
      <c r="O89" s="612">
        <f>個表!K25</f>
        <v>0</v>
      </c>
      <c r="P89" s="56"/>
    </row>
    <row r="90" spans="1:19" s="57" customFormat="1" ht="20.100000000000001" customHeight="1">
      <c r="A90" s="1374" t="s">
        <v>123</v>
      </c>
      <c r="B90" s="1375"/>
      <c r="C90" s="1376"/>
      <c r="D90" s="1376"/>
      <c r="E90" s="1377" t="str">
        <f>IF(C89*G89=0,"",C89*G89)</f>
        <v/>
      </c>
      <c r="F90" s="1378"/>
      <c r="G90" s="1379"/>
      <c r="H90" s="60"/>
      <c r="I90" s="1374" t="s">
        <v>123</v>
      </c>
      <c r="J90" s="1375"/>
      <c r="K90" s="1376"/>
      <c r="L90" s="1376"/>
      <c r="M90" s="1377" t="str">
        <f>IF(K89*O89=0,"",K89*O89)</f>
        <v/>
      </c>
      <c r="N90" s="1378"/>
      <c r="O90" s="1379"/>
      <c r="P90" s="56"/>
    </row>
    <row r="91" spans="1:19" s="57" customFormat="1" ht="20.100000000000001" customHeight="1">
      <c r="A91" s="1299" t="s">
        <v>116</v>
      </c>
      <c r="B91" s="1303"/>
      <c r="C91" s="1336">
        <f>IF(G89="","",SUM(F95:F104))</f>
        <v>0</v>
      </c>
      <c r="D91" s="1337"/>
      <c r="E91" s="1295" t="s">
        <v>117</v>
      </c>
      <c r="F91" s="1296"/>
      <c r="G91" s="280" t="str">
        <f>IF(E90="","",C91/E90)</f>
        <v/>
      </c>
      <c r="H91" s="51"/>
      <c r="I91" s="1299" t="s">
        <v>116</v>
      </c>
      <c r="J91" s="1303"/>
      <c r="K91" s="1321">
        <f>IF(O89="","",SUM(N95:N104))</f>
        <v>0</v>
      </c>
      <c r="L91" s="1321"/>
      <c r="M91" s="1295" t="s">
        <v>117</v>
      </c>
      <c r="N91" s="1296"/>
      <c r="O91" s="280" t="str">
        <f>IF(M90="","",K91/M90)</f>
        <v/>
      </c>
      <c r="P91" s="56"/>
    </row>
    <row r="92" spans="1:19" s="57" customFormat="1" ht="20.100000000000001" customHeight="1">
      <c r="A92" s="1326" t="s">
        <v>596</v>
      </c>
      <c r="B92" s="1327"/>
      <c r="C92" s="1336">
        <f>IF(G89="","",SUM(F95:F104,F107))</f>
        <v>0</v>
      </c>
      <c r="D92" s="1337"/>
      <c r="E92" s="1310" t="s">
        <v>598</v>
      </c>
      <c r="F92" s="1311"/>
      <c r="G92" s="281" t="str">
        <f>IF(E90="","",C92/E90)</f>
        <v/>
      </c>
      <c r="H92" s="51"/>
      <c r="I92" s="1326" t="s">
        <v>596</v>
      </c>
      <c r="J92" s="1327"/>
      <c r="K92" s="1322">
        <f>IF(O89="","",SUM(N95:N104,N107))</f>
        <v>0</v>
      </c>
      <c r="L92" s="1322"/>
      <c r="M92" s="1310" t="s">
        <v>598</v>
      </c>
      <c r="N92" s="1311"/>
      <c r="O92" s="281" t="str">
        <f>IF(M90="","",K92/M90)</f>
        <v/>
      </c>
      <c r="P92" s="56"/>
    </row>
    <row r="93" spans="1:19" s="57" customFormat="1" ht="20.100000000000001" customHeight="1">
      <c r="A93" s="1299" t="s">
        <v>197</v>
      </c>
      <c r="B93" s="1300"/>
      <c r="C93" s="1300"/>
      <c r="D93" s="1300"/>
      <c r="E93" s="1300"/>
      <c r="F93" s="1300"/>
      <c r="G93" s="1301"/>
      <c r="H93" s="51"/>
      <c r="I93" s="1299" t="s">
        <v>197</v>
      </c>
      <c r="J93" s="1300"/>
      <c r="K93" s="1300"/>
      <c r="L93" s="1300"/>
      <c r="M93" s="1300"/>
      <c r="N93" s="1300"/>
      <c r="O93" s="1301"/>
      <c r="P93" s="56"/>
    </row>
    <row r="94" spans="1:19" s="57" customFormat="1" ht="20.100000000000001" customHeight="1">
      <c r="A94" s="1274" t="s">
        <v>45</v>
      </c>
      <c r="B94" s="1275"/>
      <c r="C94" s="1276"/>
      <c r="D94" s="240" t="s">
        <v>440</v>
      </c>
      <c r="E94" s="241" t="s">
        <v>31</v>
      </c>
      <c r="F94" s="241" t="s">
        <v>32</v>
      </c>
      <c r="G94" s="242" t="s">
        <v>33</v>
      </c>
      <c r="H94" s="252"/>
      <c r="I94" s="1274" t="s">
        <v>45</v>
      </c>
      <c r="J94" s="1275"/>
      <c r="K94" s="1276"/>
      <c r="L94" s="240" t="s">
        <v>440</v>
      </c>
      <c r="M94" s="241" t="s">
        <v>31</v>
      </c>
      <c r="N94" s="241" t="s">
        <v>32</v>
      </c>
      <c r="O94" s="242" t="s">
        <v>33</v>
      </c>
      <c r="P94" s="56"/>
    </row>
    <row r="95" spans="1:19" s="233" customFormat="1" ht="20.100000000000001" customHeight="1">
      <c r="A95" s="1323"/>
      <c r="B95" s="1324"/>
      <c r="C95" s="1325"/>
      <c r="D95" s="283"/>
      <c r="E95" s="243" t="s">
        <v>31</v>
      </c>
      <c r="F95" s="244"/>
      <c r="G95" s="245">
        <f t="shared" ref="G95:G104" si="6">D95*F95</f>
        <v>0</v>
      </c>
      <c r="H95" s="252"/>
      <c r="I95" s="1323"/>
      <c r="J95" s="1324"/>
      <c r="K95" s="1325"/>
      <c r="L95" s="283"/>
      <c r="M95" s="243" t="s">
        <v>31</v>
      </c>
      <c r="N95" s="244"/>
      <c r="O95" s="245">
        <f t="shared" ref="O95:O104" si="7">L95*N95</f>
        <v>0</v>
      </c>
      <c r="P95" s="253"/>
    </row>
    <row r="96" spans="1:19" s="233" customFormat="1" ht="20.100000000000001" customHeight="1">
      <c r="A96" s="1271"/>
      <c r="B96" s="1272"/>
      <c r="C96" s="1273"/>
      <c r="D96" s="284"/>
      <c r="E96" s="246" t="s">
        <v>31</v>
      </c>
      <c r="F96" s="247"/>
      <c r="G96" s="248">
        <f t="shared" si="6"/>
        <v>0</v>
      </c>
      <c r="H96" s="252"/>
      <c r="I96" s="1271"/>
      <c r="J96" s="1272"/>
      <c r="K96" s="1273"/>
      <c r="L96" s="284"/>
      <c r="M96" s="246" t="s">
        <v>31</v>
      </c>
      <c r="N96" s="247"/>
      <c r="O96" s="248">
        <f t="shared" si="7"/>
        <v>0</v>
      </c>
      <c r="P96" s="253"/>
    </row>
    <row r="97" spans="1:19" s="233" customFormat="1" ht="20.100000000000001" customHeight="1">
      <c r="A97" s="1271"/>
      <c r="B97" s="1272"/>
      <c r="C97" s="1273"/>
      <c r="D97" s="284"/>
      <c r="E97" s="246" t="s">
        <v>31</v>
      </c>
      <c r="F97" s="247"/>
      <c r="G97" s="248">
        <f t="shared" si="6"/>
        <v>0</v>
      </c>
      <c r="H97" s="252"/>
      <c r="I97" s="1271"/>
      <c r="J97" s="1272"/>
      <c r="K97" s="1273"/>
      <c r="L97" s="284"/>
      <c r="M97" s="246" t="s">
        <v>31</v>
      </c>
      <c r="N97" s="247"/>
      <c r="O97" s="248">
        <f t="shared" si="7"/>
        <v>0</v>
      </c>
      <c r="P97" s="253"/>
    </row>
    <row r="98" spans="1:19" s="233" customFormat="1" ht="20.100000000000001" customHeight="1">
      <c r="A98" s="1271"/>
      <c r="B98" s="1272"/>
      <c r="C98" s="1273"/>
      <c r="D98" s="284"/>
      <c r="E98" s="246" t="s">
        <v>31</v>
      </c>
      <c r="F98" s="247"/>
      <c r="G98" s="248">
        <f t="shared" si="6"/>
        <v>0</v>
      </c>
      <c r="H98" s="252"/>
      <c r="I98" s="1271"/>
      <c r="J98" s="1272"/>
      <c r="K98" s="1273"/>
      <c r="L98" s="284"/>
      <c r="M98" s="246" t="s">
        <v>31</v>
      </c>
      <c r="N98" s="247"/>
      <c r="O98" s="248">
        <f t="shared" si="7"/>
        <v>0</v>
      </c>
      <c r="P98" s="253"/>
    </row>
    <row r="99" spans="1:19" s="233" customFormat="1" ht="20.100000000000001" customHeight="1">
      <c r="A99" s="1271"/>
      <c r="B99" s="1272"/>
      <c r="C99" s="1273"/>
      <c r="D99" s="284"/>
      <c r="E99" s="246" t="s">
        <v>31</v>
      </c>
      <c r="F99" s="247"/>
      <c r="G99" s="248">
        <f t="shared" si="6"/>
        <v>0</v>
      </c>
      <c r="H99" s="252"/>
      <c r="I99" s="1271"/>
      <c r="J99" s="1272"/>
      <c r="K99" s="1273"/>
      <c r="L99" s="284"/>
      <c r="M99" s="246" t="s">
        <v>31</v>
      </c>
      <c r="N99" s="247"/>
      <c r="O99" s="248">
        <f t="shared" si="7"/>
        <v>0</v>
      </c>
      <c r="P99" s="253"/>
    </row>
    <row r="100" spans="1:19" s="233" customFormat="1" ht="20.100000000000001" customHeight="1">
      <c r="A100" s="1271"/>
      <c r="B100" s="1272"/>
      <c r="C100" s="1273"/>
      <c r="D100" s="284"/>
      <c r="E100" s="246" t="s">
        <v>31</v>
      </c>
      <c r="F100" s="247"/>
      <c r="G100" s="248">
        <f t="shared" si="6"/>
        <v>0</v>
      </c>
      <c r="H100" s="252"/>
      <c r="I100" s="1271"/>
      <c r="J100" s="1272"/>
      <c r="K100" s="1273"/>
      <c r="L100" s="284"/>
      <c r="M100" s="246" t="s">
        <v>31</v>
      </c>
      <c r="N100" s="247"/>
      <c r="O100" s="248">
        <f t="shared" si="7"/>
        <v>0</v>
      </c>
      <c r="P100" s="253"/>
    </row>
    <row r="101" spans="1:19" s="233" customFormat="1" ht="20.100000000000001" customHeight="1">
      <c r="A101" s="1271"/>
      <c r="B101" s="1272"/>
      <c r="C101" s="1273"/>
      <c r="D101" s="284"/>
      <c r="E101" s="246" t="s">
        <v>31</v>
      </c>
      <c r="F101" s="247"/>
      <c r="G101" s="248">
        <f t="shared" si="6"/>
        <v>0</v>
      </c>
      <c r="H101" s="252"/>
      <c r="I101" s="1271"/>
      <c r="J101" s="1272"/>
      <c r="K101" s="1273"/>
      <c r="L101" s="284"/>
      <c r="M101" s="246" t="s">
        <v>31</v>
      </c>
      <c r="N101" s="247"/>
      <c r="O101" s="248">
        <f t="shared" si="7"/>
        <v>0</v>
      </c>
      <c r="P101" s="253"/>
    </row>
    <row r="102" spans="1:19" s="233" customFormat="1" ht="20.100000000000001" customHeight="1">
      <c r="A102" s="1271"/>
      <c r="B102" s="1272"/>
      <c r="C102" s="1273"/>
      <c r="D102" s="284"/>
      <c r="E102" s="246" t="s">
        <v>31</v>
      </c>
      <c r="F102" s="247"/>
      <c r="G102" s="248">
        <f t="shared" si="6"/>
        <v>0</v>
      </c>
      <c r="H102" s="252"/>
      <c r="I102" s="1271"/>
      <c r="J102" s="1272"/>
      <c r="K102" s="1273"/>
      <c r="L102" s="284"/>
      <c r="M102" s="246" t="s">
        <v>31</v>
      </c>
      <c r="N102" s="247"/>
      <c r="O102" s="248">
        <f t="shared" si="7"/>
        <v>0</v>
      </c>
      <c r="P102" s="253"/>
    </row>
    <row r="103" spans="1:19" s="233" customFormat="1" ht="20.100000000000001" customHeight="1">
      <c r="A103" s="1271"/>
      <c r="B103" s="1272"/>
      <c r="C103" s="1273"/>
      <c r="D103" s="284"/>
      <c r="E103" s="246" t="s">
        <v>31</v>
      </c>
      <c r="F103" s="247"/>
      <c r="G103" s="248">
        <f t="shared" si="6"/>
        <v>0</v>
      </c>
      <c r="H103" s="252"/>
      <c r="I103" s="1271"/>
      <c r="J103" s="1272"/>
      <c r="K103" s="1273"/>
      <c r="L103" s="284"/>
      <c r="M103" s="246" t="s">
        <v>31</v>
      </c>
      <c r="N103" s="247"/>
      <c r="O103" s="248">
        <f t="shared" si="7"/>
        <v>0</v>
      </c>
      <c r="P103" s="253"/>
    </row>
    <row r="104" spans="1:19" s="233" customFormat="1" ht="20.100000000000001" customHeight="1">
      <c r="A104" s="1271"/>
      <c r="B104" s="1272"/>
      <c r="C104" s="1273"/>
      <c r="D104" s="284"/>
      <c r="E104" s="246" t="s">
        <v>31</v>
      </c>
      <c r="F104" s="247"/>
      <c r="G104" s="248">
        <f t="shared" si="6"/>
        <v>0</v>
      </c>
      <c r="H104" s="252"/>
      <c r="I104" s="1271"/>
      <c r="J104" s="1272"/>
      <c r="K104" s="1273"/>
      <c r="L104" s="284"/>
      <c r="M104" s="246" t="s">
        <v>31</v>
      </c>
      <c r="N104" s="247"/>
      <c r="O104" s="248">
        <f t="shared" si="7"/>
        <v>0</v>
      </c>
      <c r="P104" s="253"/>
    </row>
    <row r="105" spans="1:19" s="233" customFormat="1" ht="20.100000000000001" customHeight="1">
      <c r="A105" s="1287" t="s">
        <v>556</v>
      </c>
      <c r="B105" s="1288"/>
      <c r="C105" s="1289"/>
      <c r="D105" s="499" t="s">
        <v>478</v>
      </c>
      <c r="E105" s="1293" t="s">
        <v>500</v>
      </c>
      <c r="F105" s="1294"/>
      <c r="G105" s="500" t="s">
        <v>498</v>
      </c>
      <c r="H105" s="230"/>
      <c r="I105" s="1287" t="s">
        <v>556</v>
      </c>
      <c r="J105" s="1288"/>
      <c r="K105" s="1289"/>
      <c r="L105" s="499" t="s">
        <v>478</v>
      </c>
      <c r="M105" s="1293" t="s">
        <v>500</v>
      </c>
      <c r="N105" s="1294"/>
      <c r="O105" s="500" t="s">
        <v>498</v>
      </c>
      <c r="P105" s="253"/>
    </row>
    <row r="106" spans="1:19" s="233" customFormat="1" ht="19.899999999999999" customHeight="1">
      <c r="A106" s="1290"/>
      <c r="B106" s="1291"/>
      <c r="C106" s="1292"/>
      <c r="D106" s="234"/>
      <c r="E106" s="1332"/>
      <c r="F106" s="1333"/>
      <c r="G106" s="501"/>
      <c r="H106" s="235"/>
      <c r="I106" s="1290"/>
      <c r="J106" s="1291"/>
      <c r="K106" s="1292"/>
      <c r="L106" s="234"/>
      <c r="M106" s="1332"/>
      <c r="N106" s="1333"/>
      <c r="O106" s="501"/>
      <c r="P106" s="253"/>
    </row>
    <row r="107" spans="1:19" s="238" customFormat="1" ht="20.100000000000001" customHeight="1">
      <c r="A107" s="1330" t="s">
        <v>497</v>
      </c>
      <c r="B107" s="1331"/>
      <c r="C107" s="1331"/>
      <c r="D107" s="654">
        <v>0</v>
      </c>
      <c r="E107" s="271" t="s">
        <v>31</v>
      </c>
      <c r="F107" s="1353"/>
      <c r="G107" s="1383"/>
      <c r="H107" s="230"/>
      <c r="I107" s="1330" t="s">
        <v>497</v>
      </c>
      <c r="J107" s="1331"/>
      <c r="K107" s="1331"/>
      <c r="L107" s="654">
        <v>0</v>
      </c>
      <c r="M107" s="271" t="s">
        <v>31</v>
      </c>
      <c r="N107" s="1353"/>
      <c r="O107" s="1383"/>
      <c r="P107" s="254"/>
      <c r="R107" s="236"/>
      <c r="S107" s="237"/>
    </row>
    <row r="108" spans="1:19" s="233" customFormat="1" ht="20.100000000000001" customHeight="1">
      <c r="A108" s="1299" t="s">
        <v>114</v>
      </c>
      <c r="B108" s="1300"/>
      <c r="C108" s="1300"/>
      <c r="D108" s="1300"/>
      <c r="E108" s="1300"/>
      <c r="F108" s="1303"/>
      <c r="G108" s="255">
        <f>SUM(G95:G104)</f>
        <v>0</v>
      </c>
      <c r="H108" s="51"/>
      <c r="I108" s="1299" t="s">
        <v>114</v>
      </c>
      <c r="J108" s="1300"/>
      <c r="K108" s="1300"/>
      <c r="L108" s="1300"/>
      <c r="M108" s="1300"/>
      <c r="N108" s="1303"/>
      <c r="O108" s="255">
        <f>SUM(O95:O104)</f>
        <v>0</v>
      </c>
      <c r="P108" s="253"/>
    </row>
    <row r="109" spans="1:19" s="57" customFormat="1" ht="20.100000000000001" customHeight="1">
      <c r="A109" s="1304" t="s">
        <v>241</v>
      </c>
      <c r="B109" s="1305"/>
      <c r="C109" s="1305"/>
      <c r="D109" s="1305"/>
      <c r="E109" s="1305"/>
      <c r="F109" s="1306"/>
      <c r="G109" s="261"/>
      <c r="H109" s="60"/>
      <c r="I109" s="1304" t="s">
        <v>241</v>
      </c>
      <c r="J109" s="1305"/>
      <c r="K109" s="1305"/>
      <c r="L109" s="1305"/>
      <c r="M109" s="1305"/>
      <c r="N109" s="1306"/>
      <c r="O109" s="261"/>
      <c r="P109" s="56"/>
    </row>
    <row r="110" spans="1:19" s="57" customFormat="1" ht="20.100000000000001" customHeight="1">
      <c r="A110" s="1299" t="s">
        <v>115</v>
      </c>
      <c r="B110" s="1300"/>
      <c r="C110" s="1300"/>
      <c r="D110" s="1300"/>
      <c r="E110" s="1300"/>
      <c r="F110" s="1303"/>
      <c r="G110" s="255">
        <f>G108+G109</f>
        <v>0</v>
      </c>
      <c r="H110" s="51"/>
      <c r="I110" s="1299" t="s">
        <v>115</v>
      </c>
      <c r="J110" s="1300"/>
      <c r="K110" s="1300"/>
      <c r="L110" s="1300"/>
      <c r="M110" s="1300"/>
      <c r="N110" s="1303"/>
      <c r="O110" s="255">
        <f>O108+O109</f>
        <v>0</v>
      </c>
      <c r="P110" s="56"/>
    </row>
    <row r="111" spans="1:19" s="57" customFormat="1" ht="20.100000000000001" customHeight="1">
      <c r="A111" s="64"/>
      <c r="B111" s="64"/>
      <c r="C111" s="64"/>
      <c r="D111" s="185"/>
      <c r="E111" s="64"/>
      <c r="F111" s="64"/>
      <c r="G111" s="140">
        <v>9</v>
      </c>
      <c r="H111" s="64"/>
      <c r="I111" s="64"/>
      <c r="J111" s="64"/>
      <c r="K111" s="64"/>
      <c r="L111" s="185"/>
      <c r="M111" s="64"/>
      <c r="N111" s="64"/>
      <c r="O111" s="140">
        <v>10</v>
      </c>
      <c r="P111" s="56"/>
    </row>
    <row r="112" spans="1:19" s="57" customFormat="1" ht="20.100000000000001" customHeight="1">
      <c r="A112" s="1281" t="s">
        <v>111</v>
      </c>
      <c r="B112" s="1282"/>
      <c r="C112" s="1264" t="str">
        <f>IF(総表!$D33="","",TEXT(総表!$D33,"yyyy/mm/dd")&amp;総表!$F33&amp;TEXT(総表!$G33,"yyyy/mm/dd"))</f>
        <v/>
      </c>
      <c r="D112" s="1265"/>
      <c r="E112" s="1265"/>
      <c r="F112" s="1265"/>
      <c r="G112" s="1266"/>
      <c r="H112" s="51"/>
      <c r="I112" s="1281" t="s">
        <v>111</v>
      </c>
      <c r="J112" s="1282"/>
      <c r="K112" s="1264" t="str">
        <f>IF(総表!$D34="","",TEXT(総表!$D34,"yyyy/mm/dd")&amp;総表!$F34&amp;TEXT(総表!$G34,"yyyy/mm/dd"))</f>
        <v/>
      </c>
      <c r="L112" s="1265"/>
      <c r="M112" s="1265"/>
      <c r="N112" s="1265"/>
      <c r="O112" s="1266"/>
      <c r="P112" s="56"/>
    </row>
    <row r="113" spans="1:16" s="57" customFormat="1" ht="20.100000000000001" customHeight="1">
      <c r="A113" s="1269" t="s">
        <v>30</v>
      </c>
      <c r="B113" s="1270"/>
      <c r="C113" s="1278" t="str">
        <f>IF(総表!$I33="","",総表!$I33)</f>
        <v/>
      </c>
      <c r="D113" s="1279"/>
      <c r="E113" s="1279"/>
      <c r="F113" s="1279"/>
      <c r="G113" s="1280"/>
      <c r="H113" s="51"/>
      <c r="I113" s="1269" t="s">
        <v>30</v>
      </c>
      <c r="J113" s="1270"/>
      <c r="K113" s="1278" t="str">
        <f>IF(総表!$I34="","",総表!$I34)</f>
        <v/>
      </c>
      <c r="L113" s="1279"/>
      <c r="M113" s="1279"/>
      <c r="N113" s="1279"/>
      <c r="O113" s="1280"/>
      <c r="P113" s="56"/>
    </row>
    <row r="114" spans="1:16" s="57" customFormat="1" ht="20.100000000000001" customHeight="1">
      <c r="A114" s="1267" t="s">
        <v>484</v>
      </c>
      <c r="B114" s="1268"/>
      <c r="C114" s="1262"/>
      <c r="D114" s="1263"/>
      <c r="E114" s="1373" t="s">
        <v>486</v>
      </c>
      <c r="F114" s="1268" t="s">
        <v>487</v>
      </c>
      <c r="G114" s="282"/>
      <c r="H114" s="60"/>
      <c r="I114" s="1267" t="s">
        <v>484</v>
      </c>
      <c r="J114" s="1268"/>
      <c r="K114" s="1262"/>
      <c r="L114" s="1263"/>
      <c r="M114" s="1373" t="s">
        <v>486</v>
      </c>
      <c r="N114" s="1268" t="s">
        <v>487</v>
      </c>
      <c r="O114" s="282"/>
      <c r="P114" s="56"/>
    </row>
    <row r="115" spans="1:16" s="57" customFormat="1" ht="20.100000000000001" customHeight="1">
      <c r="A115" s="1281" t="s">
        <v>122</v>
      </c>
      <c r="B115" s="1282"/>
      <c r="C115" s="1283">
        <f>C114-G114</f>
        <v>0</v>
      </c>
      <c r="D115" s="1284"/>
      <c r="E115" s="1318" t="s">
        <v>112</v>
      </c>
      <c r="F115" s="1319"/>
      <c r="G115" s="612">
        <f>個表!K26</f>
        <v>0</v>
      </c>
      <c r="H115" s="56"/>
      <c r="I115" s="1281" t="s">
        <v>122</v>
      </c>
      <c r="J115" s="1282"/>
      <c r="K115" s="1283">
        <f>K114-O114</f>
        <v>0</v>
      </c>
      <c r="L115" s="1284"/>
      <c r="M115" s="1318" t="s">
        <v>112</v>
      </c>
      <c r="N115" s="1319"/>
      <c r="O115" s="612">
        <f>個表!K27</f>
        <v>0</v>
      </c>
      <c r="P115" s="56"/>
    </row>
    <row r="116" spans="1:16" s="57" customFormat="1" ht="20.100000000000001" customHeight="1">
      <c r="A116" s="1374" t="s">
        <v>123</v>
      </c>
      <c r="B116" s="1375"/>
      <c r="C116" s="1376"/>
      <c r="D116" s="1376"/>
      <c r="E116" s="1377" t="str">
        <f>IF(C115*G115=0,"",C115*G115)</f>
        <v/>
      </c>
      <c r="F116" s="1378"/>
      <c r="G116" s="1379"/>
      <c r="H116" s="60"/>
      <c r="I116" s="1374" t="s">
        <v>123</v>
      </c>
      <c r="J116" s="1375"/>
      <c r="K116" s="1376"/>
      <c r="L116" s="1376"/>
      <c r="M116" s="1377" t="str">
        <f>IF(K115*O115=0,"",K115*O115)</f>
        <v/>
      </c>
      <c r="N116" s="1378"/>
      <c r="O116" s="1379"/>
      <c r="P116" s="56"/>
    </row>
    <row r="117" spans="1:16" s="57" customFormat="1" ht="20.100000000000001" customHeight="1">
      <c r="A117" s="1299" t="s">
        <v>116</v>
      </c>
      <c r="B117" s="1303"/>
      <c r="C117" s="1336">
        <f>IF(G115="","",SUM(F121:F130))</f>
        <v>0</v>
      </c>
      <c r="D117" s="1337"/>
      <c r="E117" s="1295" t="s">
        <v>117</v>
      </c>
      <c r="F117" s="1296"/>
      <c r="G117" s="280" t="str">
        <f>IF(E116="","",C117/E116)</f>
        <v/>
      </c>
      <c r="H117" s="51"/>
      <c r="I117" s="1299" t="s">
        <v>116</v>
      </c>
      <c r="J117" s="1303"/>
      <c r="K117" s="1321">
        <f>IF(O115="","",SUM(N121:N130))</f>
        <v>0</v>
      </c>
      <c r="L117" s="1321"/>
      <c r="M117" s="1295" t="s">
        <v>117</v>
      </c>
      <c r="N117" s="1296"/>
      <c r="O117" s="280" t="str">
        <f>IF(M116="","",K117/M116)</f>
        <v/>
      </c>
      <c r="P117" s="56"/>
    </row>
    <row r="118" spans="1:16" s="57" customFormat="1" ht="20.100000000000001" customHeight="1">
      <c r="A118" s="1326" t="s">
        <v>596</v>
      </c>
      <c r="B118" s="1327"/>
      <c r="C118" s="1336">
        <f>IF(G115="","",SUM(F121:F130,F133))</f>
        <v>0</v>
      </c>
      <c r="D118" s="1337"/>
      <c r="E118" s="1310" t="s">
        <v>598</v>
      </c>
      <c r="F118" s="1311"/>
      <c r="G118" s="281" t="str">
        <f>IF(E116="","",C118/E116)</f>
        <v/>
      </c>
      <c r="H118" s="51"/>
      <c r="I118" s="1326" t="s">
        <v>596</v>
      </c>
      <c r="J118" s="1327"/>
      <c r="K118" s="1322">
        <f>IF(O115="","",SUM(N121:N130,N133))</f>
        <v>0</v>
      </c>
      <c r="L118" s="1322"/>
      <c r="M118" s="1310" t="s">
        <v>598</v>
      </c>
      <c r="N118" s="1311"/>
      <c r="O118" s="281" t="str">
        <f>IF(M116="","",K118/M116)</f>
        <v/>
      </c>
      <c r="P118" s="56"/>
    </row>
    <row r="119" spans="1:16" s="57" customFormat="1" ht="20.100000000000001" customHeight="1">
      <c r="A119" s="1299" t="s">
        <v>197</v>
      </c>
      <c r="B119" s="1300"/>
      <c r="C119" s="1300"/>
      <c r="D119" s="1300"/>
      <c r="E119" s="1300"/>
      <c r="F119" s="1300"/>
      <c r="G119" s="1301"/>
      <c r="H119" s="51"/>
      <c r="I119" s="1299" t="s">
        <v>197</v>
      </c>
      <c r="J119" s="1300"/>
      <c r="K119" s="1300"/>
      <c r="L119" s="1300"/>
      <c r="M119" s="1300"/>
      <c r="N119" s="1300"/>
      <c r="O119" s="1301"/>
      <c r="P119" s="56"/>
    </row>
    <row r="120" spans="1:16" s="57" customFormat="1" ht="20.100000000000001" customHeight="1">
      <c r="A120" s="1274" t="s">
        <v>45</v>
      </c>
      <c r="B120" s="1275"/>
      <c r="C120" s="1276"/>
      <c r="D120" s="240" t="s">
        <v>440</v>
      </c>
      <c r="E120" s="241" t="s">
        <v>31</v>
      </c>
      <c r="F120" s="241" t="s">
        <v>32</v>
      </c>
      <c r="G120" s="242" t="s">
        <v>33</v>
      </c>
      <c r="H120" s="252"/>
      <c r="I120" s="1274" t="s">
        <v>45</v>
      </c>
      <c r="J120" s="1275"/>
      <c r="K120" s="1276"/>
      <c r="L120" s="240" t="s">
        <v>440</v>
      </c>
      <c r="M120" s="241" t="s">
        <v>31</v>
      </c>
      <c r="N120" s="241" t="s">
        <v>32</v>
      </c>
      <c r="O120" s="242" t="s">
        <v>33</v>
      </c>
      <c r="P120" s="56"/>
    </row>
    <row r="121" spans="1:16" s="233" customFormat="1" ht="20.100000000000001" customHeight="1">
      <c r="A121" s="1323"/>
      <c r="B121" s="1324"/>
      <c r="C121" s="1325"/>
      <c r="D121" s="283"/>
      <c r="E121" s="243" t="s">
        <v>31</v>
      </c>
      <c r="F121" s="244"/>
      <c r="G121" s="245">
        <f t="shared" ref="G121:G130" si="8">D121*F121</f>
        <v>0</v>
      </c>
      <c r="H121" s="252"/>
      <c r="I121" s="1323"/>
      <c r="J121" s="1324"/>
      <c r="K121" s="1325"/>
      <c r="L121" s="283"/>
      <c r="M121" s="243" t="s">
        <v>31</v>
      </c>
      <c r="N121" s="244"/>
      <c r="O121" s="245">
        <f t="shared" ref="O121:O130" si="9">L121*N121</f>
        <v>0</v>
      </c>
      <c r="P121" s="253"/>
    </row>
    <row r="122" spans="1:16" s="233" customFormat="1" ht="20.100000000000001" customHeight="1">
      <c r="A122" s="1271"/>
      <c r="B122" s="1272"/>
      <c r="C122" s="1273"/>
      <c r="D122" s="284"/>
      <c r="E122" s="246" t="s">
        <v>31</v>
      </c>
      <c r="F122" s="247"/>
      <c r="G122" s="248">
        <f t="shared" si="8"/>
        <v>0</v>
      </c>
      <c r="H122" s="252"/>
      <c r="I122" s="1271"/>
      <c r="J122" s="1272"/>
      <c r="K122" s="1273"/>
      <c r="L122" s="284"/>
      <c r="M122" s="246" t="s">
        <v>31</v>
      </c>
      <c r="N122" s="247"/>
      <c r="O122" s="248">
        <f t="shared" si="9"/>
        <v>0</v>
      </c>
      <c r="P122" s="253"/>
    </row>
    <row r="123" spans="1:16" s="233" customFormat="1" ht="20.100000000000001" customHeight="1">
      <c r="A123" s="1271"/>
      <c r="B123" s="1272"/>
      <c r="C123" s="1273"/>
      <c r="D123" s="284"/>
      <c r="E123" s="246" t="s">
        <v>31</v>
      </c>
      <c r="F123" s="247"/>
      <c r="G123" s="248">
        <f t="shared" si="8"/>
        <v>0</v>
      </c>
      <c r="H123" s="252"/>
      <c r="I123" s="1271"/>
      <c r="J123" s="1272"/>
      <c r="K123" s="1273"/>
      <c r="L123" s="284"/>
      <c r="M123" s="246" t="s">
        <v>31</v>
      </c>
      <c r="N123" s="247"/>
      <c r="O123" s="248">
        <f t="shared" si="9"/>
        <v>0</v>
      </c>
      <c r="P123" s="253"/>
    </row>
    <row r="124" spans="1:16" s="233" customFormat="1" ht="20.100000000000001" customHeight="1">
      <c r="A124" s="1271"/>
      <c r="B124" s="1272"/>
      <c r="C124" s="1273"/>
      <c r="D124" s="284"/>
      <c r="E124" s="246" t="s">
        <v>31</v>
      </c>
      <c r="F124" s="247"/>
      <c r="G124" s="248">
        <f t="shared" si="8"/>
        <v>0</v>
      </c>
      <c r="H124" s="252"/>
      <c r="I124" s="1271"/>
      <c r="J124" s="1272"/>
      <c r="K124" s="1273"/>
      <c r="L124" s="284"/>
      <c r="M124" s="246" t="s">
        <v>31</v>
      </c>
      <c r="N124" s="247"/>
      <c r="O124" s="248">
        <f t="shared" si="9"/>
        <v>0</v>
      </c>
      <c r="P124" s="253"/>
    </row>
    <row r="125" spans="1:16" s="233" customFormat="1" ht="20.100000000000001" customHeight="1">
      <c r="A125" s="1271"/>
      <c r="B125" s="1272"/>
      <c r="C125" s="1273"/>
      <c r="D125" s="284"/>
      <c r="E125" s="246" t="s">
        <v>31</v>
      </c>
      <c r="F125" s="247"/>
      <c r="G125" s="248">
        <f t="shared" si="8"/>
        <v>0</v>
      </c>
      <c r="H125" s="252"/>
      <c r="I125" s="1271"/>
      <c r="J125" s="1272"/>
      <c r="K125" s="1273"/>
      <c r="L125" s="284"/>
      <c r="M125" s="246" t="s">
        <v>31</v>
      </c>
      <c r="N125" s="247"/>
      <c r="O125" s="248">
        <f t="shared" si="9"/>
        <v>0</v>
      </c>
      <c r="P125" s="253"/>
    </row>
    <row r="126" spans="1:16" s="233" customFormat="1" ht="20.100000000000001" customHeight="1">
      <c r="A126" s="1271"/>
      <c r="B126" s="1272"/>
      <c r="C126" s="1273"/>
      <c r="D126" s="284"/>
      <c r="E126" s="246" t="s">
        <v>31</v>
      </c>
      <c r="F126" s="247"/>
      <c r="G126" s="248">
        <f t="shared" si="8"/>
        <v>0</v>
      </c>
      <c r="H126" s="252"/>
      <c r="I126" s="1271"/>
      <c r="J126" s="1272"/>
      <c r="K126" s="1273"/>
      <c r="L126" s="284"/>
      <c r="M126" s="246" t="s">
        <v>31</v>
      </c>
      <c r="N126" s="247"/>
      <c r="O126" s="248">
        <f t="shared" si="9"/>
        <v>0</v>
      </c>
      <c r="P126" s="253"/>
    </row>
    <row r="127" spans="1:16" s="233" customFormat="1" ht="20.100000000000001" customHeight="1">
      <c r="A127" s="1271"/>
      <c r="B127" s="1272"/>
      <c r="C127" s="1273"/>
      <c r="D127" s="284"/>
      <c r="E127" s="246" t="s">
        <v>31</v>
      </c>
      <c r="F127" s="247"/>
      <c r="G127" s="248">
        <f t="shared" si="8"/>
        <v>0</v>
      </c>
      <c r="H127" s="252"/>
      <c r="I127" s="1271"/>
      <c r="J127" s="1272"/>
      <c r="K127" s="1273"/>
      <c r="L127" s="284"/>
      <c r="M127" s="246" t="s">
        <v>31</v>
      </c>
      <c r="N127" s="247"/>
      <c r="O127" s="248">
        <f t="shared" si="9"/>
        <v>0</v>
      </c>
      <c r="P127" s="253"/>
    </row>
    <row r="128" spans="1:16" s="233" customFormat="1" ht="20.100000000000001" customHeight="1">
      <c r="A128" s="1271"/>
      <c r="B128" s="1272"/>
      <c r="C128" s="1273"/>
      <c r="D128" s="284"/>
      <c r="E128" s="246" t="s">
        <v>31</v>
      </c>
      <c r="F128" s="247"/>
      <c r="G128" s="248">
        <f t="shared" si="8"/>
        <v>0</v>
      </c>
      <c r="H128" s="252"/>
      <c r="I128" s="1271"/>
      <c r="J128" s="1272"/>
      <c r="K128" s="1273"/>
      <c r="L128" s="284"/>
      <c r="M128" s="246" t="s">
        <v>31</v>
      </c>
      <c r="N128" s="247"/>
      <c r="O128" s="248">
        <f t="shared" si="9"/>
        <v>0</v>
      </c>
      <c r="P128" s="253"/>
    </row>
    <row r="129" spans="1:19" s="233" customFormat="1" ht="20.100000000000001" customHeight="1">
      <c r="A129" s="1271"/>
      <c r="B129" s="1272"/>
      <c r="C129" s="1273"/>
      <c r="D129" s="284"/>
      <c r="E129" s="246" t="s">
        <v>31</v>
      </c>
      <c r="F129" s="247"/>
      <c r="G129" s="248">
        <f t="shared" si="8"/>
        <v>0</v>
      </c>
      <c r="H129" s="252"/>
      <c r="I129" s="1271"/>
      <c r="J129" s="1272"/>
      <c r="K129" s="1273"/>
      <c r="L129" s="284"/>
      <c r="M129" s="246" t="s">
        <v>31</v>
      </c>
      <c r="N129" s="247"/>
      <c r="O129" s="248">
        <f t="shared" si="9"/>
        <v>0</v>
      </c>
      <c r="P129" s="253"/>
    </row>
    <row r="130" spans="1:19" s="233" customFormat="1" ht="20.100000000000001" customHeight="1">
      <c r="A130" s="1271"/>
      <c r="B130" s="1272"/>
      <c r="C130" s="1273"/>
      <c r="D130" s="284"/>
      <c r="E130" s="246" t="s">
        <v>31</v>
      </c>
      <c r="F130" s="247"/>
      <c r="G130" s="248">
        <f t="shared" si="8"/>
        <v>0</v>
      </c>
      <c r="H130" s="252"/>
      <c r="I130" s="1271"/>
      <c r="J130" s="1272"/>
      <c r="K130" s="1273"/>
      <c r="L130" s="284"/>
      <c r="M130" s="246" t="s">
        <v>31</v>
      </c>
      <c r="N130" s="247"/>
      <c r="O130" s="248">
        <f t="shared" si="9"/>
        <v>0</v>
      </c>
      <c r="P130" s="253"/>
    </row>
    <row r="131" spans="1:19" s="233" customFormat="1" ht="20.100000000000001" customHeight="1">
      <c r="A131" s="1343" t="s">
        <v>556</v>
      </c>
      <c r="B131" s="1344"/>
      <c r="C131" s="1345"/>
      <c r="D131" s="499" t="s">
        <v>478</v>
      </c>
      <c r="E131" s="1293" t="s">
        <v>500</v>
      </c>
      <c r="F131" s="1294"/>
      <c r="G131" s="500" t="s">
        <v>498</v>
      </c>
      <c r="H131" s="230"/>
      <c r="I131" s="1343" t="s">
        <v>556</v>
      </c>
      <c r="J131" s="1344"/>
      <c r="K131" s="1345"/>
      <c r="L131" s="499" t="s">
        <v>478</v>
      </c>
      <c r="M131" s="1293" t="s">
        <v>500</v>
      </c>
      <c r="N131" s="1294"/>
      <c r="O131" s="500" t="s">
        <v>498</v>
      </c>
      <c r="P131" s="253"/>
    </row>
    <row r="132" spans="1:19" s="233" customFormat="1" ht="19.899999999999999" customHeight="1">
      <c r="A132" s="1346"/>
      <c r="B132" s="1347"/>
      <c r="C132" s="1348"/>
      <c r="D132" s="234"/>
      <c r="E132" s="1332"/>
      <c r="F132" s="1333"/>
      <c r="G132" s="501"/>
      <c r="H132" s="235"/>
      <c r="I132" s="1346"/>
      <c r="J132" s="1347"/>
      <c r="K132" s="1348"/>
      <c r="L132" s="234"/>
      <c r="M132" s="1332"/>
      <c r="N132" s="1333"/>
      <c r="O132" s="501"/>
      <c r="P132" s="253"/>
    </row>
    <row r="133" spans="1:19" s="238" customFormat="1" ht="20.100000000000001" customHeight="1">
      <c r="A133" s="1330" t="s">
        <v>497</v>
      </c>
      <c r="B133" s="1331"/>
      <c r="C133" s="1331"/>
      <c r="D133" s="654">
        <v>0</v>
      </c>
      <c r="E133" s="271" t="s">
        <v>31</v>
      </c>
      <c r="F133" s="1353"/>
      <c r="G133" s="1383"/>
      <c r="H133" s="230"/>
      <c r="I133" s="1330" t="s">
        <v>497</v>
      </c>
      <c r="J133" s="1331"/>
      <c r="K133" s="1331"/>
      <c r="L133" s="654">
        <v>0</v>
      </c>
      <c r="M133" s="271" t="s">
        <v>31</v>
      </c>
      <c r="N133" s="1353"/>
      <c r="O133" s="1383"/>
      <c r="P133" s="254"/>
      <c r="R133" s="236"/>
      <c r="S133" s="237"/>
    </row>
    <row r="134" spans="1:19" s="233" customFormat="1" ht="20.100000000000001" customHeight="1">
      <c r="A134" s="1299" t="s">
        <v>114</v>
      </c>
      <c r="B134" s="1300"/>
      <c r="C134" s="1300"/>
      <c r="D134" s="1300"/>
      <c r="E134" s="1300"/>
      <c r="F134" s="1303"/>
      <c r="G134" s="255">
        <f>SUM(G121:G130)</f>
        <v>0</v>
      </c>
      <c r="H134" s="51"/>
      <c r="I134" s="1299" t="s">
        <v>114</v>
      </c>
      <c r="J134" s="1300"/>
      <c r="K134" s="1300"/>
      <c r="L134" s="1300"/>
      <c r="M134" s="1300"/>
      <c r="N134" s="1303"/>
      <c r="O134" s="255">
        <f>SUM(O121:O130)</f>
        <v>0</v>
      </c>
      <c r="P134" s="253"/>
    </row>
    <row r="135" spans="1:19" s="57" customFormat="1" ht="20.100000000000001" customHeight="1">
      <c r="A135" s="1304" t="s">
        <v>241</v>
      </c>
      <c r="B135" s="1305"/>
      <c r="C135" s="1305"/>
      <c r="D135" s="1305"/>
      <c r="E135" s="1305"/>
      <c r="F135" s="1306"/>
      <c r="G135" s="261"/>
      <c r="H135" s="60"/>
      <c r="I135" s="1304" t="s">
        <v>241</v>
      </c>
      <c r="J135" s="1305"/>
      <c r="K135" s="1305"/>
      <c r="L135" s="1305"/>
      <c r="M135" s="1305"/>
      <c r="N135" s="1306"/>
      <c r="O135" s="261"/>
      <c r="P135" s="56"/>
    </row>
    <row r="136" spans="1:19" s="57" customFormat="1" ht="20.100000000000001" customHeight="1">
      <c r="A136" s="1299" t="s">
        <v>115</v>
      </c>
      <c r="B136" s="1300"/>
      <c r="C136" s="1300"/>
      <c r="D136" s="1300"/>
      <c r="E136" s="1300"/>
      <c r="F136" s="1303"/>
      <c r="G136" s="255">
        <f>G134+G135</f>
        <v>0</v>
      </c>
      <c r="H136" s="51"/>
      <c r="I136" s="1299" t="s">
        <v>115</v>
      </c>
      <c r="J136" s="1300"/>
      <c r="K136" s="1300"/>
      <c r="L136" s="1300"/>
      <c r="M136" s="1300"/>
      <c r="N136" s="1303"/>
      <c r="O136" s="255">
        <f>O134+O135</f>
        <v>0</v>
      </c>
      <c r="P136" s="56"/>
    </row>
    <row r="137" spans="1:19" s="57" customFormat="1" ht="20.100000000000001" customHeight="1">
      <c r="A137" s="64"/>
      <c r="B137" s="64"/>
      <c r="C137" s="64"/>
      <c r="D137" s="185"/>
      <c r="E137" s="64"/>
      <c r="F137" s="64"/>
      <c r="G137" s="140">
        <v>11</v>
      </c>
      <c r="H137" s="64"/>
      <c r="I137" s="64"/>
      <c r="J137" s="64"/>
      <c r="K137" s="64"/>
      <c r="L137" s="185"/>
      <c r="M137" s="64"/>
      <c r="N137" s="64"/>
      <c r="O137" s="140">
        <v>12</v>
      </c>
      <c r="P137" s="56"/>
    </row>
    <row r="138" spans="1:19" s="57" customFormat="1" ht="20.100000000000001" customHeight="1">
      <c r="A138" s="1281" t="s">
        <v>111</v>
      </c>
      <c r="B138" s="1282"/>
      <c r="C138" s="1264" t="str">
        <f>IF(総表!$D35="","",TEXT(総表!$D35,"yyyy/mm/dd")&amp;総表!$F35&amp;TEXT(総表!$G35,"yyyy/mm/dd"))</f>
        <v/>
      </c>
      <c r="D138" s="1265"/>
      <c r="E138" s="1265"/>
      <c r="F138" s="1265"/>
      <c r="G138" s="1266"/>
      <c r="H138" s="51"/>
      <c r="I138" s="1281" t="s">
        <v>111</v>
      </c>
      <c r="J138" s="1282"/>
      <c r="K138" s="1264" t="str">
        <f>IF(総表!$D36="","",TEXT(総表!$D36,"yyyy/mm/dd")&amp;総表!$F36&amp;TEXT(総表!$G36,"yyyy/mm/dd"))</f>
        <v/>
      </c>
      <c r="L138" s="1265"/>
      <c r="M138" s="1265"/>
      <c r="N138" s="1265"/>
      <c r="O138" s="1266"/>
      <c r="P138" s="56"/>
    </row>
    <row r="139" spans="1:19" s="57" customFormat="1" ht="20.100000000000001" customHeight="1">
      <c r="A139" s="1269" t="s">
        <v>30</v>
      </c>
      <c r="B139" s="1270"/>
      <c r="C139" s="1278" t="str">
        <f>IF(総表!$I35="","",総表!$I35)</f>
        <v/>
      </c>
      <c r="D139" s="1279"/>
      <c r="E139" s="1279"/>
      <c r="F139" s="1279"/>
      <c r="G139" s="1280"/>
      <c r="H139" s="51"/>
      <c r="I139" s="1269" t="s">
        <v>30</v>
      </c>
      <c r="J139" s="1270"/>
      <c r="K139" s="1278" t="str">
        <f>IF(総表!$I36="","",総表!$I36)</f>
        <v/>
      </c>
      <c r="L139" s="1279"/>
      <c r="M139" s="1279"/>
      <c r="N139" s="1279"/>
      <c r="O139" s="1280"/>
      <c r="P139" s="56"/>
    </row>
    <row r="140" spans="1:19" s="57" customFormat="1" ht="20.100000000000001" customHeight="1">
      <c r="A140" s="1267" t="s">
        <v>484</v>
      </c>
      <c r="B140" s="1268"/>
      <c r="C140" s="1262"/>
      <c r="D140" s="1263"/>
      <c r="E140" s="1373" t="s">
        <v>486</v>
      </c>
      <c r="F140" s="1268" t="s">
        <v>487</v>
      </c>
      <c r="G140" s="282"/>
      <c r="H140" s="60"/>
      <c r="I140" s="1267" t="s">
        <v>484</v>
      </c>
      <c r="J140" s="1268"/>
      <c r="K140" s="1262"/>
      <c r="L140" s="1263"/>
      <c r="M140" s="1373" t="s">
        <v>486</v>
      </c>
      <c r="N140" s="1268" t="s">
        <v>487</v>
      </c>
      <c r="O140" s="282"/>
      <c r="P140" s="56"/>
    </row>
    <row r="141" spans="1:19" s="57" customFormat="1" ht="20.100000000000001" customHeight="1">
      <c r="A141" s="1281" t="s">
        <v>122</v>
      </c>
      <c r="B141" s="1282"/>
      <c r="C141" s="1283">
        <f>C140-G140</f>
        <v>0</v>
      </c>
      <c r="D141" s="1284"/>
      <c r="E141" s="1318" t="s">
        <v>112</v>
      </c>
      <c r="F141" s="1319"/>
      <c r="G141" s="612">
        <f>個表!K28</f>
        <v>0</v>
      </c>
      <c r="H141" s="56"/>
      <c r="I141" s="1281" t="s">
        <v>122</v>
      </c>
      <c r="J141" s="1282"/>
      <c r="K141" s="1283">
        <f>K140-O140</f>
        <v>0</v>
      </c>
      <c r="L141" s="1284"/>
      <c r="M141" s="1318" t="s">
        <v>112</v>
      </c>
      <c r="N141" s="1319"/>
      <c r="O141" s="613">
        <f>個表!K29</f>
        <v>0</v>
      </c>
      <c r="P141" s="56"/>
    </row>
    <row r="142" spans="1:19" s="57" customFormat="1" ht="20.100000000000001" customHeight="1">
      <c r="A142" s="1374" t="s">
        <v>123</v>
      </c>
      <c r="B142" s="1375"/>
      <c r="C142" s="1376"/>
      <c r="D142" s="1376"/>
      <c r="E142" s="1377" t="str">
        <f>IF(C141*G141=0,"",C141*G141)</f>
        <v/>
      </c>
      <c r="F142" s="1378"/>
      <c r="G142" s="1379"/>
      <c r="H142" s="60"/>
      <c r="I142" s="1374" t="s">
        <v>123</v>
      </c>
      <c r="J142" s="1375"/>
      <c r="K142" s="1376"/>
      <c r="L142" s="1376"/>
      <c r="M142" s="1377" t="str">
        <f>IF(K141*O141=0,"",K141*O141)</f>
        <v/>
      </c>
      <c r="N142" s="1378"/>
      <c r="O142" s="1379"/>
      <c r="P142" s="56"/>
    </row>
    <row r="143" spans="1:19" s="57" customFormat="1" ht="20.100000000000001" customHeight="1">
      <c r="A143" s="1299" t="s">
        <v>116</v>
      </c>
      <c r="B143" s="1303"/>
      <c r="C143" s="1321">
        <f>IF(G141="","",SUM(F147:F156))</f>
        <v>0</v>
      </c>
      <c r="D143" s="1321"/>
      <c r="E143" s="1295" t="s">
        <v>117</v>
      </c>
      <c r="F143" s="1296"/>
      <c r="G143" s="280" t="str">
        <f>IF(E142="","",C143/E142)</f>
        <v/>
      </c>
      <c r="H143" s="51"/>
      <c r="I143" s="1299" t="s">
        <v>116</v>
      </c>
      <c r="J143" s="1303"/>
      <c r="K143" s="1321">
        <f>IF(O141="","",SUM(N147:N156))</f>
        <v>0</v>
      </c>
      <c r="L143" s="1321"/>
      <c r="M143" s="1295" t="s">
        <v>117</v>
      </c>
      <c r="N143" s="1296"/>
      <c r="O143" s="280" t="str">
        <f>IF(M142="","",K143/M142)</f>
        <v/>
      </c>
      <c r="P143" s="56"/>
    </row>
    <row r="144" spans="1:19" s="57" customFormat="1" ht="20.100000000000001" customHeight="1">
      <c r="A144" s="1326" t="s">
        <v>596</v>
      </c>
      <c r="B144" s="1327"/>
      <c r="C144" s="1322">
        <f>IF(G141="","",SUM(F147:F156,F159))</f>
        <v>0</v>
      </c>
      <c r="D144" s="1322"/>
      <c r="E144" s="1310" t="s">
        <v>598</v>
      </c>
      <c r="F144" s="1311"/>
      <c r="G144" s="281" t="str">
        <f>IF(E142="","",C144/E142)</f>
        <v/>
      </c>
      <c r="H144" s="51"/>
      <c r="I144" s="1326" t="s">
        <v>596</v>
      </c>
      <c r="J144" s="1327"/>
      <c r="K144" s="1322">
        <f>IF(O141="","",SUM(N147:N156,N159))</f>
        <v>0</v>
      </c>
      <c r="L144" s="1322"/>
      <c r="M144" s="1310" t="s">
        <v>598</v>
      </c>
      <c r="N144" s="1311"/>
      <c r="O144" s="281" t="str">
        <f>IF(M142="","",K144/M142)</f>
        <v/>
      </c>
      <c r="P144" s="56"/>
    </row>
    <row r="145" spans="1:19" s="57" customFormat="1" ht="20.100000000000001" customHeight="1">
      <c r="A145" s="1299" t="s">
        <v>197</v>
      </c>
      <c r="B145" s="1300"/>
      <c r="C145" s="1300"/>
      <c r="D145" s="1300"/>
      <c r="E145" s="1300"/>
      <c r="F145" s="1300"/>
      <c r="G145" s="1301"/>
      <c r="H145" s="51"/>
      <c r="I145" s="1299" t="s">
        <v>197</v>
      </c>
      <c r="J145" s="1300"/>
      <c r="K145" s="1300"/>
      <c r="L145" s="1300"/>
      <c r="M145" s="1300"/>
      <c r="N145" s="1300"/>
      <c r="O145" s="1301"/>
      <c r="P145" s="56"/>
    </row>
    <row r="146" spans="1:19" s="57" customFormat="1" ht="20.100000000000001" customHeight="1">
      <c r="A146" s="1274" t="s">
        <v>45</v>
      </c>
      <c r="B146" s="1275"/>
      <c r="C146" s="1276"/>
      <c r="D146" s="240" t="s">
        <v>440</v>
      </c>
      <c r="E146" s="241" t="s">
        <v>31</v>
      </c>
      <c r="F146" s="241" t="s">
        <v>32</v>
      </c>
      <c r="G146" s="242" t="s">
        <v>33</v>
      </c>
      <c r="H146" s="252"/>
      <c r="I146" s="1274" t="s">
        <v>45</v>
      </c>
      <c r="J146" s="1275"/>
      <c r="K146" s="1276"/>
      <c r="L146" s="240" t="s">
        <v>440</v>
      </c>
      <c r="M146" s="241" t="s">
        <v>31</v>
      </c>
      <c r="N146" s="241" t="s">
        <v>32</v>
      </c>
      <c r="O146" s="242" t="s">
        <v>33</v>
      </c>
      <c r="P146" s="56"/>
    </row>
    <row r="147" spans="1:19" s="233" customFormat="1" ht="20.100000000000001" customHeight="1">
      <c r="A147" s="1323"/>
      <c r="B147" s="1324"/>
      <c r="C147" s="1325"/>
      <c r="D147" s="283"/>
      <c r="E147" s="243" t="s">
        <v>31</v>
      </c>
      <c r="F147" s="244"/>
      <c r="G147" s="245">
        <f t="shared" ref="G147:G156" si="10">D147*F147</f>
        <v>0</v>
      </c>
      <c r="H147" s="252"/>
      <c r="I147" s="1323"/>
      <c r="J147" s="1324"/>
      <c r="K147" s="1325"/>
      <c r="L147" s="283"/>
      <c r="M147" s="243" t="s">
        <v>31</v>
      </c>
      <c r="N147" s="244"/>
      <c r="O147" s="245">
        <f t="shared" ref="O147:O156" si="11">L147*N147</f>
        <v>0</v>
      </c>
      <c r="P147" s="253"/>
    </row>
    <row r="148" spans="1:19" s="233" customFormat="1" ht="20.100000000000001" customHeight="1">
      <c r="A148" s="1271"/>
      <c r="B148" s="1272"/>
      <c r="C148" s="1273"/>
      <c r="D148" s="284"/>
      <c r="E148" s="246" t="s">
        <v>31</v>
      </c>
      <c r="F148" s="247"/>
      <c r="G148" s="248">
        <f t="shared" si="10"/>
        <v>0</v>
      </c>
      <c r="H148" s="252"/>
      <c r="I148" s="1271"/>
      <c r="J148" s="1272"/>
      <c r="K148" s="1273"/>
      <c r="L148" s="284"/>
      <c r="M148" s="246" t="s">
        <v>31</v>
      </c>
      <c r="N148" s="247"/>
      <c r="O148" s="248">
        <f t="shared" si="11"/>
        <v>0</v>
      </c>
      <c r="P148" s="253"/>
    </row>
    <row r="149" spans="1:19" s="233" customFormat="1" ht="20.100000000000001" customHeight="1">
      <c r="A149" s="1271"/>
      <c r="B149" s="1272"/>
      <c r="C149" s="1273"/>
      <c r="D149" s="284"/>
      <c r="E149" s="246" t="s">
        <v>31</v>
      </c>
      <c r="F149" s="247"/>
      <c r="G149" s="248">
        <f t="shared" si="10"/>
        <v>0</v>
      </c>
      <c r="H149" s="252"/>
      <c r="I149" s="1271"/>
      <c r="J149" s="1272"/>
      <c r="K149" s="1273"/>
      <c r="L149" s="284"/>
      <c r="M149" s="246" t="s">
        <v>31</v>
      </c>
      <c r="N149" s="247"/>
      <c r="O149" s="248">
        <f t="shared" si="11"/>
        <v>0</v>
      </c>
      <c r="P149" s="253"/>
    </row>
    <row r="150" spans="1:19" s="233" customFormat="1" ht="20.100000000000001" customHeight="1">
      <c r="A150" s="1271"/>
      <c r="B150" s="1272"/>
      <c r="C150" s="1273"/>
      <c r="D150" s="284"/>
      <c r="E150" s="246" t="s">
        <v>31</v>
      </c>
      <c r="F150" s="247"/>
      <c r="G150" s="248">
        <f t="shared" si="10"/>
        <v>0</v>
      </c>
      <c r="H150" s="252"/>
      <c r="I150" s="1271"/>
      <c r="J150" s="1272"/>
      <c r="K150" s="1273"/>
      <c r="L150" s="284"/>
      <c r="M150" s="246" t="s">
        <v>31</v>
      </c>
      <c r="N150" s="247"/>
      <c r="O150" s="248">
        <f t="shared" si="11"/>
        <v>0</v>
      </c>
      <c r="P150" s="253"/>
    </row>
    <row r="151" spans="1:19" s="233" customFormat="1" ht="20.100000000000001" customHeight="1">
      <c r="A151" s="1271"/>
      <c r="B151" s="1272"/>
      <c r="C151" s="1273"/>
      <c r="D151" s="284"/>
      <c r="E151" s="246" t="s">
        <v>31</v>
      </c>
      <c r="F151" s="247"/>
      <c r="G151" s="248">
        <f t="shared" si="10"/>
        <v>0</v>
      </c>
      <c r="H151" s="252"/>
      <c r="I151" s="1271"/>
      <c r="J151" s="1272"/>
      <c r="K151" s="1273"/>
      <c r="L151" s="284"/>
      <c r="M151" s="246" t="s">
        <v>31</v>
      </c>
      <c r="N151" s="247"/>
      <c r="O151" s="248">
        <f t="shared" si="11"/>
        <v>0</v>
      </c>
      <c r="P151" s="253"/>
    </row>
    <row r="152" spans="1:19" s="233" customFormat="1" ht="20.100000000000001" customHeight="1">
      <c r="A152" s="1271"/>
      <c r="B152" s="1272"/>
      <c r="C152" s="1273"/>
      <c r="D152" s="284"/>
      <c r="E152" s="246" t="s">
        <v>31</v>
      </c>
      <c r="F152" s="247"/>
      <c r="G152" s="248">
        <f t="shared" si="10"/>
        <v>0</v>
      </c>
      <c r="H152" s="252"/>
      <c r="I152" s="1271"/>
      <c r="J152" s="1272"/>
      <c r="K152" s="1273"/>
      <c r="L152" s="284"/>
      <c r="M152" s="246" t="s">
        <v>31</v>
      </c>
      <c r="N152" s="247"/>
      <c r="O152" s="248">
        <f t="shared" si="11"/>
        <v>0</v>
      </c>
      <c r="P152" s="253"/>
    </row>
    <row r="153" spans="1:19" s="233" customFormat="1" ht="20.100000000000001" customHeight="1">
      <c r="A153" s="1271"/>
      <c r="B153" s="1272"/>
      <c r="C153" s="1273"/>
      <c r="D153" s="284"/>
      <c r="E153" s="246" t="s">
        <v>31</v>
      </c>
      <c r="F153" s="247"/>
      <c r="G153" s="248">
        <f t="shared" si="10"/>
        <v>0</v>
      </c>
      <c r="H153" s="252"/>
      <c r="I153" s="1271"/>
      <c r="J153" s="1272"/>
      <c r="K153" s="1273"/>
      <c r="L153" s="284"/>
      <c r="M153" s="246" t="s">
        <v>31</v>
      </c>
      <c r="N153" s="247"/>
      <c r="O153" s="248">
        <f t="shared" si="11"/>
        <v>0</v>
      </c>
      <c r="P153" s="253"/>
    </row>
    <row r="154" spans="1:19" s="233" customFormat="1" ht="20.100000000000001" customHeight="1">
      <c r="A154" s="1271"/>
      <c r="B154" s="1272"/>
      <c r="C154" s="1273"/>
      <c r="D154" s="284"/>
      <c r="E154" s="246" t="s">
        <v>31</v>
      </c>
      <c r="F154" s="247"/>
      <c r="G154" s="248">
        <f t="shared" si="10"/>
        <v>0</v>
      </c>
      <c r="H154" s="252"/>
      <c r="I154" s="1271"/>
      <c r="J154" s="1272"/>
      <c r="K154" s="1273"/>
      <c r="L154" s="284"/>
      <c r="M154" s="246" t="s">
        <v>31</v>
      </c>
      <c r="N154" s="247"/>
      <c r="O154" s="248">
        <f t="shared" si="11"/>
        <v>0</v>
      </c>
      <c r="P154" s="253"/>
    </row>
    <row r="155" spans="1:19" s="233" customFormat="1" ht="20.100000000000001" customHeight="1">
      <c r="A155" s="1271"/>
      <c r="B155" s="1272"/>
      <c r="C155" s="1273"/>
      <c r="D155" s="284"/>
      <c r="E155" s="246" t="s">
        <v>31</v>
      </c>
      <c r="F155" s="247"/>
      <c r="G155" s="248">
        <f t="shared" si="10"/>
        <v>0</v>
      </c>
      <c r="H155" s="252"/>
      <c r="I155" s="1271"/>
      <c r="J155" s="1272"/>
      <c r="K155" s="1273"/>
      <c r="L155" s="284"/>
      <c r="M155" s="246" t="s">
        <v>31</v>
      </c>
      <c r="N155" s="247"/>
      <c r="O155" s="248">
        <f t="shared" si="11"/>
        <v>0</v>
      </c>
      <c r="P155" s="253"/>
    </row>
    <row r="156" spans="1:19" s="233" customFormat="1" ht="20.100000000000001" customHeight="1">
      <c r="A156" s="1271"/>
      <c r="B156" s="1272"/>
      <c r="C156" s="1273"/>
      <c r="D156" s="284"/>
      <c r="E156" s="246" t="s">
        <v>31</v>
      </c>
      <c r="F156" s="247"/>
      <c r="G156" s="248">
        <f t="shared" si="10"/>
        <v>0</v>
      </c>
      <c r="H156" s="252"/>
      <c r="I156" s="1271"/>
      <c r="J156" s="1272"/>
      <c r="K156" s="1273"/>
      <c r="L156" s="284"/>
      <c r="M156" s="246" t="s">
        <v>31</v>
      </c>
      <c r="N156" s="247"/>
      <c r="O156" s="248">
        <f t="shared" si="11"/>
        <v>0</v>
      </c>
      <c r="P156" s="253"/>
    </row>
    <row r="157" spans="1:19" s="233" customFormat="1" ht="20.100000000000001" customHeight="1">
      <c r="A157" s="1343" t="s">
        <v>556</v>
      </c>
      <c r="B157" s="1344"/>
      <c r="C157" s="1345"/>
      <c r="D157" s="499" t="s">
        <v>478</v>
      </c>
      <c r="E157" s="1293" t="s">
        <v>500</v>
      </c>
      <c r="F157" s="1294"/>
      <c r="G157" s="500" t="s">
        <v>498</v>
      </c>
      <c r="H157" s="230"/>
      <c r="I157" s="1343" t="s">
        <v>556</v>
      </c>
      <c r="J157" s="1344"/>
      <c r="K157" s="1345"/>
      <c r="L157" s="499" t="s">
        <v>478</v>
      </c>
      <c r="M157" s="1293" t="s">
        <v>500</v>
      </c>
      <c r="N157" s="1294"/>
      <c r="O157" s="500" t="s">
        <v>498</v>
      </c>
      <c r="P157" s="253"/>
    </row>
    <row r="158" spans="1:19" s="233" customFormat="1" ht="19.899999999999999" customHeight="1">
      <c r="A158" s="1346"/>
      <c r="B158" s="1347"/>
      <c r="C158" s="1348"/>
      <c r="D158" s="234"/>
      <c r="E158" s="1332"/>
      <c r="F158" s="1333"/>
      <c r="G158" s="501"/>
      <c r="H158" s="235"/>
      <c r="I158" s="1346"/>
      <c r="J158" s="1347"/>
      <c r="K158" s="1348"/>
      <c r="L158" s="234"/>
      <c r="M158" s="1332"/>
      <c r="N158" s="1333"/>
      <c r="O158" s="501"/>
      <c r="P158" s="253"/>
    </row>
    <row r="159" spans="1:19" s="238" customFormat="1" ht="20.100000000000001" customHeight="1">
      <c r="A159" s="1330" t="s">
        <v>497</v>
      </c>
      <c r="B159" s="1331"/>
      <c r="C159" s="1331"/>
      <c r="D159" s="654">
        <v>0</v>
      </c>
      <c r="E159" s="271" t="s">
        <v>31</v>
      </c>
      <c r="F159" s="1353"/>
      <c r="G159" s="1383"/>
      <c r="H159" s="230"/>
      <c r="I159" s="1330" t="s">
        <v>497</v>
      </c>
      <c r="J159" s="1331"/>
      <c r="K159" s="1331"/>
      <c r="L159" s="654">
        <v>0</v>
      </c>
      <c r="M159" s="271" t="s">
        <v>31</v>
      </c>
      <c r="N159" s="1353"/>
      <c r="O159" s="1383"/>
      <c r="P159" s="254"/>
      <c r="R159" s="236"/>
      <c r="S159" s="237"/>
    </row>
    <row r="160" spans="1:19" s="233" customFormat="1" ht="20.100000000000001" customHeight="1">
      <c r="A160" s="1299" t="s">
        <v>114</v>
      </c>
      <c r="B160" s="1300"/>
      <c r="C160" s="1300"/>
      <c r="D160" s="1300"/>
      <c r="E160" s="1300"/>
      <c r="F160" s="1303"/>
      <c r="G160" s="255">
        <f>SUM(G147:G156)</f>
        <v>0</v>
      </c>
      <c r="H160" s="51"/>
      <c r="I160" s="1299" t="s">
        <v>114</v>
      </c>
      <c r="J160" s="1300"/>
      <c r="K160" s="1300"/>
      <c r="L160" s="1300"/>
      <c r="M160" s="1300"/>
      <c r="N160" s="1303"/>
      <c r="O160" s="255">
        <f>SUM(O147:O156)</f>
        <v>0</v>
      </c>
      <c r="P160" s="253"/>
    </row>
    <row r="161" spans="1:16" s="57" customFormat="1" ht="20.100000000000001" customHeight="1">
      <c r="A161" s="1304" t="s">
        <v>241</v>
      </c>
      <c r="B161" s="1305"/>
      <c r="C161" s="1305"/>
      <c r="D161" s="1305"/>
      <c r="E161" s="1305"/>
      <c r="F161" s="1306"/>
      <c r="G161" s="261"/>
      <c r="H161" s="60"/>
      <c r="I161" s="1304" t="s">
        <v>241</v>
      </c>
      <c r="J161" s="1305"/>
      <c r="K161" s="1305"/>
      <c r="L161" s="1305"/>
      <c r="M161" s="1305"/>
      <c r="N161" s="1306"/>
      <c r="O161" s="261"/>
      <c r="P161" s="56"/>
    </row>
    <row r="162" spans="1:16" s="57" customFormat="1" ht="20.100000000000001" customHeight="1">
      <c r="A162" s="1299" t="s">
        <v>115</v>
      </c>
      <c r="B162" s="1300"/>
      <c r="C162" s="1300"/>
      <c r="D162" s="1300"/>
      <c r="E162" s="1300"/>
      <c r="F162" s="1303"/>
      <c r="G162" s="255">
        <f>G160+G161</f>
        <v>0</v>
      </c>
      <c r="H162" s="51"/>
      <c r="I162" s="1299" t="s">
        <v>115</v>
      </c>
      <c r="J162" s="1300"/>
      <c r="K162" s="1300"/>
      <c r="L162" s="1300"/>
      <c r="M162" s="1300"/>
      <c r="N162" s="1303"/>
      <c r="O162" s="255">
        <f>O160+O161</f>
        <v>0</v>
      </c>
      <c r="P162" s="56"/>
    </row>
    <row r="163" spans="1:16" s="57" customFormat="1" ht="20.100000000000001" customHeight="1">
      <c r="A163" s="64"/>
      <c r="B163" s="64"/>
      <c r="C163" s="64"/>
      <c r="D163" s="185"/>
      <c r="E163" s="64"/>
      <c r="F163" s="64"/>
      <c r="G163" s="140">
        <v>13</v>
      </c>
      <c r="H163" s="64"/>
      <c r="I163" s="64"/>
      <c r="J163" s="64"/>
      <c r="K163" s="64"/>
      <c r="L163" s="185"/>
      <c r="M163" s="64"/>
      <c r="N163" s="64"/>
      <c r="O163" s="140">
        <v>14</v>
      </c>
      <c r="P163" s="56"/>
    </row>
    <row r="164" spans="1:16" s="57" customFormat="1" ht="20.100000000000001" customHeight="1">
      <c r="A164" s="1281" t="s">
        <v>111</v>
      </c>
      <c r="B164" s="1282"/>
      <c r="C164" s="1264" t="str">
        <f>IF(総表!$D37="","",TEXT(総表!$D37,"yyyy/mm/dd")&amp;総表!$F37&amp;TEXT(総表!$G37,"yyyy/mm/dd"))</f>
        <v/>
      </c>
      <c r="D164" s="1265"/>
      <c r="E164" s="1265"/>
      <c r="F164" s="1265"/>
      <c r="G164" s="1266"/>
      <c r="H164" s="51"/>
      <c r="I164" s="1281" t="s">
        <v>111</v>
      </c>
      <c r="J164" s="1282"/>
      <c r="K164" s="1264" t="str">
        <f>IF(総表!$D38="","",TEXT(総表!$D38,"yyyy/mm/dd")&amp;総表!$F38&amp;TEXT(総表!$G38,"yyyy/mm/dd"))</f>
        <v/>
      </c>
      <c r="L164" s="1265"/>
      <c r="M164" s="1265"/>
      <c r="N164" s="1265"/>
      <c r="O164" s="1266"/>
      <c r="P164" s="56"/>
    </row>
    <row r="165" spans="1:16" s="57" customFormat="1" ht="20.100000000000001" customHeight="1">
      <c r="A165" s="1269" t="s">
        <v>30</v>
      </c>
      <c r="B165" s="1270"/>
      <c r="C165" s="1278" t="str">
        <f>IF(総表!$I37="","",総表!$I37)</f>
        <v/>
      </c>
      <c r="D165" s="1279"/>
      <c r="E165" s="1279"/>
      <c r="F165" s="1279"/>
      <c r="G165" s="1280"/>
      <c r="H165" s="51"/>
      <c r="I165" s="1269" t="s">
        <v>30</v>
      </c>
      <c r="J165" s="1270"/>
      <c r="K165" s="1278" t="str">
        <f>IF(総表!$I38="","",総表!$I38)</f>
        <v/>
      </c>
      <c r="L165" s="1279"/>
      <c r="M165" s="1279"/>
      <c r="N165" s="1279"/>
      <c r="O165" s="1280"/>
      <c r="P165" s="56"/>
    </row>
    <row r="166" spans="1:16" s="57" customFormat="1" ht="20.100000000000001" customHeight="1">
      <c r="A166" s="1267" t="s">
        <v>484</v>
      </c>
      <c r="B166" s="1268"/>
      <c r="C166" s="1262"/>
      <c r="D166" s="1320"/>
      <c r="E166" s="1373" t="s">
        <v>486</v>
      </c>
      <c r="F166" s="1268" t="s">
        <v>487</v>
      </c>
      <c r="G166" s="282"/>
      <c r="H166" s="51"/>
      <c r="I166" s="1267" t="s">
        <v>484</v>
      </c>
      <c r="J166" s="1268"/>
      <c r="K166" s="1262"/>
      <c r="L166" s="1320"/>
      <c r="M166" s="1373" t="s">
        <v>486</v>
      </c>
      <c r="N166" s="1268" t="s">
        <v>487</v>
      </c>
      <c r="O166" s="282"/>
      <c r="P166" s="56"/>
    </row>
    <row r="167" spans="1:16" s="57" customFormat="1" ht="20.100000000000001" customHeight="1">
      <c r="A167" s="1281" t="s">
        <v>122</v>
      </c>
      <c r="B167" s="1282"/>
      <c r="C167" s="1283">
        <f>C166-G166</f>
        <v>0</v>
      </c>
      <c r="D167" s="1284"/>
      <c r="E167" s="1318" t="s">
        <v>112</v>
      </c>
      <c r="F167" s="1319"/>
      <c r="G167" s="612">
        <f>個表!K30</f>
        <v>0</v>
      </c>
      <c r="H167" s="56"/>
      <c r="I167" s="1281" t="s">
        <v>122</v>
      </c>
      <c r="J167" s="1282"/>
      <c r="K167" s="1283">
        <f>K166-O166</f>
        <v>0</v>
      </c>
      <c r="L167" s="1284"/>
      <c r="M167" s="1318" t="s">
        <v>112</v>
      </c>
      <c r="N167" s="1319"/>
      <c r="O167" s="612">
        <f>個表!K31</f>
        <v>0</v>
      </c>
      <c r="P167" s="56"/>
    </row>
    <row r="168" spans="1:16" s="57" customFormat="1" ht="20.100000000000001" customHeight="1">
      <c r="A168" s="1374" t="s">
        <v>123</v>
      </c>
      <c r="B168" s="1375"/>
      <c r="C168" s="1376"/>
      <c r="D168" s="1376"/>
      <c r="E168" s="1377" t="str">
        <f>IF(C167*G167=0,"",C167*G167)</f>
        <v/>
      </c>
      <c r="F168" s="1378"/>
      <c r="G168" s="1379"/>
      <c r="H168" s="60"/>
      <c r="I168" s="1374" t="s">
        <v>123</v>
      </c>
      <c r="J168" s="1375"/>
      <c r="K168" s="1376"/>
      <c r="L168" s="1376"/>
      <c r="M168" s="1377" t="str">
        <f>IF(K167*O167=0,"",K167*O167)</f>
        <v/>
      </c>
      <c r="N168" s="1378"/>
      <c r="O168" s="1379"/>
      <c r="P168" s="56"/>
    </row>
    <row r="169" spans="1:16" s="57" customFormat="1" ht="20.100000000000001" customHeight="1">
      <c r="A169" s="1299" t="s">
        <v>116</v>
      </c>
      <c r="B169" s="1303"/>
      <c r="C169" s="1321">
        <f>IF(G167="","",SUM(F173:F182))</f>
        <v>0</v>
      </c>
      <c r="D169" s="1321"/>
      <c r="E169" s="1295" t="s">
        <v>117</v>
      </c>
      <c r="F169" s="1296"/>
      <c r="G169" s="280" t="str">
        <f>IF(E168="","",C169/E168)</f>
        <v/>
      </c>
      <c r="H169" s="51"/>
      <c r="I169" s="1299" t="s">
        <v>116</v>
      </c>
      <c r="J169" s="1303"/>
      <c r="K169" s="1321">
        <f>IF(O167="","",SUM(N173:N182))</f>
        <v>0</v>
      </c>
      <c r="L169" s="1321"/>
      <c r="M169" s="1295" t="s">
        <v>117</v>
      </c>
      <c r="N169" s="1296"/>
      <c r="O169" s="280" t="str">
        <f>IF(M168="","",K169/M168)</f>
        <v/>
      </c>
      <c r="P169" s="56"/>
    </row>
    <row r="170" spans="1:16" s="57" customFormat="1" ht="20.100000000000001" customHeight="1">
      <c r="A170" s="1326" t="s">
        <v>596</v>
      </c>
      <c r="B170" s="1327"/>
      <c r="C170" s="1322">
        <f>IF(G167="","",SUM(F173:F182,F185))</f>
        <v>0</v>
      </c>
      <c r="D170" s="1322"/>
      <c r="E170" s="1310" t="s">
        <v>598</v>
      </c>
      <c r="F170" s="1311"/>
      <c r="G170" s="281" t="str">
        <f>IF(E168="","",C170/E168)</f>
        <v/>
      </c>
      <c r="H170" s="51"/>
      <c r="I170" s="1326" t="s">
        <v>596</v>
      </c>
      <c r="J170" s="1327"/>
      <c r="K170" s="1322">
        <f>IF(O167="","",SUM(N173:N182,N185))</f>
        <v>0</v>
      </c>
      <c r="L170" s="1322"/>
      <c r="M170" s="1310" t="s">
        <v>598</v>
      </c>
      <c r="N170" s="1311"/>
      <c r="O170" s="281" t="str">
        <f>IF(M168="","",K170/M168)</f>
        <v/>
      </c>
      <c r="P170" s="56"/>
    </row>
    <row r="171" spans="1:16" s="57" customFormat="1" ht="20.100000000000001" customHeight="1">
      <c r="A171" s="1299" t="s">
        <v>197</v>
      </c>
      <c r="B171" s="1300"/>
      <c r="C171" s="1300"/>
      <c r="D171" s="1300"/>
      <c r="E171" s="1300"/>
      <c r="F171" s="1300"/>
      <c r="G171" s="1301"/>
      <c r="H171" s="51"/>
      <c r="I171" s="1299" t="s">
        <v>197</v>
      </c>
      <c r="J171" s="1300"/>
      <c r="K171" s="1300"/>
      <c r="L171" s="1300"/>
      <c r="M171" s="1300"/>
      <c r="N171" s="1300"/>
      <c r="O171" s="1301"/>
      <c r="P171" s="56"/>
    </row>
    <row r="172" spans="1:16" s="57" customFormat="1" ht="20.100000000000001" customHeight="1">
      <c r="A172" s="1274" t="s">
        <v>45</v>
      </c>
      <c r="B172" s="1275"/>
      <c r="C172" s="1276"/>
      <c r="D172" s="240" t="s">
        <v>440</v>
      </c>
      <c r="E172" s="241" t="s">
        <v>31</v>
      </c>
      <c r="F172" s="241" t="s">
        <v>32</v>
      </c>
      <c r="G172" s="242" t="s">
        <v>33</v>
      </c>
      <c r="H172" s="252"/>
      <c r="I172" s="1274" t="s">
        <v>45</v>
      </c>
      <c r="J172" s="1275"/>
      <c r="K172" s="1276"/>
      <c r="L172" s="240" t="s">
        <v>440</v>
      </c>
      <c r="M172" s="241" t="s">
        <v>31</v>
      </c>
      <c r="N172" s="241" t="s">
        <v>32</v>
      </c>
      <c r="O172" s="242" t="s">
        <v>33</v>
      </c>
      <c r="P172" s="56"/>
    </row>
    <row r="173" spans="1:16" s="233" customFormat="1" ht="20.100000000000001" customHeight="1">
      <c r="A173" s="1323"/>
      <c r="B173" s="1324"/>
      <c r="C173" s="1325"/>
      <c r="D173" s="283"/>
      <c r="E173" s="243" t="s">
        <v>31</v>
      </c>
      <c r="F173" s="244"/>
      <c r="G173" s="245">
        <f t="shared" ref="G173:G182" si="12">D173*F173</f>
        <v>0</v>
      </c>
      <c r="H173" s="252"/>
      <c r="I173" s="1323"/>
      <c r="J173" s="1324"/>
      <c r="K173" s="1325"/>
      <c r="L173" s="283"/>
      <c r="M173" s="243" t="s">
        <v>31</v>
      </c>
      <c r="N173" s="244"/>
      <c r="O173" s="245">
        <f t="shared" ref="O173:O182" si="13">L173*N173</f>
        <v>0</v>
      </c>
      <c r="P173" s="253"/>
    </row>
    <row r="174" spans="1:16" s="233" customFormat="1" ht="20.100000000000001" customHeight="1">
      <c r="A174" s="1271"/>
      <c r="B174" s="1272"/>
      <c r="C174" s="1273"/>
      <c r="D174" s="284"/>
      <c r="E174" s="246" t="s">
        <v>31</v>
      </c>
      <c r="F174" s="247"/>
      <c r="G174" s="248">
        <f t="shared" si="12"/>
        <v>0</v>
      </c>
      <c r="H174" s="252"/>
      <c r="I174" s="1271"/>
      <c r="J174" s="1272"/>
      <c r="K174" s="1273"/>
      <c r="L174" s="284"/>
      <c r="M174" s="246" t="s">
        <v>31</v>
      </c>
      <c r="N174" s="247"/>
      <c r="O174" s="248">
        <f t="shared" si="13"/>
        <v>0</v>
      </c>
      <c r="P174" s="253"/>
    </row>
    <row r="175" spans="1:16" s="233" customFormat="1" ht="20.100000000000001" customHeight="1">
      <c r="A175" s="1271"/>
      <c r="B175" s="1272"/>
      <c r="C175" s="1273"/>
      <c r="D175" s="284"/>
      <c r="E175" s="246" t="s">
        <v>31</v>
      </c>
      <c r="F175" s="247"/>
      <c r="G175" s="248">
        <f t="shared" si="12"/>
        <v>0</v>
      </c>
      <c r="H175" s="252"/>
      <c r="I175" s="1271"/>
      <c r="J175" s="1272"/>
      <c r="K175" s="1273"/>
      <c r="L175" s="284"/>
      <c r="M175" s="246" t="s">
        <v>31</v>
      </c>
      <c r="N175" s="247"/>
      <c r="O175" s="248">
        <f t="shared" si="13"/>
        <v>0</v>
      </c>
      <c r="P175" s="253"/>
    </row>
    <row r="176" spans="1:16" s="233" customFormat="1" ht="20.100000000000001" customHeight="1">
      <c r="A176" s="1271"/>
      <c r="B176" s="1272"/>
      <c r="C176" s="1273"/>
      <c r="D176" s="284"/>
      <c r="E176" s="246" t="s">
        <v>31</v>
      </c>
      <c r="F176" s="247"/>
      <c r="G176" s="248">
        <f t="shared" si="12"/>
        <v>0</v>
      </c>
      <c r="H176" s="252"/>
      <c r="I176" s="1271"/>
      <c r="J176" s="1272"/>
      <c r="K176" s="1273"/>
      <c r="L176" s="284"/>
      <c r="M176" s="246" t="s">
        <v>31</v>
      </c>
      <c r="N176" s="247"/>
      <c r="O176" s="248">
        <f t="shared" si="13"/>
        <v>0</v>
      </c>
      <c r="P176" s="253"/>
    </row>
    <row r="177" spans="1:19" s="233" customFormat="1" ht="20.100000000000001" customHeight="1">
      <c r="A177" s="1271"/>
      <c r="B177" s="1272"/>
      <c r="C177" s="1273"/>
      <c r="D177" s="284"/>
      <c r="E177" s="246" t="s">
        <v>31</v>
      </c>
      <c r="F177" s="247"/>
      <c r="G177" s="248">
        <f t="shared" si="12"/>
        <v>0</v>
      </c>
      <c r="H177" s="252"/>
      <c r="I177" s="1271"/>
      <c r="J177" s="1272"/>
      <c r="K177" s="1273"/>
      <c r="L177" s="284"/>
      <c r="M177" s="246" t="s">
        <v>31</v>
      </c>
      <c r="N177" s="247"/>
      <c r="O177" s="248">
        <f t="shared" si="13"/>
        <v>0</v>
      </c>
      <c r="P177" s="253"/>
    </row>
    <row r="178" spans="1:19" s="233" customFormat="1" ht="20.100000000000001" customHeight="1">
      <c r="A178" s="1271"/>
      <c r="B178" s="1272"/>
      <c r="C178" s="1273"/>
      <c r="D178" s="284"/>
      <c r="E178" s="246" t="s">
        <v>31</v>
      </c>
      <c r="F178" s="247"/>
      <c r="G178" s="248">
        <f t="shared" si="12"/>
        <v>0</v>
      </c>
      <c r="H178" s="252"/>
      <c r="I178" s="1271"/>
      <c r="J178" s="1272"/>
      <c r="K178" s="1273"/>
      <c r="L178" s="284"/>
      <c r="M178" s="246" t="s">
        <v>31</v>
      </c>
      <c r="N178" s="247"/>
      <c r="O178" s="248">
        <f t="shared" si="13"/>
        <v>0</v>
      </c>
      <c r="P178" s="253"/>
    </row>
    <row r="179" spans="1:19" s="233" customFormat="1" ht="20.100000000000001" customHeight="1">
      <c r="A179" s="1271"/>
      <c r="B179" s="1272"/>
      <c r="C179" s="1273"/>
      <c r="D179" s="284"/>
      <c r="E179" s="246" t="s">
        <v>31</v>
      </c>
      <c r="F179" s="247"/>
      <c r="G179" s="248">
        <f t="shared" si="12"/>
        <v>0</v>
      </c>
      <c r="H179" s="252"/>
      <c r="I179" s="1271"/>
      <c r="J179" s="1272"/>
      <c r="K179" s="1273"/>
      <c r="L179" s="284"/>
      <c r="M179" s="246" t="s">
        <v>31</v>
      </c>
      <c r="N179" s="247"/>
      <c r="O179" s="248">
        <f t="shared" si="13"/>
        <v>0</v>
      </c>
      <c r="P179" s="253"/>
    </row>
    <row r="180" spans="1:19" s="233" customFormat="1" ht="20.100000000000001" customHeight="1">
      <c r="A180" s="1271"/>
      <c r="B180" s="1272"/>
      <c r="C180" s="1273"/>
      <c r="D180" s="284"/>
      <c r="E180" s="246" t="s">
        <v>31</v>
      </c>
      <c r="F180" s="247"/>
      <c r="G180" s="248">
        <f t="shared" si="12"/>
        <v>0</v>
      </c>
      <c r="H180" s="252"/>
      <c r="I180" s="1271"/>
      <c r="J180" s="1272"/>
      <c r="K180" s="1273"/>
      <c r="L180" s="284"/>
      <c r="M180" s="246" t="s">
        <v>31</v>
      </c>
      <c r="N180" s="247"/>
      <c r="O180" s="248">
        <f t="shared" si="13"/>
        <v>0</v>
      </c>
      <c r="P180" s="253"/>
    </row>
    <row r="181" spans="1:19" s="233" customFormat="1" ht="20.100000000000001" customHeight="1">
      <c r="A181" s="1271"/>
      <c r="B181" s="1272"/>
      <c r="C181" s="1273"/>
      <c r="D181" s="284"/>
      <c r="E181" s="246" t="s">
        <v>31</v>
      </c>
      <c r="F181" s="247"/>
      <c r="G181" s="248">
        <f t="shared" si="12"/>
        <v>0</v>
      </c>
      <c r="H181" s="252"/>
      <c r="I181" s="1271"/>
      <c r="J181" s="1272"/>
      <c r="K181" s="1273"/>
      <c r="L181" s="284"/>
      <c r="M181" s="246" t="s">
        <v>31</v>
      </c>
      <c r="N181" s="247"/>
      <c r="O181" s="248">
        <f t="shared" si="13"/>
        <v>0</v>
      </c>
      <c r="P181" s="253"/>
    </row>
    <row r="182" spans="1:19" s="233" customFormat="1" ht="20.100000000000001" customHeight="1">
      <c r="A182" s="1271"/>
      <c r="B182" s="1272"/>
      <c r="C182" s="1273"/>
      <c r="D182" s="284"/>
      <c r="E182" s="246" t="s">
        <v>31</v>
      </c>
      <c r="F182" s="247"/>
      <c r="G182" s="248">
        <f t="shared" si="12"/>
        <v>0</v>
      </c>
      <c r="H182" s="252"/>
      <c r="I182" s="1271"/>
      <c r="J182" s="1272"/>
      <c r="K182" s="1273"/>
      <c r="L182" s="284"/>
      <c r="M182" s="246" t="s">
        <v>31</v>
      </c>
      <c r="N182" s="247"/>
      <c r="O182" s="248">
        <f t="shared" si="13"/>
        <v>0</v>
      </c>
      <c r="P182" s="253"/>
    </row>
    <row r="183" spans="1:19" s="233" customFormat="1" ht="20.100000000000001" customHeight="1">
      <c r="A183" s="1343" t="s">
        <v>556</v>
      </c>
      <c r="B183" s="1344"/>
      <c r="C183" s="1345"/>
      <c r="D183" s="499" t="s">
        <v>478</v>
      </c>
      <c r="E183" s="1293" t="s">
        <v>500</v>
      </c>
      <c r="F183" s="1294"/>
      <c r="G183" s="500" t="s">
        <v>498</v>
      </c>
      <c r="H183" s="230"/>
      <c r="I183" s="1343" t="s">
        <v>556</v>
      </c>
      <c r="J183" s="1344"/>
      <c r="K183" s="1345"/>
      <c r="L183" s="499" t="s">
        <v>478</v>
      </c>
      <c r="M183" s="1293" t="s">
        <v>500</v>
      </c>
      <c r="N183" s="1294"/>
      <c r="O183" s="500" t="s">
        <v>498</v>
      </c>
      <c r="P183" s="253"/>
    </row>
    <row r="184" spans="1:19" s="233" customFormat="1" ht="19.899999999999999" customHeight="1">
      <c r="A184" s="1346"/>
      <c r="B184" s="1347"/>
      <c r="C184" s="1348"/>
      <c r="D184" s="234"/>
      <c r="E184" s="1332"/>
      <c r="F184" s="1333"/>
      <c r="G184" s="501"/>
      <c r="H184" s="235"/>
      <c r="I184" s="1346"/>
      <c r="J184" s="1347"/>
      <c r="K184" s="1348"/>
      <c r="L184" s="234"/>
      <c r="M184" s="1332"/>
      <c r="N184" s="1333"/>
      <c r="O184" s="501"/>
      <c r="P184" s="253"/>
    </row>
    <row r="185" spans="1:19" s="238" customFormat="1" ht="20.100000000000001" customHeight="1">
      <c r="A185" s="1330" t="s">
        <v>497</v>
      </c>
      <c r="B185" s="1331"/>
      <c r="C185" s="1331"/>
      <c r="D185" s="654">
        <v>0</v>
      </c>
      <c r="E185" s="271" t="s">
        <v>31</v>
      </c>
      <c r="F185" s="1353"/>
      <c r="G185" s="1383"/>
      <c r="H185" s="230"/>
      <c r="I185" s="1330" t="s">
        <v>497</v>
      </c>
      <c r="J185" s="1331"/>
      <c r="K185" s="1331"/>
      <c r="L185" s="654">
        <v>0</v>
      </c>
      <c r="M185" s="271" t="s">
        <v>31</v>
      </c>
      <c r="N185" s="1353"/>
      <c r="O185" s="1383"/>
      <c r="P185" s="254"/>
      <c r="R185" s="236"/>
      <c r="S185" s="237"/>
    </row>
    <row r="186" spans="1:19" s="233" customFormat="1" ht="20.100000000000001" customHeight="1">
      <c r="A186" s="1299" t="s">
        <v>114</v>
      </c>
      <c r="B186" s="1300"/>
      <c r="C186" s="1300"/>
      <c r="D186" s="1300"/>
      <c r="E186" s="1300"/>
      <c r="F186" s="1303"/>
      <c r="G186" s="255">
        <f>SUM(G173:G182)</f>
        <v>0</v>
      </c>
      <c r="H186" s="51"/>
      <c r="I186" s="1299" t="s">
        <v>114</v>
      </c>
      <c r="J186" s="1300"/>
      <c r="K186" s="1300"/>
      <c r="L186" s="1300"/>
      <c r="M186" s="1300"/>
      <c r="N186" s="1303"/>
      <c r="O186" s="255">
        <f>SUM(O173:O182)</f>
        <v>0</v>
      </c>
      <c r="P186" s="253"/>
    </row>
    <row r="187" spans="1:19" s="57" customFormat="1" ht="20.100000000000001" customHeight="1">
      <c r="A187" s="1304" t="s">
        <v>241</v>
      </c>
      <c r="B187" s="1305"/>
      <c r="C187" s="1305"/>
      <c r="D187" s="1305"/>
      <c r="E187" s="1305"/>
      <c r="F187" s="1306"/>
      <c r="G187" s="261"/>
      <c r="H187" s="60"/>
      <c r="I187" s="1304" t="s">
        <v>241</v>
      </c>
      <c r="J187" s="1305"/>
      <c r="K187" s="1305"/>
      <c r="L187" s="1305"/>
      <c r="M187" s="1305"/>
      <c r="N187" s="1306"/>
      <c r="O187" s="261"/>
      <c r="P187" s="56"/>
    </row>
    <row r="188" spans="1:19" s="57" customFormat="1" ht="20.100000000000001" customHeight="1">
      <c r="A188" s="1299" t="s">
        <v>115</v>
      </c>
      <c r="B188" s="1300"/>
      <c r="C188" s="1300"/>
      <c r="D188" s="1300"/>
      <c r="E188" s="1300"/>
      <c r="F188" s="1303"/>
      <c r="G188" s="255">
        <f>G186+G187</f>
        <v>0</v>
      </c>
      <c r="H188" s="51"/>
      <c r="I188" s="1299" t="s">
        <v>115</v>
      </c>
      <c r="J188" s="1300"/>
      <c r="K188" s="1300"/>
      <c r="L188" s="1300"/>
      <c r="M188" s="1300"/>
      <c r="N188" s="1303"/>
      <c r="O188" s="255">
        <f>O186+O187</f>
        <v>0</v>
      </c>
      <c r="P188" s="56"/>
    </row>
    <row r="189" spans="1:19" s="57" customFormat="1" ht="20.100000000000001" customHeight="1">
      <c r="A189" s="64"/>
      <c r="B189" s="64"/>
      <c r="C189" s="64"/>
      <c r="D189" s="185"/>
      <c r="E189" s="64"/>
      <c r="F189" s="64"/>
      <c r="G189" s="140">
        <v>15</v>
      </c>
      <c r="H189" s="64"/>
      <c r="I189" s="64"/>
      <c r="J189" s="64"/>
      <c r="K189" s="64"/>
      <c r="L189" s="185"/>
      <c r="M189" s="64"/>
      <c r="N189" s="64"/>
      <c r="O189" s="140">
        <v>16</v>
      </c>
      <c r="P189" s="56"/>
    </row>
    <row r="190" spans="1:19" s="57" customFormat="1" ht="20.100000000000001" customHeight="1">
      <c r="A190" s="1281" t="s">
        <v>111</v>
      </c>
      <c r="B190" s="1282"/>
      <c r="C190" s="1264" t="str">
        <f>IF(総表!$D39="","",TEXT(総表!$D39,"yyyy/mm/dd")&amp;総表!$F39&amp;TEXT(総表!$G39,"yyyy/mm/dd"))</f>
        <v/>
      </c>
      <c r="D190" s="1265"/>
      <c r="E190" s="1265"/>
      <c r="F190" s="1265"/>
      <c r="G190" s="1266"/>
      <c r="H190" s="51"/>
      <c r="I190" s="1281" t="s">
        <v>111</v>
      </c>
      <c r="J190" s="1282"/>
      <c r="K190" s="1315"/>
      <c r="L190" s="1316"/>
      <c r="M190" s="1316"/>
      <c r="N190" s="1316"/>
      <c r="O190" s="1317"/>
      <c r="P190" s="56"/>
    </row>
    <row r="191" spans="1:19" s="57" customFormat="1" ht="20.100000000000001" customHeight="1">
      <c r="A191" s="1269" t="s">
        <v>30</v>
      </c>
      <c r="B191" s="1270"/>
      <c r="C191" s="1278" t="str">
        <f>IF(総表!$I39="","",総表!$I39)</f>
        <v/>
      </c>
      <c r="D191" s="1279"/>
      <c r="E191" s="1279"/>
      <c r="F191" s="1279"/>
      <c r="G191" s="1280"/>
      <c r="H191" s="51"/>
      <c r="I191" s="1269" t="s">
        <v>30</v>
      </c>
      <c r="J191" s="1270"/>
      <c r="K191" s="1312"/>
      <c r="L191" s="1313"/>
      <c r="M191" s="1313"/>
      <c r="N191" s="1313"/>
      <c r="O191" s="1314"/>
      <c r="P191" s="56"/>
    </row>
    <row r="192" spans="1:19" s="57" customFormat="1" ht="20.100000000000001" customHeight="1">
      <c r="A192" s="1267" t="s">
        <v>484</v>
      </c>
      <c r="B192" s="1268"/>
      <c r="C192" s="1262"/>
      <c r="D192" s="1320"/>
      <c r="E192" s="1373" t="s">
        <v>486</v>
      </c>
      <c r="F192" s="1268" t="s">
        <v>487</v>
      </c>
      <c r="G192" s="282"/>
      <c r="H192" s="51"/>
      <c r="I192" s="1267" t="s">
        <v>484</v>
      </c>
      <c r="J192" s="1268"/>
      <c r="K192" s="1262"/>
      <c r="L192" s="1320"/>
      <c r="M192" s="1373" t="s">
        <v>486</v>
      </c>
      <c r="N192" s="1268" t="s">
        <v>487</v>
      </c>
      <c r="O192" s="282"/>
      <c r="P192" s="56"/>
    </row>
    <row r="193" spans="1:16" s="57" customFormat="1" ht="20.100000000000001" customHeight="1">
      <c r="A193" s="1281" t="s">
        <v>122</v>
      </c>
      <c r="B193" s="1282"/>
      <c r="C193" s="1283">
        <f>C192-G192</f>
        <v>0</v>
      </c>
      <c r="D193" s="1284"/>
      <c r="E193" s="1318" t="s">
        <v>112</v>
      </c>
      <c r="F193" s="1319"/>
      <c r="G193" s="612">
        <f>個表!K32</f>
        <v>0</v>
      </c>
      <c r="H193" s="56"/>
      <c r="I193" s="1281" t="s">
        <v>122</v>
      </c>
      <c r="J193" s="1282"/>
      <c r="K193" s="1283">
        <f>K192-O192</f>
        <v>0</v>
      </c>
      <c r="L193" s="1284"/>
      <c r="M193" s="1318" t="s">
        <v>112</v>
      </c>
      <c r="N193" s="1319"/>
      <c r="O193" s="285"/>
      <c r="P193" s="56"/>
    </row>
    <row r="194" spans="1:16" s="57" customFormat="1" ht="20.100000000000001" customHeight="1">
      <c r="A194" s="1374" t="s">
        <v>123</v>
      </c>
      <c r="B194" s="1375"/>
      <c r="C194" s="1376"/>
      <c r="D194" s="1376"/>
      <c r="E194" s="1377" t="str">
        <f>IF(C193*G193=0,"",C193*G193)</f>
        <v/>
      </c>
      <c r="F194" s="1378"/>
      <c r="G194" s="1379"/>
      <c r="H194" s="60"/>
      <c r="I194" s="1374" t="s">
        <v>123</v>
      </c>
      <c r="J194" s="1375"/>
      <c r="K194" s="1376"/>
      <c r="L194" s="1376"/>
      <c r="M194" s="1377" t="str">
        <f>IF(K193*O193=0,"",K193*O193)</f>
        <v/>
      </c>
      <c r="N194" s="1378"/>
      <c r="O194" s="1379"/>
      <c r="P194" s="56"/>
    </row>
    <row r="195" spans="1:16" s="57" customFormat="1" ht="20.100000000000001" customHeight="1">
      <c r="A195" s="1299" t="s">
        <v>116</v>
      </c>
      <c r="B195" s="1303"/>
      <c r="C195" s="1321">
        <f>IF(G193="","",SUM(F199:F208))</f>
        <v>0</v>
      </c>
      <c r="D195" s="1321"/>
      <c r="E195" s="1295" t="s">
        <v>117</v>
      </c>
      <c r="F195" s="1296"/>
      <c r="G195" s="280" t="str">
        <f>IF(E194="","",C195/E194)</f>
        <v/>
      </c>
      <c r="H195" s="51"/>
      <c r="I195" s="1299" t="s">
        <v>116</v>
      </c>
      <c r="J195" s="1303"/>
      <c r="K195" s="1321" t="str">
        <f>IF(O193="","",SUM(N199:N208))</f>
        <v/>
      </c>
      <c r="L195" s="1321"/>
      <c r="M195" s="1295" t="s">
        <v>117</v>
      </c>
      <c r="N195" s="1296"/>
      <c r="O195" s="280" t="str">
        <f>IF(M194="","",K195/M194)</f>
        <v/>
      </c>
      <c r="P195" s="56"/>
    </row>
    <row r="196" spans="1:16" s="57" customFormat="1" ht="20.100000000000001" customHeight="1">
      <c r="A196" s="1326" t="s">
        <v>596</v>
      </c>
      <c r="B196" s="1327"/>
      <c r="C196" s="1322">
        <f>IF(G193="","",SUM(F199:F208,F211))</f>
        <v>0</v>
      </c>
      <c r="D196" s="1322"/>
      <c r="E196" s="1310" t="s">
        <v>598</v>
      </c>
      <c r="F196" s="1311"/>
      <c r="G196" s="281" t="str">
        <f>IF(E194="","",C196/E194)</f>
        <v/>
      </c>
      <c r="H196" s="51"/>
      <c r="I196" s="1326" t="s">
        <v>596</v>
      </c>
      <c r="J196" s="1327"/>
      <c r="K196" s="1322" t="str">
        <f>IF(O193="","",SUM(N199:N208,N211))</f>
        <v/>
      </c>
      <c r="L196" s="1322"/>
      <c r="M196" s="1310" t="s">
        <v>598</v>
      </c>
      <c r="N196" s="1311"/>
      <c r="O196" s="281" t="str">
        <f>IF(M194="","",K196/M194)</f>
        <v/>
      </c>
      <c r="P196" s="56"/>
    </row>
    <row r="197" spans="1:16" s="57" customFormat="1" ht="20.100000000000001" customHeight="1">
      <c r="A197" s="1299" t="s">
        <v>197</v>
      </c>
      <c r="B197" s="1300"/>
      <c r="C197" s="1300"/>
      <c r="D197" s="1300"/>
      <c r="E197" s="1300"/>
      <c r="F197" s="1300"/>
      <c r="G197" s="1301"/>
      <c r="H197" s="51"/>
      <c r="I197" s="1299" t="s">
        <v>197</v>
      </c>
      <c r="J197" s="1300"/>
      <c r="K197" s="1300"/>
      <c r="L197" s="1300"/>
      <c r="M197" s="1300"/>
      <c r="N197" s="1300"/>
      <c r="O197" s="1301"/>
      <c r="P197" s="56"/>
    </row>
    <row r="198" spans="1:16" s="57" customFormat="1" ht="20.100000000000001" customHeight="1">
      <c r="A198" s="1274" t="s">
        <v>45</v>
      </c>
      <c r="B198" s="1275"/>
      <c r="C198" s="1276"/>
      <c r="D198" s="240" t="s">
        <v>440</v>
      </c>
      <c r="E198" s="241" t="s">
        <v>31</v>
      </c>
      <c r="F198" s="241" t="s">
        <v>32</v>
      </c>
      <c r="G198" s="242" t="s">
        <v>33</v>
      </c>
      <c r="H198" s="252"/>
      <c r="I198" s="1274" t="s">
        <v>45</v>
      </c>
      <c r="J198" s="1275"/>
      <c r="K198" s="1276"/>
      <c r="L198" s="240" t="s">
        <v>440</v>
      </c>
      <c r="M198" s="241" t="s">
        <v>31</v>
      </c>
      <c r="N198" s="241" t="s">
        <v>32</v>
      </c>
      <c r="O198" s="242" t="s">
        <v>33</v>
      </c>
      <c r="P198" s="56"/>
    </row>
    <row r="199" spans="1:16" s="233" customFormat="1" ht="20.100000000000001" customHeight="1">
      <c r="A199" s="1323"/>
      <c r="B199" s="1324"/>
      <c r="C199" s="1325"/>
      <c r="D199" s="283"/>
      <c r="E199" s="243" t="s">
        <v>31</v>
      </c>
      <c r="F199" s="244"/>
      <c r="G199" s="245">
        <f t="shared" ref="G199:G208" si="14">D199*F199</f>
        <v>0</v>
      </c>
      <c r="H199" s="252"/>
      <c r="I199" s="1323"/>
      <c r="J199" s="1324"/>
      <c r="K199" s="1325"/>
      <c r="L199" s="283"/>
      <c r="M199" s="243" t="s">
        <v>31</v>
      </c>
      <c r="N199" s="244"/>
      <c r="O199" s="245">
        <f t="shared" ref="O199:O208" si="15">L199*N199</f>
        <v>0</v>
      </c>
      <c r="P199" s="253"/>
    </row>
    <row r="200" spans="1:16" s="233" customFormat="1" ht="20.100000000000001" customHeight="1">
      <c r="A200" s="1271"/>
      <c r="B200" s="1272"/>
      <c r="C200" s="1273"/>
      <c r="D200" s="284"/>
      <c r="E200" s="246" t="s">
        <v>31</v>
      </c>
      <c r="F200" s="247"/>
      <c r="G200" s="248">
        <f t="shared" si="14"/>
        <v>0</v>
      </c>
      <c r="H200" s="252"/>
      <c r="I200" s="1271"/>
      <c r="J200" s="1272"/>
      <c r="K200" s="1273"/>
      <c r="L200" s="284"/>
      <c r="M200" s="246" t="s">
        <v>31</v>
      </c>
      <c r="N200" s="247"/>
      <c r="O200" s="248">
        <f t="shared" si="15"/>
        <v>0</v>
      </c>
      <c r="P200" s="253"/>
    </row>
    <row r="201" spans="1:16" s="233" customFormat="1" ht="20.100000000000001" customHeight="1">
      <c r="A201" s="1271"/>
      <c r="B201" s="1272"/>
      <c r="C201" s="1273"/>
      <c r="D201" s="284"/>
      <c r="E201" s="246" t="s">
        <v>31</v>
      </c>
      <c r="F201" s="247"/>
      <c r="G201" s="248">
        <f t="shared" si="14"/>
        <v>0</v>
      </c>
      <c r="H201" s="252"/>
      <c r="I201" s="1271"/>
      <c r="J201" s="1272"/>
      <c r="K201" s="1273"/>
      <c r="L201" s="284"/>
      <c r="M201" s="246" t="s">
        <v>31</v>
      </c>
      <c r="N201" s="247"/>
      <c r="O201" s="248">
        <f t="shared" si="15"/>
        <v>0</v>
      </c>
      <c r="P201" s="253"/>
    </row>
    <row r="202" spans="1:16" s="233" customFormat="1" ht="20.100000000000001" customHeight="1">
      <c r="A202" s="1271"/>
      <c r="B202" s="1272"/>
      <c r="C202" s="1273"/>
      <c r="D202" s="284"/>
      <c r="E202" s="246" t="s">
        <v>31</v>
      </c>
      <c r="F202" s="247"/>
      <c r="G202" s="248">
        <f t="shared" si="14"/>
        <v>0</v>
      </c>
      <c r="H202" s="252"/>
      <c r="I202" s="1271"/>
      <c r="J202" s="1272"/>
      <c r="K202" s="1273"/>
      <c r="L202" s="284"/>
      <c r="M202" s="246" t="s">
        <v>31</v>
      </c>
      <c r="N202" s="247"/>
      <c r="O202" s="248">
        <f t="shared" si="15"/>
        <v>0</v>
      </c>
      <c r="P202" s="253"/>
    </row>
    <row r="203" spans="1:16" s="233" customFormat="1" ht="20.100000000000001" customHeight="1">
      <c r="A203" s="1271"/>
      <c r="B203" s="1272"/>
      <c r="C203" s="1273"/>
      <c r="D203" s="284"/>
      <c r="E203" s="246" t="s">
        <v>31</v>
      </c>
      <c r="F203" s="247"/>
      <c r="G203" s="248">
        <f t="shared" si="14"/>
        <v>0</v>
      </c>
      <c r="H203" s="252"/>
      <c r="I203" s="1271"/>
      <c r="J203" s="1272"/>
      <c r="K203" s="1273"/>
      <c r="L203" s="284"/>
      <c r="M203" s="246" t="s">
        <v>31</v>
      </c>
      <c r="N203" s="247"/>
      <c r="O203" s="248">
        <f t="shared" si="15"/>
        <v>0</v>
      </c>
      <c r="P203" s="253"/>
    </row>
    <row r="204" spans="1:16" s="233" customFormat="1" ht="20.100000000000001" customHeight="1">
      <c r="A204" s="1271"/>
      <c r="B204" s="1272"/>
      <c r="C204" s="1273"/>
      <c r="D204" s="284"/>
      <c r="E204" s="246" t="s">
        <v>31</v>
      </c>
      <c r="F204" s="247"/>
      <c r="G204" s="248">
        <f t="shared" si="14"/>
        <v>0</v>
      </c>
      <c r="H204" s="252"/>
      <c r="I204" s="1271"/>
      <c r="J204" s="1272"/>
      <c r="K204" s="1273"/>
      <c r="L204" s="284"/>
      <c r="M204" s="246" t="s">
        <v>31</v>
      </c>
      <c r="N204" s="247"/>
      <c r="O204" s="248">
        <f t="shared" si="15"/>
        <v>0</v>
      </c>
      <c r="P204" s="253"/>
    </row>
    <row r="205" spans="1:16" s="233" customFormat="1" ht="20.100000000000001" customHeight="1">
      <c r="A205" s="1271"/>
      <c r="B205" s="1272"/>
      <c r="C205" s="1273"/>
      <c r="D205" s="284"/>
      <c r="E205" s="246" t="s">
        <v>31</v>
      </c>
      <c r="F205" s="247"/>
      <c r="G205" s="248">
        <f t="shared" si="14"/>
        <v>0</v>
      </c>
      <c r="H205" s="252"/>
      <c r="I205" s="1271"/>
      <c r="J205" s="1272"/>
      <c r="K205" s="1273"/>
      <c r="L205" s="284"/>
      <c r="M205" s="246" t="s">
        <v>31</v>
      </c>
      <c r="N205" s="247"/>
      <c r="O205" s="248">
        <f t="shared" si="15"/>
        <v>0</v>
      </c>
      <c r="P205" s="253"/>
    </row>
    <row r="206" spans="1:16" s="233" customFormat="1" ht="20.100000000000001" customHeight="1">
      <c r="A206" s="1271"/>
      <c r="B206" s="1272"/>
      <c r="C206" s="1273"/>
      <c r="D206" s="284"/>
      <c r="E206" s="246" t="s">
        <v>31</v>
      </c>
      <c r="F206" s="247"/>
      <c r="G206" s="248">
        <f t="shared" si="14"/>
        <v>0</v>
      </c>
      <c r="H206" s="252"/>
      <c r="I206" s="1271"/>
      <c r="J206" s="1272"/>
      <c r="K206" s="1273"/>
      <c r="L206" s="284"/>
      <c r="M206" s="246" t="s">
        <v>31</v>
      </c>
      <c r="N206" s="247"/>
      <c r="O206" s="248">
        <f t="shared" si="15"/>
        <v>0</v>
      </c>
      <c r="P206" s="253"/>
    </row>
    <row r="207" spans="1:16" s="233" customFormat="1" ht="20.100000000000001" customHeight="1">
      <c r="A207" s="1271"/>
      <c r="B207" s="1272"/>
      <c r="C207" s="1273"/>
      <c r="D207" s="284"/>
      <c r="E207" s="246" t="s">
        <v>31</v>
      </c>
      <c r="F207" s="247"/>
      <c r="G207" s="248">
        <f t="shared" si="14"/>
        <v>0</v>
      </c>
      <c r="H207" s="252"/>
      <c r="I207" s="1271"/>
      <c r="J207" s="1272"/>
      <c r="K207" s="1273"/>
      <c r="L207" s="284"/>
      <c r="M207" s="246" t="s">
        <v>31</v>
      </c>
      <c r="N207" s="247"/>
      <c r="O207" s="248">
        <f t="shared" si="15"/>
        <v>0</v>
      </c>
      <c r="P207" s="253"/>
    </row>
    <row r="208" spans="1:16" s="233" customFormat="1" ht="20.100000000000001" customHeight="1">
      <c r="A208" s="1271"/>
      <c r="B208" s="1272"/>
      <c r="C208" s="1273"/>
      <c r="D208" s="284"/>
      <c r="E208" s="246" t="s">
        <v>31</v>
      </c>
      <c r="F208" s="247"/>
      <c r="G208" s="248">
        <f t="shared" si="14"/>
        <v>0</v>
      </c>
      <c r="H208" s="252"/>
      <c r="I208" s="1271"/>
      <c r="J208" s="1272"/>
      <c r="K208" s="1273"/>
      <c r="L208" s="284"/>
      <c r="M208" s="246" t="s">
        <v>31</v>
      </c>
      <c r="N208" s="247"/>
      <c r="O208" s="248">
        <f t="shared" si="15"/>
        <v>0</v>
      </c>
      <c r="P208" s="253"/>
    </row>
    <row r="209" spans="1:19" s="233" customFormat="1" ht="20.100000000000001" customHeight="1">
      <c r="A209" s="1343" t="s">
        <v>556</v>
      </c>
      <c r="B209" s="1344"/>
      <c r="C209" s="1345"/>
      <c r="D209" s="499" t="s">
        <v>478</v>
      </c>
      <c r="E209" s="1293" t="s">
        <v>500</v>
      </c>
      <c r="F209" s="1294"/>
      <c r="G209" s="500" t="s">
        <v>498</v>
      </c>
      <c r="H209" s="230"/>
      <c r="I209" s="1343" t="s">
        <v>556</v>
      </c>
      <c r="J209" s="1344"/>
      <c r="K209" s="1345"/>
      <c r="L209" s="499" t="s">
        <v>478</v>
      </c>
      <c r="M209" s="1293" t="s">
        <v>500</v>
      </c>
      <c r="N209" s="1294"/>
      <c r="O209" s="500" t="s">
        <v>498</v>
      </c>
      <c r="P209" s="253"/>
    </row>
    <row r="210" spans="1:19" s="233" customFormat="1" ht="19.899999999999999" customHeight="1">
      <c r="A210" s="1346"/>
      <c r="B210" s="1347"/>
      <c r="C210" s="1348"/>
      <c r="D210" s="234"/>
      <c r="E210" s="1332"/>
      <c r="F210" s="1333"/>
      <c r="G210" s="501"/>
      <c r="H210" s="235"/>
      <c r="I210" s="1346"/>
      <c r="J210" s="1347"/>
      <c r="K210" s="1348"/>
      <c r="L210" s="234"/>
      <c r="M210" s="1332"/>
      <c r="N210" s="1333"/>
      <c r="O210" s="501"/>
      <c r="P210" s="253"/>
    </row>
    <row r="211" spans="1:19" s="238" customFormat="1" ht="20.100000000000001" customHeight="1">
      <c r="A211" s="1330" t="s">
        <v>497</v>
      </c>
      <c r="B211" s="1331"/>
      <c r="C211" s="1331"/>
      <c r="D211" s="654">
        <v>0</v>
      </c>
      <c r="E211" s="271" t="s">
        <v>31</v>
      </c>
      <c r="F211" s="1353"/>
      <c r="G211" s="1383"/>
      <c r="H211" s="230"/>
      <c r="I211" s="1330" t="s">
        <v>497</v>
      </c>
      <c r="J211" s="1331"/>
      <c r="K211" s="1331"/>
      <c r="L211" s="654">
        <v>0</v>
      </c>
      <c r="M211" s="271" t="s">
        <v>31</v>
      </c>
      <c r="N211" s="1353"/>
      <c r="O211" s="1383"/>
      <c r="P211" s="254"/>
      <c r="R211" s="236"/>
      <c r="S211" s="237"/>
    </row>
    <row r="212" spans="1:19" s="233" customFormat="1" ht="20.100000000000001" customHeight="1">
      <c r="A212" s="1299" t="s">
        <v>114</v>
      </c>
      <c r="B212" s="1300"/>
      <c r="C212" s="1300"/>
      <c r="D212" s="1300"/>
      <c r="E212" s="1300"/>
      <c r="F212" s="1303"/>
      <c r="G212" s="255">
        <f>SUM(G199:G208)</f>
        <v>0</v>
      </c>
      <c r="H212" s="51"/>
      <c r="I212" s="1299" t="s">
        <v>114</v>
      </c>
      <c r="J212" s="1300"/>
      <c r="K212" s="1300"/>
      <c r="L212" s="1300"/>
      <c r="M212" s="1300"/>
      <c r="N212" s="1303"/>
      <c r="O212" s="255">
        <f>SUM(O199:O208)</f>
        <v>0</v>
      </c>
      <c r="P212" s="253"/>
    </row>
    <row r="213" spans="1:19" s="57" customFormat="1" ht="20.100000000000001" customHeight="1">
      <c r="A213" s="1304" t="s">
        <v>241</v>
      </c>
      <c r="B213" s="1305"/>
      <c r="C213" s="1305"/>
      <c r="D213" s="1305"/>
      <c r="E213" s="1305"/>
      <c r="F213" s="1306"/>
      <c r="G213" s="261"/>
      <c r="H213" s="60"/>
      <c r="I213" s="1304" t="s">
        <v>241</v>
      </c>
      <c r="J213" s="1305"/>
      <c r="K213" s="1305"/>
      <c r="L213" s="1305"/>
      <c r="M213" s="1305"/>
      <c r="N213" s="1306"/>
      <c r="O213" s="261"/>
      <c r="P213" s="56"/>
    </row>
    <row r="214" spans="1:19" s="57" customFormat="1" ht="20.100000000000001" customHeight="1">
      <c r="A214" s="1299" t="s">
        <v>115</v>
      </c>
      <c r="B214" s="1300"/>
      <c r="C214" s="1300"/>
      <c r="D214" s="1300"/>
      <c r="E214" s="1300"/>
      <c r="F214" s="1303"/>
      <c r="G214" s="255">
        <f>G212+G213</f>
        <v>0</v>
      </c>
      <c r="H214" s="51"/>
      <c r="I214" s="1299" t="s">
        <v>115</v>
      </c>
      <c r="J214" s="1300"/>
      <c r="K214" s="1300"/>
      <c r="L214" s="1300"/>
      <c r="M214" s="1300"/>
      <c r="N214" s="1303"/>
      <c r="O214" s="255">
        <f>O212+O213</f>
        <v>0</v>
      </c>
      <c r="P214" s="56"/>
    </row>
    <row r="215" spans="1:19" s="57" customFormat="1" ht="20.100000000000001" customHeight="1">
      <c r="A215" s="64"/>
      <c r="B215" s="64"/>
      <c r="C215" s="64"/>
      <c r="D215" s="185"/>
      <c r="E215" s="64"/>
      <c r="F215" s="64"/>
      <c r="G215" s="140">
        <v>17</v>
      </c>
      <c r="H215" s="64"/>
      <c r="I215" s="64"/>
      <c r="J215" s="64"/>
      <c r="K215" s="64"/>
      <c r="L215" s="185"/>
      <c r="M215" s="64"/>
      <c r="N215" s="64"/>
      <c r="O215" s="140">
        <v>18</v>
      </c>
      <c r="P215" s="56"/>
    </row>
    <row r="216" spans="1:19" s="57" customFormat="1" ht="20.100000000000001" customHeight="1">
      <c r="A216" s="1281" t="s">
        <v>111</v>
      </c>
      <c r="B216" s="1282"/>
      <c r="C216" s="1315"/>
      <c r="D216" s="1316"/>
      <c r="E216" s="1316"/>
      <c r="F216" s="1316"/>
      <c r="G216" s="1317"/>
      <c r="H216" s="51"/>
      <c r="I216" s="1281" t="s">
        <v>111</v>
      </c>
      <c r="J216" s="1282"/>
      <c r="K216" s="1315"/>
      <c r="L216" s="1316"/>
      <c r="M216" s="1316"/>
      <c r="N216" s="1316"/>
      <c r="O216" s="1317"/>
      <c r="P216" s="56"/>
    </row>
    <row r="217" spans="1:19" s="57" customFormat="1" ht="20.100000000000001" customHeight="1">
      <c r="A217" s="1269" t="s">
        <v>30</v>
      </c>
      <c r="B217" s="1270"/>
      <c r="C217" s="1312"/>
      <c r="D217" s="1313"/>
      <c r="E217" s="1313"/>
      <c r="F217" s="1313"/>
      <c r="G217" s="1314"/>
      <c r="H217" s="51"/>
      <c r="I217" s="1269" t="s">
        <v>30</v>
      </c>
      <c r="J217" s="1270"/>
      <c r="K217" s="1312"/>
      <c r="L217" s="1313"/>
      <c r="M217" s="1313"/>
      <c r="N217" s="1313"/>
      <c r="O217" s="1314"/>
      <c r="P217" s="56"/>
    </row>
    <row r="218" spans="1:19" s="57" customFormat="1" ht="20.100000000000001" customHeight="1">
      <c r="A218" s="1267" t="s">
        <v>484</v>
      </c>
      <c r="B218" s="1268"/>
      <c r="C218" s="1262"/>
      <c r="D218" s="1320"/>
      <c r="E218" s="1373" t="s">
        <v>486</v>
      </c>
      <c r="F218" s="1268" t="s">
        <v>487</v>
      </c>
      <c r="G218" s="282"/>
      <c r="H218" s="51"/>
      <c r="I218" s="1267" t="s">
        <v>484</v>
      </c>
      <c r="J218" s="1268"/>
      <c r="K218" s="1262"/>
      <c r="L218" s="1320"/>
      <c r="M218" s="1373" t="s">
        <v>486</v>
      </c>
      <c r="N218" s="1268" t="s">
        <v>487</v>
      </c>
      <c r="O218" s="282"/>
      <c r="P218" s="56"/>
    </row>
    <row r="219" spans="1:19" s="57" customFormat="1" ht="20.100000000000001" customHeight="1">
      <c r="A219" s="1281" t="s">
        <v>122</v>
      </c>
      <c r="B219" s="1282"/>
      <c r="C219" s="1283">
        <f>C218-G218</f>
        <v>0</v>
      </c>
      <c r="D219" s="1284"/>
      <c r="E219" s="1318" t="s">
        <v>112</v>
      </c>
      <c r="F219" s="1319"/>
      <c r="G219" s="285"/>
      <c r="H219" s="56"/>
      <c r="I219" s="1281" t="s">
        <v>122</v>
      </c>
      <c r="J219" s="1282"/>
      <c r="K219" s="1283">
        <f>K218-O218</f>
        <v>0</v>
      </c>
      <c r="L219" s="1284"/>
      <c r="M219" s="1318" t="s">
        <v>112</v>
      </c>
      <c r="N219" s="1319"/>
      <c r="O219" s="285"/>
      <c r="P219" s="56"/>
    </row>
    <row r="220" spans="1:19" s="57" customFormat="1" ht="20.100000000000001" customHeight="1">
      <c r="A220" s="1374" t="s">
        <v>123</v>
      </c>
      <c r="B220" s="1375"/>
      <c r="C220" s="1376"/>
      <c r="D220" s="1376"/>
      <c r="E220" s="1377" t="str">
        <f>IF(C219*G219=0,"",C219*G219)</f>
        <v/>
      </c>
      <c r="F220" s="1378"/>
      <c r="G220" s="1379"/>
      <c r="H220" s="60"/>
      <c r="I220" s="1374" t="s">
        <v>123</v>
      </c>
      <c r="J220" s="1375"/>
      <c r="K220" s="1376"/>
      <c r="L220" s="1376"/>
      <c r="M220" s="1377" t="str">
        <f>IF(K219*O219=0,"",K219*O219)</f>
        <v/>
      </c>
      <c r="N220" s="1378"/>
      <c r="O220" s="1379"/>
      <c r="P220" s="56"/>
    </row>
    <row r="221" spans="1:19" s="57" customFormat="1" ht="20.100000000000001" customHeight="1">
      <c r="A221" s="1299" t="s">
        <v>116</v>
      </c>
      <c r="B221" s="1303"/>
      <c r="C221" s="1321" t="str">
        <f>IF(G219="","",SUM(F225:F234))</f>
        <v/>
      </c>
      <c r="D221" s="1321"/>
      <c r="E221" s="1295" t="s">
        <v>117</v>
      </c>
      <c r="F221" s="1296"/>
      <c r="G221" s="280" t="str">
        <f>IF(E220="","",C221/E220)</f>
        <v/>
      </c>
      <c r="H221" s="51"/>
      <c r="I221" s="1299" t="s">
        <v>116</v>
      </c>
      <c r="J221" s="1303"/>
      <c r="K221" s="1321" t="str">
        <f>IF(O219="","",SUM(N225:N234))</f>
        <v/>
      </c>
      <c r="L221" s="1321"/>
      <c r="M221" s="1295" t="s">
        <v>117</v>
      </c>
      <c r="N221" s="1296"/>
      <c r="O221" s="280" t="str">
        <f>IF(M220="","",K221/M220)</f>
        <v/>
      </c>
      <c r="P221" s="56"/>
    </row>
    <row r="222" spans="1:19" s="57" customFormat="1" ht="20.100000000000001" customHeight="1">
      <c r="A222" s="1326" t="s">
        <v>596</v>
      </c>
      <c r="B222" s="1327"/>
      <c r="C222" s="1322" t="str">
        <f>IF(G219="","",SUM(F225:F234,F237))</f>
        <v/>
      </c>
      <c r="D222" s="1322"/>
      <c r="E222" s="1310" t="s">
        <v>598</v>
      </c>
      <c r="F222" s="1311"/>
      <c r="G222" s="281" t="str">
        <f>IF(E220="","",C222/E220)</f>
        <v/>
      </c>
      <c r="H222" s="51"/>
      <c r="I222" s="1326" t="s">
        <v>596</v>
      </c>
      <c r="J222" s="1327"/>
      <c r="K222" s="1322" t="str">
        <f>IF(O219="","",SUM(N225:N234,N237))</f>
        <v/>
      </c>
      <c r="L222" s="1322"/>
      <c r="M222" s="1310" t="s">
        <v>598</v>
      </c>
      <c r="N222" s="1311"/>
      <c r="O222" s="281" t="str">
        <f>IF(M220="","",K222/M220)</f>
        <v/>
      </c>
      <c r="P222" s="56"/>
    </row>
    <row r="223" spans="1:19" s="57" customFormat="1" ht="20.100000000000001" customHeight="1">
      <c r="A223" s="1299" t="s">
        <v>197</v>
      </c>
      <c r="B223" s="1300"/>
      <c r="C223" s="1300"/>
      <c r="D223" s="1300"/>
      <c r="E223" s="1300"/>
      <c r="F223" s="1300"/>
      <c r="G223" s="1301"/>
      <c r="H223" s="51"/>
      <c r="I223" s="1299" t="s">
        <v>197</v>
      </c>
      <c r="J223" s="1300"/>
      <c r="K223" s="1300"/>
      <c r="L223" s="1300"/>
      <c r="M223" s="1300"/>
      <c r="N223" s="1300"/>
      <c r="O223" s="1301"/>
      <c r="P223" s="56"/>
    </row>
    <row r="224" spans="1:19" s="57" customFormat="1" ht="20.100000000000001" customHeight="1">
      <c r="A224" s="1274" t="s">
        <v>45</v>
      </c>
      <c r="B224" s="1275"/>
      <c r="C224" s="1276"/>
      <c r="D224" s="240" t="s">
        <v>440</v>
      </c>
      <c r="E224" s="241" t="s">
        <v>31</v>
      </c>
      <c r="F224" s="241" t="s">
        <v>32</v>
      </c>
      <c r="G224" s="242" t="s">
        <v>33</v>
      </c>
      <c r="H224" s="252"/>
      <c r="I224" s="1274" t="s">
        <v>45</v>
      </c>
      <c r="J224" s="1275"/>
      <c r="K224" s="1276"/>
      <c r="L224" s="240" t="s">
        <v>440</v>
      </c>
      <c r="M224" s="241" t="s">
        <v>31</v>
      </c>
      <c r="N224" s="241" t="s">
        <v>32</v>
      </c>
      <c r="O224" s="242" t="s">
        <v>33</v>
      </c>
      <c r="P224" s="56"/>
    </row>
    <row r="225" spans="1:19" s="233" customFormat="1" ht="20.100000000000001" customHeight="1">
      <c r="A225" s="1323"/>
      <c r="B225" s="1324"/>
      <c r="C225" s="1325"/>
      <c r="D225" s="283"/>
      <c r="E225" s="243" t="s">
        <v>31</v>
      </c>
      <c r="F225" s="244"/>
      <c r="G225" s="245">
        <f t="shared" ref="G225:G234" si="16">D225*F225</f>
        <v>0</v>
      </c>
      <c r="H225" s="252"/>
      <c r="I225" s="1323"/>
      <c r="J225" s="1324"/>
      <c r="K225" s="1325"/>
      <c r="L225" s="283"/>
      <c r="M225" s="243" t="s">
        <v>31</v>
      </c>
      <c r="N225" s="244"/>
      <c r="O225" s="245">
        <f t="shared" ref="O225:O234" si="17">L225*N225</f>
        <v>0</v>
      </c>
      <c r="P225" s="253"/>
    </row>
    <row r="226" spans="1:19" s="233" customFormat="1" ht="20.100000000000001" customHeight="1">
      <c r="A226" s="1271"/>
      <c r="B226" s="1272"/>
      <c r="C226" s="1273"/>
      <c r="D226" s="284"/>
      <c r="E226" s="246" t="s">
        <v>31</v>
      </c>
      <c r="F226" s="247"/>
      <c r="G226" s="248">
        <f t="shared" si="16"/>
        <v>0</v>
      </c>
      <c r="H226" s="252"/>
      <c r="I226" s="1271"/>
      <c r="J226" s="1272"/>
      <c r="K226" s="1273"/>
      <c r="L226" s="284"/>
      <c r="M226" s="246" t="s">
        <v>31</v>
      </c>
      <c r="N226" s="247"/>
      <c r="O226" s="248">
        <f t="shared" si="17"/>
        <v>0</v>
      </c>
      <c r="P226" s="253"/>
    </row>
    <row r="227" spans="1:19" s="233" customFormat="1" ht="20.100000000000001" customHeight="1">
      <c r="A227" s="1271"/>
      <c r="B227" s="1272"/>
      <c r="C227" s="1273"/>
      <c r="D227" s="284"/>
      <c r="E227" s="246" t="s">
        <v>31</v>
      </c>
      <c r="F227" s="247"/>
      <c r="G227" s="248">
        <f t="shared" si="16"/>
        <v>0</v>
      </c>
      <c r="H227" s="252"/>
      <c r="I227" s="1271"/>
      <c r="J227" s="1272"/>
      <c r="K227" s="1273"/>
      <c r="L227" s="284"/>
      <c r="M227" s="246" t="s">
        <v>31</v>
      </c>
      <c r="N227" s="247"/>
      <c r="O227" s="248">
        <f t="shared" si="17"/>
        <v>0</v>
      </c>
      <c r="P227" s="253"/>
    </row>
    <row r="228" spans="1:19" s="233" customFormat="1" ht="20.100000000000001" customHeight="1">
      <c r="A228" s="1271"/>
      <c r="B228" s="1272"/>
      <c r="C228" s="1273"/>
      <c r="D228" s="284"/>
      <c r="E228" s="246" t="s">
        <v>31</v>
      </c>
      <c r="F228" s="247"/>
      <c r="G228" s="248">
        <f t="shared" si="16"/>
        <v>0</v>
      </c>
      <c r="H228" s="252"/>
      <c r="I228" s="1271"/>
      <c r="J228" s="1272"/>
      <c r="K228" s="1273"/>
      <c r="L228" s="284"/>
      <c r="M228" s="246" t="s">
        <v>31</v>
      </c>
      <c r="N228" s="247"/>
      <c r="O228" s="248">
        <f t="shared" si="17"/>
        <v>0</v>
      </c>
      <c r="P228" s="253"/>
    </row>
    <row r="229" spans="1:19" s="233" customFormat="1" ht="20.100000000000001" customHeight="1">
      <c r="A229" s="1271"/>
      <c r="B229" s="1272"/>
      <c r="C229" s="1273"/>
      <c r="D229" s="284"/>
      <c r="E229" s="246" t="s">
        <v>31</v>
      </c>
      <c r="F229" s="247"/>
      <c r="G229" s="248">
        <f t="shared" si="16"/>
        <v>0</v>
      </c>
      <c r="H229" s="252"/>
      <c r="I229" s="1271"/>
      <c r="J229" s="1272"/>
      <c r="K229" s="1273"/>
      <c r="L229" s="284"/>
      <c r="M229" s="246" t="s">
        <v>31</v>
      </c>
      <c r="N229" s="247"/>
      <c r="O229" s="248">
        <f t="shared" si="17"/>
        <v>0</v>
      </c>
      <c r="P229" s="253"/>
    </row>
    <row r="230" spans="1:19" s="233" customFormat="1" ht="20.100000000000001" customHeight="1">
      <c r="A230" s="1271"/>
      <c r="B230" s="1272"/>
      <c r="C230" s="1273"/>
      <c r="D230" s="284"/>
      <c r="E230" s="246" t="s">
        <v>31</v>
      </c>
      <c r="F230" s="247"/>
      <c r="G230" s="248">
        <f t="shared" si="16"/>
        <v>0</v>
      </c>
      <c r="H230" s="252"/>
      <c r="I230" s="1271"/>
      <c r="J230" s="1272"/>
      <c r="K230" s="1273"/>
      <c r="L230" s="284"/>
      <c r="M230" s="246" t="s">
        <v>31</v>
      </c>
      <c r="N230" s="247"/>
      <c r="O230" s="248">
        <f t="shared" si="17"/>
        <v>0</v>
      </c>
      <c r="P230" s="253"/>
    </row>
    <row r="231" spans="1:19" s="233" customFormat="1" ht="20.100000000000001" customHeight="1">
      <c r="A231" s="1271"/>
      <c r="B231" s="1272"/>
      <c r="C231" s="1273"/>
      <c r="D231" s="284"/>
      <c r="E231" s="246" t="s">
        <v>31</v>
      </c>
      <c r="F231" s="247"/>
      <c r="G231" s="248">
        <f t="shared" si="16"/>
        <v>0</v>
      </c>
      <c r="H231" s="252"/>
      <c r="I231" s="1271"/>
      <c r="J231" s="1272"/>
      <c r="K231" s="1273"/>
      <c r="L231" s="284"/>
      <c r="M231" s="246" t="s">
        <v>31</v>
      </c>
      <c r="N231" s="247"/>
      <c r="O231" s="248">
        <f t="shared" si="17"/>
        <v>0</v>
      </c>
      <c r="P231" s="253"/>
    </row>
    <row r="232" spans="1:19" s="233" customFormat="1" ht="20.100000000000001" customHeight="1">
      <c r="A232" s="1271"/>
      <c r="B232" s="1272"/>
      <c r="C232" s="1273"/>
      <c r="D232" s="284"/>
      <c r="E232" s="246" t="s">
        <v>31</v>
      </c>
      <c r="F232" s="247"/>
      <c r="G232" s="248">
        <f t="shared" si="16"/>
        <v>0</v>
      </c>
      <c r="H232" s="252"/>
      <c r="I232" s="1271"/>
      <c r="J232" s="1272"/>
      <c r="K232" s="1273"/>
      <c r="L232" s="284"/>
      <c r="M232" s="246" t="s">
        <v>31</v>
      </c>
      <c r="N232" s="247"/>
      <c r="O232" s="248">
        <f t="shared" si="17"/>
        <v>0</v>
      </c>
      <c r="P232" s="253"/>
    </row>
    <row r="233" spans="1:19" s="233" customFormat="1" ht="20.100000000000001" customHeight="1">
      <c r="A233" s="1271"/>
      <c r="B233" s="1272"/>
      <c r="C233" s="1273"/>
      <c r="D233" s="284"/>
      <c r="E233" s="246" t="s">
        <v>31</v>
      </c>
      <c r="F233" s="247"/>
      <c r="G233" s="248">
        <f t="shared" si="16"/>
        <v>0</v>
      </c>
      <c r="H233" s="252"/>
      <c r="I233" s="1271"/>
      <c r="J233" s="1272"/>
      <c r="K233" s="1273"/>
      <c r="L233" s="284"/>
      <c r="M233" s="246" t="s">
        <v>31</v>
      </c>
      <c r="N233" s="247"/>
      <c r="O233" s="248">
        <f t="shared" si="17"/>
        <v>0</v>
      </c>
      <c r="P233" s="253"/>
    </row>
    <row r="234" spans="1:19" s="233" customFormat="1" ht="20.100000000000001" customHeight="1">
      <c r="A234" s="1271"/>
      <c r="B234" s="1272"/>
      <c r="C234" s="1273"/>
      <c r="D234" s="284"/>
      <c r="E234" s="246" t="s">
        <v>31</v>
      </c>
      <c r="F234" s="247"/>
      <c r="G234" s="248">
        <f t="shared" si="16"/>
        <v>0</v>
      </c>
      <c r="H234" s="252"/>
      <c r="I234" s="1271"/>
      <c r="J234" s="1272"/>
      <c r="K234" s="1273"/>
      <c r="L234" s="284"/>
      <c r="M234" s="246" t="s">
        <v>31</v>
      </c>
      <c r="N234" s="247"/>
      <c r="O234" s="248">
        <f t="shared" si="17"/>
        <v>0</v>
      </c>
      <c r="P234" s="253"/>
    </row>
    <row r="235" spans="1:19" s="233" customFormat="1" ht="20.100000000000001" customHeight="1">
      <c r="A235" s="1343" t="s">
        <v>556</v>
      </c>
      <c r="B235" s="1344"/>
      <c r="C235" s="1345"/>
      <c r="D235" s="499" t="s">
        <v>478</v>
      </c>
      <c r="E235" s="1293" t="s">
        <v>500</v>
      </c>
      <c r="F235" s="1294"/>
      <c r="G235" s="500" t="s">
        <v>498</v>
      </c>
      <c r="H235" s="230"/>
      <c r="I235" s="1343" t="s">
        <v>556</v>
      </c>
      <c r="J235" s="1344"/>
      <c r="K235" s="1345"/>
      <c r="L235" s="499" t="s">
        <v>478</v>
      </c>
      <c r="M235" s="1293" t="s">
        <v>500</v>
      </c>
      <c r="N235" s="1294"/>
      <c r="O235" s="500" t="s">
        <v>498</v>
      </c>
      <c r="P235" s="253"/>
    </row>
    <row r="236" spans="1:19" s="233" customFormat="1" ht="19.899999999999999" customHeight="1">
      <c r="A236" s="1346"/>
      <c r="B236" s="1347"/>
      <c r="C236" s="1348"/>
      <c r="D236" s="234"/>
      <c r="E236" s="1332"/>
      <c r="F236" s="1333"/>
      <c r="G236" s="501"/>
      <c r="H236" s="235"/>
      <c r="I236" s="1346"/>
      <c r="J236" s="1347"/>
      <c r="K236" s="1348"/>
      <c r="L236" s="234"/>
      <c r="M236" s="1332"/>
      <c r="N236" s="1333"/>
      <c r="O236" s="501"/>
      <c r="P236" s="253"/>
    </row>
    <row r="237" spans="1:19" s="238" customFormat="1" ht="20.100000000000001" customHeight="1">
      <c r="A237" s="1330" t="s">
        <v>497</v>
      </c>
      <c r="B237" s="1331"/>
      <c r="C237" s="1331"/>
      <c r="D237" s="654">
        <v>0</v>
      </c>
      <c r="E237" s="271" t="s">
        <v>31</v>
      </c>
      <c r="F237" s="1353"/>
      <c r="G237" s="1383"/>
      <c r="H237" s="230"/>
      <c r="I237" s="1330" t="s">
        <v>497</v>
      </c>
      <c r="J237" s="1331"/>
      <c r="K237" s="1331"/>
      <c r="L237" s="654">
        <v>0</v>
      </c>
      <c r="M237" s="271" t="s">
        <v>31</v>
      </c>
      <c r="N237" s="1353"/>
      <c r="O237" s="1383"/>
      <c r="P237" s="254"/>
      <c r="R237" s="236"/>
      <c r="S237" s="237"/>
    </row>
    <row r="238" spans="1:19" s="233" customFormat="1" ht="20.100000000000001" customHeight="1">
      <c r="A238" s="1299" t="s">
        <v>114</v>
      </c>
      <c r="B238" s="1300"/>
      <c r="C238" s="1300"/>
      <c r="D238" s="1300"/>
      <c r="E238" s="1300"/>
      <c r="F238" s="1303"/>
      <c r="G238" s="255">
        <f>SUM(G225:G234)</f>
        <v>0</v>
      </c>
      <c r="H238" s="51"/>
      <c r="I238" s="1299" t="s">
        <v>114</v>
      </c>
      <c r="J238" s="1300"/>
      <c r="K238" s="1300"/>
      <c r="L238" s="1300"/>
      <c r="M238" s="1300"/>
      <c r="N238" s="1303"/>
      <c r="O238" s="255">
        <f>SUM(O225:O234)</f>
        <v>0</v>
      </c>
      <c r="P238" s="253"/>
    </row>
    <row r="239" spans="1:19" s="57" customFormat="1" ht="20.100000000000001" customHeight="1">
      <c r="A239" s="1304" t="s">
        <v>241</v>
      </c>
      <c r="B239" s="1305"/>
      <c r="C239" s="1305"/>
      <c r="D239" s="1305"/>
      <c r="E239" s="1305"/>
      <c r="F239" s="1306"/>
      <c r="G239" s="261"/>
      <c r="H239" s="60"/>
      <c r="I239" s="1304" t="s">
        <v>241</v>
      </c>
      <c r="J239" s="1305"/>
      <c r="K239" s="1305"/>
      <c r="L239" s="1305"/>
      <c r="M239" s="1305"/>
      <c r="N239" s="1306"/>
      <c r="O239" s="261"/>
      <c r="P239" s="56"/>
    </row>
    <row r="240" spans="1:19" s="57" customFormat="1" ht="20.100000000000001" customHeight="1">
      <c r="A240" s="1299" t="s">
        <v>115</v>
      </c>
      <c r="B240" s="1300"/>
      <c r="C240" s="1300"/>
      <c r="D240" s="1300"/>
      <c r="E240" s="1300"/>
      <c r="F240" s="1303"/>
      <c r="G240" s="255">
        <f>G238+G239</f>
        <v>0</v>
      </c>
      <c r="H240" s="51"/>
      <c r="I240" s="1299" t="s">
        <v>115</v>
      </c>
      <c r="J240" s="1300"/>
      <c r="K240" s="1300"/>
      <c r="L240" s="1300"/>
      <c r="M240" s="1300"/>
      <c r="N240" s="1303"/>
      <c r="O240" s="255">
        <f>O238+O239</f>
        <v>0</v>
      </c>
      <c r="P240" s="56"/>
    </row>
    <row r="241" spans="1:16" s="57" customFormat="1" ht="20.100000000000001" customHeight="1">
      <c r="A241" s="64"/>
      <c r="B241" s="64"/>
      <c r="C241" s="64"/>
      <c r="D241" s="185"/>
      <c r="E241" s="64"/>
      <c r="F241" s="64"/>
      <c r="G241" s="140">
        <v>19</v>
      </c>
      <c r="H241" s="64"/>
      <c r="I241" s="64"/>
      <c r="J241" s="64"/>
      <c r="K241" s="64"/>
      <c r="L241" s="185"/>
      <c r="M241" s="64"/>
      <c r="N241" s="64"/>
      <c r="O241" s="140">
        <v>20</v>
      </c>
      <c r="P241" s="56"/>
    </row>
    <row r="242" spans="1:16" s="57" customFormat="1" ht="20.100000000000001" customHeight="1">
      <c r="A242" s="1281" t="s">
        <v>111</v>
      </c>
      <c r="B242" s="1282"/>
      <c r="C242" s="1315"/>
      <c r="D242" s="1316"/>
      <c r="E242" s="1316"/>
      <c r="F242" s="1316"/>
      <c r="G242" s="1317"/>
      <c r="H242" s="51"/>
      <c r="I242" s="1281" t="s">
        <v>111</v>
      </c>
      <c r="J242" s="1282"/>
      <c r="K242" s="1315"/>
      <c r="L242" s="1316"/>
      <c r="M242" s="1316"/>
      <c r="N242" s="1316"/>
      <c r="O242" s="1317"/>
      <c r="P242" s="56"/>
    </row>
    <row r="243" spans="1:16" s="57" customFormat="1" ht="20.100000000000001" customHeight="1">
      <c r="A243" s="1269" t="s">
        <v>30</v>
      </c>
      <c r="B243" s="1270"/>
      <c r="C243" s="1312"/>
      <c r="D243" s="1313"/>
      <c r="E243" s="1313"/>
      <c r="F243" s="1313"/>
      <c r="G243" s="1314"/>
      <c r="H243" s="51"/>
      <c r="I243" s="1269" t="s">
        <v>30</v>
      </c>
      <c r="J243" s="1270"/>
      <c r="K243" s="1312"/>
      <c r="L243" s="1313"/>
      <c r="M243" s="1313"/>
      <c r="N243" s="1313"/>
      <c r="O243" s="1314"/>
      <c r="P243" s="56"/>
    </row>
    <row r="244" spans="1:16" s="57" customFormat="1" ht="20.100000000000001" customHeight="1">
      <c r="A244" s="1267" t="s">
        <v>484</v>
      </c>
      <c r="B244" s="1268"/>
      <c r="C244" s="1262"/>
      <c r="D244" s="1320"/>
      <c r="E244" s="1373" t="s">
        <v>486</v>
      </c>
      <c r="F244" s="1268" t="s">
        <v>487</v>
      </c>
      <c r="G244" s="282"/>
      <c r="H244" s="51"/>
      <c r="I244" s="1267" t="s">
        <v>484</v>
      </c>
      <c r="J244" s="1268"/>
      <c r="K244" s="1262"/>
      <c r="L244" s="1320"/>
      <c r="M244" s="1373" t="s">
        <v>486</v>
      </c>
      <c r="N244" s="1268" t="s">
        <v>487</v>
      </c>
      <c r="O244" s="282"/>
      <c r="P244" s="56"/>
    </row>
    <row r="245" spans="1:16" s="57" customFormat="1" ht="20.100000000000001" customHeight="1">
      <c r="A245" s="1281" t="s">
        <v>122</v>
      </c>
      <c r="B245" s="1282"/>
      <c r="C245" s="1283">
        <f>C244-G244</f>
        <v>0</v>
      </c>
      <c r="D245" s="1284"/>
      <c r="E245" s="1318" t="s">
        <v>112</v>
      </c>
      <c r="F245" s="1319"/>
      <c r="G245" s="285"/>
      <c r="H245" s="56"/>
      <c r="I245" s="1281" t="s">
        <v>122</v>
      </c>
      <c r="J245" s="1282"/>
      <c r="K245" s="1283">
        <f>K244-O244</f>
        <v>0</v>
      </c>
      <c r="L245" s="1284"/>
      <c r="M245" s="1318" t="s">
        <v>112</v>
      </c>
      <c r="N245" s="1319"/>
      <c r="O245" s="285"/>
      <c r="P245" s="56"/>
    </row>
    <row r="246" spans="1:16" s="57" customFormat="1" ht="20.100000000000001" customHeight="1">
      <c r="A246" s="1374" t="s">
        <v>123</v>
      </c>
      <c r="B246" s="1375"/>
      <c r="C246" s="1376"/>
      <c r="D246" s="1376"/>
      <c r="E246" s="1377" t="str">
        <f>IF(C245*G245=0,"",C245*G245)</f>
        <v/>
      </c>
      <c r="F246" s="1378"/>
      <c r="G246" s="1379"/>
      <c r="H246" s="60"/>
      <c r="I246" s="1374" t="s">
        <v>123</v>
      </c>
      <c r="J246" s="1375"/>
      <c r="K246" s="1376"/>
      <c r="L246" s="1376"/>
      <c r="M246" s="1377" t="str">
        <f>IF(K245*O245=0,"",K245*O245)</f>
        <v/>
      </c>
      <c r="N246" s="1378"/>
      <c r="O246" s="1379"/>
      <c r="P246" s="56"/>
    </row>
    <row r="247" spans="1:16" s="57" customFormat="1" ht="20.100000000000001" customHeight="1">
      <c r="A247" s="1299" t="s">
        <v>116</v>
      </c>
      <c r="B247" s="1303"/>
      <c r="C247" s="1321" t="str">
        <f>IF(G245="","",SUM(F251:F260))</f>
        <v/>
      </c>
      <c r="D247" s="1321"/>
      <c r="E247" s="1295" t="s">
        <v>117</v>
      </c>
      <c r="F247" s="1296"/>
      <c r="G247" s="280" t="str">
        <f>IF(E246="","",C247/E246)</f>
        <v/>
      </c>
      <c r="H247" s="51"/>
      <c r="I247" s="1299" t="s">
        <v>116</v>
      </c>
      <c r="J247" s="1303"/>
      <c r="K247" s="1321" t="str">
        <f>IF(O245="","",SUM(N251:N260))</f>
        <v/>
      </c>
      <c r="L247" s="1321"/>
      <c r="M247" s="1295" t="s">
        <v>117</v>
      </c>
      <c r="N247" s="1296"/>
      <c r="O247" s="280" t="str">
        <f>IF(M246="","",K247/M246)</f>
        <v/>
      </c>
      <c r="P247" s="56"/>
    </row>
    <row r="248" spans="1:16" s="57" customFormat="1" ht="20.100000000000001" customHeight="1">
      <c r="A248" s="1326" t="s">
        <v>596</v>
      </c>
      <c r="B248" s="1327"/>
      <c r="C248" s="1322" t="str">
        <f>IF(G245="","",SUM(F251:F260,F263))</f>
        <v/>
      </c>
      <c r="D248" s="1322"/>
      <c r="E248" s="1310" t="s">
        <v>598</v>
      </c>
      <c r="F248" s="1311"/>
      <c r="G248" s="281" t="str">
        <f>IF(E246="","",C248/E246)</f>
        <v/>
      </c>
      <c r="H248" s="51"/>
      <c r="I248" s="1326" t="s">
        <v>596</v>
      </c>
      <c r="J248" s="1327"/>
      <c r="K248" s="1322" t="str">
        <f>IF(O245="","",SUM(N251:N260,N263))</f>
        <v/>
      </c>
      <c r="L248" s="1322"/>
      <c r="M248" s="1310" t="s">
        <v>598</v>
      </c>
      <c r="N248" s="1311"/>
      <c r="O248" s="281" t="str">
        <f>IF(M246="","",K248/M246)</f>
        <v/>
      </c>
      <c r="P248" s="56"/>
    </row>
    <row r="249" spans="1:16" s="57" customFormat="1" ht="20.100000000000001" customHeight="1">
      <c r="A249" s="1299" t="s">
        <v>197</v>
      </c>
      <c r="B249" s="1300"/>
      <c r="C249" s="1300"/>
      <c r="D249" s="1300"/>
      <c r="E249" s="1300"/>
      <c r="F249" s="1300"/>
      <c r="G249" s="1301"/>
      <c r="H249" s="51"/>
      <c r="I249" s="1299" t="s">
        <v>197</v>
      </c>
      <c r="J249" s="1300"/>
      <c r="K249" s="1300"/>
      <c r="L249" s="1300"/>
      <c r="M249" s="1300"/>
      <c r="N249" s="1300"/>
      <c r="O249" s="1301"/>
      <c r="P249" s="56"/>
    </row>
    <row r="250" spans="1:16" s="57" customFormat="1" ht="20.100000000000001" customHeight="1">
      <c r="A250" s="1274" t="s">
        <v>45</v>
      </c>
      <c r="B250" s="1275"/>
      <c r="C250" s="1276"/>
      <c r="D250" s="240" t="s">
        <v>440</v>
      </c>
      <c r="E250" s="241" t="s">
        <v>31</v>
      </c>
      <c r="F250" s="241" t="s">
        <v>32</v>
      </c>
      <c r="G250" s="242" t="s">
        <v>33</v>
      </c>
      <c r="H250" s="252"/>
      <c r="I250" s="1274" t="s">
        <v>45</v>
      </c>
      <c r="J250" s="1275"/>
      <c r="K250" s="1276"/>
      <c r="L250" s="240" t="s">
        <v>440</v>
      </c>
      <c r="M250" s="241" t="s">
        <v>31</v>
      </c>
      <c r="N250" s="241" t="s">
        <v>32</v>
      </c>
      <c r="O250" s="242" t="s">
        <v>33</v>
      </c>
      <c r="P250" s="56"/>
    </row>
    <row r="251" spans="1:16" s="233" customFormat="1" ht="20.100000000000001" customHeight="1">
      <c r="A251" s="1323"/>
      <c r="B251" s="1324"/>
      <c r="C251" s="1325"/>
      <c r="D251" s="283"/>
      <c r="E251" s="243" t="s">
        <v>31</v>
      </c>
      <c r="F251" s="260"/>
      <c r="G251" s="245">
        <f t="shared" ref="G251:G260" si="18">D251*F251</f>
        <v>0</v>
      </c>
      <c r="H251" s="252"/>
      <c r="I251" s="1323"/>
      <c r="J251" s="1324"/>
      <c r="K251" s="1325"/>
      <c r="L251" s="283"/>
      <c r="M251" s="243" t="s">
        <v>31</v>
      </c>
      <c r="N251" s="244"/>
      <c r="O251" s="245">
        <f t="shared" ref="O251:O260" si="19">L251*N251</f>
        <v>0</v>
      </c>
      <c r="P251" s="253"/>
    </row>
    <row r="252" spans="1:16" s="233" customFormat="1" ht="20.100000000000001" customHeight="1">
      <c r="A252" s="1271"/>
      <c r="B252" s="1272"/>
      <c r="C252" s="1273"/>
      <c r="D252" s="284"/>
      <c r="E252" s="246" t="s">
        <v>31</v>
      </c>
      <c r="F252" s="247"/>
      <c r="G252" s="248">
        <f t="shared" si="18"/>
        <v>0</v>
      </c>
      <c r="H252" s="252"/>
      <c r="I252" s="1271"/>
      <c r="J252" s="1272"/>
      <c r="K252" s="1273"/>
      <c r="L252" s="284"/>
      <c r="M252" s="246" t="s">
        <v>31</v>
      </c>
      <c r="N252" s="247"/>
      <c r="O252" s="248">
        <f t="shared" si="19"/>
        <v>0</v>
      </c>
      <c r="P252" s="253"/>
    </row>
    <row r="253" spans="1:16" s="233" customFormat="1" ht="20.100000000000001" customHeight="1">
      <c r="A253" s="1271"/>
      <c r="B253" s="1272"/>
      <c r="C253" s="1273"/>
      <c r="D253" s="284"/>
      <c r="E253" s="246" t="s">
        <v>31</v>
      </c>
      <c r="F253" s="247"/>
      <c r="G253" s="248">
        <f t="shared" si="18"/>
        <v>0</v>
      </c>
      <c r="H253" s="252"/>
      <c r="I253" s="1271"/>
      <c r="J253" s="1272"/>
      <c r="K253" s="1273"/>
      <c r="L253" s="284"/>
      <c r="M253" s="246" t="s">
        <v>31</v>
      </c>
      <c r="N253" s="247"/>
      <c r="O253" s="248">
        <f t="shared" si="19"/>
        <v>0</v>
      </c>
      <c r="P253" s="253"/>
    </row>
    <row r="254" spans="1:16" s="233" customFormat="1" ht="20.100000000000001" customHeight="1">
      <c r="A254" s="1271"/>
      <c r="B254" s="1272"/>
      <c r="C254" s="1273"/>
      <c r="D254" s="284"/>
      <c r="E254" s="246" t="s">
        <v>31</v>
      </c>
      <c r="F254" s="247"/>
      <c r="G254" s="248">
        <f t="shared" si="18"/>
        <v>0</v>
      </c>
      <c r="H254" s="252"/>
      <c r="I254" s="1271"/>
      <c r="J254" s="1272"/>
      <c r="K254" s="1273"/>
      <c r="L254" s="284"/>
      <c r="M254" s="246" t="s">
        <v>31</v>
      </c>
      <c r="N254" s="247"/>
      <c r="O254" s="248">
        <f t="shared" si="19"/>
        <v>0</v>
      </c>
      <c r="P254" s="253"/>
    </row>
    <row r="255" spans="1:16" s="233" customFormat="1" ht="20.100000000000001" customHeight="1">
      <c r="A255" s="1271"/>
      <c r="B255" s="1272"/>
      <c r="C255" s="1273"/>
      <c r="D255" s="284"/>
      <c r="E255" s="246" t="s">
        <v>31</v>
      </c>
      <c r="F255" s="247"/>
      <c r="G255" s="248">
        <f t="shared" si="18"/>
        <v>0</v>
      </c>
      <c r="H255" s="252"/>
      <c r="I255" s="1271"/>
      <c r="J255" s="1272"/>
      <c r="K255" s="1273"/>
      <c r="L255" s="284"/>
      <c r="M255" s="246" t="s">
        <v>31</v>
      </c>
      <c r="N255" s="247"/>
      <c r="O255" s="248">
        <f t="shared" si="19"/>
        <v>0</v>
      </c>
      <c r="P255" s="253"/>
    </row>
    <row r="256" spans="1:16" s="233" customFormat="1" ht="20.100000000000001" customHeight="1">
      <c r="A256" s="1271"/>
      <c r="B256" s="1272"/>
      <c r="C256" s="1273"/>
      <c r="D256" s="284"/>
      <c r="E256" s="246" t="s">
        <v>31</v>
      </c>
      <c r="F256" s="247"/>
      <c r="G256" s="248">
        <f t="shared" si="18"/>
        <v>0</v>
      </c>
      <c r="H256" s="252"/>
      <c r="I256" s="1271"/>
      <c r="J256" s="1272"/>
      <c r="K256" s="1273"/>
      <c r="L256" s="284"/>
      <c r="M256" s="246" t="s">
        <v>31</v>
      </c>
      <c r="N256" s="247"/>
      <c r="O256" s="248">
        <f t="shared" si="19"/>
        <v>0</v>
      </c>
      <c r="P256" s="253"/>
    </row>
    <row r="257" spans="1:19" s="233" customFormat="1" ht="20.100000000000001" customHeight="1">
      <c r="A257" s="1271"/>
      <c r="B257" s="1272"/>
      <c r="C257" s="1273"/>
      <c r="D257" s="284"/>
      <c r="E257" s="246" t="s">
        <v>31</v>
      </c>
      <c r="F257" s="247"/>
      <c r="G257" s="248">
        <f t="shared" si="18"/>
        <v>0</v>
      </c>
      <c r="H257" s="252"/>
      <c r="I257" s="1271"/>
      <c r="J257" s="1272"/>
      <c r="K257" s="1273"/>
      <c r="L257" s="284"/>
      <c r="M257" s="246" t="s">
        <v>31</v>
      </c>
      <c r="N257" s="247"/>
      <c r="O257" s="248">
        <f t="shared" si="19"/>
        <v>0</v>
      </c>
      <c r="P257" s="253"/>
    </row>
    <row r="258" spans="1:19" s="233" customFormat="1" ht="20.100000000000001" customHeight="1">
      <c r="A258" s="1271"/>
      <c r="B258" s="1272"/>
      <c r="C258" s="1273"/>
      <c r="D258" s="284"/>
      <c r="E258" s="246" t="s">
        <v>31</v>
      </c>
      <c r="F258" s="247"/>
      <c r="G258" s="248">
        <f t="shared" si="18"/>
        <v>0</v>
      </c>
      <c r="H258" s="252"/>
      <c r="I258" s="1271"/>
      <c r="J258" s="1272"/>
      <c r="K258" s="1273"/>
      <c r="L258" s="284"/>
      <c r="M258" s="246" t="s">
        <v>31</v>
      </c>
      <c r="N258" s="247"/>
      <c r="O258" s="248">
        <f t="shared" si="19"/>
        <v>0</v>
      </c>
      <c r="P258" s="253"/>
    </row>
    <row r="259" spans="1:19" s="233" customFormat="1" ht="20.100000000000001" customHeight="1">
      <c r="A259" s="1271"/>
      <c r="B259" s="1272"/>
      <c r="C259" s="1273"/>
      <c r="D259" s="284"/>
      <c r="E259" s="246" t="s">
        <v>31</v>
      </c>
      <c r="F259" s="247"/>
      <c r="G259" s="248">
        <f t="shared" si="18"/>
        <v>0</v>
      </c>
      <c r="H259" s="252"/>
      <c r="I259" s="1271"/>
      <c r="J259" s="1272"/>
      <c r="K259" s="1273"/>
      <c r="L259" s="284"/>
      <c r="M259" s="246" t="s">
        <v>31</v>
      </c>
      <c r="N259" s="247"/>
      <c r="O259" s="248">
        <f t="shared" si="19"/>
        <v>0</v>
      </c>
      <c r="P259" s="253"/>
    </row>
    <row r="260" spans="1:19" s="233" customFormat="1" ht="20.100000000000001" customHeight="1">
      <c r="A260" s="1271"/>
      <c r="B260" s="1272"/>
      <c r="C260" s="1273"/>
      <c r="D260" s="284"/>
      <c r="E260" s="246" t="s">
        <v>31</v>
      </c>
      <c r="F260" s="247"/>
      <c r="G260" s="248">
        <f t="shared" si="18"/>
        <v>0</v>
      </c>
      <c r="H260" s="252"/>
      <c r="I260" s="1271"/>
      <c r="J260" s="1272"/>
      <c r="K260" s="1273"/>
      <c r="L260" s="284"/>
      <c r="M260" s="246" t="s">
        <v>31</v>
      </c>
      <c r="N260" s="247"/>
      <c r="O260" s="248">
        <f t="shared" si="19"/>
        <v>0</v>
      </c>
      <c r="P260" s="253"/>
    </row>
    <row r="261" spans="1:19" s="233" customFormat="1" ht="20.100000000000001" customHeight="1">
      <c r="A261" s="1343" t="s">
        <v>556</v>
      </c>
      <c r="B261" s="1344"/>
      <c r="C261" s="1345"/>
      <c r="D261" s="499" t="s">
        <v>478</v>
      </c>
      <c r="E261" s="1293" t="s">
        <v>500</v>
      </c>
      <c r="F261" s="1294"/>
      <c r="G261" s="500" t="s">
        <v>498</v>
      </c>
      <c r="H261" s="230"/>
      <c r="I261" s="1343" t="s">
        <v>556</v>
      </c>
      <c r="J261" s="1344"/>
      <c r="K261" s="1345"/>
      <c r="L261" s="499" t="s">
        <v>478</v>
      </c>
      <c r="M261" s="1293" t="s">
        <v>500</v>
      </c>
      <c r="N261" s="1294"/>
      <c r="O261" s="500" t="s">
        <v>498</v>
      </c>
      <c r="P261" s="253"/>
    </row>
    <row r="262" spans="1:19" s="233" customFormat="1" ht="19.899999999999999" customHeight="1">
      <c r="A262" s="1346"/>
      <c r="B262" s="1347"/>
      <c r="C262" s="1348"/>
      <c r="D262" s="234"/>
      <c r="E262" s="1332"/>
      <c r="F262" s="1333"/>
      <c r="G262" s="501"/>
      <c r="H262" s="235"/>
      <c r="I262" s="1346"/>
      <c r="J262" s="1347"/>
      <c r="K262" s="1348"/>
      <c r="L262" s="234"/>
      <c r="M262" s="1332"/>
      <c r="N262" s="1333"/>
      <c r="O262" s="501"/>
      <c r="P262" s="253"/>
    </row>
    <row r="263" spans="1:19" s="238" customFormat="1" ht="20.100000000000001" customHeight="1">
      <c r="A263" s="1330" t="s">
        <v>497</v>
      </c>
      <c r="B263" s="1331"/>
      <c r="C263" s="1331"/>
      <c r="D263" s="654">
        <v>0</v>
      </c>
      <c r="E263" s="271" t="s">
        <v>31</v>
      </c>
      <c r="F263" s="1353"/>
      <c r="G263" s="1383"/>
      <c r="H263" s="230"/>
      <c r="I263" s="1330" t="s">
        <v>497</v>
      </c>
      <c r="J263" s="1331"/>
      <c r="K263" s="1331"/>
      <c r="L263" s="654">
        <v>0</v>
      </c>
      <c r="M263" s="271" t="s">
        <v>31</v>
      </c>
      <c r="N263" s="1353"/>
      <c r="O263" s="1383"/>
      <c r="P263" s="254"/>
      <c r="R263" s="236"/>
      <c r="S263" s="237"/>
    </row>
    <row r="264" spans="1:19" s="233" customFormat="1" ht="20.100000000000001" customHeight="1">
      <c r="A264" s="1299" t="s">
        <v>114</v>
      </c>
      <c r="B264" s="1300"/>
      <c r="C264" s="1300"/>
      <c r="D264" s="1300"/>
      <c r="E264" s="1300"/>
      <c r="F264" s="1303"/>
      <c r="G264" s="255">
        <f>SUM(G251:G260)</f>
        <v>0</v>
      </c>
      <c r="H264" s="51"/>
      <c r="I264" s="1299" t="s">
        <v>114</v>
      </c>
      <c r="J264" s="1300"/>
      <c r="K264" s="1300"/>
      <c r="L264" s="1300"/>
      <c r="M264" s="1300"/>
      <c r="N264" s="1303"/>
      <c r="O264" s="255">
        <f>SUM(O251:O260)</f>
        <v>0</v>
      </c>
      <c r="P264" s="253"/>
    </row>
    <row r="265" spans="1:19" s="57" customFormat="1" ht="20.100000000000001" customHeight="1">
      <c r="A265" s="1304" t="s">
        <v>241</v>
      </c>
      <c r="B265" s="1305"/>
      <c r="C265" s="1305"/>
      <c r="D265" s="1305"/>
      <c r="E265" s="1305"/>
      <c r="F265" s="1306"/>
      <c r="G265" s="261"/>
      <c r="H265" s="60"/>
      <c r="I265" s="1304" t="s">
        <v>241</v>
      </c>
      <c r="J265" s="1305"/>
      <c r="K265" s="1305"/>
      <c r="L265" s="1305"/>
      <c r="M265" s="1305"/>
      <c r="N265" s="1306"/>
      <c r="O265" s="261"/>
      <c r="P265" s="56"/>
    </row>
    <row r="266" spans="1:19" s="57" customFormat="1" ht="20.100000000000001" customHeight="1">
      <c r="A266" s="1299" t="s">
        <v>115</v>
      </c>
      <c r="B266" s="1300"/>
      <c r="C266" s="1300"/>
      <c r="D266" s="1300"/>
      <c r="E266" s="1300"/>
      <c r="F266" s="1303"/>
      <c r="G266" s="255">
        <f>G264+G265</f>
        <v>0</v>
      </c>
      <c r="H266" s="51"/>
      <c r="I266" s="1299" t="s">
        <v>115</v>
      </c>
      <c r="J266" s="1300"/>
      <c r="K266" s="1300"/>
      <c r="L266" s="1300"/>
      <c r="M266" s="1300"/>
      <c r="N266" s="1303"/>
      <c r="O266" s="255">
        <f>O264+O265</f>
        <v>0</v>
      </c>
      <c r="P266" s="56"/>
    </row>
    <row r="267" spans="1:19" s="57" customFormat="1" ht="20.100000000000001" customHeight="1">
      <c r="A267" s="64"/>
      <c r="B267" s="64"/>
      <c r="C267" s="64"/>
      <c r="D267" s="185"/>
      <c r="E267" s="64"/>
      <c r="F267" s="64"/>
      <c r="G267" s="140">
        <v>21</v>
      </c>
      <c r="H267" s="64"/>
      <c r="I267" s="64"/>
      <c r="J267" s="64"/>
      <c r="K267" s="64"/>
      <c r="L267" s="185"/>
      <c r="M267" s="64"/>
      <c r="N267" s="64"/>
      <c r="O267" s="140">
        <v>22</v>
      </c>
      <c r="P267" s="56"/>
    </row>
    <row r="268" spans="1:19" s="57" customFormat="1" ht="20.100000000000001" customHeight="1">
      <c r="A268" s="1281" t="s">
        <v>111</v>
      </c>
      <c r="B268" s="1282"/>
      <c r="C268" s="1315"/>
      <c r="D268" s="1316"/>
      <c r="E268" s="1316"/>
      <c r="F268" s="1316"/>
      <c r="G268" s="1317"/>
      <c r="H268" s="51"/>
      <c r="I268" s="1281" t="s">
        <v>111</v>
      </c>
      <c r="J268" s="1282"/>
      <c r="K268" s="1315"/>
      <c r="L268" s="1316"/>
      <c r="M268" s="1316"/>
      <c r="N268" s="1316"/>
      <c r="O268" s="1317"/>
      <c r="P268" s="56"/>
    </row>
    <row r="269" spans="1:19" s="57" customFormat="1" ht="20.100000000000001" customHeight="1">
      <c r="A269" s="1269" t="s">
        <v>30</v>
      </c>
      <c r="B269" s="1270"/>
      <c r="C269" s="1312"/>
      <c r="D269" s="1313"/>
      <c r="E269" s="1313"/>
      <c r="F269" s="1313"/>
      <c r="G269" s="1314"/>
      <c r="H269" s="51"/>
      <c r="I269" s="1269" t="s">
        <v>30</v>
      </c>
      <c r="J269" s="1270"/>
      <c r="K269" s="1312"/>
      <c r="L269" s="1313"/>
      <c r="M269" s="1313"/>
      <c r="N269" s="1313"/>
      <c r="O269" s="1314"/>
      <c r="P269" s="56"/>
    </row>
    <row r="270" spans="1:19" s="57" customFormat="1" ht="20.100000000000001" customHeight="1">
      <c r="A270" s="1267" t="s">
        <v>484</v>
      </c>
      <c r="B270" s="1268"/>
      <c r="C270" s="1262"/>
      <c r="D270" s="1320"/>
      <c r="E270" s="1373" t="s">
        <v>486</v>
      </c>
      <c r="F270" s="1268" t="s">
        <v>487</v>
      </c>
      <c r="G270" s="282"/>
      <c r="H270" s="51"/>
      <c r="I270" s="1267" t="s">
        <v>484</v>
      </c>
      <c r="J270" s="1268"/>
      <c r="K270" s="1262"/>
      <c r="L270" s="1320"/>
      <c r="M270" s="1373" t="s">
        <v>486</v>
      </c>
      <c r="N270" s="1268" t="s">
        <v>487</v>
      </c>
      <c r="O270" s="282"/>
      <c r="P270" s="56"/>
    </row>
    <row r="271" spans="1:19" s="57" customFormat="1" ht="20.100000000000001" customHeight="1">
      <c r="A271" s="1281" t="s">
        <v>122</v>
      </c>
      <c r="B271" s="1282"/>
      <c r="C271" s="1283">
        <f>C270-G270</f>
        <v>0</v>
      </c>
      <c r="D271" s="1284"/>
      <c r="E271" s="1318" t="s">
        <v>112</v>
      </c>
      <c r="F271" s="1319"/>
      <c r="G271" s="285"/>
      <c r="H271" s="56"/>
      <c r="I271" s="1281" t="s">
        <v>122</v>
      </c>
      <c r="J271" s="1282"/>
      <c r="K271" s="1380">
        <f>K270-O270</f>
        <v>0</v>
      </c>
      <c r="L271" s="1381"/>
      <c r="M271" s="1318" t="s">
        <v>112</v>
      </c>
      <c r="N271" s="1319"/>
      <c r="O271" s="285"/>
      <c r="P271" s="56"/>
    </row>
    <row r="272" spans="1:19" s="57" customFormat="1" ht="20.100000000000001" customHeight="1">
      <c r="A272" s="1374" t="s">
        <v>123</v>
      </c>
      <c r="B272" s="1375"/>
      <c r="C272" s="1376"/>
      <c r="D272" s="1376"/>
      <c r="E272" s="1377" t="str">
        <f>IF(C271*G271=0,"",C271*G271)</f>
        <v/>
      </c>
      <c r="F272" s="1378"/>
      <c r="G272" s="1379"/>
      <c r="H272" s="60"/>
      <c r="I272" s="1374" t="s">
        <v>123</v>
      </c>
      <c r="J272" s="1375"/>
      <c r="K272" s="1376"/>
      <c r="L272" s="1376"/>
      <c r="M272" s="1377" t="str">
        <f>IF(K271*O271=0,"",K271*O271)</f>
        <v/>
      </c>
      <c r="N272" s="1378"/>
      <c r="O272" s="1379"/>
      <c r="P272" s="56"/>
    </row>
    <row r="273" spans="1:16" s="57" customFormat="1" ht="20.100000000000001" customHeight="1">
      <c r="A273" s="1299" t="s">
        <v>116</v>
      </c>
      <c r="B273" s="1303"/>
      <c r="C273" s="1321" t="str">
        <f>IF(G271="","",SUM(F277:F286))</f>
        <v/>
      </c>
      <c r="D273" s="1321"/>
      <c r="E273" s="1295" t="s">
        <v>117</v>
      </c>
      <c r="F273" s="1296"/>
      <c r="G273" s="280" t="str">
        <f>IF(E272="","",C273/E272)</f>
        <v/>
      </c>
      <c r="H273" s="51"/>
      <c r="I273" s="1299" t="s">
        <v>116</v>
      </c>
      <c r="J273" s="1303"/>
      <c r="K273" s="1321" t="str">
        <f>IF(O271="","",SUM(N277:N286))</f>
        <v/>
      </c>
      <c r="L273" s="1321"/>
      <c r="M273" s="1295" t="s">
        <v>117</v>
      </c>
      <c r="N273" s="1296"/>
      <c r="O273" s="280" t="str">
        <f>IF(M272="","",K273/M272)</f>
        <v/>
      </c>
      <c r="P273" s="56"/>
    </row>
    <row r="274" spans="1:16" s="57" customFormat="1" ht="20.100000000000001" customHeight="1">
      <c r="A274" s="1326" t="s">
        <v>596</v>
      </c>
      <c r="B274" s="1327"/>
      <c r="C274" s="1322" t="str">
        <f>IF(G271="","",SUM(F277:F286,F289))</f>
        <v/>
      </c>
      <c r="D274" s="1322"/>
      <c r="E274" s="1310" t="s">
        <v>598</v>
      </c>
      <c r="F274" s="1311"/>
      <c r="G274" s="281" t="str">
        <f>IF(E272="","",C274/E272)</f>
        <v/>
      </c>
      <c r="H274" s="51"/>
      <c r="I274" s="1326" t="s">
        <v>596</v>
      </c>
      <c r="J274" s="1327"/>
      <c r="K274" s="1322" t="str">
        <f>IF(O271="","",SUM(N277:N286,N289))</f>
        <v/>
      </c>
      <c r="L274" s="1322"/>
      <c r="M274" s="1310" t="s">
        <v>598</v>
      </c>
      <c r="N274" s="1311"/>
      <c r="O274" s="281" t="str">
        <f>IF(M272="","",K274/M272)</f>
        <v/>
      </c>
      <c r="P274" s="56"/>
    </row>
    <row r="275" spans="1:16" s="57" customFormat="1" ht="20.100000000000001" customHeight="1">
      <c r="A275" s="1299" t="s">
        <v>197</v>
      </c>
      <c r="B275" s="1300"/>
      <c r="C275" s="1300"/>
      <c r="D275" s="1300"/>
      <c r="E275" s="1300"/>
      <c r="F275" s="1300"/>
      <c r="G275" s="1301"/>
      <c r="H275" s="51"/>
      <c r="I275" s="1299" t="s">
        <v>197</v>
      </c>
      <c r="J275" s="1300"/>
      <c r="K275" s="1300"/>
      <c r="L275" s="1300"/>
      <c r="M275" s="1300"/>
      <c r="N275" s="1300"/>
      <c r="O275" s="1301"/>
      <c r="P275" s="56"/>
    </row>
    <row r="276" spans="1:16" s="57" customFormat="1" ht="20.100000000000001" customHeight="1">
      <c r="A276" s="1274" t="s">
        <v>45</v>
      </c>
      <c r="B276" s="1275"/>
      <c r="C276" s="1276"/>
      <c r="D276" s="240" t="s">
        <v>440</v>
      </c>
      <c r="E276" s="241" t="s">
        <v>31</v>
      </c>
      <c r="F276" s="241" t="s">
        <v>32</v>
      </c>
      <c r="G276" s="242" t="s">
        <v>33</v>
      </c>
      <c r="H276" s="252"/>
      <c r="I276" s="1274" t="s">
        <v>45</v>
      </c>
      <c r="J276" s="1275"/>
      <c r="K276" s="1276"/>
      <c r="L276" s="240" t="s">
        <v>440</v>
      </c>
      <c r="M276" s="241" t="s">
        <v>31</v>
      </c>
      <c r="N276" s="241" t="s">
        <v>32</v>
      </c>
      <c r="O276" s="242" t="s">
        <v>33</v>
      </c>
      <c r="P276" s="56"/>
    </row>
    <row r="277" spans="1:16" s="233" customFormat="1" ht="20.100000000000001" customHeight="1">
      <c r="A277" s="1323"/>
      <c r="B277" s="1324"/>
      <c r="C277" s="1325"/>
      <c r="D277" s="283"/>
      <c r="E277" s="243" t="s">
        <v>31</v>
      </c>
      <c r="F277" s="244"/>
      <c r="G277" s="245">
        <f t="shared" ref="G277:G286" si="20">D277*F277</f>
        <v>0</v>
      </c>
      <c r="H277" s="252"/>
      <c r="I277" s="1323"/>
      <c r="J277" s="1324"/>
      <c r="K277" s="1325"/>
      <c r="L277" s="283"/>
      <c r="M277" s="243" t="s">
        <v>31</v>
      </c>
      <c r="N277" s="244"/>
      <c r="O277" s="245">
        <f t="shared" ref="O277:O286" si="21">L277*N277</f>
        <v>0</v>
      </c>
      <c r="P277" s="253"/>
    </row>
    <row r="278" spans="1:16" s="233" customFormat="1" ht="20.100000000000001" customHeight="1">
      <c r="A278" s="1271"/>
      <c r="B278" s="1272"/>
      <c r="C278" s="1273"/>
      <c r="D278" s="284"/>
      <c r="E278" s="246" t="s">
        <v>31</v>
      </c>
      <c r="F278" s="247"/>
      <c r="G278" s="248">
        <f t="shared" si="20"/>
        <v>0</v>
      </c>
      <c r="H278" s="252"/>
      <c r="I278" s="1271"/>
      <c r="J278" s="1272"/>
      <c r="K278" s="1273"/>
      <c r="L278" s="284"/>
      <c r="M278" s="246" t="s">
        <v>31</v>
      </c>
      <c r="N278" s="247"/>
      <c r="O278" s="248">
        <f t="shared" si="21"/>
        <v>0</v>
      </c>
      <c r="P278" s="253"/>
    </row>
    <row r="279" spans="1:16" s="233" customFormat="1" ht="20.100000000000001" customHeight="1">
      <c r="A279" s="1271"/>
      <c r="B279" s="1272"/>
      <c r="C279" s="1273"/>
      <c r="D279" s="284"/>
      <c r="E279" s="246" t="s">
        <v>31</v>
      </c>
      <c r="F279" s="247"/>
      <c r="G279" s="248">
        <f t="shared" si="20"/>
        <v>0</v>
      </c>
      <c r="H279" s="252"/>
      <c r="I279" s="1271"/>
      <c r="J279" s="1272"/>
      <c r="K279" s="1273"/>
      <c r="L279" s="284"/>
      <c r="M279" s="246" t="s">
        <v>31</v>
      </c>
      <c r="N279" s="247"/>
      <c r="O279" s="248">
        <f t="shared" si="21"/>
        <v>0</v>
      </c>
      <c r="P279" s="253"/>
    </row>
    <row r="280" spans="1:16" s="233" customFormat="1" ht="20.100000000000001" customHeight="1">
      <c r="A280" s="1271"/>
      <c r="B280" s="1272"/>
      <c r="C280" s="1273"/>
      <c r="D280" s="284"/>
      <c r="E280" s="246" t="s">
        <v>31</v>
      </c>
      <c r="F280" s="247"/>
      <c r="G280" s="248">
        <f t="shared" si="20"/>
        <v>0</v>
      </c>
      <c r="H280" s="252"/>
      <c r="I280" s="1271"/>
      <c r="J280" s="1272"/>
      <c r="K280" s="1273"/>
      <c r="L280" s="284"/>
      <c r="M280" s="246" t="s">
        <v>31</v>
      </c>
      <c r="N280" s="247"/>
      <c r="O280" s="248">
        <f t="shared" si="21"/>
        <v>0</v>
      </c>
      <c r="P280" s="253"/>
    </row>
    <row r="281" spans="1:16" s="233" customFormat="1" ht="20.100000000000001" customHeight="1">
      <c r="A281" s="1271"/>
      <c r="B281" s="1272"/>
      <c r="C281" s="1273"/>
      <c r="D281" s="284"/>
      <c r="E281" s="246" t="s">
        <v>31</v>
      </c>
      <c r="F281" s="247"/>
      <c r="G281" s="248">
        <f t="shared" si="20"/>
        <v>0</v>
      </c>
      <c r="H281" s="252"/>
      <c r="I281" s="1271"/>
      <c r="J281" s="1272"/>
      <c r="K281" s="1273"/>
      <c r="L281" s="284"/>
      <c r="M281" s="246" t="s">
        <v>31</v>
      </c>
      <c r="N281" s="247"/>
      <c r="O281" s="248">
        <f t="shared" si="21"/>
        <v>0</v>
      </c>
      <c r="P281" s="253"/>
    </row>
    <row r="282" spans="1:16" s="233" customFormat="1" ht="20.100000000000001" customHeight="1">
      <c r="A282" s="1271"/>
      <c r="B282" s="1272"/>
      <c r="C282" s="1273"/>
      <c r="D282" s="284"/>
      <c r="E282" s="246" t="s">
        <v>31</v>
      </c>
      <c r="F282" s="247"/>
      <c r="G282" s="248">
        <f t="shared" si="20"/>
        <v>0</v>
      </c>
      <c r="H282" s="252"/>
      <c r="I282" s="1271"/>
      <c r="J282" s="1272"/>
      <c r="K282" s="1273"/>
      <c r="L282" s="284"/>
      <c r="M282" s="246" t="s">
        <v>31</v>
      </c>
      <c r="N282" s="247"/>
      <c r="O282" s="248">
        <f t="shared" si="21"/>
        <v>0</v>
      </c>
      <c r="P282" s="253"/>
    </row>
    <row r="283" spans="1:16" s="233" customFormat="1" ht="20.100000000000001" customHeight="1">
      <c r="A283" s="1271"/>
      <c r="B283" s="1272"/>
      <c r="C283" s="1273"/>
      <c r="D283" s="284"/>
      <c r="E283" s="246" t="s">
        <v>31</v>
      </c>
      <c r="F283" s="247"/>
      <c r="G283" s="248">
        <f t="shared" si="20"/>
        <v>0</v>
      </c>
      <c r="H283" s="252"/>
      <c r="I283" s="1271"/>
      <c r="J283" s="1272"/>
      <c r="K283" s="1273"/>
      <c r="L283" s="284"/>
      <c r="M283" s="246" t="s">
        <v>31</v>
      </c>
      <c r="N283" s="247"/>
      <c r="O283" s="248">
        <f t="shared" si="21"/>
        <v>0</v>
      </c>
      <c r="P283" s="253"/>
    </row>
    <row r="284" spans="1:16" s="233" customFormat="1" ht="20.100000000000001" customHeight="1">
      <c r="A284" s="1271"/>
      <c r="B284" s="1272"/>
      <c r="C284" s="1273"/>
      <c r="D284" s="284"/>
      <c r="E284" s="246" t="s">
        <v>31</v>
      </c>
      <c r="F284" s="247"/>
      <c r="G284" s="248">
        <f t="shared" si="20"/>
        <v>0</v>
      </c>
      <c r="H284" s="252"/>
      <c r="I284" s="1271"/>
      <c r="J284" s="1272"/>
      <c r="K284" s="1273"/>
      <c r="L284" s="284"/>
      <c r="M284" s="246" t="s">
        <v>31</v>
      </c>
      <c r="N284" s="247"/>
      <c r="O284" s="248">
        <f t="shared" si="21"/>
        <v>0</v>
      </c>
      <c r="P284" s="253"/>
    </row>
    <row r="285" spans="1:16" s="233" customFormat="1" ht="20.100000000000001" customHeight="1">
      <c r="A285" s="1271"/>
      <c r="B285" s="1272"/>
      <c r="C285" s="1273"/>
      <c r="D285" s="284"/>
      <c r="E285" s="246" t="s">
        <v>31</v>
      </c>
      <c r="F285" s="247"/>
      <c r="G285" s="248">
        <f t="shared" si="20"/>
        <v>0</v>
      </c>
      <c r="H285" s="252"/>
      <c r="I285" s="1271"/>
      <c r="J285" s="1272"/>
      <c r="K285" s="1273"/>
      <c r="L285" s="284"/>
      <c r="M285" s="246" t="s">
        <v>31</v>
      </c>
      <c r="N285" s="247"/>
      <c r="O285" s="248">
        <f t="shared" si="21"/>
        <v>0</v>
      </c>
      <c r="P285" s="253"/>
    </row>
    <row r="286" spans="1:16" s="233" customFormat="1" ht="20.100000000000001" customHeight="1">
      <c r="A286" s="1271"/>
      <c r="B286" s="1272"/>
      <c r="C286" s="1273"/>
      <c r="D286" s="284"/>
      <c r="E286" s="246" t="s">
        <v>31</v>
      </c>
      <c r="F286" s="247"/>
      <c r="G286" s="248">
        <f t="shared" si="20"/>
        <v>0</v>
      </c>
      <c r="H286" s="252"/>
      <c r="I286" s="1271"/>
      <c r="J286" s="1272"/>
      <c r="K286" s="1273"/>
      <c r="L286" s="284"/>
      <c r="M286" s="246" t="s">
        <v>31</v>
      </c>
      <c r="N286" s="247"/>
      <c r="O286" s="248">
        <f t="shared" si="21"/>
        <v>0</v>
      </c>
      <c r="P286" s="253"/>
    </row>
    <row r="287" spans="1:16" s="233" customFormat="1" ht="20.100000000000001" customHeight="1">
      <c r="A287" s="1343" t="s">
        <v>556</v>
      </c>
      <c r="B287" s="1344"/>
      <c r="C287" s="1345"/>
      <c r="D287" s="499" t="s">
        <v>478</v>
      </c>
      <c r="E287" s="1293" t="s">
        <v>500</v>
      </c>
      <c r="F287" s="1294"/>
      <c r="G287" s="500" t="s">
        <v>498</v>
      </c>
      <c r="H287" s="230"/>
      <c r="I287" s="1343" t="s">
        <v>556</v>
      </c>
      <c r="J287" s="1344"/>
      <c r="K287" s="1345"/>
      <c r="L287" s="499" t="s">
        <v>478</v>
      </c>
      <c r="M287" s="1293" t="s">
        <v>500</v>
      </c>
      <c r="N287" s="1294"/>
      <c r="O287" s="500" t="s">
        <v>498</v>
      </c>
      <c r="P287" s="253"/>
    </row>
    <row r="288" spans="1:16" s="233" customFormat="1" ht="19.899999999999999" customHeight="1">
      <c r="A288" s="1346"/>
      <c r="B288" s="1347"/>
      <c r="C288" s="1348"/>
      <c r="D288" s="234"/>
      <c r="E288" s="1332"/>
      <c r="F288" s="1333"/>
      <c r="G288" s="501"/>
      <c r="H288" s="235"/>
      <c r="I288" s="1346"/>
      <c r="J288" s="1347"/>
      <c r="K288" s="1348"/>
      <c r="L288" s="234"/>
      <c r="M288" s="1332"/>
      <c r="N288" s="1333"/>
      <c r="O288" s="501"/>
      <c r="P288" s="253"/>
    </row>
    <row r="289" spans="1:19" s="238" customFormat="1" ht="20.100000000000001" customHeight="1">
      <c r="A289" s="1330" t="s">
        <v>497</v>
      </c>
      <c r="B289" s="1331"/>
      <c r="C289" s="1331"/>
      <c r="D289" s="654">
        <v>0</v>
      </c>
      <c r="E289" s="271" t="s">
        <v>31</v>
      </c>
      <c r="F289" s="1353"/>
      <c r="G289" s="1383"/>
      <c r="H289" s="230"/>
      <c r="I289" s="1330" t="s">
        <v>497</v>
      </c>
      <c r="J289" s="1331"/>
      <c r="K289" s="1331"/>
      <c r="L289" s="654">
        <v>0</v>
      </c>
      <c r="M289" s="271" t="s">
        <v>31</v>
      </c>
      <c r="N289" s="1353"/>
      <c r="O289" s="1383"/>
      <c r="P289" s="254"/>
      <c r="R289" s="236"/>
      <c r="S289" s="237"/>
    </row>
    <row r="290" spans="1:19" s="233" customFormat="1" ht="20.100000000000001" customHeight="1">
      <c r="A290" s="1299" t="s">
        <v>114</v>
      </c>
      <c r="B290" s="1300"/>
      <c r="C290" s="1300"/>
      <c r="D290" s="1300"/>
      <c r="E290" s="1300"/>
      <c r="F290" s="1303"/>
      <c r="G290" s="255">
        <f>SUM(G277:G286)</f>
        <v>0</v>
      </c>
      <c r="H290" s="51"/>
      <c r="I290" s="1299" t="s">
        <v>114</v>
      </c>
      <c r="J290" s="1300"/>
      <c r="K290" s="1300"/>
      <c r="L290" s="1300"/>
      <c r="M290" s="1300"/>
      <c r="N290" s="1303"/>
      <c r="O290" s="255">
        <f>SUM(O277:O286)</f>
        <v>0</v>
      </c>
      <c r="P290" s="253"/>
    </row>
    <row r="291" spans="1:19" s="57" customFormat="1" ht="20.100000000000001" customHeight="1">
      <c r="A291" s="1304" t="s">
        <v>241</v>
      </c>
      <c r="B291" s="1305"/>
      <c r="C291" s="1305"/>
      <c r="D291" s="1305"/>
      <c r="E291" s="1305"/>
      <c r="F291" s="1306"/>
      <c r="G291" s="261"/>
      <c r="H291" s="60"/>
      <c r="I291" s="1304" t="s">
        <v>241</v>
      </c>
      <c r="J291" s="1305"/>
      <c r="K291" s="1305"/>
      <c r="L291" s="1305"/>
      <c r="M291" s="1305"/>
      <c r="N291" s="1306"/>
      <c r="O291" s="261"/>
      <c r="P291" s="56"/>
    </row>
    <row r="292" spans="1:19" s="57" customFormat="1" ht="20.100000000000001" customHeight="1">
      <c r="A292" s="1299" t="s">
        <v>115</v>
      </c>
      <c r="B292" s="1300"/>
      <c r="C292" s="1300"/>
      <c r="D292" s="1300"/>
      <c r="E292" s="1300"/>
      <c r="F292" s="1303"/>
      <c r="G292" s="255">
        <f>G290+G291</f>
        <v>0</v>
      </c>
      <c r="H292" s="51"/>
      <c r="I292" s="1299" t="s">
        <v>115</v>
      </c>
      <c r="J292" s="1300"/>
      <c r="K292" s="1300"/>
      <c r="L292" s="1300"/>
      <c r="M292" s="1300"/>
      <c r="N292" s="1303"/>
      <c r="O292" s="255">
        <f>O290+O291</f>
        <v>0</v>
      </c>
      <c r="P292" s="56"/>
    </row>
    <row r="293" spans="1:19" s="57" customFormat="1" ht="20.100000000000001" customHeight="1">
      <c r="A293" s="64"/>
      <c r="B293" s="64"/>
      <c r="C293" s="64"/>
      <c r="D293" s="185"/>
      <c r="E293" s="64"/>
      <c r="F293" s="64"/>
      <c r="G293" s="140">
        <v>23</v>
      </c>
      <c r="H293" s="64"/>
      <c r="I293" s="64"/>
      <c r="J293" s="64"/>
      <c r="K293" s="64"/>
      <c r="L293" s="185"/>
      <c r="M293" s="64"/>
      <c r="N293" s="64"/>
      <c r="O293" s="140">
        <v>24</v>
      </c>
      <c r="P293" s="56"/>
    </row>
    <row r="294" spans="1:19" s="57" customFormat="1" ht="20.100000000000001" customHeight="1">
      <c r="A294" s="1281" t="s">
        <v>111</v>
      </c>
      <c r="B294" s="1282"/>
      <c r="C294" s="1315"/>
      <c r="D294" s="1316"/>
      <c r="E294" s="1316"/>
      <c r="F294" s="1316"/>
      <c r="G294" s="1317"/>
      <c r="H294" s="51"/>
      <c r="I294" s="1281" t="s">
        <v>111</v>
      </c>
      <c r="J294" s="1282"/>
      <c r="K294" s="1315"/>
      <c r="L294" s="1316"/>
      <c r="M294" s="1316"/>
      <c r="N294" s="1316"/>
      <c r="O294" s="1317"/>
      <c r="P294" s="56"/>
    </row>
    <row r="295" spans="1:19" s="57" customFormat="1" ht="20.100000000000001" customHeight="1">
      <c r="A295" s="1269" t="s">
        <v>30</v>
      </c>
      <c r="B295" s="1270"/>
      <c r="C295" s="1312"/>
      <c r="D295" s="1313"/>
      <c r="E295" s="1313"/>
      <c r="F295" s="1313"/>
      <c r="G295" s="1314"/>
      <c r="H295" s="51"/>
      <c r="I295" s="1269" t="s">
        <v>30</v>
      </c>
      <c r="J295" s="1270"/>
      <c r="K295" s="1312"/>
      <c r="L295" s="1313"/>
      <c r="M295" s="1313"/>
      <c r="N295" s="1313"/>
      <c r="O295" s="1314"/>
      <c r="P295" s="56"/>
    </row>
    <row r="296" spans="1:19" s="57" customFormat="1" ht="20.100000000000001" customHeight="1">
      <c r="A296" s="1267" t="s">
        <v>484</v>
      </c>
      <c r="B296" s="1268"/>
      <c r="C296" s="1262"/>
      <c r="D296" s="1320"/>
      <c r="E296" s="1373" t="s">
        <v>486</v>
      </c>
      <c r="F296" s="1268" t="s">
        <v>487</v>
      </c>
      <c r="G296" s="282"/>
      <c r="H296" s="51"/>
      <c r="I296" s="1267" t="s">
        <v>484</v>
      </c>
      <c r="J296" s="1268"/>
      <c r="K296" s="1262"/>
      <c r="L296" s="1320"/>
      <c r="M296" s="1373" t="s">
        <v>486</v>
      </c>
      <c r="N296" s="1268" t="s">
        <v>487</v>
      </c>
      <c r="O296" s="282"/>
      <c r="P296" s="56"/>
    </row>
    <row r="297" spans="1:19" s="57" customFormat="1" ht="20.100000000000001" customHeight="1">
      <c r="A297" s="1281" t="s">
        <v>122</v>
      </c>
      <c r="B297" s="1282"/>
      <c r="C297" s="1283">
        <f>C296-G296</f>
        <v>0</v>
      </c>
      <c r="D297" s="1284"/>
      <c r="E297" s="1318" t="s">
        <v>112</v>
      </c>
      <c r="F297" s="1319"/>
      <c r="G297" s="285"/>
      <c r="H297" s="56"/>
      <c r="I297" s="1281" t="s">
        <v>122</v>
      </c>
      <c r="J297" s="1282"/>
      <c r="K297" s="1283">
        <f>K296-O296</f>
        <v>0</v>
      </c>
      <c r="L297" s="1284"/>
      <c r="M297" s="1318" t="s">
        <v>112</v>
      </c>
      <c r="N297" s="1319"/>
      <c r="O297" s="285"/>
      <c r="P297" s="56"/>
    </row>
    <row r="298" spans="1:19" s="57" customFormat="1" ht="20.100000000000001" customHeight="1">
      <c r="A298" s="1374" t="s">
        <v>123</v>
      </c>
      <c r="B298" s="1375"/>
      <c r="C298" s="1376"/>
      <c r="D298" s="1376"/>
      <c r="E298" s="1377" t="str">
        <f>IF(C297*G297=0,"",C297*G297)</f>
        <v/>
      </c>
      <c r="F298" s="1378"/>
      <c r="G298" s="1379"/>
      <c r="H298" s="60"/>
      <c r="I298" s="1374" t="s">
        <v>123</v>
      </c>
      <c r="J298" s="1375"/>
      <c r="K298" s="1376"/>
      <c r="L298" s="1376"/>
      <c r="M298" s="1377" t="str">
        <f>IF(K297*O297=0,"",K297*O297)</f>
        <v/>
      </c>
      <c r="N298" s="1378"/>
      <c r="O298" s="1379"/>
      <c r="P298" s="56"/>
    </row>
    <row r="299" spans="1:19" s="57" customFormat="1" ht="20.100000000000001" customHeight="1">
      <c r="A299" s="1299" t="s">
        <v>116</v>
      </c>
      <c r="B299" s="1303"/>
      <c r="C299" s="1321" t="str">
        <f>IF(G297="","",SUM(F303:F312))</f>
        <v/>
      </c>
      <c r="D299" s="1321"/>
      <c r="E299" s="1295" t="s">
        <v>117</v>
      </c>
      <c r="F299" s="1296"/>
      <c r="G299" s="280" t="str">
        <f>IF(E298="","",C299/E298)</f>
        <v/>
      </c>
      <c r="H299" s="51"/>
      <c r="I299" s="1299" t="s">
        <v>116</v>
      </c>
      <c r="J299" s="1303"/>
      <c r="K299" s="1321" t="str">
        <f>IF(O297="","",SUM(N303:N312))</f>
        <v/>
      </c>
      <c r="L299" s="1321"/>
      <c r="M299" s="1295" t="s">
        <v>117</v>
      </c>
      <c r="N299" s="1296"/>
      <c r="O299" s="280" t="str">
        <f>IF(M298="","",K299/M298)</f>
        <v/>
      </c>
      <c r="P299" s="56"/>
    </row>
    <row r="300" spans="1:19" s="57" customFormat="1" ht="20.100000000000001" customHeight="1">
      <c r="A300" s="1326" t="s">
        <v>596</v>
      </c>
      <c r="B300" s="1327"/>
      <c r="C300" s="1322" t="str">
        <f>IF(G297="","",SUM(F303:F312,F315))</f>
        <v/>
      </c>
      <c r="D300" s="1322"/>
      <c r="E300" s="1310" t="s">
        <v>598</v>
      </c>
      <c r="F300" s="1311"/>
      <c r="G300" s="281" t="str">
        <f>IF(E298="","",C300/E298)</f>
        <v/>
      </c>
      <c r="H300" s="51"/>
      <c r="I300" s="1326" t="s">
        <v>596</v>
      </c>
      <c r="J300" s="1327"/>
      <c r="K300" s="1322" t="str">
        <f>IF(O297="","",SUM(N303:N312,N315))</f>
        <v/>
      </c>
      <c r="L300" s="1322"/>
      <c r="M300" s="1310" t="s">
        <v>598</v>
      </c>
      <c r="N300" s="1311"/>
      <c r="O300" s="281" t="str">
        <f>IF(M298="","",K300/M298)</f>
        <v/>
      </c>
      <c r="P300" s="56"/>
    </row>
    <row r="301" spans="1:19" s="57" customFormat="1" ht="20.100000000000001" customHeight="1">
      <c r="A301" s="1299" t="s">
        <v>197</v>
      </c>
      <c r="B301" s="1300"/>
      <c r="C301" s="1300"/>
      <c r="D301" s="1300"/>
      <c r="E301" s="1300"/>
      <c r="F301" s="1300"/>
      <c r="G301" s="1301"/>
      <c r="H301" s="51"/>
      <c r="I301" s="1299" t="s">
        <v>197</v>
      </c>
      <c r="J301" s="1300"/>
      <c r="K301" s="1300"/>
      <c r="L301" s="1300"/>
      <c r="M301" s="1300"/>
      <c r="N301" s="1300"/>
      <c r="O301" s="1301"/>
      <c r="P301" s="56"/>
    </row>
    <row r="302" spans="1:19" s="57" customFormat="1" ht="20.100000000000001" customHeight="1">
      <c r="A302" s="1274" t="s">
        <v>45</v>
      </c>
      <c r="B302" s="1275"/>
      <c r="C302" s="1276"/>
      <c r="D302" s="240" t="s">
        <v>440</v>
      </c>
      <c r="E302" s="241" t="s">
        <v>31</v>
      </c>
      <c r="F302" s="241" t="s">
        <v>32</v>
      </c>
      <c r="G302" s="242" t="s">
        <v>33</v>
      </c>
      <c r="H302" s="252"/>
      <c r="I302" s="1274" t="s">
        <v>45</v>
      </c>
      <c r="J302" s="1275"/>
      <c r="K302" s="1276"/>
      <c r="L302" s="240" t="s">
        <v>440</v>
      </c>
      <c r="M302" s="241" t="s">
        <v>31</v>
      </c>
      <c r="N302" s="241" t="s">
        <v>32</v>
      </c>
      <c r="O302" s="242" t="s">
        <v>33</v>
      </c>
      <c r="P302" s="56"/>
    </row>
    <row r="303" spans="1:19" s="233" customFormat="1" ht="20.100000000000001" customHeight="1">
      <c r="A303" s="1323"/>
      <c r="B303" s="1324"/>
      <c r="C303" s="1325"/>
      <c r="D303" s="283"/>
      <c r="E303" s="243" t="s">
        <v>31</v>
      </c>
      <c r="F303" s="244"/>
      <c r="G303" s="245">
        <f t="shared" ref="G303:G312" si="22">D303*F303</f>
        <v>0</v>
      </c>
      <c r="H303" s="252"/>
      <c r="I303" s="1323"/>
      <c r="J303" s="1324"/>
      <c r="K303" s="1325"/>
      <c r="L303" s="283"/>
      <c r="M303" s="243" t="s">
        <v>31</v>
      </c>
      <c r="N303" s="244"/>
      <c r="O303" s="245">
        <f t="shared" ref="O303:O312" si="23">L303*N303</f>
        <v>0</v>
      </c>
      <c r="P303" s="253"/>
    </row>
    <row r="304" spans="1:19" s="233" customFormat="1" ht="20.100000000000001" customHeight="1">
      <c r="A304" s="1271"/>
      <c r="B304" s="1272"/>
      <c r="C304" s="1273"/>
      <c r="D304" s="284"/>
      <c r="E304" s="246" t="s">
        <v>31</v>
      </c>
      <c r="F304" s="247"/>
      <c r="G304" s="248">
        <f t="shared" si="22"/>
        <v>0</v>
      </c>
      <c r="H304" s="252"/>
      <c r="I304" s="1271"/>
      <c r="J304" s="1272"/>
      <c r="K304" s="1273"/>
      <c r="L304" s="284"/>
      <c r="M304" s="246" t="s">
        <v>31</v>
      </c>
      <c r="N304" s="247"/>
      <c r="O304" s="248">
        <f t="shared" si="23"/>
        <v>0</v>
      </c>
      <c r="P304" s="253"/>
    </row>
    <row r="305" spans="1:19" s="233" customFormat="1" ht="20.100000000000001" customHeight="1">
      <c r="A305" s="1271"/>
      <c r="B305" s="1272"/>
      <c r="C305" s="1273"/>
      <c r="D305" s="284"/>
      <c r="E305" s="246" t="s">
        <v>31</v>
      </c>
      <c r="F305" s="247"/>
      <c r="G305" s="248">
        <f t="shared" si="22"/>
        <v>0</v>
      </c>
      <c r="H305" s="252"/>
      <c r="I305" s="1271"/>
      <c r="J305" s="1272"/>
      <c r="K305" s="1273"/>
      <c r="L305" s="284"/>
      <c r="M305" s="246" t="s">
        <v>31</v>
      </c>
      <c r="N305" s="247"/>
      <c r="O305" s="248">
        <f t="shared" si="23"/>
        <v>0</v>
      </c>
      <c r="P305" s="253"/>
    </row>
    <row r="306" spans="1:19" s="233" customFormat="1" ht="20.100000000000001" customHeight="1">
      <c r="A306" s="1271"/>
      <c r="B306" s="1272"/>
      <c r="C306" s="1273"/>
      <c r="D306" s="284"/>
      <c r="E306" s="246" t="s">
        <v>31</v>
      </c>
      <c r="F306" s="247"/>
      <c r="G306" s="248">
        <f t="shared" si="22"/>
        <v>0</v>
      </c>
      <c r="H306" s="252"/>
      <c r="I306" s="1271"/>
      <c r="J306" s="1272"/>
      <c r="K306" s="1273"/>
      <c r="L306" s="284"/>
      <c r="M306" s="246" t="s">
        <v>31</v>
      </c>
      <c r="N306" s="247"/>
      <c r="O306" s="248">
        <f t="shared" si="23"/>
        <v>0</v>
      </c>
      <c r="P306" s="253"/>
    </row>
    <row r="307" spans="1:19" s="233" customFormat="1" ht="20.100000000000001" customHeight="1">
      <c r="A307" s="1271"/>
      <c r="B307" s="1272"/>
      <c r="C307" s="1273"/>
      <c r="D307" s="284"/>
      <c r="E307" s="246" t="s">
        <v>31</v>
      </c>
      <c r="F307" s="247"/>
      <c r="G307" s="248">
        <f t="shared" si="22"/>
        <v>0</v>
      </c>
      <c r="H307" s="252"/>
      <c r="I307" s="1271"/>
      <c r="J307" s="1272"/>
      <c r="K307" s="1273"/>
      <c r="L307" s="284"/>
      <c r="M307" s="246" t="s">
        <v>31</v>
      </c>
      <c r="N307" s="247"/>
      <c r="O307" s="248">
        <f t="shared" si="23"/>
        <v>0</v>
      </c>
      <c r="P307" s="253"/>
    </row>
    <row r="308" spans="1:19" s="233" customFormat="1" ht="20.100000000000001" customHeight="1">
      <c r="A308" s="1271"/>
      <c r="B308" s="1272"/>
      <c r="C308" s="1273"/>
      <c r="D308" s="284"/>
      <c r="E308" s="246" t="s">
        <v>31</v>
      </c>
      <c r="F308" s="247"/>
      <c r="G308" s="248">
        <f t="shared" si="22"/>
        <v>0</v>
      </c>
      <c r="H308" s="252"/>
      <c r="I308" s="1271"/>
      <c r="J308" s="1272"/>
      <c r="K308" s="1273"/>
      <c r="L308" s="284"/>
      <c r="M308" s="246" t="s">
        <v>31</v>
      </c>
      <c r="N308" s="247"/>
      <c r="O308" s="248">
        <f t="shared" si="23"/>
        <v>0</v>
      </c>
      <c r="P308" s="253"/>
    </row>
    <row r="309" spans="1:19" s="233" customFormat="1" ht="20.100000000000001" customHeight="1">
      <c r="A309" s="1271"/>
      <c r="B309" s="1272"/>
      <c r="C309" s="1273"/>
      <c r="D309" s="284"/>
      <c r="E309" s="246" t="s">
        <v>31</v>
      </c>
      <c r="F309" s="247"/>
      <c r="G309" s="248">
        <f t="shared" si="22"/>
        <v>0</v>
      </c>
      <c r="H309" s="252"/>
      <c r="I309" s="1271"/>
      <c r="J309" s="1272"/>
      <c r="K309" s="1273"/>
      <c r="L309" s="284"/>
      <c r="M309" s="246" t="s">
        <v>31</v>
      </c>
      <c r="N309" s="247"/>
      <c r="O309" s="248">
        <f t="shared" si="23"/>
        <v>0</v>
      </c>
      <c r="P309" s="253"/>
    </row>
    <row r="310" spans="1:19" s="233" customFormat="1" ht="20.100000000000001" customHeight="1">
      <c r="A310" s="1271"/>
      <c r="B310" s="1272"/>
      <c r="C310" s="1273"/>
      <c r="D310" s="284"/>
      <c r="E310" s="246" t="s">
        <v>31</v>
      </c>
      <c r="F310" s="247"/>
      <c r="G310" s="248">
        <f t="shared" si="22"/>
        <v>0</v>
      </c>
      <c r="H310" s="252"/>
      <c r="I310" s="1271"/>
      <c r="J310" s="1272"/>
      <c r="K310" s="1273"/>
      <c r="L310" s="284"/>
      <c r="M310" s="246" t="s">
        <v>31</v>
      </c>
      <c r="N310" s="247"/>
      <c r="O310" s="248">
        <f t="shared" si="23"/>
        <v>0</v>
      </c>
      <c r="P310" s="253"/>
    </row>
    <row r="311" spans="1:19" s="233" customFormat="1" ht="20.100000000000001" customHeight="1">
      <c r="A311" s="1271"/>
      <c r="B311" s="1272"/>
      <c r="C311" s="1273"/>
      <c r="D311" s="284"/>
      <c r="E311" s="246" t="s">
        <v>31</v>
      </c>
      <c r="F311" s="247"/>
      <c r="G311" s="248">
        <f t="shared" si="22"/>
        <v>0</v>
      </c>
      <c r="H311" s="252"/>
      <c r="I311" s="1271"/>
      <c r="J311" s="1272"/>
      <c r="K311" s="1273"/>
      <c r="L311" s="284"/>
      <c r="M311" s="246" t="s">
        <v>31</v>
      </c>
      <c r="N311" s="247"/>
      <c r="O311" s="248">
        <f t="shared" si="23"/>
        <v>0</v>
      </c>
      <c r="P311" s="253"/>
    </row>
    <row r="312" spans="1:19" s="233" customFormat="1" ht="20.100000000000001" customHeight="1">
      <c r="A312" s="1271"/>
      <c r="B312" s="1272"/>
      <c r="C312" s="1273"/>
      <c r="D312" s="284"/>
      <c r="E312" s="246" t="s">
        <v>31</v>
      </c>
      <c r="F312" s="247"/>
      <c r="G312" s="248">
        <f t="shared" si="22"/>
        <v>0</v>
      </c>
      <c r="H312" s="252"/>
      <c r="I312" s="1271"/>
      <c r="J312" s="1272"/>
      <c r="K312" s="1273"/>
      <c r="L312" s="284"/>
      <c r="M312" s="246" t="s">
        <v>31</v>
      </c>
      <c r="N312" s="247"/>
      <c r="O312" s="248">
        <f t="shared" si="23"/>
        <v>0</v>
      </c>
      <c r="P312" s="253"/>
    </row>
    <row r="313" spans="1:19" s="233" customFormat="1" ht="20.100000000000001" customHeight="1">
      <c r="A313" s="1343" t="s">
        <v>556</v>
      </c>
      <c r="B313" s="1344"/>
      <c r="C313" s="1345"/>
      <c r="D313" s="499" t="s">
        <v>478</v>
      </c>
      <c r="E313" s="1293" t="s">
        <v>500</v>
      </c>
      <c r="F313" s="1294"/>
      <c r="G313" s="500" t="s">
        <v>498</v>
      </c>
      <c r="H313" s="230"/>
      <c r="I313" s="1343" t="s">
        <v>556</v>
      </c>
      <c r="J313" s="1344"/>
      <c r="K313" s="1345"/>
      <c r="L313" s="499" t="s">
        <v>478</v>
      </c>
      <c r="M313" s="1293" t="s">
        <v>500</v>
      </c>
      <c r="N313" s="1294"/>
      <c r="O313" s="500" t="s">
        <v>498</v>
      </c>
      <c r="P313" s="253"/>
    </row>
    <row r="314" spans="1:19" s="233" customFormat="1" ht="19.899999999999999" customHeight="1">
      <c r="A314" s="1346"/>
      <c r="B314" s="1347"/>
      <c r="C314" s="1348"/>
      <c r="D314" s="234"/>
      <c r="E314" s="1332"/>
      <c r="F314" s="1333"/>
      <c r="G314" s="501"/>
      <c r="H314" s="235"/>
      <c r="I314" s="1346"/>
      <c r="J314" s="1347"/>
      <c r="K314" s="1348"/>
      <c r="L314" s="234"/>
      <c r="M314" s="1332"/>
      <c r="N314" s="1333"/>
      <c r="O314" s="501"/>
      <c r="P314" s="253"/>
    </row>
    <row r="315" spans="1:19" s="238" customFormat="1" ht="20.100000000000001" customHeight="1">
      <c r="A315" s="1330" t="s">
        <v>497</v>
      </c>
      <c r="B315" s="1331"/>
      <c r="C315" s="1331"/>
      <c r="D315" s="654">
        <v>0</v>
      </c>
      <c r="E315" s="271" t="s">
        <v>31</v>
      </c>
      <c r="F315" s="1353"/>
      <c r="G315" s="1383"/>
      <c r="H315" s="230"/>
      <c r="I315" s="1330" t="s">
        <v>497</v>
      </c>
      <c r="J315" s="1331"/>
      <c r="K315" s="1331"/>
      <c r="L315" s="654">
        <v>0</v>
      </c>
      <c r="M315" s="271" t="s">
        <v>31</v>
      </c>
      <c r="N315" s="1353"/>
      <c r="O315" s="1383"/>
      <c r="P315" s="254"/>
      <c r="R315" s="236"/>
      <c r="S315" s="237"/>
    </row>
    <row r="316" spans="1:19" s="233" customFormat="1" ht="20.100000000000001" customHeight="1">
      <c r="A316" s="1299" t="s">
        <v>114</v>
      </c>
      <c r="B316" s="1300"/>
      <c r="C316" s="1300"/>
      <c r="D316" s="1300"/>
      <c r="E316" s="1300"/>
      <c r="F316" s="1303"/>
      <c r="G316" s="255">
        <f>SUM(G303:G312)</f>
        <v>0</v>
      </c>
      <c r="H316" s="51"/>
      <c r="I316" s="1299" t="s">
        <v>114</v>
      </c>
      <c r="J316" s="1300"/>
      <c r="K316" s="1300"/>
      <c r="L316" s="1300"/>
      <c r="M316" s="1300"/>
      <c r="N316" s="1303"/>
      <c r="O316" s="255">
        <f>SUM(O303:O312)</f>
        <v>0</v>
      </c>
      <c r="P316" s="253"/>
    </row>
    <row r="317" spans="1:19" s="57" customFormat="1" ht="20.100000000000001" customHeight="1">
      <c r="A317" s="1304" t="s">
        <v>241</v>
      </c>
      <c r="B317" s="1305"/>
      <c r="C317" s="1305"/>
      <c r="D317" s="1305"/>
      <c r="E317" s="1305"/>
      <c r="F317" s="1306"/>
      <c r="G317" s="261"/>
      <c r="H317" s="60"/>
      <c r="I317" s="1304" t="s">
        <v>241</v>
      </c>
      <c r="J317" s="1305"/>
      <c r="K317" s="1305"/>
      <c r="L317" s="1305"/>
      <c r="M317" s="1305"/>
      <c r="N317" s="1306"/>
      <c r="O317" s="261"/>
      <c r="P317" s="56"/>
    </row>
    <row r="318" spans="1:19" s="57" customFormat="1" ht="20.100000000000001" customHeight="1">
      <c r="A318" s="1299" t="s">
        <v>115</v>
      </c>
      <c r="B318" s="1300"/>
      <c r="C318" s="1300"/>
      <c r="D318" s="1300"/>
      <c r="E318" s="1300"/>
      <c r="F318" s="1303"/>
      <c r="G318" s="255">
        <f>G316+G317</f>
        <v>0</v>
      </c>
      <c r="H318" s="51"/>
      <c r="I318" s="1299" t="s">
        <v>115</v>
      </c>
      <c r="J318" s="1300"/>
      <c r="K318" s="1300"/>
      <c r="L318" s="1300"/>
      <c r="M318" s="1300"/>
      <c r="N318" s="1303"/>
      <c r="O318" s="255">
        <f>O316+O317</f>
        <v>0</v>
      </c>
      <c r="P318" s="56"/>
    </row>
    <row r="319" spans="1:19" s="57" customFormat="1" ht="20.100000000000001" customHeight="1">
      <c r="A319" s="64"/>
      <c r="B319" s="64"/>
      <c r="C319" s="64"/>
      <c r="D319" s="185"/>
      <c r="E319" s="64"/>
      <c r="F319" s="64"/>
      <c r="G319" s="140">
        <v>25</v>
      </c>
      <c r="H319" s="64"/>
      <c r="I319" s="64"/>
      <c r="J319" s="64"/>
      <c r="K319" s="64"/>
      <c r="L319" s="185"/>
      <c r="M319" s="64"/>
      <c r="N319" s="64"/>
      <c r="O319" s="140">
        <v>26</v>
      </c>
      <c r="P319" s="56"/>
    </row>
    <row r="320" spans="1:19" s="57" customFormat="1" ht="20.100000000000001" customHeight="1">
      <c r="A320" s="1281" t="s">
        <v>111</v>
      </c>
      <c r="B320" s="1282"/>
      <c r="C320" s="1315"/>
      <c r="D320" s="1316"/>
      <c r="E320" s="1316"/>
      <c r="F320" s="1316"/>
      <c r="G320" s="1317"/>
      <c r="H320" s="51"/>
      <c r="I320" s="1281" t="s">
        <v>111</v>
      </c>
      <c r="J320" s="1282"/>
      <c r="K320" s="1315"/>
      <c r="L320" s="1316"/>
      <c r="M320" s="1316"/>
      <c r="N320" s="1316"/>
      <c r="O320" s="1317"/>
      <c r="P320" s="56"/>
    </row>
    <row r="321" spans="1:16" s="57" customFormat="1" ht="20.100000000000001" customHeight="1">
      <c r="A321" s="1269" t="s">
        <v>30</v>
      </c>
      <c r="B321" s="1270"/>
      <c r="C321" s="1312"/>
      <c r="D321" s="1313"/>
      <c r="E321" s="1313"/>
      <c r="F321" s="1313"/>
      <c r="G321" s="1314"/>
      <c r="H321" s="51"/>
      <c r="I321" s="1269" t="s">
        <v>30</v>
      </c>
      <c r="J321" s="1270"/>
      <c r="K321" s="1312"/>
      <c r="L321" s="1313"/>
      <c r="M321" s="1313"/>
      <c r="N321" s="1313"/>
      <c r="O321" s="1314"/>
      <c r="P321" s="56"/>
    </row>
    <row r="322" spans="1:16" s="57" customFormat="1" ht="20.100000000000001" customHeight="1">
      <c r="A322" s="1267" t="s">
        <v>484</v>
      </c>
      <c r="B322" s="1268"/>
      <c r="C322" s="1262"/>
      <c r="D322" s="1320"/>
      <c r="E322" s="1373" t="s">
        <v>486</v>
      </c>
      <c r="F322" s="1268" t="s">
        <v>487</v>
      </c>
      <c r="G322" s="282"/>
      <c r="H322" s="51"/>
      <c r="I322" s="1267" t="s">
        <v>484</v>
      </c>
      <c r="J322" s="1268"/>
      <c r="K322" s="1262"/>
      <c r="L322" s="1320"/>
      <c r="M322" s="1373" t="s">
        <v>486</v>
      </c>
      <c r="N322" s="1268" t="s">
        <v>487</v>
      </c>
      <c r="O322" s="282"/>
      <c r="P322" s="56"/>
    </row>
    <row r="323" spans="1:16" s="57" customFormat="1" ht="20.100000000000001" customHeight="1">
      <c r="A323" s="1281" t="s">
        <v>122</v>
      </c>
      <c r="B323" s="1282"/>
      <c r="C323" s="1283">
        <f>C322-G322</f>
        <v>0</v>
      </c>
      <c r="D323" s="1284"/>
      <c r="E323" s="1318" t="s">
        <v>112</v>
      </c>
      <c r="F323" s="1319"/>
      <c r="G323" s="285"/>
      <c r="H323" s="56"/>
      <c r="I323" s="1281" t="s">
        <v>122</v>
      </c>
      <c r="J323" s="1282"/>
      <c r="K323" s="1283">
        <f>K322-O322</f>
        <v>0</v>
      </c>
      <c r="L323" s="1284"/>
      <c r="M323" s="1318" t="s">
        <v>112</v>
      </c>
      <c r="N323" s="1319"/>
      <c r="O323" s="285"/>
      <c r="P323" s="56"/>
    </row>
    <row r="324" spans="1:16" s="57" customFormat="1" ht="20.100000000000001" customHeight="1">
      <c r="A324" s="1374" t="s">
        <v>123</v>
      </c>
      <c r="B324" s="1375"/>
      <c r="C324" s="1376"/>
      <c r="D324" s="1376"/>
      <c r="E324" s="1377" t="str">
        <f>IF(C323*G323=0,"",C323*G323)</f>
        <v/>
      </c>
      <c r="F324" s="1378"/>
      <c r="G324" s="1379"/>
      <c r="H324" s="60"/>
      <c r="I324" s="1374" t="s">
        <v>123</v>
      </c>
      <c r="J324" s="1375"/>
      <c r="K324" s="1376"/>
      <c r="L324" s="1376"/>
      <c r="M324" s="1377" t="str">
        <f>IF(K323*O323=0,"",K323*O323)</f>
        <v/>
      </c>
      <c r="N324" s="1378"/>
      <c r="O324" s="1379"/>
      <c r="P324" s="56"/>
    </row>
    <row r="325" spans="1:16" s="57" customFormat="1" ht="20.100000000000001" customHeight="1">
      <c r="A325" s="1299" t="s">
        <v>116</v>
      </c>
      <c r="B325" s="1303"/>
      <c r="C325" s="1321" t="str">
        <f>IF(G323="","",SUM(F329:F338))</f>
        <v/>
      </c>
      <c r="D325" s="1321"/>
      <c r="E325" s="1295" t="s">
        <v>117</v>
      </c>
      <c r="F325" s="1296"/>
      <c r="G325" s="280" t="str">
        <f>IF(E324="","",C325/E324)</f>
        <v/>
      </c>
      <c r="H325" s="51"/>
      <c r="I325" s="1299" t="s">
        <v>116</v>
      </c>
      <c r="J325" s="1303"/>
      <c r="K325" s="1321" t="str">
        <f>IF(O323="","",SUM(N329:N338))</f>
        <v/>
      </c>
      <c r="L325" s="1321"/>
      <c r="M325" s="1295" t="s">
        <v>117</v>
      </c>
      <c r="N325" s="1296"/>
      <c r="O325" s="280" t="str">
        <f>IF(M324="","",K325/M324)</f>
        <v/>
      </c>
      <c r="P325" s="56"/>
    </row>
    <row r="326" spans="1:16" s="57" customFormat="1" ht="20.100000000000001" customHeight="1">
      <c r="A326" s="1326" t="s">
        <v>596</v>
      </c>
      <c r="B326" s="1327"/>
      <c r="C326" s="1322" t="str">
        <f>IF(G323="","",SUM(F329:F338,F341))</f>
        <v/>
      </c>
      <c r="D326" s="1322"/>
      <c r="E326" s="1310" t="s">
        <v>598</v>
      </c>
      <c r="F326" s="1311"/>
      <c r="G326" s="281" t="str">
        <f>IF(E324="","",C326/E324)</f>
        <v/>
      </c>
      <c r="H326" s="51"/>
      <c r="I326" s="1326" t="s">
        <v>596</v>
      </c>
      <c r="J326" s="1327"/>
      <c r="K326" s="1322" t="str">
        <f>IF(O323="","",SUM(N329:N338,N341))</f>
        <v/>
      </c>
      <c r="L326" s="1322"/>
      <c r="M326" s="1310" t="s">
        <v>598</v>
      </c>
      <c r="N326" s="1311"/>
      <c r="O326" s="281" t="str">
        <f>IF(M324="","",K326/M324)</f>
        <v/>
      </c>
      <c r="P326" s="56"/>
    </row>
    <row r="327" spans="1:16" s="57" customFormat="1" ht="20.100000000000001" customHeight="1">
      <c r="A327" s="1299" t="s">
        <v>197</v>
      </c>
      <c r="B327" s="1300"/>
      <c r="C327" s="1300"/>
      <c r="D327" s="1300"/>
      <c r="E327" s="1300"/>
      <c r="F327" s="1300"/>
      <c r="G327" s="1301"/>
      <c r="H327" s="51"/>
      <c r="I327" s="1299" t="s">
        <v>197</v>
      </c>
      <c r="J327" s="1300"/>
      <c r="K327" s="1300"/>
      <c r="L327" s="1300"/>
      <c r="M327" s="1300"/>
      <c r="N327" s="1300"/>
      <c r="O327" s="1301"/>
      <c r="P327" s="56"/>
    </row>
    <row r="328" spans="1:16" s="57" customFormat="1" ht="20.100000000000001" customHeight="1">
      <c r="A328" s="1274" t="s">
        <v>45</v>
      </c>
      <c r="B328" s="1275"/>
      <c r="C328" s="1276"/>
      <c r="D328" s="240" t="s">
        <v>440</v>
      </c>
      <c r="E328" s="241" t="s">
        <v>31</v>
      </c>
      <c r="F328" s="241" t="s">
        <v>32</v>
      </c>
      <c r="G328" s="242" t="s">
        <v>33</v>
      </c>
      <c r="H328" s="252"/>
      <c r="I328" s="1274" t="s">
        <v>45</v>
      </c>
      <c r="J328" s="1275"/>
      <c r="K328" s="1276"/>
      <c r="L328" s="240" t="s">
        <v>440</v>
      </c>
      <c r="M328" s="241" t="s">
        <v>31</v>
      </c>
      <c r="N328" s="241" t="s">
        <v>32</v>
      </c>
      <c r="O328" s="242" t="s">
        <v>33</v>
      </c>
      <c r="P328" s="56"/>
    </row>
    <row r="329" spans="1:16" s="233" customFormat="1" ht="20.100000000000001" customHeight="1">
      <c r="A329" s="1323"/>
      <c r="B329" s="1324"/>
      <c r="C329" s="1325"/>
      <c r="D329" s="283"/>
      <c r="E329" s="243" t="s">
        <v>31</v>
      </c>
      <c r="F329" s="244"/>
      <c r="G329" s="245">
        <f t="shared" ref="G329:G338" si="24">D329*F329</f>
        <v>0</v>
      </c>
      <c r="H329" s="252"/>
      <c r="I329" s="1323"/>
      <c r="J329" s="1324"/>
      <c r="K329" s="1325"/>
      <c r="L329" s="283"/>
      <c r="M329" s="243" t="s">
        <v>31</v>
      </c>
      <c r="N329" s="244"/>
      <c r="O329" s="245">
        <f t="shared" ref="O329:O338" si="25">L329*N329</f>
        <v>0</v>
      </c>
      <c r="P329" s="253"/>
    </row>
    <row r="330" spans="1:16" s="233" customFormat="1" ht="20.100000000000001" customHeight="1">
      <c r="A330" s="1271"/>
      <c r="B330" s="1272"/>
      <c r="C330" s="1273"/>
      <c r="D330" s="284"/>
      <c r="E330" s="246" t="s">
        <v>31</v>
      </c>
      <c r="F330" s="247"/>
      <c r="G330" s="248">
        <f t="shared" si="24"/>
        <v>0</v>
      </c>
      <c r="H330" s="252"/>
      <c r="I330" s="1271"/>
      <c r="J330" s="1272"/>
      <c r="K330" s="1273"/>
      <c r="L330" s="284"/>
      <c r="M330" s="246" t="s">
        <v>31</v>
      </c>
      <c r="N330" s="247"/>
      <c r="O330" s="248">
        <f t="shared" si="25"/>
        <v>0</v>
      </c>
      <c r="P330" s="253"/>
    </row>
    <row r="331" spans="1:16" s="233" customFormat="1" ht="20.100000000000001" customHeight="1">
      <c r="A331" s="1271"/>
      <c r="B331" s="1272"/>
      <c r="C331" s="1273"/>
      <c r="D331" s="284"/>
      <c r="E331" s="246" t="s">
        <v>31</v>
      </c>
      <c r="F331" s="247"/>
      <c r="G331" s="248">
        <f t="shared" si="24"/>
        <v>0</v>
      </c>
      <c r="H331" s="252"/>
      <c r="I331" s="1271"/>
      <c r="J331" s="1272"/>
      <c r="K331" s="1273"/>
      <c r="L331" s="284"/>
      <c r="M331" s="246" t="s">
        <v>31</v>
      </c>
      <c r="N331" s="247"/>
      <c r="O331" s="248">
        <f t="shared" si="25"/>
        <v>0</v>
      </c>
      <c r="P331" s="253"/>
    </row>
    <row r="332" spans="1:16" s="233" customFormat="1" ht="20.100000000000001" customHeight="1">
      <c r="A332" s="1271"/>
      <c r="B332" s="1272"/>
      <c r="C332" s="1273"/>
      <c r="D332" s="284"/>
      <c r="E332" s="246" t="s">
        <v>31</v>
      </c>
      <c r="F332" s="247"/>
      <c r="G332" s="248">
        <f t="shared" si="24"/>
        <v>0</v>
      </c>
      <c r="H332" s="252"/>
      <c r="I332" s="1271"/>
      <c r="J332" s="1272"/>
      <c r="K332" s="1273"/>
      <c r="L332" s="284"/>
      <c r="M332" s="246" t="s">
        <v>31</v>
      </c>
      <c r="N332" s="247"/>
      <c r="O332" s="248">
        <f t="shared" si="25"/>
        <v>0</v>
      </c>
      <c r="P332" s="253"/>
    </row>
    <row r="333" spans="1:16" s="233" customFormat="1" ht="20.100000000000001" customHeight="1">
      <c r="A333" s="1271"/>
      <c r="B333" s="1272"/>
      <c r="C333" s="1273"/>
      <c r="D333" s="284"/>
      <c r="E333" s="246" t="s">
        <v>31</v>
      </c>
      <c r="F333" s="247"/>
      <c r="G333" s="248">
        <f t="shared" si="24"/>
        <v>0</v>
      </c>
      <c r="H333" s="252"/>
      <c r="I333" s="1271"/>
      <c r="J333" s="1272"/>
      <c r="K333" s="1273"/>
      <c r="L333" s="284"/>
      <c r="M333" s="246" t="s">
        <v>31</v>
      </c>
      <c r="N333" s="247"/>
      <c r="O333" s="248">
        <f t="shared" si="25"/>
        <v>0</v>
      </c>
      <c r="P333" s="253"/>
    </row>
    <row r="334" spans="1:16" s="233" customFormat="1" ht="20.100000000000001" customHeight="1">
      <c r="A334" s="1271"/>
      <c r="B334" s="1272"/>
      <c r="C334" s="1273"/>
      <c r="D334" s="284"/>
      <c r="E334" s="246" t="s">
        <v>31</v>
      </c>
      <c r="F334" s="247"/>
      <c r="G334" s="248">
        <f t="shared" si="24"/>
        <v>0</v>
      </c>
      <c r="H334" s="252"/>
      <c r="I334" s="1271"/>
      <c r="J334" s="1272"/>
      <c r="K334" s="1273"/>
      <c r="L334" s="284"/>
      <c r="M334" s="246" t="s">
        <v>31</v>
      </c>
      <c r="N334" s="247"/>
      <c r="O334" s="248">
        <f t="shared" si="25"/>
        <v>0</v>
      </c>
      <c r="P334" s="253"/>
    </row>
    <row r="335" spans="1:16" s="233" customFormat="1" ht="20.100000000000001" customHeight="1">
      <c r="A335" s="1271"/>
      <c r="B335" s="1272"/>
      <c r="C335" s="1273"/>
      <c r="D335" s="284"/>
      <c r="E335" s="246" t="s">
        <v>31</v>
      </c>
      <c r="F335" s="247"/>
      <c r="G335" s="248">
        <f t="shared" si="24"/>
        <v>0</v>
      </c>
      <c r="H335" s="252"/>
      <c r="I335" s="1271"/>
      <c r="J335" s="1272"/>
      <c r="K335" s="1273"/>
      <c r="L335" s="284"/>
      <c r="M335" s="246" t="s">
        <v>31</v>
      </c>
      <c r="N335" s="247"/>
      <c r="O335" s="248">
        <f t="shared" si="25"/>
        <v>0</v>
      </c>
      <c r="P335" s="253"/>
    </row>
    <row r="336" spans="1:16" s="233" customFormat="1" ht="20.100000000000001" customHeight="1">
      <c r="A336" s="1271"/>
      <c r="B336" s="1272"/>
      <c r="C336" s="1273"/>
      <c r="D336" s="284"/>
      <c r="E336" s="246" t="s">
        <v>31</v>
      </c>
      <c r="F336" s="247"/>
      <c r="G336" s="248">
        <f t="shared" si="24"/>
        <v>0</v>
      </c>
      <c r="H336" s="252"/>
      <c r="I336" s="1271"/>
      <c r="J336" s="1272"/>
      <c r="K336" s="1273"/>
      <c r="L336" s="284"/>
      <c r="M336" s="246" t="s">
        <v>31</v>
      </c>
      <c r="N336" s="247"/>
      <c r="O336" s="248">
        <f t="shared" si="25"/>
        <v>0</v>
      </c>
      <c r="P336" s="253"/>
    </row>
    <row r="337" spans="1:19" s="233" customFormat="1" ht="20.100000000000001" customHeight="1">
      <c r="A337" s="1271"/>
      <c r="B337" s="1272"/>
      <c r="C337" s="1273"/>
      <c r="D337" s="284"/>
      <c r="E337" s="246" t="s">
        <v>31</v>
      </c>
      <c r="F337" s="247"/>
      <c r="G337" s="248">
        <f t="shared" si="24"/>
        <v>0</v>
      </c>
      <c r="H337" s="252"/>
      <c r="I337" s="1271"/>
      <c r="J337" s="1272"/>
      <c r="K337" s="1273"/>
      <c r="L337" s="284"/>
      <c r="M337" s="246" t="s">
        <v>31</v>
      </c>
      <c r="N337" s="247"/>
      <c r="O337" s="248">
        <f t="shared" si="25"/>
        <v>0</v>
      </c>
      <c r="P337" s="253"/>
    </row>
    <row r="338" spans="1:19" s="233" customFormat="1" ht="20.100000000000001" customHeight="1">
      <c r="A338" s="1271"/>
      <c r="B338" s="1272"/>
      <c r="C338" s="1273"/>
      <c r="D338" s="284"/>
      <c r="E338" s="246" t="s">
        <v>31</v>
      </c>
      <c r="F338" s="247"/>
      <c r="G338" s="248">
        <f t="shared" si="24"/>
        <v>0</v>
      </c>
      <c r="H338" s="252"/>
      <c r="I338" s="1271"/>
      <c r="J338" s="1272"/>
      <c r="K338" s="1273"/>
      <c r="L338" s="284"/>
      <c r="M338" s="246" t="s">
        <v>31</v>
      </c>
      <c r="N338" s="247"/>
      <c r="O338" s="248">
        <f t="shared" si="25"/>
        <v>0</v>
      </c>
      <c r="P338" s="253"/>
    </row>
    <row r="339" spans="1:19" s="233" customFormat="1" ht="20.100000000000001" customHeight="1">
      <c r="A339" s="1343" t="s">
        <v>556</v>
      </c>
      <c r="B339" s="1344"/>
      <c r="C339" s="1345"/>
      <c r="D339" s="499" t="s">
        <v>478</v>
      </c>
      <c r="E339" s="1293" t="s">
        <v>500</v>
      </c>
      <c r="F339" s="1294"/>
      <c r="G339" s="500" t="s">
        <v>498</v>
      </c>
      <c r="H339" s="230"/>
      <c r="I339" s="1343" t="s">
        <v>556</v>
      </c>
      <c r="J339" s="1344"/>
      <c r="K339" s="1345"/>
      <c r="L339" s="499" t="s">
        <v>478</v>
      </c>
      <c r="M339" s="1293" t="s">
        <v>500</v>
      </c>
      <c r="N339" s="1294"/>
      <c r="O339" s="500" t="s">
        <v>498</v>
      </c>
      <c r="P339" s="253"/>
    </row>
    <row r="340" spans="1:19" s="233" customFormat="1" ht="19.899999999999999" customHeight="1">
      <c r="A340" s="1346"/>
      <c r="B340" s="1347"/>
      <c r="C340" s="1348"/>
      <c r="D340" s="234"/>
      <c r="E340" s="1332"/>
      <c r="F340" s="1333"/>
      <c r="G340" s="501"/>
      <c r="H340" s="235"/>
      <c r="I340" s="1346"/>
      <c r="J340" s="1347"/>
      <c r="K340" s="1348"/>
      <c r="L340" s="234"/>
      <c r="M340" s="1332"/>
      <c r="N340" s="1333"/>
      <c r="O340" s="501"/>
      <c r="P340" s="253"/>
    </row>
    <row r="341" spans="1:19" s="238" customFormat="1" ht="20.100000000000001" customHeight="1">
      <c r="A341" s="1330" t="s">
        <v>497</v>
      </c>
      <c r="B341" s="1331"/>
      <c r="C341" s="1331"/>
      <c r="D341" s="654">
        <v>0</v>
      </c>
      <c r="E341" s="271" t="s">
        <v>31</v>
      </c>
      <c r="F341" s="1353"/>
      <c r="G341" s="1383"/>
      <c r="H341" s="230"/>
      <c r="I341" s="1330" t="s">
        <v>497</v>
      </c>
      <c r="J341" s="1331"/>
      <c r="K341" s="1331"/>
      <c r="L341" s="654">
        <v>0</v>
      </c>
      <c r="M341" s="271" t="s">
        <v>31</v>
      </c>
      <c r="N341" s="1353"/>
      <c r="O341" s="1383"/>
      <c r="P341" s="254"/>
      <c r="R341" s="236"/>
      <c r="S341" s="237"/>
    </row>
    <row r="342" spans="1:19" s="233" customFormat="1" ht="20.100000000000001" customHeight="1">
      <c r="A342" s="1299" t="s">
        <v>114</v>
      </c>
      <c r="B342" s="1300"/>
      <c r="C342" s="1300"/>
      <c r="D342" s="1300"/>
      <c r="E342" s="1300"/>
      <c r="F342" s="1303"/>
      <c r="G342" s="255">
        <f>SUM(G329:G338)</f>
        <v>0</v>
      </c>
      <c r="H342" s="51"/>
      <c r="I342" s="1299" t="s">
        <v>114</v>
      </c>
      <c r="J342" s="1300"/>
      <c r="K342" s="1300"/>
      <c r="L342" s="1300"/>
      <c r="M342" s="1300"/>
      <c r="N342" s="1303"/>
      <c r="O342" s="255">
        <f>SUM(O329:O338)</f>
        <v>0</v>
      </c>
      <c r="P342" s="253"/>
    </row>
    <row r="343" spans="1:19" s="57" customFormat="1" ht="20.100000000000001" customHeight="1">
      <c r="A343" s="1304" t="s">
        <v>241</v>
      </c>
      <c r="B343" s="1305"/>
      <c r="C343" s="1305"/>
      <c r="D343" s="1305"/>
      <c r="E343" s="1305"/>
      <c r="F343" s="1306"/>
      <c r="G343" s="261"/>
      <c r="H343" s="60"/>
      <c r="I343" s="1304" t="s">
        <v>241</v>
      </c>
      <c r="J343" s="1305"/>
      <c r="K343" s="1305"/>
      <c r="L343" s="1305"/>
      <c r="M343" s="1305"/>
      <c r="N343" s="1306"/>
      <c r="O343" s="261"/>
      <c r="P343" s="56"/>
    </row>
    <row r="344" spans="1:19" s="57" customFormat="1" ht="20.100000000000001" customHeight="1">
      <c r="A344" s="1299" t="s">
        <v>115</v>
      </c>
      <c r="B344" s="1300"/>
      <c r="C344" s="1300"/>
      <c r="D344" s="1300"/>
      <c r="E344" s="1300"/>
      <c r="F344" s="1303"/>
      <c r="G344" s="255">
        <f>G342+G343</f>
        <v>0</v>
      </c>
      <c r="H344" s="51"/>
      <c r="I344" s="1299" t="s">
        <v>115</v>
      </c>
      <c r="J344" s="1300"/>
      <c r="K344" s="1300"/>
      <c r="L344" s="1300"/>
      <c r="M344" s="1300"/>
      <c r="N344" s="1303"/>
      <c r="O344" s="255">
        <f>O342+O343</f>
        <v>0</v>
      </c>
      <c r="P344" s="56"/>
    </row>
    <row r="345" spans="1:19" s="57" customFormat="1" ht="20.100000000000001" customHeight="1">
      <c r="A345" s="64"/>
      <c r="B345" s="64"/>
      <c r="C345" s="64"/>
      <c r="D345" s="185"/>
      <c r="E345" s="64"/>
      <c r="F345" s="64"/>
      <c r="G345" s="140">
        <v>27</v>
      </c>
      <c r="H345" s="64"/>
      <c r="I345" s="64"/>
      <c r="J345" s="64"/>
      <c r="K345" s="64"/>
      <c r="L345" s="185"/>
      <c r="M345" s="64"/>
      <c r="N345" s="64"/>
      <c r="O345" s="140">
        <v>28</v>
      </c>
      <c r="P345" s="56"/>
    </row>
    <row r="346" spans="1:19" s="57" customFormat="1" ht="20.100000000000001" customHeight="1">
      <c r="A346" s="1281" t="s">
        <v>111</v>
      </c>
      <c r="B346" s="1282"/>
      <c r="C346" s="1315"/>
      <c r="D346" s="1316"/>
      <c r="E346" s="1316"/>
      <c r="F346" s="1316"/>
      <c r="G346" s="1317"/>
      <c r="H346" s="51"/>
      <c r="I346" s="1281" t="s">
        <v>111</v>
      </c>
      <c r="J346" s="1282"/>
      <c r="K346" s="1315"/>
      <c r="L346" s="1316"/>
      <c r="M346" s="1316"/>
      <c r="N346" s="1316"/>
      <c r="O346" s="1317"/>
      <c r="P346" s="56"/>
    </row>
    <row r="347" spans="1:19" s="57" customFormat="1" ht="20.100000000000001" customHeight="1">
      <c r="A347" s="1269" t="s">
        <v>30</v>
      </c>
      <c r="B347" s="1270"/>
      <c r="C347" s="1312"/>
      <c r="D347" s="1313"/>
      <c r="E347" s="1313"/>
      <c r="F347" s="1313"/>
      <c r="G347" s="1314"/>
      <c r="H347" s="51"/>
      <c r="I347" s="1269" t="s">
        <v>30</v>
      </c>
      <c r="J347" s="1270"/>
      <c r="K347" s="1312"/>
      <c r="L347" s="1313"/>
      <c r="M347" s="1313"/>
      <c r="N347" s="1313"/>
      <c r="O347" s="1314"/>
      <c r="P347" s="56"/>
    </row>
    <row r="348" spans="1:19" s="57" customFormat="1" ht="20.100000000000001" customHeight="1">
      <c r="A348" s="1267" t="s">
        <v>484</v>
      </c>
      <c r="B348" s="1268"/>
      <c r="C348" s="1262"/>
      <c r="D348" s="1320"/>
      <c r="E348" s="1373" t="s">
        <v>486</v>
      </c>
      <c r="F348" s="1268" t="s">
        <v>487</v>
      </c>
      <c r="G348" s="282"/>
      <c r="H348" s="51"/>
      <c r="I348" s="1267" t="s">
        <v>484</v>
      </c>
      <c r="J348" s="1268"/>
      <c r="K348" s="1262"/>
      <c r="L348" s="1320"/>
      <c r="M348" s="1373" t="s">
        <v>486</v>
      </c>
      <c r="N348" s="1268" t="s">
        <v>487</v>
      </c>
      <c r="O348" s="282"/>
      <c r="P348" s="56"/>
    </row>
    <row r="349" spans="1:19" s="57" customFormat="1" ht="20.100000000000001" customHeight="1">
      <c r="A349" s="1281" t="s">
        <v>122</v>
      </c>
      <c r="B349" s="1282"/>
      <c r="C349" s="1283">
        <f>C348-G348</f>
        <v>0</v>
      </c>
      <c r="D349" s="1284"/>
      <c r="E349" s="1318" t="s">
        <v>112</v>
      </c>
      <c r="F349" s="1319"/>
      <c r="G349" s="285"/>
      <c r="H349" s="56"/>
      <c r="I349" s="1281" t="s">
        <v>122</v>
      </c>
      <c r="J349" s="1282"/>
      <c r="K349" s="1283">
        <f>K348-O348</f>
        <v>0</v>
      </c>
      <c r="L349" s="1284"/>
      <c r="M349" s="1318" t="s">
        <v>112</v>
      </c>
      <c r="N349" s="1319"/>
      <c r="O349" s="285"/>
      <c r="P349" s="56"/>
    </row>
    <row r="350" spans="1:19" s="57" customFormat="1" ht="20.100000000000001" customHeight="1">
      <c r="A350" s="1374" t="s">
        <v>123</v>
      </c>
      <c r="B350" s="1375"/>
      <c r="C350" s="1376"/>
      <c r="D350" s="1376"/>
      <c r="E350" s="1377" t="str">
        <f>IF(C349*G349=0,"",C349*G349)</f>
        <v/>
      </c>
      <c r="F350" s="1378"/>
      <c r="G350" s="1379"/>
      <c r="H350" s="60"/>
      <c r="I350" s="1374" t="s">
        <v>123</v>
      </c>
      <c r="J350" s="1375"/>
      <c r="K350" s="1376"/>
      <c r="L350" s="1376"/>
      <c r="M350" s="1377" t="str">
        <f>IF(K349*O349=0,"",K349*O349)</f>
        <v/>
      </c>
      <c r="N350" s="1378"/>
      <c r="O350" s="1379"/>
      <c r="P350" s="56"/>
    </row>
    <row r="351" spans="1:19" s="57" customFormat="1" ht="20.100000000000001" customHeight="1">
      <c r="A351" s="1299" t="s">
        <v>116</v>
      </c>
      <c r="B351" s="1303"/>
      <c r="C351" s="1321" t="str">
        <f>IF(G349="","",SUM(F355:F364))</f>
        <v/>
      </c>
      <c r="D351" s="1321"/>
      <c r="E351" s="1295" t="s">
        <v>117</v>
      </c>
      <c r="F351" s="1296"/>
      <c r="G351" s="280" t="str">
        <f>IF(E350="","",C351/E350)</f>
        <v/>
      </c>
      <c r="H351" s="51"/>
      <c r="I351" s="1299" t="s">
        <v>116</v>
      </c>
      <c r="J351" s="1303"/>
      <c r="K351" s="1321" t="str">
        <f>IF(O349="","",SUM(N355:N364))</f>
        <v/>
      </c>
      <c r="L351" s="1321"/>
      <c r="M351" s="1295" t="s">
        <v>117</v>
      </c>
      <c r="N351" s="1296"/>
      <c r="O351" s="280" t="str">
        <f>IF(M350="","",K351/M350)</f>
        <v/>
      </c>
      <c r="P351" s="56"/>
    </row>
    <row r="352" spans="1:19" s="57" customFormat="1" ht="20.100000000000001" customHeight="1">
      <c r="A352" s="1326" t="s">
        <v>596</v>
      </c>
      <c r="B352" s="1327"/>
      <c r="C352" s="1322" t="str">
        <f>IF(G349="","",SUM(F355:F364,F367))</f>
        <v/>
      </c>
      <c r="D352" s="1322"/>
      <c r="E352" s="1310" t="s">
        <v>598</v>
      </c>
      <c r="F352" s="1311"/>
      <c r="G352" s="281" t="str">
        <f>IF(E350="","",C352/E350)</f>
        <v/>
      </c>
      <c r="H352" s="51"/>
      <c r="I352" s="1326" t="s">
        <v>596</v>
      </c>
      <c r="J352" s="1327"/>
      <c r="K352" s="1322" t="str">
        <f>IF(O349="","",SUM(N355:N364,N367))</f>
        <v/>
      </c>
      <c r="L352" s="1322"/>
      <c r="M352" s="1310" t="s">
        <v>598</v>
      </c>
      <c r="N352" s="1311"/>
      <c r="O352" s="281" t="str">
        <f>IF(M350="","",K352/M350)</f>
        <v/>
      </c>
      <c r="P352" s="56"/>
    </row>
    <row r="353" spans="1:19" s="57" customFormat="1" ht="20.100000000000001" customHeight="1">
      <c r="A353" s="1299" t="s">
        <v>197</v>
      </c>
      <c r="B353" s="1300"/>
      <c r="C353" s="1300"/>
      <c r="D353" s="1300"/>
      <c r="E353" s="1300"/>
      <c r="F353" s="1300"/>
      <c r="G353" s="1301"/>
      <c r="H353" s="51"/>
      <c r="I353" s="1299" t="s">
        <v>197</v>
      </c>
      <c r="J353" s="1300"/>
      <c r="K353" s="1300"/>
      <c r="L353" s="1300"/>
      <c r="M353" s="1300"/>
      <c r="N353" s="1300"/>
      <c r="O353" s="1301"/>
      <c r="P353" s="56"/>
    </row>
    <row r="354" spans="1:19" s="57" customFormat="1" ht="20.100000000000001" customHeight="1">
      <c r="A354" s="1274" t="s">
        <v>45</v>
      </c>
      <c r="B354" s="1275"/>
      <c r="C354" s="1276"/>
      <c r="D354" s="240" t="s">
        <v>440</v>
      </c>
      <c r="E354" s="241" t="s">
        <v>31</v>
      </c>
      <c r="F354" s="241" t="s">
        <v>32</v>
      </c>
      <c r="G354" s="242" t="s">
        <v>33</v>
      </c>
      <c r="H354" s="252"/>
      <c r="I354" s="1274" t="s">
        <v>45</v>
      </c>
      <c r="J354" s="1275"/>
      <c r="K354" s="1276"/>
      <c r="L354" s="240" t="s">
        <v>440</v>
      </c>
      <c r="M354" s="241" t="s">
        <v>31</v>
      </c>
      <c r="N354" s="241" t="s">
        <v>32</v>
      </c>
      <c r="O354" s="242" t="s">
        <v>33</v>
      </c>
      <c r="P354" s="56"/>
    </row>
    <row r="355" spans="1:19" s="233" customFormat="1" ht="20.100000000000001" customHeight="1">
      <c r="A355" s="1323"/>
      <c r="B355" s="1324"/>
      <c r="C355" s="1325"/>
      <c r="D355" s="283"/>
      <c r="E355" s="243" t="s">
        <v>31</v>
      </c>
      <c r="F355" s="244"/>
      <c r="G355" s="245">
        <f t="shared" ref="G355:G364" si="26">D355*F355</f>
        <v>0</v>
      </c>
      <c r="H355" s="252"/>
      <c r="I355" s="1323"/>
      <c r="J355" s="1324"/>
      <c r="K355" s="1325"/>
      <c r="L355" s="283"/>
      <c r="M355" s="243" t="s">
        <v>31</v>
      </c>
      <c r="N355" s="244"/>
      <c r="O355" s="245">
        <f t="shared" ref="O355:O364" si="27">L355*N355</f>
        <v>0</v>
      </c>
      <c r="P355" s="253"/>
    </row>
    <row r="356" spans="1:19" s="233" customFormat="1" ht="20.100000000000001" customHeight="1">
      <c r="A356" s="1271"/>
      <c r="B356" s="1272"/>
      <c r="C356" s="1273"/>
      <c r="D356" s="284"/>
      <c r="E356" s="246" t="s">
        <v>31</v>
      </c>
      <c r="F356" s="247"/>
      <c r="G356" s="248">
        <f t="shared" si="26"/>
        <v>0</v>
      </c>
      <c r="H356" s="252"/>
      <c r="I356" s="1271"/>
      <c r="J356" s="1272"/>
      <c r="K356" s="1273"/>
      <c r="L356" s="284"/>
      <c r="M356" s="246" t="s">
        <v>31</v>
      </c>
      <c r="N356" s="247"/>
      <c r="O356" s="248">
        <f t="shared" si="27"/>
        <v>0</v>
      </c>
      <c r="P356" s="253"/>
    </row>
    <row r="357" spans="1:19" s="233" customFormat="1" ht="20.100000000000001" customHeight="1">
      <c r="A357" s="1271"/>
      <c r="B357" s="1272"/>
      <c r="C357" s="1273"/>
      <c r="D357" s="284"/>
      <c r="E357" s="246" t="s">
        <v>31</v>
      </c>
      <c r="F357" s="247"/>
      <c r="G357" s="248">
        <f t="shared" si="26"/>
        <v>0</v>
      </c>
      <c r="H357" s="252"/>
      <c r="I357" s="1271"/>
      <c r="J357" s="1272"/>
      <c r="K357" s="1273"/>
      <c r="L357" s="284"/>
      <c r="M357" s="246" t="s">
        <v>31</v>
      </c>
      <c r="N357" s="247"/>
      <c r="O357" s="248">
        <f t="shared" si="27"/>
        <v>0</v>
      </c>
      <c r="P357" s="253"/>
    </row>
    <row r="358" spans="1:19" s="233" customFormat="1" ht="20.100000000000001" customHeight="1">
      <c r="A358" s="1271"/>
      <c r="B358" s="1272"/>
      <c r="C358" s="1273"/>
      <c r="D358" s="284"/>
      <c r="E358" s="246" t="s">
        <v>31</v>
      </c>
      <c r="F358" s="247"/>
      <c r="G358" s="248">
        <f t="shared" si="26"/>
        <v>0</v>
      </c>
      <c r="H358" s="252"/>
      <c r="I358" s="1271"/>
      <c r="J358" s="1272"/>
      <c r="K358" s="1273"/>
      <c r="L358" s="284"/>
      <c r="M358" s="246" t="s">
        <v>31</v>
      </c>
      <c r="N358" s="247"/>
      <c r="O358" s="248">
        <f t="shared" si="27"/>
        <v>0</v>
      </c>
      <c r="P358" s="253"/>
    </row>
    <row r="359" spans="1:19" s="233" customFormat="1" ht="20.100000000000001" customHeight="1">
      <c r="A359" s="1271"/>
      <c r="B359" s="1272"/>
      <c r="C359" s="1273"/>
      <c r="D359" s="284"/>
      <c r="E359" s="246" t="s">
        <v>31</v>
      </c>
      <c r="F359" s="247"/>
      <c r="G359" s="248">
        <f t="shared" si="26"/>
        <v>0</v>
      </c>
      <c r="H359" s="252"/>
      <c r="I359" s="1271"/>
      <c r="J359" s="1272"/>
      <c r="K359" s="1273"/>
      <c r="L359" s="284"/>
      <c r="M359" s="246" t="s">
        <v>31</v>
      </c>
      <c r="N359" s="247"/>
      <c r="O359" s="248">
        <f t="shared" si="27"/>
        <v>0</v>
      </c>
      <c r="P359" s="253"/>
    </row>
    <row r="360" spans="1:19" s="233" customFormat="1" ht="20.100000000000001" customHeight="1">
      <c r="A360" s="1271"/>
      <c r="B360" s="1272"/>
      <c r="C360" s="1273"/>
      <c r="D360" s="284"/>
      <c r="E360" s="246" t="s">
        <v>31</v>
      </c>
      <c r="F360" s="247"/>
      <c r="G360" s="248">
        <f t="shared" si="26"/>
        <v>0</v>
      </c>
      <c r="H360" s="252"/>
      <c r="I360" s="1271"/>
      <c r="J360" s="1272"/>
      <c r="K360" s="1273"/>
      <c r="L360" s="284"/>
      <c r="M360" s="246" t="s">
        <v>31</v>
      </c>
      <c r="N360" s="247"/>
      <c r="O360" s="248">
        <f t="shared" si="27"/>
        <v>0</v>
      </c>
      <c r="P360" s="253"/>
    </row>
    <row r="361" spans="1:19" s="233" customFormat="1" ht="20.100000000000001" customHeight="1">
      <c r="A361" s="1271"/>
      <c r="B361" s="1272"/>
      <c r="C361" s="1273"/>
      <c r="D361" s="284"/>
      <c r="E361" s="246" t="s">
        <v>31</v>
      </c>
      <c r="F361" s="247"/>
      <c r="G361" s="248">
        <f t="shared" si="26"/>
        <v>0</v>
      </c>
      <c r="H361" s="252"/>
      <c r="I361" s="1271"/>
      <c r="J361" s="1272"/>
      <c r="K361" s="1273"/>
      <c r="L361" s="284"/>
      <c r="M361" s="246" t="s">
        <v>31</v>
      </c>
      <c r="N361" s="247"/>
      <c r="O361" s="248">
        <f t="shared" si="27"/>
        <v>0</v>
      </c>
      <c r="P361" s="253"/>
    </row>
    <row r="362" spans="1:19" s="233" customFormat="1" ht="20.100000000000001" customHeight="1">
      <c r="A362" s="1271"/>
      <c r="B362" s="1272"/>
      <c r="C362" s="1273"/>
      <c r="D362" s="284"/>
      <c r="E362" s="246" t="s">
        <v>31</v>
      </c>
      <c r="F362" s="247"/>
      <c r="G362" s="248">
        <f t="shared" si="26"/>
        <v>0</v>
      </c>
      <c r="H362" s="252"/>
      <c r="I362" s="1271"/>
      <c r="J362" s="1272"/>
      <c r="K362" s="1273"/>
      <c r="L362" s="284"/>
      <c r="M362" s="246" t="s">
        <v>31</v>
      </c>
      <c r="N362" s="247"/>
      <c r="O362" s="248">
        <f t="shared" si="27"/>
        <v>0</v>
      </c>
      <c r="P362" s="253"/>
    </row>
    <row r="363" spans="1:19" s="233" customFormat="1" ht="20.100000000000001" customHeight="1">
      <c r="A363" s="1271"/>
      <c r="B363" s="1272"/>
      <c r="C363" s="1273"/>
      <c r="D363" s="284"/>
      <c r="E363" s="246" t="s">
        <v>31</v>
      </c>
      <c r="F363" s="247"/>
      <c r="G363" s="248">
        <f t="shared" si="26"/>
        <v>0</v>
      </c>
      <c r="H363" s="252"/>
      <c r="I363" s="1271"/>
      <c r="J363" s="1272"/>
      <c r="K363" s="1273"/>
      <c r="L363" s="284"/>
      <c r="M363" s="246" t="s">
        <v>31</v>
      </c>
      <c r="N363" s="247"/>
      <c r="O363" s="248">
        <f t="shared" si="27"/>
        <v>0</v>
      </c>
      <c r="P363" s="253"/>
    </row>
    <row r="364" spans="1:19" s="233" customFormat="1" ht="20.100000000000001" customHeight="1">
      <c r="A364" s="1271"/>
      <c r="B364" s="1272"/>
      <c r="C364" s="1273"/>
      <c r="D364" s="284"/>
      <c r="E364" s="246" t="s">
        <v>31</v>
      </c>
      <c r="F364" s="247"/>
      <c r="G364" s="248">
        <f t="shared" si="26"/>
        <v>0</v>
      </c>
      <c r="H364" s="252"/>
      <c r="I364" s="1271"/>
      <c r="J364" s="1272"/>
      <c r="K364" s="1273"/>
      <c r="L364" s="284"/>
      <c r="M364" s="246" t="s">
        <v>31</v>
      </c>
      <c r="N364" s="247"/>
      <c r="O364" s="248">
        <f t="shared" si="27"/>
        <v>0</v>
      </c>
      <c r="P364" s="253"/>
    </row>
    <row r="365" spans="1:19" s="233" customFormat="1" ht="20.100000000000001" customHeight="1">
      <c r="A365" s="1343" t="s">
        <v>556</v>
      </c>
      <c r="B365" s="1344"/>
      <c r="C365" s="1345"/>
      <c r="D365" s="499" t="s">
        <v>478</v>
      </c>
      <c r="E365" s="1293" t="s">
        <v>500</v>
      </c>
      <c r="F365" s="1294"/>
      <c r="G365" s="500" t="s">
        <v>498</v>
      </c>
      <c r="H365" s="230"/>
      <c r="I365" s="1343" t="s">
        <v>556</v>
      </c>
      <c r="J365" s="1344"/>
      <c r="K365" s="1345"/>
      <c r="L365" s="499" t="s">
        <v>478</v>
      </c>
      <c r="M365" s="1293" t="s">
        <v>500</v>
      </c>
      <c r="N365" s="1294"/>
      <c r="O365" s="500" t="s">
        <v>498</v>
      </c>
      <c r="P365" s="253"/>
    </row>
    <row r="366" spans="1:19" s="233" customFormat="1" ht="19.899999999999999" customHeight="1">
      <c r="A366" s="1346"/>
      <c r="B366" s="1347"/>
      <c r="C366" s="1348"/>
      <c r="D366" s="234"/>
      <c r="E366" s="1332"/>
      <c r="F366" s="1333"/>
      <c r="G366" s="501"/>
      <c r="H366" s="235"/>
      <c r="I366" s="1346"/>
      <c r="J366" s="1347"/>
      <c r="K366" s="1348"/>
      <c r="L366" s="234"/>
      <c r="M366" s="1332"/>
      <c r="N366" s="1333"/>
      <c r="O366" s="501"/>
      <c r="P366" s="253"/>
    </row>
    <row r="367" spans="1:19" s="238" customFormat="1" ht="20.100000000000001" customHeight="1">
      <c r="A367" s="1330" t="s">
        <v>497</v>
      </c>
      <c r="B367" s="1331"/>
      <c r="C367" s="1331"/>
      <c r="D367" s="654">
        <v>0</v>
      </c>
      <c r="E367" s="271" t="s">
        <v>31</v>
      </c>
      <c r="F367" s="1353"/>
      <c r="G367" s="1383"/>
      <c r="H367" s="230"/>
      <c r="I367" s="1330" t="s">
        <v>497</v>
      </c>
      <c r="J367" s="1331"/>
      <c r="K367" s="1331"/>
      <c r="L367" s="654">
        <v>0</v>
      </c>
      <c r="M367" s="271" t="s">
        <v>31</v>
      </c>
      <c r="N367" s="1353"/>
      <c r="O367" s="1383"/>
      <c r="P367" s="254"/>
      <c r="R367" s="236"/>
      <c r="S367" s="237"/>
    </row>
    <row r="368" spans="1:19" s="233" customFormat="1" ht="20.100000000000001" customHeight="1">
      <c r="A368" s="1299" t="s">
        <v>114</v>
      </c>
      <c r="B368" s="1300"/>
      <c r="C368" s="1300"/>
      <c r="D368" s="1300"/>
      <c r="E368" s="1300"/>
      <c r="F368" s="1303"/>
      <c r="G368" s="255">
        <f>SUM(G355:G364)</f>
        <v>0</v>
      </c>
      <c r="H368" s="51"/>
      <c r="I368" s="1299" t="s">
        <v>114</v>
      </c>
      <c r="J368" s="1300"/>
      <c r="K368" s="1300"/>
      <c r="L368" s="1300"/>
      <c r="M368" s="1300"/>
      <c r="N368" s="1303"/>
      <c r="O368" s="255">
        <f>SUM(O355:O364)</f>
        <v>0</v>
      </c>
      <c r="P368" s="253"/>
    </row>
    <row r="369" spans="1:16" s="57" customFormat="1" ht="20.100000000000001" customHeight="1">
      <c r="A369" s="1304" t="s">
        <v>241</v>
      </c>
      <c r="B369" s="1305"/>
      <c r="C369" s="1305"/>
      <c r="D369" s="1305"/>
      <c r="E369" s="1305"/>
      <c r="F369" s="1306"/>
      <c r="G369" s="261"/>
      <c r="H369" s="60"/>
      <c r="I369" s="1304" t="s">
        <v>241</v>
      </c>
      <c r="J369" s="1305"/>
      <c r="K369" s="1305"/>
      <c r="L369" s="1305"/>
      <c r="M369" s="1305"/>
      <c r="N369" s="1306"/>
      <c r="O369" s="261"/>
      <c r="P369" s="56"/>
    </row>
    <row r="370" spans="1:16" s="57" customFormat="1" ht="20.100000000000001" customHeight="1">
      <c r="A370" s="1299" t="s">
        <v>115</v>
      </c>
      <c r="B370" s="1300"/>
      <c r="C370" s="1300"/>
      <c r="D370" s="1300"/>
      <c r="E370" s="1300"/>
      <c r="F370" s="1303"/>
      <c r="G370" s="255">
        <f>G368+G369</f>
        <v>0</v>
      </c>
      <c r="H370" s="51"/>
      <c r="I370" s="1299" t="s">
        <v>115</v>
      </c>
      <c r="J370" s="1300"/>
      <c r="K370" s="1300"/>
      <c r="L370" s="1300"/>
      <c r="M370" s="1300"/>
      <c r="N370" s="1303"/>
      <c r="O370" s="255">
        <f>O368+O369</f>
        <v>0</v>
      </c>
      <c r="P370" s="56"/>
    </row>
    <row r="371" spans="1:16" s="57" customFormat="1" ht="20.100000000000001" customHeight="1">
      <c r="A371" s="64"/>
      <c r="B371" s="64"/>
      <c r="C371" s="64"/>
      <c r="D371" s="185"/>
      <c r="E371" s="64"/>
      <c r="F371" s="64"/>
      <c r="G371" s="140">
        <v>29</v>
      </c>
      <c r="H371" s="64"/>
      <c r="I371" s="64"/>
      <c r="J371" s="64"/>
      <c r="K371" s="64"/>
      <c r="L371" s="185"/>
      <c r="M371" s="64"/>
      <c r="N371" s="64"/>
      <c r="O371" s="140">
        <v>30</v>
      </c>
      <c r="P371" s="56"/>
    </row>
    <row r="372" spans="1:16" s="57" customFormat="1" ht="20.100000000000001" customHeight="1">
      <c r="A372" s="1281" t="s">
        <v>111</v>
      </c>
      <c r="B372" s="1282"/>
      <c r="C372" s="1315"/>
      <c r="D372" s="1316"/>
      <c r="E372" s="1316"/>
      <c r="F372" s="1316"/>
      <c r="G372" s="1317"/>
      <c r="H372" s="51"/>
      <c r="I372" s="1281" t="s">
        <v>111</v>
      </c>
      <c r="J372" s="1282"/>
      <c r="K372" s="1315"/>
      <c r="L372" s="1316"/>
      <c r="M372" s="1316"/>
      <c r="N372" s="1316"/>
      <c r="O372" s="1317"/>
      <c r="P372" s="56"/>
    </row>
    <row r="373" spans="1:16" s="57" customFormat="1" ht="20.100000000000001" customHeight="1">
      <c r="A373" s="1269" t="s">
        <v>30</v>
      </c>
      <c r="B373" s="1270"/>
      <c r="C373" s="1312"/>
      <c r="D373" s="1313"/>
      <c r="E373" s="1313"/>
      <c r="F373" s="1313"/>
      <c r="G373" s="1314"/>
      <c r="H373" s="51"/>
      <c r="I373" s="1269" t="s">
        <v>30</v>
      </c>
      <c r="J373" s="1270"/>
      <c r="K373" s="1312"/>
      <c r="L373" s="1313"/>
      <c r="M373" s="1313"/>
      <c r="N373" s="1313"/>
      <c r="O373" s="1314"/>
      <c r="P373" s="56"/>
    </row>
    <row r="374" spans="1:16" s="57" customFormat="1" ht="20.100000000000001" customHeight="1">
      <c r="A374" s="1267" t="s">
        <v>484</v>
      </c>
      <c r="B374" s="1268"/>
      <c r="C374" s="1262"/>
      <c r="D374" s="1320"/>
      <c r="E374" s="1373" t="s">
        <v>486</v>
      </c>
      <c r="F374" s="1268" t="s">
        <v>487</v>
      </c>
      <c r="G374" s="282"/>
      <c r="H374" s="51"/>
      <c r="I374" s="1267" t="s">
        <v>484</v>
      </c>
      <c r="J374" s="1268"/>
      <c r="K374" s="1262"/>
      <c r="L374" s="1320"/>
      <c r="M374" s="1373" t="s">
        <v>486</v>
      </c>
      <c r="N374" s="1268" t="s">
        <v>487</v>
      </c>
      <c r="O374" s="282"/>
      <c r="P374" s="56"/>
    </row>
    <row r="375" spans="1:16" s="57" customFormat="1" ht="20.100000000000001" customHeight="1">
      <c r="A375" s="1281" t="s">
        <v>122</v>
      </c>
      <c r="B375" s="1282"/>
      <c r="C375" s="1283">
        <f>C374-G374</f>
        <v>0</v>
      </c>
      <c r="D375" s="1284"/>
      <c r="E375" s="1318" t="s">
        <v>112</v>
      </c>
      <c r="F375" s="1319"/>
      <c r="G375" s="285"/>
      <c r="H375" s="56"/>
      <c r="I375" s="1281" t="s">
        <v>122</v>
      </c>
      <c r="J375" s="1282"/>
      <c r="K375" s="1283">
        <f>K374-O374</f>
        <v>0</v>
      </c>
      <c r="L375" s="1284"/>
      <c r="M375" s="1318" t="s">
        <v>112</v>
      </c>
      <c r="N375" s="1319"/>
      <c r="O375" s="285"/>
      <c r="P375" s="56"/>
    </row>
    <row r="376" spans="1:16" s="57" customFormat="1" ht="20.100000000000001" customHeight="1">
      <c r="A376" s="1374" t="s">
        <v>123</v>
      </c>
      <c r="B376" s="1375"/>
      <c r="C376" s="1376"/>
      <c r="D376" s="1376"/>
      <c r="E376" s="1377" t="str">
        <f>IF(C375*G375=0,"",C375*G375)</f>
        <v/>
      </c>
      <c r="F376" s="1378"/>
      <c r="G376" s="1379"/>
      <c r="H376" s="60"/>
      <c r="I376" s="1374" t="s">
        <v>123</v>
      </c>
      <c r="J376" s="1375"/>
      <c r="K376" s="1376"/>
      <c r="L376" s="1376"/>
      <c r="M376" s="1377" t="str">
        <f>IF(K375*O375=0,"",K375*O375)</f>
        <v/>
      </c>
      <c r="N376" s="1378"/>
      <c r="O376" s="1379"/>
      <c r="P376" s="56"/>
    </row>
    <row r="377" spans="1:16" s="57" customFormat="1" ht="20.100000000000001" customHeight="1">
      <c r="A377" s="1299" t="s">
        <v>116</v>
      </c>
      <c r="B377" s="1303"/>
      <c r="C377" s="1321" t="str">
        <f>IF(G375="","",SUM(F381:F390))</f>
        <v/>
      </c>
      <c r="D377" s="1321"/>
      <c r="E377" s="1295" t="s">
        <v>117</v>
      </c>
      <c r="F377" s="1296"/>
      <c r="G377" s="280" t="str">
        <f>IF(E376="","",C377/E376)</f>
        <v/>
      </c>
      <c r="H377" s="51"/>
      <c r="I377" s="1299" t="s">
        <v>116</v>
      </c>
      <c r="J377" s="1303"/>
      <c r="K377" s="1321" t="str">
        <f>IF(O375="","",SUM(N381:N390))</f>
        <v/>
      </c>
      <c r="L377" s="1321"/>
      <c r="M377" s="1295" t="s">
        <v>117</v>
      </c>
      <c r="N377" s="1296"/>
      <c r="O377" s="280" t="str">
        <f>IF(M376="","",K377/M376)</f>
        <v/>
      </c>
      <c r="P377" s="56"/>
    </row>
    <row r="378" spans="1:16" s="57" customFormat="1" ht="20.100000000000001" customHeight="1">
      <c r="A378" s="1326" t="s">
        <v>596</v>
      </c>
      <c r="B378" s="1327"/>
      <c r="C378" s="1322" t="str">
        <f>IF(G375="","",SUM(F381:F390,F393))</f>
        <v/>
      </c>
      <c r="D378" s="1322"/>
      <c r="E378" s="1310" t="s">
        <v>598</v>
      </c>
      <c r="F378" s="1311"/>
      <c r="G378" s="281" t="str">
        <f>IF(E376="","",C378/E376)</f>
        <v/>
      </c>
      <c r="H378" s="51"/>
      <c r="I378" s="1326" t="s">
        <v>596</v>
      </c>
      <c r="J378" s="1327"/>
      <c r="K378" s="1322" t="str">
        <f>IF(O375="","",SUM(N381:N390,N393))</f>
        <v/>
      </c>
      <c r="L378" s="1322"/>
      <c r="M378" s="1310" t="s">
        <v>598</v>
      </c>
      <c r="N378" s="1311"/>
      <c r="O378" s="281" t="str">
        <f>IF(M376="","",K378/M376)</f>
        <v/>
      </c>
      <c r="P378" s="56"/>
    </row>
    <row r="379" spans="1:16" s="57" customFormat="1" ht="20.100000000000001" customHeight="1">
      <c r="A379" s="1299" t="s">
        <v>197</v>
      </c>
      <c r="B379" s="1300"/>
      <c r="C379" s="1300"/>
      <c r="D379" s="1300"/>
      <c r="E379" s="1300"/>
      <c r="F379" s="1300"/>
      <c r="G379" s="1301"/>
      <c r="H379" s="51"/>
      <c r="I379" s="1299" t="s">
        <v>197</v>
      </c>
      <c r="J379" s="1300"/>
      <c r="K379" s="1300"/>
      <c r="L379" s="1300"/>
      <c r="M379" s="1300"/>
      <c r="N379" s="1300"/>
      <c r="O379" s="1301"/>
      <c r="P379" s="56"/>
    </row>
    <row r="380" spans="1:16" s="57" customFormat="1" ht="20.100000000000001" customHeight="1">
      <c r="A380" s="1274" t="s">
        <v>45</v>
      </c>
      <c r="B380" s="1275"/>
      <c r="C380" s="1276"/>
      <c r="D380" s="240" t="s">
        <v>440</v>
      </c>
      <c r="E380" s="241" t="s">
        <v>31</v>
      </c>
      <c r="F380" s="241" t="s">
        <v>32</v>
      </c>
      <c r="G380" s="242" t="s">
        <v>33</v>
      </c>
      <c r="H380" s="252"/>
      <c r="I380" s="1274" t="s">
        <v>45</v>
      </c>
      <c r="J380" s="1275"/>
      <c r="K380" s="1276"/>
      <c r="L380" s="240" t="s">
        <v>440</v>
      </c>
      <c r="M380" s="241" t="s">
        <v>31</v>
      </c>
      <c r="N380" s="241" t="s">
        <v>32</v>
      </c>
      <c r="O380" s="242" t="s">
        <v>33</v>
      </c>
      <c r="P380" s="56"/>
    </row>
    <row r="381" spans="1:16" s="233" customFormat="1" ht="20.100000000000001" customHeight="1">
      <c r="A381" s="1323"/>
      <c r="B381" s="1324"/>
      <c r="C381" s="1325"/>
      <c r="D381" s="283"/>
      <c r="E381" s="243" t="s">
        <v>31</v>
      </c>
      <c r="F381" s="244"/>
      <c r="G381" s="245">
        <f t="shared" ref="G381:G390" si="28">D381*F381</f>
        <v>0</v>
      </c>
      <c r="H381" s="252"/>
      <c r="I381" s="1323"/>
      <c r="J381" s="1324"/>
      <c r="K381" s="1325"/>
      <c r="L381" s="283"/>
      <c r="M381" s="243" t="s">
        <v>31</v>
      </c>
      <c r="N381" s="244"/>
      <c r="O381" s="245">
        <f t="shared" ref="O381:O390" si="29">L381*N381</f>
        <v>0</v>
      </c>
      <c r="P381" s="253"/>
    </row>
    <row r="382" spans="1:16" s="233" customFormat="1" ht="20.100000000000001" customHeight="1">
      <c r="A382" s="1271"/>
      <c r="B382" s="1272"/>
      <c r="C382" s="1273"/>
      <c r="D382" s="284"/>
      <c r="E382" s="246" t="s">
        <v>31</v>
      </c>
      <c r="F382" s="247"/>
      <c r="G382" s="248">
        <f t="shared" si="28"/>
        <v>0</v>
      </c>
      <c r="H382" s="252"/>
      <c r="I382" s="1271"/>
      <c r="J382" s="1272"/>
      <c r="K382" s="1273"/>
      <c r="L382" s="284"/>
      <c r="M382" s="246" t="s">
        <v>31</v>
      </c>
      <c r="N382" s="247"/>
      <c r="O382" s="248">
        <f t="shared" si="29"/>
        <v>0</v>
      </c>
      <c r="P382" s="253"/>
    </row>
    <row r="383" spans="1:16" s="233" customFormat="1" ht="20.100000000000001" customHeight="1">
      <c r="A383" s="1271"/>
      <c r="B383" s="1272"/>
      <c r="C383" s="1273"/>
      <c r="D383" s="284"/>
      <c r="E383" s="246" t="s">
        <v>31</v>
      </c>
      <c r="F383" s="247"/>
      <c r="G383" s="248">
        <f t="shared" si="28"/>
        <v>0</v>
      </c>
      <c r="H383" s="252"/>
      <c r="I383" s="1271"/>
      <c r="J383" s="1272"/>
      <c r="K383" s="1273"/>
      <c r="L383" s="284"/>
      <c r="M383" s="246" t="s">
        <v>31</v>
      </c>
      <c r="N383" s="247"/>
      <c r="O383" s="248">
        <f t="shared" si="29"/>
        <v>0</v>
      </c>
      <c r="P383" s="253"/>
    </row>
    <row r="384" spans="1:16" s="233" customFormat="1" ht="20.100000000000001" customHeight="1">
      <c r="A384" s="1271"/>
      <c r="B384" s="1272"/>
      <c r="C384" s="1273"/>
      <c r="D384" s="284"/>
      <c r="E384" s="246" t="s">
        <v>31</v>
      </c>
      <c r="F384" s="247"/>
      <c r="G384" s="248">
        <f t="shared" si="28"/>
        <v>0</v>
      </c>
      <c r="H384" s="252"/>
      <c r="I384" s="1271"/>
      <c r="J384" s="1272"/>
      <c r="K384" s="1273"/>
      <c r="L384" s="284"/>
      <c r="M384" s="246" t="s">
        <v>31</v>
      </c>
      <c r="N384" s="247"/>
      <c r="O384" s="248">
        <f t="shared" si="29"/>
        <v>0</v>
      </c>
      <c r="P384" s="253"/>
    </row>
    <row r="385" spans="1:19" s="233" customFormat="1" ht="20.100000000000001" customHeight="1">
      <c r="A385" s="1271"/>
      <c r="B385" s="1272"/>
      <c r="C385" s="1273"/>
      <c r="D385" s="284"/>
      <c r="E385" s="246" t="s">
        <v>31</v>
      </c>
      <c r="F385" s="247"/>
      <c r="G385" s="248">
        <f t="shared" si="28"/>
        <v>0</v>
      </c>
      <c r="H385" s="252"/>
      <c r="I385" s="1271"/>
      <c r="J385" s="1272"/>
      <c r="K385" s="1273"/>
      <c r="L385" s="284"/>
      <c r="M385" s="246" t="s">
        <v>31</v>
      </c>
      <c r="N385" s="247"/>
      <c r="O385" s="248">
        <f t="shared" si="29"/>
        <v>0</v>
      </c>
      <c r="P385" s="253"/>
    </row>
    <row r="386" spans="1:19" s="233" customFormat="1" ht="20.100000000000001" customHeight="1">
      <c r="A386" s="1271"/>
      <c r="B386" s="1272"/>
      <c r="C386" s="1273"/>
      <c r="D386" s="284"/>
      <c r="E386" s="246" t="s">
        <v>31</v>
      </c>
      <c r="F386" s="247"/>
      <c r="G386" s="248">
        <f t="shared" si="28"/>
        <v>0</v>
      </c>
      <c r="H386" s="252"/>
      <c r="I386" s="1271"/>
      <c r="J386" s="1272"/>
      <c r="K386" s="1273"/>
      <c r="L386" s="284"/>
      <c r="M386" s="246" t="s">
        <v>31</v>
      </c>
      <c r="N386" s="247"/>
      <c r="O386" s="248">
        <f t="shared" si="29"/>
        <v>0</v>
      </c>
      <c r="P386" s="253"/>
    </row>
    <row r="387" spans="1:19" s="233" customFormat="1" ht="20.100000000000001" customHeight="1">
      <c r="A387" s="1271"/>
      <c r="B387" s="1272"/>
      <c r="C387" s="1273"/>
      <c r="D387" s="284"/>
      <c r="E387" s="246" t="s">
        <v>31</v>
      </c>
      <c r="F387" s="247"/>
      <c r="G387" s="248">
        <f t="shared" si="28"/>
        <v>0</v>
      </c>
      <c r="H387" s="252"/>
      <c r="I387" s="1271"/>
      <c r="J387" s="1272"/>
      <c r="K387" s="1273"/>
      <c r="L387" s="284"/>
      <c r="M387" s="246" t="s">
        <v>31</v>
      </c>
      <c r="N387" s="247"/>
      <c r="O387" s="248">
        <f t="shared" si="29"/>
        <v>0</v>
      </c>
      <c r="P387" s="253"/>
    </row>
    <row r="388" spans="1:19" s="233" customFormat="1" ht="20.100000000000001" customHeight="1">
      <c r="A388" s="1271"/>
      <c r="B388" s="1272"/>
      <c r="C388" s="1273"/>
      <c r="D388" s="284"/>
      <c r="E388" s="246" t="s">
        <v>31</v>
      </c>
      <c r="F388" s="247"/>
      <c r="G388" s="248">
        <f t="shared" si="28"/>
        <v>0</v>
      </c>
      <c r="H388" s="252"/>
      <c r="I388" s="1271"/>
      <c r="J388" s="1272"/>
      <c r="K388" s="1273"/>
      <c r="L388" s="284"/>
      <c r="M388" s="246" t="s">
        <v>31</v>
      </c>
      <c r="N388" s="247"/>
      <c r="O388" s="248">
        <f t="shared" si="29"/>
        <v>0</v>
      </c>
      <c r="P388" s="253"/>
    </row>
    <row r="389" spans="1:19" s="233" customFormat="1" ht="20.100000000000001" customHeight="1">
      <c r="A389" s="1271"/>
      <c r="B389" s="1272"/>
      <c r="C389" s="1273"/>
      <c r="D389" s="284"/>
      <c r="E389" s="246" t="s">
        <v>31</v>
      </c>
      <c r="F389" s="247"/>
      <c r="G389" s="248">
        <f t="shared" si="28"/>
        <v>0</v>
      </c>
      <c r="H389" s="252"/>
      <c r="I389" s="1271"/>
      <c r="J389" s="1272"/>
      <c r="K389" s="1273"/>
      <c r="L389" s="284"/>
      <c r="M389" s="246" t="s">
        <v>31</v>
      </c>
      <c r="N389" s="247"/>
      <c r="O389" s="248">
        <f t="shared" si="29"/>
        <v>0</v>
      </c>
      <c r="P389" s="253"/>
    </row>
    <row r="390" spans="1:19" s="233" customFormat="1" ht="20.100000000000001" customHeight="1">
      <c r="A390" s="1271"/>
      <c r="B390" s="1272"/>
      <c r="C390" s="1273"/>
      <c r="D390" s="284"/>
      <c r="E390" s="246" t="s">
        <v>31</v>
      </c>
      <c r="F390" s="247"/>
      <c r="G390" s="248">
        <f t="shared" si="28"/>
        <v>0</v>
      </c>
      <c r="H390" s="252"/>
      <c r="I390" s="1271"/>
      <c r="J390" s="1272"/>
      <c r="K390" s="1273"/>
      <c r="L390" s="284"/>
      <c r="M390" s="246" t="s">
        <v>31</v>
      </c>
      <c r="N390" s="247"/>
      <c r="O390" s="248">
        <f t="shared" si="29"/>
        <v>0</v>
      </c>
      <c r="P390" s="253"/>
    </row>
    <row r="391" spans="1:19" s="233" customFormat="1" ht="20.100000000000001" customHeight="1">
      <c r="A391" s="1343" t="s">
        <v>556</v>
      </c>
      <c r="B391" s="1344"/>
      <c r="C391" s="1345"/>
      <c r="D391" s="499" t="s">
        <v>478</v>
      </c>
      <c r="E391" s="1293" t="s">
        <v>500</v>
      </c>
      <c r="F391" s="1294"/>
      <c r="G391" s="500" t="s">
        <v>498</v>
      </c>
      <c r="H391" s="230"/>
      <c r="I391" s="1343" t="s">
        <v>556</v>
      </c>
      <c r="J391" s="1344"/>
      <c r="K391" s="1345"/>
      <c r="L391" s="499" t="s">
        <v>478</v>
      </c>
      <c r="M391" s="1293" t="s">
        <v>500</v>
      </c>
      <c r="N391" s="1294"/>
      <c r="O391" s="500" t="s">
        <v>498</v>
      </c>
      <c r="P391" s="253"/>
    </row>
    <row r="392" spans="1:19" s="233" customFormat="1" ht="19.899999999999999" customHeight="1">
      <c r="A392" s="1346"/>
      <c r="B392" s="1347"/>
      <c r="C392" s="1348"/>
      <c r="D392" s="234"/>
      <c r="E392" s="1332"/>
      <c r="F392" s="1333"/>
      <c r="G392" s="501"/>
      <c r="H392" s="235"/>
      <c r="I392" s="1346"/>
      <c r="J392" s="1347"/>
      <c r="K392" s="1348"/>
      <c r="L392" s="234"/>
      <c r="M392" s="1332"/>
      <c r="N392" s="1333"/>
      <c r="O392" s="501"/>
      <c r="P392" s="253"/>
    </row>
    <row r="393" spans="1:19" s="238" customFormat="1" ht="20.100000000000001" customHeight="1">
      <c r="A393" s="1330" t="s">
        <v>497</v>
      </c>
      <c r="B393" s="1331"/>
      <c r="C393" s="1331"/>
      <c r="D393" s="654">
        <v>0</v>
      </c>
      <c r="E393" s="271" t="s">
        <v>31</v>
      </c>
      <c r="F393" s="1353"/>
      <c r="G393" s="1383"/>
      <c r="H393" s="230"/>
      <c r="I393" s="1330" t="s">
        <v>497</v>
      </c>
      <c r="J393" s="1331"/>
      <c r="K393" s="1331"/>
      <c r="L393" s="654">
        <v>0</v>
      </c>
      <c r="M393" s="271" t="s">
        <v>31</v>
      </c>
      <c r="N393" s="1353"/>
      <c r="O393" s="1383"/>
      <c r="P393" s="254"/>
      <c r="R393" s="236"/>
      <c r="S393" s="237"/>
    </row>
    <row r="394" spans="1:19" s="233" customFormat="1" ht="20.100000000000001" customHeight="1">
      <c r="A394" s="1274" t="s">
        <v>114</v>
      </c>
      <c r="B394" s="1275"/>
      <c r="C394" s="1275"/>
      <c r="D394" s="1275"/>
      <c r="E394" s="1275"/>
      <c r="F394" s="1276"/>
      <c r="G394" s="255">
        <f>SUM(G381:G390)</f>
        <v>0</v>
      </c>
      <c r="H394" s="252"/>
      <c r="I394" s="1274" t="s">
        <v>114</v>
      </c>
      <c r="J394" s="1275"/>
      <c r="K394" s="1275"/>
      <c r="L394" s="1275"/>
      <c r="M394" s="1275"/>
      <c r="N394" s="1276"/>
      <c r="O394" s="255">
        <f>SUM(O381:O390)</f>
        <v>0</v>
      </c>
      <c r="P394" s="253"/>
    </row>
    <row r="395" spans="1:19" s="233" customFormat="1" ht="20.100000000000001" customHeight="1">
      <c r="A395" s="1304" t="s">
        <v>241</v>
      </c>
      <c r="B395" s="1305"/>
      <c r="C395" s="1305"/>
      <c r="D395" s="1305"/>
      <c r="E395" s="1305"/>
      <c r="F395" s="1306"/>
      <c r="G395" s="261"/>
      <c r="H395" s="60"/>
      <c r="I395" s="1304" t="s">
        <v>241</v>
      </c>
      <c r="J395" s="1305"/>
      <c r="K395" s="1305"/>
      <c r="L395" s="1305"/>
      <c r="M395" s="1305"/>
      <c r="N395" s="1306"/>
      <c r="O395" s="261"/>
      <c r="P395" s="253"/>
    </row>
    <row r="396" spans="1:19" s="57" customFormat="1" ht="20.100000000000001" customHeight="1">
      <c r="A396" s="1299" t="s">
        <v>115</v>
      </c>
      <c r="B396" s="1300"/>
      <c r="C396" s="1300"/>
      <c r="D396" s="1300"/>
      <c r="E396" s="1300"/>
      <c r="F396" s="1303"/>
      <c r="G396" s="255">
        <f>G394+G395</f>
        <v>0</v>
      </c>
      <c r="H396" s="51"/>
      <c r="I396" s="1299" t="s">
        <v>115</v>
      </c>
      <c r="J396" s="1300"/>
      <c r="K396" s="1300"/>
      <c r="L396" s="1300"/>
      <c r="M396" s="1300"/>
      <c r="N396" s="1303"/>
      <c r="O396" s="255">
        <f>O394+O395</f>
        <v>0</v>
      </c>
      <c r="P396" s="56"/>
    </row>
    <row r="397" spans="1:19" s="57" customFormat="1" ht="20.100000000000001" customHeight="1">
      <c r="A397" s="64"/>
      <c r="B397" s="64"/>
      <c r="C397" s="64"/>
      <c r="D397" s="185"/>
      <c r="E397" s="64"/>
      <c r="F397" s="64"/>
      <c r="G397" s="140">
        <v>31</v>
      </c>
      <c r="H397" s="64"/>
      <c r="I397" s="64"/>
      <c r="J397" s="64"/>
      <c r="K397" s="64"/>
      <c r="L397" s="185"/>
      <c r="M397" s="64"/>
      <c r="N397" s="64"/>
      <c r="O397" s="140">
        <v>32</v>
      </c>
      <c r="P397" s="56"/>
    </row>
    <row r="398" spans="1:19" s="57" customFormat="1" ht="20.100000000000001" customHeight="1">
      <c r="A398" s="1281" t="s">
        <v>111</v>
      </c>
      <c r="B398" s="1282"/>
      <c r="C398" s="1315"/>
      <c r="D398" s="1316"/>
      <c r="E398" s="1316"/>
      <c r="F398" s="1316"/>
      <c r="G398" s="1317"/>
      <c r="H398" s="51"/>
      <c r="I398" s="1281" t="s">
        <v>111</v>
      </c>
      <c r="J398" s="1282"/>
      <c r="K398" s="1315"/>
      <c r="L398" s="1316"/>
      <c r="M398" s="1316"/>
      <c r="N398" s="1316"/>
      <c r="O398" s="1317"/>
      <c r="P398" s="56"/>
    </row>
    <row r="399" spans="1:19" s="57" customFormat="1" ht="20.100000000000001" customHeight="1">
      <c r="A399" s="1269" t="s">
        <v>30</v>
      </c>
      <c r="B399" s="1270"/>
      <c r="C399" s="1312"/>
      <c r="D399" s="1313"/>
      <c r="E399" s="1313"/>
      <c r="F399" s="1313"/>
      <c r="G399" s="1314"/>
      <c r="H399" s="51"/>
      <c r="I399" s="1269" t="s">
        <v>30</v>
      </c>
      <c r="J399" s="1270"/>
      <c r="K399" s="1312"/>
      <c r="L399" s="1313"/>
      <c r="M399" s="1313"/>
      <c r="N399" s="1313"/>
      <c r="O399" s="1314"/>
      <c r="P399" s="56"/>
    </row>
    <row r="400" spans="1:19" s="57" customFormat="1" ht="20.100000000000001" customHeight="1">
      <c r="A400" s="1267" t="s">
        <v>484</v>
      </c>
      <c r="B400" s="1268"/>
      <c r="C400" s="1262"/>
      <c r="D400" s="1320"/>
      <c r="E400" s="1373" t="s">
        <v>486</v>
      </c>
      <c r="F400" s="1268" t="s">
        <v>487</v>
      </c>
      <c r="G400" s="282"/>
      <c r="H400" s="51"/>
      <c r="I400" s="1267" t="s">
        <v>484</v>
      </c>
      <c r="J400" s="1268"/>
      <c r="K400" s="1262"/>
      <c r="L400" s="1320"/>
      <c r="M400" s="1373" t="s">
        <v>486</v>
      </c>
      <c r="N400" s="1268" t="s">
        <v>487</v>
      </c>
      <c r="O400" s="282"/>
      <c r="P400" s="56"/>
    </row>
    <row r="401" spans="1:16" s="57" customFormat="1" ht="20.100000000000001" customHeight="1">
      <c r="A401" s="1281" t="s">
        <v>122</v>
      </c>
      <c r="B401" s="1282"/>
      <c r="C401" s="1283">
        <f>C400-G400</f>
        <v>0</v>
      </c>
      <c r="D401" s="1284"/>
      <c r="E401" s="1318" t="s">
        <v>112</v>
      </c>
      <c r="F401" s="1319"/>
      <c r="G401" s="285"/>
      <c r="H401" s="56"/>
      <c r="I401" s="1281" t="s">
        <v>122</v>
      </c>
      <c r="J401" s="1282"/>
      <c r="K401" s="1283">
        <f>K400-O400</f>
        <v>0</v>
      </c>
      <c r="L401" s="1284"/>
      <c r="M401" s="1318" t="s">
        <v>112</v>
      </c>
      <c r="N401" s="1319"/>
      <c r="O401" s="285"/>
      <c r="P401" s="56"/>
    </row>
    <row r="402" spans="1:16" s="57" customFormat="1" ht="20.100000000000001" customHeight="1">
      <c r="A402" s="1374" t="s">
        <v>123</v>
      </c>
      <c r="B402" s="1375"/>
      <c r="C402" s="1376"/>
      <c r="D402" s="1376"/>
      <c r="E402" s="1377" t="str">
        <f>IF(C401*G401=0,"",C401*G401)</f>
        <v/>
      </c>
      <c r="F402" s="1378"/>
      <c r="G402" s="1379"/>
      <c r="H402" s="60"/>
      <c r="I402" s="1374" t="s">
        <v>123</v>
      </c>
      <c r="J402" s="1375"/>
      <c r="K402" s="1376"/>
      <c r="L402" s="1376"/>
      <c r="M402" s="1377" t="str">
        <f>IF(K401*O401=0,"",K401*O401)</f>
        <v/>
      </c>
      <c r="N402" s="1378"/>
      <c r="O402" s="1379"/>
      <c r="P402" s="56"/>
    </row>
    <row r="403" spans="1:16" s="57" customFormat="1" ht="20.100000000000001" customHeight="1">
      <c r="A403" s="1299" t="s">
        <v>116</v>
      </c>
      <c r="B403" s="1303"/>
      <c r="C403" s="1321" t="str">
        <f>IF(G401="","",SUM(F407:F416))</f>
        <v/>
      </c>
      <c r="D403" s="1321"/>
      <c r="E403" s="1295" t="s">
        <v>117</v>
      </c>
      <c r="F403" s="1296"/>
      <c r="G403" s="280" t="str">
        <f>IF(E402="","",C403/E402)</f>
        <v/>
      </c>
      <c r="H403" s="51"/>
      <c r="I403" s="1299" t="s">
        <v>116</v>
      </c>
      <c r="J403" s="1303"/>
      <c r="K403" s="1321" t="str">
        <f>IF(O401="","",SUM(N407:N416))</f>
        <v/>
      </c>
      <c r="L403" s="1321"/>
      <c r="M403" s="1295" t="s">
        <v>117</v>
      </c>
      <c r="N403" s="1296"/>
      <c r="O403" s="280" t="str">
        <f>IF(M402="","",K403/M402)</f>
        <v/>
      </c>
      <c r="P403" s="56"/>
    </row>
    <row r="404" spans="1:16" s="57" customFormat="1" ht="20.100000000000001" customHeight="1">
      <c r="A404" s="1326" t="s">
        <v>596</v>
      </c>
      <c r="B404" s="1327"/>
      <c r="C404" s="1322" t="str">
        <f>IF(G401="","",SUM(F407:F416,F419))</f>
        <v/>
      </c>
      <c r="D404" s="1322"/>
      <c r="E404" s="1310" t="s">
        <v>598</v>
      </c>
      <c r="F404" s="1311"/>
      <c r="G404" s="281" t="str">
        <f>IF(E402="","",C404/E402)</f>
        <v/>
      </c>
      <c r="H404" s="51"/>
      <c r="I404" s="1326" t="s">
        <v>596</v>
      </c>
      <c r="J404" s="1327"/>
      <c r="K404" s="1322" t="str">
        <f>IF(O401="","",SUM(N407:N416,N419))</f>
        <v/>
      </c>
      <c r="L404" s="1322"/>
      <c r="M404" s="1310" t="s">
        <v>598</v>
      </c>
      <c r="N404" s="1311"/>
      <c r="O404" s="281" t="str">
        <f>IF(M402="","",K404/M402)</f>
        <v/>
      </c>
      <c r="P404" s="56"/>
    </row>
    <row r="405" spans="1:16" s="57" customFormat="1" ht="20.100000000000001" customHeight="1">
      <c r="A405" s="1340" t="s">
        <v>197</v>
      </c>
      <c r="B405" s="1341"/>
      <c r="C405" s="1341"/>
      <c r="D405" s="1341"/>
      <c r="E405" s="1341"/>
      <c r="F405" s="1341"/>
      <c r="G405" s="1342"/>
      <c r="H405" s="51"/>
      <c r="I405" s="1340" t="s">
        <v>197</v>
      </c>
      <c r="J405" s="1341"/>
      <c r="K405" s="1341"/>
      <c r="L405" s="1341"/>
      <c r="M405" s="1341"/>
      <c r="N405" s="1341"/>
      <c r="O405" s="1342"/>
      <c r="P405" s="56"/>
    </row>
    <row r="406" spans="1:16" s="57" customFormat="1" ht="20.100000000000001" customHeight="1">
      <c r="A406" s="1334" t="s">
        <v>45</v>
      </c>
      <c r="B406" s="1335"/>
      <c r="C406" s="1335"/>
      <c r="D406" s="240" t="s">
        <v>440</v>
      </c>
      <c r="E406" s="241" t="s">
        <v>31</v>
      </c>
      <c r="F406" s="241" t="s">
        <v>32</v>
      </c>
      <c r="G406" s="242" t="s">
        <v>33</v>
      </c>
      <c r="H406" s="252"/>
      <c r="I406" s="1334" t="s">
        <v>45</v>
      </c>
      <c r="J406" s="1335"/>
      <c r="K406" s="1335"/>
      <c r="L406" s="240" t="s">
        <v>440</v>
      </c>
      <c r="M406" s="241" t="s">
        <v>31</v>
      </c>
      <c r="N406" s="241" t="s">
        <v>32</v>
      </c>
      <c r="O406" s="242" t="s">
        <v>33</v>
      </c>
      <c r="P406" s="56"/>
    </row>
    <row r="407" spans="1:16" s="233" customFormat="1" ht="20.100000000000001" customHeight="1">
      <c r="A407" s="1349"/>
      <c r="B407" s="1350"/>
      <c r="C407" s="1350"/>
      <c r="D407" s="283"/>
      <c r="E407" s="243" t="s">
        <v>31</v>
      </c>
      <c r="F407" s="244"/>
      <c r="G407" s="245">
        <f t="shared" ref="G407:G416" si="30">D407*F407</f>
        <v>0</v>
      </c>
      <c r="H407" s="252"/>
      <c r="I407" s="1349"/>
      <c r="J407" s="1350"/>
      <c r="K407" s="1350"/>
      <c r="L407" s="283"/>
      <c r="M407" s="243" t="s">
        <v>31</v>
      </c>
      <c r="N407" s="244"/>
      <c r="O407" s="245">
        <f t="shared" ref="O407:O416" si="31">L407*N407</f>
        <v>0</v>
      </c>
      <c r="P407" s="253"/>
    </row>
    <row r="408" spans="1:16" s="233" customFormat="1" ht="20.100000000000001" customHeight="1">
      <c r="A408" s="1338"/>
      <c r="B408" s="1339"/>
      <c r="C408" s="1339"/>
      <c r="D408" s="284"/>
      <c r="E408" s="246" t="s">
        <v>31</v>
      </c>
      <c r="F408" s="247"/>
      <c r="G408" s="248">
        <f t="shared" si="30"/>
        <v>0</v>
      </c>
      <c r="H408" s="252"/>
      <c r="I408" s="1338"/>
      <c r="J408" s="1339"/>
      <c r="K408" s="1339"/>
      <c r="L408" s="284"/>
      <c r="M408" s="246" t="s">
        <v>31</v>
      </c>
      <c r="N408" s="247"/>
      <c r="O408" s="248">
        <f t="shared" si="31"/>
        <v>0</v>
      </c>
      <c r="P408" s="253"/>
    </row>
    <row r="409" spans="1:16" s="233" customFormat="1" ht="20.100000000000001" customHeight="1">
      <c r="A409" s="1338"/>
      <c r="B409" s="1339"/>
      <c r="C409" s="1339"/>
      <c r="D409" s="284"/>
      <c r="E409" s="246" t="s">
        <v>31</v>
      </c>
      <c r="F409" s="247"/>
      <c r="G409" s="248">
        <f t="shared" si="30"/>
        <v>0</v>
      </c>
      <c r="H409" s="252"/>
      <c r="I409" s="1338"/>
      <c r="J409" s="1339"/>
      <c r="K409" s="1339"/>
      <c r="L409" s="284"/>
      <c r="M409" s="246" t="s">
        <v>31</v>
      </c>
      <c r="N409" s="247"/>
      <c r="O409" s="248">
        <f t="shared" si="31"/>
        <v>0</v>
      </c>
      <c r="P409" s="253"/>
    </row>
    <row r="410" spans="1:16" s="233" customFormat="1" ht="20.100000000000001" customHeight="1">
      <c r="A410" s="1338"/>
      <c r="B410" s="1339"/>
      <c r="C410" s="1339"/>
      <c r="D410" s="284"/>
      <c r="E410" s="246" t="s">
        <v>31</v>
      </c>
      <c r="F410" s="247"/>
      <c r="G410" s="248">
        <f t="shared" si="30"/>
        <v>0</v>
      </c>
      <c r="H410" s="252"/>
      <c r="I410" s="1338"/>
      <c r="J410" s="1339"/>
      <c r="K410" s="1339"/>
      <c r="L410" s="284"/>
      <c r="M410" s="246" t="s">
        <v>31</v>
      </c>
      <c r="N410" s="247"/>
      <c r="O410" s="248">
        <f t="shared" si="31"/>
        <v>0</v>
      </c>
      <c r="P410" s="253"/>
    </row>
    <row r="411" spans="1:16" s="233" customFormat="1" ht="20.100000000000001" customHeight="1">
      <c r="A411" s="1338"/>
      <c r="B411" s="1339"/>
      <c r="C411" s="1339"/>
      <c r="D411" s="284"/>
      <c r="E411" s="246" t="s">
        <v>31</v>
      </c>
      <c r="F411" s="247"/>
      <c r="G411" s="248">
        <f t="shared" si="30"/>
        <v>0</v>
      </c>
      <c r="H411" s="252"/>
      <c r="I411" s="1338"/>
      <c r="J411" s="1339"/>
      <c r="K411" s="1339"/>
      <c r="L411" s="284"/>
      <c r="M411" s="246" t="s">
        <v>31</v>
      </c>
      <c r="N411" s="247"/>
      <c r="O411" s="248">
        <f t="shared" si="31"/>
        <v>0</v>
      </c>
      <c r="P411" s="253"/>
    </row>
    <row r="412" spans="1:16" s="233" customFormat="1" ht="20.100000000000001" customHeight="1">
      <c r="A412" s="1338"/>
      <c r="B412" s="1339"/>
      <c r="C412" s="1339"/>
      <c r="D412" s="284"/>
      <c r="E412" s="246" t="s">
        <v>31</v>
      </c>
      <c r="F412" s="247"/>
      <c r="G412" s="248">
        <f t="shared" si="30"/>
        <v>0</v>
      </c>
      <c r="H412" s="252"/>
      <c r="I412" s="1338"/>
      <c r="J412" s="1339"/>
      <c r="K412" s="1339"/>
      <c r="L412" s="284"/>
      <c r="M412" s="246" t="s">
        <v>31</v>
      </c>
      <c r="N412" s="247"/>
      <c r="O412" s="248">
        <f t="shared" si="31"/>
        <v>0</v>
      </c>
      <c r="P412" s="253"/>
    </row>
    <row r="413" spans="1:16" s="233" customFormat="1" ht="20.100000000000001" customHeight="1">
      <c r="A413" s="1338"/>
      <c r="B413" s="1339"/>
      <c r="C413" s="1339"/>
      <c r="D413" s="284"/>
      <c r="E413" s="246" t="s">
        <v>31</v>
      </c>
      <c r="F413" s="247"/>
      <c r="G413" s="248">
        <f t="shared" si="30"/>
        <v>0</v>
      </c>
      <c r="H413" s="252"/>
      <c r="I413" s="1338"/>
      <c r="J413" s="1339"/>
      <c r="K413" s="1339"/>
      <c r="L413" s="284"/>
      <c r="M413" s="246" t="s">
        <v>31</v>
      </c>
      <c r="N413" s="247"/>
      <c r="O413" s="248">
        <f t="shared" si="31"/>
        <v>0</v>
      </c>
      <c r="P413" s="253"/>
    </row>
    <row r="414" spans="1:16" s="233" customFormat="1" ht="20.100000000000001" customHeight="1">
      <c r="A414" s="1338"/>
      <c r="B414" s="1339"/>
      <c r="C414" s="1339"/>
      <c r="D414" s="284"/>
      <c r="E414" s="246" t="s">
        <v>31</v>
      </c>
      <c r="F414" s="247"/>
      <c r="G414" s="248">
        <f t="shared" si="30"/>
        <v>0</v>
      </c>
      <c r="H414" s="252"/>
      <c r="I414" s="1338"/>
      <c r="J414" s="1339"/>
      <c r="K414" s="1339"/>
      <c r="L414" s="284"/>
      <c r="M414" s="246" t="s">
        <v>31</v>
      </c>
      <c r="N414" s="247"/>
      <c r="O414" s="248">
        <f t="shared" si="31"/>
        <v>0</v>
      </c>
      <c r="P414" s="253"/>
    </row>
    <row r="415" spans="1:16" s="233" customFormat="1" ht="20.100000000000001" customHeight="1">
      <c r="A415" s="1338"/>
      <c r="B415" s="1339"/>
      <c r="C415" s="1339"/>
      <c r="D415" s="284"/>
      <c r="E415" s="246" t="s">
        <v>31</v>
      </c>
      <c r="F415" s="247"/>
      <c r="G415" s="248">
        <f t="shared" si="30"/>
        <v>0</v>
      </c>
      <c r="H415" s="252"/>
      <c r="I415" s="1338"/>
      <c r="J415" s="1339"/>
      <c r="K415" s="1339"/>
      <c r="L415" s="284"/>
      <c r="M415" s="246" t="s">
        <v>31</v>
      </c>
      <c r="N415" s="247"/>
      <c r="O415" s="248">
        <f t="shared" si="31"/>
        <v>0</v>
      </c>
      <c r="P415" s="253"/>
    </row>
    <row r="416" spans="1:16" s="233" customFormat="1" ht="20.100000000000001" customHeight="1">
      <c r="A416" s="1338"/>
      <c r="B416" s="1339"/>
      <c r="C416" s="1339"/>
      <c r="D416" s="284"/>
      <c r="E416" s="246" t="s">
        <v>31</v>
      </c>
      <c r="F416" s="247"/>
      <c r="G416" s="248">
        <f t="shared" si="30"/>
        <v>0</v>
      </c>
      <c r="H416" s="252"/>
      <c r="I416" s="1338"/>
      <c r="J416" s="1339"/>
      <c r="K416" s="1339"/>
      <c r="L416" s="284"/>
      <c r="M416" s="246" t="s">
        <v>31</v>
      </c>
      <c r="N416" s="247"/>
      <c r="O416" s="248">
        <f t="shared" si="31"/>
        <v>0</v>
      </c>
      <c r="P416" s="253"/>
    </row>
    <row r="417" spans="1:19" s="233" customFormat="1" ht="20.100000000000001" customHeight="1">
      <c r="A417" s="1343" t="s">
        <v>556</v>
      </c>
      <c r="B417" s="1344"/>
      <c r="C417" s="1345"/>
      <c r="D417" s="499" t="s">
        <v>478</v>
      </c>
      <c r="E417" s="1293" t="s">
        <v>500</v>
      </c>
      <c r="F417" s="1294"/>
      <c r="G417" s="500" t="s">
        <v>498</v>
      </c>
      <c r="H417" s="230"/>
      <c r="I417" s="1343" t="s">
        <v>556</v>
      </c>
      <c r="J417" s="1344"/>
      <c r="K417" s="1345"/>
      <c r="L417" s="499" t="s">
        <v>478</v>
      </c>
      <c r="M417" s="1293" t="s">
        <v>500</v>
      </c>
      <c r="N417" s="1294"/>
      <c r="O417" s="500" t="s">
        <v>498</v>
      </c>
      <c r="P417" s="253"/>
    </row>
    <row r="418" spans="1:19" s="233" customFormat="1" ht="19.899999999999999" customHeight="1">
      <c r="A418" s="1346"/>
      <c r="B418" s="1347"/>
      <c r="C418" s="1348"/>
      <c r="D418" s="234"/>
      <c r="E418" s="1332"/>
      <c r="F418" s="1333"/>
      <c r="G418" s="501"/>
      <c r="H418" s="235"/>
      <c r="I418" s="1346"/>
      <c r="J418" s="1347"/>
      <c r="K418" s="1348"/>
      <c r="L418" s="234"/>
      <c r="M418" s="1332"/>
      <c r="N418" s="1333"/>
      <c r="O418" s="501"/>
      <c r="P418" s="253"/>
    </row>
    <row r="419" spans="1:19" s="238" customFormat="1" ht="20.100000000000001" customHeight="1">
      <c r="A419" s="1330" t="s">
        <v>497</v>
      </c>
      <c r="B419" s="1331"/>
      <c r="C419" s="1331"/>
      <c r="D419" s="654">
        <v>0</v>
      </c>
      <c r="E419" s="271" t="s">
        <v>31</v>
      </c>
      <c r="F419" s="1353"/>
      <c r="G419" s="1383"/>
      <c r="H419" s="230"/>
      <c r="I419" s="1330" t="s">
        <v>497</v>
      </c>
      <c r="J419" s="1331"/>
      <c r="K419" s="1331"/>
      <c r="L419" s="654">
        <v>0</v>
      </c>
      <c r="M419" s="271" t="s">
        <v>31</v>
      </c>
      <c r="N419" s="1353"/>
      <c r="O419" s="1383"/>
      <c r="P419" s="254"/>
      <c r="R419" s="236"/>
      <c r="S419" s="237"/>
    </row>
    <row r="420" spans="1:19" s="233" customFormat="1" ht="20.100000000000001" customHeight="1">
      <c r="A420" s="1328" t="s">
        <v>114</v>
      </c>
      <c r="B420" s="1329"/>
      <c r="C420" s="1329"/>
      <c r="D420" s="1329"/>
      <c r="E420" s="1329"/>
      <c r="F420" s="1329"/>
      <c r="G420" s="255">
        <f>SUM(G407:G416)</f>
        <v>0</v>
      </c>
      <c r="H420" s="51"/>
      <c r="I420" s="1328" t="s">
        <v>114</v>
      </c>
      <c r="J420" s="1329"/>
      <c r="K420" s="1329"/>
      <c r="L420" s="1329"/>
      <c r="M420" s="1329"/>
      <c r="N420" s="1329"/>
      <c r="O420" s="255">
        <f>SUM(O407:O416)</f>
        <v>0</v>
      </c>
      <c r="P420" s="253"/>
    </row>
    <row r="421" spans="1:19" s="57" customFormat="1" ht="20.100000000000001" customHeight="1">
      <c r="A421" s="1304" t="s">
        <v>241</v>
      </c>
      <c r="B421" s="1305"/>
      <c r="C421" s="1305"/>
      <c r="D421" s="1305"/>
      <c r="E421" s="1305"/>
      <c r="F421" s="1306"/>
      <c r="G421" s="261"/>
      <c r="H421" s="60"/>
      <c r="I421" s="1304" t="s">
        <v>241</v>
      </c>
      <c r="J421" s="1305"/>
      <c r="K421" s="1305"/>
      <c r="L421" s="1305"/>
      <c r="M421" s="1305"/>
      <c r="N421" s="1306"/>
      <c r="O421" s="261"/>
      <c r="P421" s="56"/>
    </row>
    <row r="422" spans="1:19" s="57" customFormat="1" ht="20.100000000000001" customHeight="1">
      <c r="A422" s="1328" t="s">
        <v>115</v>
      </c>
      <c r="B422" s="1329"/>
      <c r="C422" s="1329"/>
      <c r="D422" s="1329"/>
      <c r="E422" s="1329"/>
      <c r="F422" s="1329"/>
      <c r="G422" s="255">
        <f>G420+G421</f>
        <v>0</v>
      </c>
      <c r="H422" s="51"/>
      <c r="I422" s="1328" t="s">
        <v>115</v>
      </c>
      <c r="J422" s="1329"/>
      <c r="K422" s="1329"/>
      <c r="L422" s="1329"/>
      <c r="M422" s="1329"/>
      <c r="N422" s="1329"/>
      <c r="O422" s="255">
        <f>O420+O421</f>
        <v>0</v>
      </c>
      <c r="P422" s="56"/>
    </row>
    <row r="423" spans="1:19" s="57" customFormat="1" ht="20.100000000000001" customHeight="1">
      <c r="A423" s="64"/>
      <c r="B423" s="64"/>
      <c r="C423" s="64"/>
      <c r="D423" s="185"/>
      <c r="E423" s="64"/>
      <c r="F423" s="64"/>
      <c r="G423" s="64"/>
      <c r="H423" s="64"/>
      <c r="I423" s="64"/>
      <c r="J423" s="64"/>
      <c r="K423" s="64"/>
      <c r="L423" s="185"/>
      <c r="M423" s="64"/>
      <c r="N423" s="64"/>
      <c r="O423" s="64"/>
      <c r="P423" s="56"/>
    </row>
    <row r="424" spans="1:19" s="57" customFormat="1" ht="20.100000000000001" customHeight="1">
      <c r="A424" s="25"/>
      <c r="B424" s="25"/>
      <c r="C424" s="25"/>
      <c r="D424" s="186"/>
      <c r="E424" s="25"/>
      <c r="F424" s="25"/>
      <c r="G424" s="25"/>
      <c r="H424" s="25"/>
      <c r="I424" s="25"/>
      <c r="J424" s="25"/>
      <c r="K424" s="25"/>
      <c r="L424" s="186"/>
      <c r="M424" s="25"/>
      <c r="N424" s="25"/>
      <c r="O424" s="25"/>
      <c r="P424" s="56"/>
    </row>
    <row r="425" spans="1:19" ht="20.100000000000001" customHeight="1">
      <c r="A425" s="25"/>
      <c r="B425" s="25"/>
      <c r="C425" s="25"/>
      <c r="D425" s="186"/>
      <c r="E425" s="25"/>
      <c r="F425" s="25"/>
      <c r="G425" s="25"/>
      <c r="H425" s="25"/>
      <c r="I425" s="25"/>
      <c r="J425" s="25"/>
      <c r="K425" s="25"/>
      <c r="L425" s="186"/>
      <c r="M425" s="25"/>
      <c r="N425" s="25"/>
      <c r="O425" s="25"/>
    </row>
    <row r="426" spans="1:19" ht="20.100000000000001" customHeight="1">
      <c r="A426" s="25"/>
      <c r="B426" s="25"/>
      <c r="C426" s="25"/>
      <c r="D426" s="186"/>
      <c r="E426" s="25"/>
      <c r="F426" s="25"/>
      <c r="G426" s="25"/>
      <c r="H426" s="25"/>
      <c r="I426" s="25"/>
      <c r="J426" s="25"/>
      <c r="K426" s="25"/>
      <c r="L426" s="186"/>
      <c r="M426" s="25"/>
      <c r="N426" s="25"/>
      <c r="O426" s="25"/>
    </row>
    <row r="427" spans="1:19" ht="20.100000000000001" customHeight="1">
      <c r="A427" s="25"/>
      <c r="B427" s="25"/>
      <c r="C427" s="25"/>
      <c r="D427" s="186"/>
      <c r="E427" s="25"/>
      <c r="F427" s="25"/>
      <c r="G427" s="25"/>
      <c r="H427" s="25"/>
      <c r="I427" s="25"/>
      <c r="J427" s="25"/>
      <c r="K427" s="25"/>
      <c r="L427" s="186"/>
      <c r="M427" s="25"/>
      <c r="N427" s="25"/>
      <c r="O427" s="25"/>
    </row>
    <row r="428" spans="1:19" ht="20.100000000000001" customHeight="1">
      <c r="A428" s="25"/>
      <c r="B428" s="25"/>
      <c r="C428" s="25"/>
      <c r="D428" s="186"/>
      <c r="E428" s="25"/>
      <c r="F428" s="25"/>
      <c r="G428" s="25"/>
      <c r="H428" s="25"/>
      <c r="I428" s="25"/>
      <c r="J428" s="25"/>
      <c r="K428" s="25"/>
      <c r="L428" s="186"/>
      <c r="M428" s="25"/>
      <c r="N428" s="25"/>
      <c r="O428" s="25"/>
    </row>
    <row r="429" spans="1:19" ht="20.100000000000001" customHeight="1">
      <c r="A429" s="25"/>
      <c r="B429" s="25"/>
      <c r="C429" s="25"/>
      <c r="D429" s="186"/>
      <c r="E429" s="25"/>
      <c r="F429" s="25"/>
      <c r="G429" s="25"/>
      <c r="H429" s="25"/>
      <c r="I429" s="25"/>
      <c r="J429" s="25"/>
      <c r="K429" s="25"/>
      <c r="L429" s="186"/>
      <c r="M429" s="25"/>
      <c r="N429" s="25"/>
      <c r="O429" s="25"/>
    </row>
    <row r="430" spans="1:19" ht="20.100000000000001" customHeight="1">
      <c r="A430" s="25"/>
      <c r="B430" s="25"/>
      <c r="C430" s="25"/>
      <c r="D430" s="186"/>
      <c r="E430" s="25"/>
      <c r="F430" s="25"/>
      <c r="G430" s="25"/>
      <c r="H430" s="25"/>
      <c r="I430" s="25"/>
      <c r="J430" s="25"/>
      <c r="K430" s="25"/>
      <c r="L430" s="186"/>
      <c r="M430" s="25"/>
      <c r="N430" s="25"/>
      <c r="O430" s="25"/>
    </row>
    <row r="431" spans="1:19" ht="20.100000000000001" customHeight="1">
      <c r="A431" s="25"/>
      <c r="B431" s="25"/>
      <c r="C431" s="25"/>
      <c r="D431" s="186"/>
      <c r="E431" s="25"/>
      <c r="F431" s="25"/>
      <c r="G431" s="25"/>
      <c r="H431" s="25"/>
      <c r="I431" s="25"/>
      <c r="J431" s="25"/>
      <c r="K431" s="25"/>
      <c r="L431" s="186"/>
      <c r="M431" s="25"/>
      <c r="N431" s="25"/>
      <c r="O431" s="25"/>
    </row>
    <row r="432" spans="1:19" ht="20.100000000000001" customHeight="1">
      <c r="A432" s="25"/>
      <c r="B432" s="25"/>
      <c r="C432" s="25"/>
      <c r="D432" s="186"/>
      <c r="E432" s="25"/>
      <c r="F432" s="25"/>
      <c r="G432" s="25"/>
      <c r="H432" s="25"/>
      <c r="I432" s="25"/>
      <c r="J432" s="25"/>
      <c r="K432" s="25"/>
      <c r="L432" s="186"/>
      <c r="M432" s="25"/>
      <c r="N432" s="25"/>
      <c r="O432" s="25"/>
    </row>
    <row r="433" spans="1:15" ht="20.100000000000001" customHeight="1">
      <c r="A433" s="25"/>
      <c r="B433" s="25"/>
      <c r="C433" s="25"/>
      <c r="D433" s="186"/>
      <c r="E433" s="25"/>
      <c r="F433" s="25"/>
      <c r="G433" s="25"/>
      <c r="H433" s="25"/>
      <c r="I433" s="25"/>
      <c r="J433" s="25"/>
      <c r="K433" s="25"/>
      <c r="L433" s="186"/>
      <c r="M433" s="25"/>
      <c r="N433" s="25"/>
      <c r="O433" s="25"/>
    </row>
    <row r="434" spans="1:15" ht="20.100000000000001" customHeight="1">
      <c r="A434" s="25"/>
      <c r="B434" s="25"/>
      <c r="C434" s="25"/>
      <c r="D434" s="186"/>
      <c r="E434" s="25"/>
      <c r="F434" s="25"/>
      <c r="G434" s="25"/>
      <c r="H434" s="25"/>
      <c r="I434" s="25"/>
      <c r="J434" s="25"/>
      <c r="K434" s="25"/>
      <c r="L434" s="186"/>
      <c r="M434" s="25"/>
      <c r="N434" s="25"/>
      <c r="O434" s="25"/>
    </row>
    <row r="435" spans="1:15" ht="20.100000000000001" customHeight="1">
      <c r="A435" s="25"/>
      <c r="B435" s="25"/>
      <c r="C435" s="25"/>
      <c r="D435" s="186"/>
      <c r="E435" s="25"/>
      <c r="F435" s="25"/>
      <c r="G435" s="25"/>
      <c r="H435" s="25"/>
      <c r="I435" s="25"/>
      <c r="J435" s="25"/>
      <c r="K435" s="25"/>
      <c r="L435" s="186"/>
      <c r="M435" s="25"/>
      <c r="N435" s="25"/>
      <c r="O435" s="25"/>
    </row>
    <row r="436" spans="1:15" ht="20.100000000000001" customHeight="1">
      <c r="A436" s="25"/>
      <c r="B436" s="25"/>
      <c r="C436" s="25"/>
      <c r="D436" s="186"/>
      <c r="E436" s="25"/>
      <c r="F436" s="25"/>
      <c r="G436" s="25"/>
      <c r="H436" s="25"/>
      <c r="I436" s="25"/>
      <c r="J436" s="25"/>
      <c r="K436" s="25"/>
      <c r="L436" s="186"/>
      <c r="M436" s="25"/>
      <c r="N436" s="25"/>
      <c r="O436" s="25"/>
    </row>
    <row r="437" spans="1:15" ht="20.100000000000001" customHeight="1">
      <c r="A437" s="25"/>
      <c r="B437" s="25"/>
      <c r="C437" s="25"/>
      <c r="D437" s="186"/>
      <c r="E437" s="25"/>
      <c r="F437" s="25"/>
      <c r="G437" s="25"/>
      <c r="H437" s="25"/>
      <c r="I437" s="25"/>
      <c r="J437" s="25"/>
      <c r="K437" s="25"/>
      <c r="L437" s="186"/>
      <c r="M437" s="25"/>
      <c r="N437" s="25"/>
      <c r="O437" s="25"/>
    </row>
    <row r="438" spans="1:15" ht="20.100000000000001" customHeight="1">
      <c r="A438" s="25"/>
      <c r="B438" s="25"/>
      <c r="C438" s="25"/>
      <c r="D438" s="186"/>
      <c r="E438" s="25"/>
      <c r="F438" s="25"/>
      <c r="G438" s="25"/>
      <c r="H438" s="25"/>
      <c r="I438" s="25"/>
      <c r="J438" s="25"/>
      <c r="K438" s="25"/>
      <c r="L438" s="186"/>
      <c r="M438" s="25"/>
      <c r="N438" s="25"/>
      <c r="O438" s="25"/>
    </row>
    <row r="439" spans="1:15" ht="20.100000000000001" customHeight="1">
      <c r="A439" s="25"/>
      <c r="B439" s="25"/>
      <c r="C439" s="25"/>
      <c r="D439" s="186"/>
      <c r="E439" s="25"/>
      <c r="F439" s="25"/>
      <c r="G439" s="25"/>
      <c r="H439" s="25"/>
      <c r="I439" s="25"/>
      <c r="J439" s="25"/>
      <c r="K439" s="25"/>
      <c r="L439" s="186"/>
      <c r="M439" s="25"/>
      <c r="N439" s="25"/>
      <c r="O439" s="25"/>
    </row>
    <row r="440" spans="1:15" ht="20.100000000000001" customHeight="1">
      <c r="A440" s="25"/>
      <c r="B440" s="25"/>
      <c r="C440" s="25"/>
      <c r="D440" s="186"/>
      <c r="E440" s="25"/>
      <c r="F440" s="25"/>
      <c r="G440" s="25"/>
      <c r="H440" s="25"/>
      <c r="I440" s="25"/>
      <c r="J440" s="25"/>
      <c r="K440" s="25"/>
      <c r="L440" s="186"/>
      <c r="M440" s="25"/>
      <c r="N440" s="25"/>
      <c r="O440" s="25"/>
    </row>
    <row r="441" spans="1:15" ht="20.100000000000001" customHeight="1">
      <c r="A441" s="25"/>
      <c r="B441" s="25"/>
      <c r="C441" s="25"/>
      <c r="D441" s="186"/>
      <c r="E441" s="25"/>
      <c r="F441" s="25"/>
      <c r="G441" s="25"/>
      <c r="H441" s="25"/>
      <c r="I441" s="25"/>
      <c r="J441" s="25"/>
      <c r="K441" s="25"/>
      <c r="L441" s="186"/>
      <c r="M441" s="25"/>
      <c r="N441" s="25"/>
      <c r="O441" s="25"/>
    </row>
  </sheetData>
  <sheetProtection algorithmName="SHA-512" hashValue="iYbE3okkxZdzJ2MuSMoC4r2w9SpXlE4A1eqitskUDbt3vb/qCJBZTaoDPtXjUQsFxDcL967EoXqJctY6ov5Erg==" saltValue="qt0HvMetC2g7oTFPW980zw==" spinCount="100000" sheet="1" objects="1" scenarios="1"/>
  <mergeCells count="1234">
    <mergeCell ref="F367:G367"/>
    <mergeCell ref="N367:O367"/>
    <mergeCell ref="F393:G393"/>
    <mergeCell ref="N393:O393"/>
    <mergeCell ref="F419:G419"/>
    <mergeCell ref="N419:O419"/>
    <mergeCell ref="A350:D350"/>
    <mergeCell ref="E350:G350"/>
    <mergeCell ref="I350:L350"/>
    <mergeCell ref="M350:O350"/>
    <mergeCell ref="E374:F374"/>
    <mergeCell ref="M374:N374"/>
    <mergeCell ref="A376:D376"/>
    <mergeCell ref="E376:G376"/>
    <mergeCell ref="I376:L376"/>
    <mergeCell ref="M376:O376"/>
    <mergeCell ref="E400:F400"/>
    <mergeCell ref="M400:N400"/>
    <mergeCell ref="A402:D402"/>
    <mergeCell ref="E402:G402"/>
    <mergeCell ref="I402:L402"/>
    <mergeCell ref="M402:O402"/>
    <mergeCell ref="K352:L352"/>
    <mergeCell ref="M352:N352"/>
    <mergeCell ref="A380:C380"/>
    <mergeCell ref="I380:K380"/>
    <mergeCell ref="A381:C381"/>
    <mergeCell ref="I381:K381"/>
    <mergeCell ref="A382:C382"/>
    <mergeCell ref="I382:K382"/>
    <mergeCell ref="A358:C358"/>
    <mergeCell ref="I358:K358"/>
    <mergeCell ref="F107:G107"/>
    <mergeCell ref="N107:O107"/>
    <mergeCell ref="F133:G133"/>
    <mergeCell ref="N133:O133"/>
    <mergeCell ref="F159:G159"/>
    <mergeCell ref="N159:O159"/>
    <mergeCell ref="F185:G185"/>
    <mergeCell ref="N185:O185"/>
    <mergeCell ref="F211:G211"/>
    <mergeCell ref="N211:O211"/>
    <mergeCell ref="F237:G237"/>
    <mergeCell ref="N237:O237"/>
    <mergeCell ref="F263:G263"/>
    <mergeCell ref="N263:O263"/>
    <mergeCell ref="A272:D272"/>
    <mergeCell ref="E272:G272"/>
    <mergeCell ref="I272:L272"/>
    <mergeCell ref="M272:O272"/>
    <mergeCell ref="E194:G194"/>
    <mergeCell ref="I194:L194"/>
    <mergeCell ref="M194:O194"/>
    <mergeCell ref="E218:F218"/>
    <mergeCell ref="M218:N218"/>
    <mergeCell ref="A220:D220"/>
    <mergeCell ref="E220:G220"/>
    <mergeCell ref="I220:L220"/>
    <mergeCell ref="M220:O220"/>
    <mergeCell ref="E244:F244"/>
    <mergeCell ref="M244:N244"/>
    <mergeCell ref="A246:D246"/>
    <mergeCell ref="A208:C208"/>
    <mergeCell ref="I208:K208"/>
    <mergeCell ref="E348:F348"/>
    <mergeCell ref="M348:N348"/>
    <mergeCell ref="F289:G289"/>
    <mergeCell ref="N289:O289"/>
    <mergeCell ref="F315:G315"/>
    <mergeCell ref="N315:O315"/>
    <mergeCell ref="F341:G341"/>
    <mergeCell ref="N341:O341"/>
    <mergeCell ref="A317:F317"/>
    <mergeCell ref="I317:N317"/>
    <mergeCell ref="A318:F318"/>
    <mergeCell ref="I318:N318"/>
    <mergeCell ref="A307:C307"/>
    <mergeCell ref="I307:K307"/>
    <mergeCell ref="A308:C308"/>
    <mergeCell ref="I308:K308"/>
    <mergeCell ref="A309:C309"/>
    <mergeCell ref="I309:K309"/>
    <mergeCell ref="A302:C302"/>
    <mergeCell ref="I302:K302"/>
    <mergeCell ref="A338:C338"/>
    <mergeCell ref="I338:K338"/>
    <mergeCell ref="I325:J325"/>
    <mergeCell ref="A343:F343"/>
    <mergeCell ref="A337:C337"/>
    <mergeCell ref="I337:K337"/>
    <mergeCell ref="A341:C341"/>
    <mergeCell ref="I341:K341"/>
    <mergeCell ref="K325:L325"/>
    <mergeCell ref="A125:C125"/>
    <mergeCell ref="I131:K132"/>
    <mergeCell ref="M131:N131"/>
    <mergeCell ref="E132:F132"/>
    <mergeCell ref="E246:G246"/>
    <mergeCell ref="I246:L246"/>
    <mergeCell ref="M246:O246"/>
    <mergeCell ref="E270:F270"/>
    <mergeCell ref="M270:N270"/>
    <mergeCell ref="A142:D142"/>
    <mergeCell ref="E142:G142"/>
    <mergeCell ref="I142:L142"/>
    <mergeCell ref="M142:O142"/>
    <mergeCell ref="E166:F166"/>
    <mergeCell ref="M166:N166"/>
    <mergeCell ref="E167:F167"/>
    <mergeCell ref="M167:N167"/>
    <mergeCell ref="A168:D168"/>
    <mergeCell ref="E168:G168"/>
    <mergeCell ref="I168:L168"/>
    <mergeCell ref="M168:O168"/>
    <mergeCell ref="E192:F192"/>
    <mergeCell ref="M192:N192"/>
    <mergeCell ref="I261:K262"/>
    <mergeCell ref="I211:K211"/>
    <mergeCell ref="K196:L196"/>
    <mergeCell ref="M196:N196"/>
    <mergeCell ref="A193:B193"/>
    <mergeCell ref="A234:C234"/>
    <mergeCell ref="I234:K234"/>
    <mergeCell ref="A237:C237"/>
    <mergeCell ref="I237:K237"/>
    <mergeCell ref="I44:K44"/>
    <mergeCell ref="A49:C49"/>
    <mergeCell ref="I47:K47"/>
    <mergeCell ref="A48:C48"/>
    <mergeCell ref="E114:F114"/>
    <mergeCell ref="M114:N114"/>
    <mergeCell ref="E115:F115"/>
    <mergeCell ref="M115:N115"/>
    <mergeCell ref="A116:D116"/>
    <mergeCell ref="E116:G116"/>
    <mergeCell ref="I116:L116"/>
    <mergeCell ref="M116:O116"/>
    <mergeCell ref="E140:F140"/>
    <mergeCell ref="M140:N140"/>
    <mergeCell ref="E141:F141"/>
    <mergeCell ref="M141:N141"/>
    <mergeCell ref="E62:F62"/>
    <mergeCell ref="M62:N62"/>
    <mergeCell ref="E63:F63"/>
    <mergeCell ref="M63:N63"/>
    <mergeCell ref="A64:D64"/>
    <mergeCell ref="E64:G64"/>
    <mergeCell ref="I64:L64"/>
    <mergeCell ref="M64:O64"/>
    <mergeCell ref="E88:F88"/>
    <mergeCell ref="M88:N88"/>
    <mergeCell ref="E89:F89"/>
    <mergeCell ref="M89:N89"/>
    <mergeCell ref="A90:D90"/>
    <mergeCell ref="E90:G90"/>
    <mergeCell ref="I90:L90"/>
    <mergeCell ref="M90:O90"/>
    <mergeCell ref="A117:B117"/>
    <mergeCell ref="C117:D117"/>
    <mergeCell ref="A157:C158"/>
    <mergeCell ref="E157:F157"/>
    <mergeCell ref="I157:K158"/>
    <mergeCell ref="M157:N157"/>
    <mergeCell ref="E158:F158"/>
    <mergeCell ref="M158:N158"/>
    <mergeCell ref="A131:C132"/>
    <mergeCell ref="E131:F131"/>
    <mergeCell ref="F29:G29"/>
    <mergeCell ref="N29:O29"/>
    <mergeCell ref="F55:G55"/>
    <mergeCell ref="N55:O55"/>
    <mergeCell ref="E10:F10"/>
    <mergeCell ref="E12:G12"/>
    <mergeCell ref="A12:D12"/>
    <mergeCell ref="M10:N10"/>
    <mergeCell ref="M11:N11"/>
    <mergeCell ref="I12:L12"/>
    <mergeCell ref="M12:O12"/>
    <mergeCell ref="E36:F36"/>
    <mergeCell ref="M36:N36"/>
    <mergeCell ref="E37:F37"/>
    <mergeCell ref="M37:N37"/>
    <mergeCell ref="A38:D38"/>
    <mergeCell ref="E38:G38"/>
    <mergeCell ref="I38:L38"/>
    <mergeCell ref="M38:O38"/>
    <mergeCell ref="C10:D10"/>
    <mergeCell ref="K10:L10"/>
    <mergeCell ref="I13:J13"/>
    <mergeCell ref="A152:C152"/>
    <mergeCell ref="I152:K152"/>
    <mergeCell ref="A212:F212"/>
    <mergeCell ref="I212:N212"/>
    <mergeCell ref="A261:C262"/>
    <mergeCell ref="E261:F261"/>
    <mergeCell ref="A200:C200"/>
    <mergeCell ref="I200:K200"/>
    <mergeCell ref="I196:J196"/>
    <mergeCell ref="I257:K257"/>
    <mergeCell ref="R18:R19"/>
    <mergeCell ref="R30:S33"/>
    <mergeCell ref="P28:Q31"/>
    <mergeCell ref="M105:N105"/>
    <mergeCell ref="E106:F106"/>
    <mergeCell ref="M106:N106"/>
    <mergeCell ref="M27:N27"/>
    <mergeCell ref="E28:F28"/>
    <mergeCell ref="E54:F54"/>
    <mergeCell ref="M54:N54"/>
    <mergeCell ref="C193:D193"/>
    <mergeCell ref="E193:F193"/>
    <mergeCell ref="I193:J193"/>
    <mergeCell ref="K193:L193"/>
    <mergeCell ref="M193:N193"/>
    <mergeCell ref="A199:C199"/>
    <mergeCell ref="I199:K199"/>
    <mergeCell ref="A197:G197"/>
    <mergeCell ref="I197:O197"/>
    <mergeCell ref="M195:N195"/>
    <mergeCell ref="M144:N144"/>
    <mergeCell ref="K117:L117"/>
    <mergeCell ref="M210:N210"/>
    <mergeCell ref="I258:K258"/>
    <mergeCell ref="M245:N245"/>
    <mergeCell ref="M247:N247"/>
    <mergeCell ref="A248:B248"/>
    <mergeCell ref="C248:D248"/>
    <mergeCell ref="A209:C210"/>
    <mergeCell ref="E209:F209"/>
    <mergeCell ref="I209:K210"/>
    <mergeCell ref="A239:F239"/>
    <mergeCell ref="M132:N132"/>
    <mergeCell ref="A145:G145"/>
    <mergeCell ref="I145:O145"/>
    <mergeCell ref="A266:F266"/>
    <mergeCell ref="I266:N266"/>
    <mergeCell ref="A255:C255"/>
    <mergeCell ref="E195:F195"/>
    <mergeCell ref="I195:J195"/>
    <mergeCell ref="K195:L195"/>
    <mergeCell ref="A198:C198"/>
    <mergeCell ref="I198:K198"/>
    <mergeCell ref="I214:N214"/>
    <mergeCell ref="A203:C203"/>
    <mergeCell ref="I203:K203"/>
    <mergeCell ref="A204:C204"/>
    <mergeCell ref="I204:K204"/>
    <mergeCell ref="A205:C205"/>
    <mergeCell ref="I205:K205"/>
    <mergeCell ref="A206:C206"/>
    <mergeCell ref="I206:K206"/>
    <mergeCell ref="A207:C207"/>
    <mergeCell ref="I151:K151"/>
    <mergeCell ref="I183:K184"/>
    <mergeCell ref="A213:F213"/>
    <mergeCell ref="I213:N213"/>
    <mergeCell ref="A214:F214"/>
    <mergeCell ref="I239:N239"/>
    <mergeCell ref="A240:F240"/>
    <mergeCell ref="I240:N240"/>
    <mergeCell ref="A235:C236"/>
    <mergeCell ref="M248:N248"/>
    <mergeCell ref="I243:J243"/>
    <mergeCell ref="K243:O243"/>
    <mergeCell ref="I231:K231"/>
    <mergeCell ref="A232:C232"/>
    <mergeCell ref="I232:K232"/>
    <mergeCell ref="A233:C233"/>
    <mergeCell ref="I233:K233"/>
    <mergeCell ref="A224:C224"/>
    <mergeCell ref="I224:K224"/>
    <mergeCell ref="A229:C229"/>
    <mergeCell ref="I229:K229"/>
    <mergeCell ref="A230:C230"/>
    <mergeCell ref="I230:K230"/>
    <mergeCell ref="A231:C231"/>
    <mergeCell ref="A211:C211"/>
    <mergeCell ref="A201:C201"/>
    <mergeCell ref="I201:K201"/>
    <mergeCell ref="A202:C202"/>
    <mergeCell ref="I202:K202"/>
    <mergeCell ref="A217:B217"/>
    <mergeCell ref="C217:G217"/>
    <mergeCell ref="I217:J217"/>
    <mergeCell ref="K217:O217"/>
    <mergeCell ref="A186:F186"/>
    <mergeCell ref="A192:B192"/>
    <mergeCell ref="C192:D192"/>
    <mergeCell ref="I192:J192"/>
    <mergeCell ref="K192:L192"/>
    <mergeCell ref="K248:L248"/>
    <mergeCell ref="A244:B244"/>
    <mergeCell ref="C244:D244"/>
    <mergeCell ref="I244:J244"/>
    <mergeCell ref="K244:L244"/>
    <mergeCell ref="A242:B242"/>
    <mergeCell ref="C242:G242"/>
    <mergeCell ref="I242:J242"/>
    <mergeCell ref="K242:O242"/>
    <mergeCell ref="A243:B243"/>
    <mergeCell ref="C243:G243"/>
    <mergeCell ref="I216:J216"/>
    <mergeCell ref="K216:O216"/>
    <mergeCell ref="A195:B195"/>
    <mergeCell ref="C195:D195"/>
    <mergeCell ref="A196:B196"/>
    <mergeCell ref="C196:D196"/>
    <mergeCell ref="E196:F196"/>
    <mergeCell ref="I207:K207"/>
    <mergeCell ref="K247:L247"/>
    <mergeCell ref="A245:B245"/>
    <mergeCell ref="C245:D245"/>
    <mergeCell ref="E245:F245"/>
    <mergeCell ref="I245:J245"/>
    <mergeCell ref="K245:L245"/>
    <mergeCell ref="M209:N209"/>
    <mergeCell ref="E210:F210"/>
    <mergeCell ref="A177:C177"/>
    <mergeCell ref="I177:K177"/>
    <mergeCell ref="A178:C178"/>
    <mergeCell ref="I178:K178"/>
    <mergeCell ref="A179:C179"/>
    <mergeCell ref="I179:K179"/>
    <mergeCell ref="I186:N186"/>
    <mergeCell ref="A187:F187"/>
    <mergeCell ref="I187:N187"/>
    <mergeCell ref="A188:F188"/>
    <mergeCell ref="I188:N188"/>
    <mergeCell ref="A194:D194"/>
    <mergeCell ref="A166:B166"/>
    <mergeCell ref="C166:D166"/>
    <mergeCell ref="I166:J166"/>
    <mergeCell ref="K166:L166"/>
    <mergeCell ref="A190:B190"/>
    <mergeCell ref="C190:G190"/>
    <mergeCell ref="I190:J190"/>
    <mergeCell ref="K190:O190"/>
    <mergeCell ref="A191:B191"/>
    <mergeCell ref="C191:G191"/>
    <mergeCell ref="I191:J191"/>
    <mergeCell ref="K191:O191"/>
    <mergeCell ref="K170:L170"/>
    <mergeCell ref="M170:N170"/>
    <mergeCell ref="A171:G171"/>
    <mergeCell ref="I171:O171"/>
    <mergeCell ref="I167:J167"/>
    <mergeCell ref="K167:L167"/>
    <mergeCell ref="A167:B167"/>
    <mergeCell ref="C167:D167"/>
    <mergeCell ref="I174:K174"/>
    <mergeCell ref="A175:C175"/>
    <mergeCell ref="I175:K175"/>
    <mergeCell ref="A176:C176"/>
    <mergeCell ref="I176:K176"/>
    <mergeCell ref="M169:N169"/>
    <mergeCell ref="A170:B170"/>
    <mergeCell ref="C170:D170"/>
    <mergeCell ref="A263:C263"/>
    <mergeCell ref="I263:K263"/>
    <mergeCell ref="A169:B169"/>
    <mergeCell ref="C169:D169"/>
    <mergeCell ref="E169:F169"/>
    <mergeCell ref="I169:J169"/>
    <mergeCell ref="K169:L169"/>
    <mergeCell ref="E247:F247"/>
    <mergeCell ref="I247:J247"/>
    <mergeCell ref="A258:C258"/>
    <mergeCell ref="A256:C256"/>
    <mergeCell ref="I256:K256"/>
    <mergeCell ref="A257:C257"/>
    <mergeCell ref="A250:C250"/>
    <mergeCell ref="E170:F170"/>
    <mergeCell ref="I170:J170"/>
    <mergeCell ref="A172:C172"/>
    <mergeCell ref="I172:K172"/>
    <mergeCell ref="A173:C173"/>
    <mergeCell ref="I173:K173"/>
    <mergeCell ref="A174:C174"/>
    <mergeCell ref="A180:C180"/>
    <mergeCell ref="I180:K180"/>
    <mergeCell ref="M236:N236"/>
    <mergeCell ref="A181:C181"/>
    <mergeCell ref="I181:K181"/>
    <mergeCell ref="A183:C184"/>
    <mergeCell ref="E183:F183"/>
    <mergeCell ref="E248:F248"/>
    <mergeCell ref="I248:J248"/>
    <mergeCell ref="A265:F265"/>
    <mergeCell ref="I265:N265"/>
    <mergeCell ref="A260:C260"/>
    <mergeCell ref="I260:K260"/>
    <mergeCell ref="A253:C253"/>
    <mergeCell ref="I253:K253"/>
    <mergeCell ref="A254:C254"/>
    <mergeCell ref="I254:K254"/>
    <mergeCell ref="M183:N183"/>
    <mergeCell ref="E184:F184"/>
    <mergeCell ref="M184:N184"/>
    <mergeCell ref="A216:B216"/>
    <mergeCell ref="C216:G216"/>
    <mergeCell ref="A252:C252"/>
    <mergeCell ref="I249:O249"/>
    <mergeCell ref="A225:C225"/>
    <mergeCell ref="I225:K225"/>
    <mergeCell ref="A226:C226"/>
    <mergeCell ref="E235:F235"/>
    <mergeCell ref="I235:K236"/>
    <mergeCell ref="M235:N235"/>
    <mergeCell ref="E236:F236"/>
    <mergeCell ref="A182:C182"/>
    <mergeCell ref="I182:K182"/>
    <mergeCell ref="A185:C185"/>
    <mergeCell ref="I185:K185"/>
    <mergeCell ref="C218:D218"/>
    <mergeCell ref="I218:J218"/>
    <mergeCell ref="K218:L218"/>
    <mergeCell ref="I219:J219"/>
    <mergeCell ref="M219:N219"/>
    <mergeCell ref="A218:B218"/>
    <mergeCell ref="E221:F221"/>
    <mergeCell ref="I221:J221"/>
    <mergeCell ref="K221:L221"/>
    <mergeCell ref="A219:B219"/>
    <mergeCell ref="C219:D219"/>
    <mergeCell ref="E219:F219"/>
    <mergeCell ref="K219:L219"/>
    <mergeCell ref="K222:L222"/>
    <mergeCell ref="M222:N222"/>
    <mergeCell ref="A264:F264"/>
    <mergeCell ref="I264:N264"/>
    <mergeCell ref="A247:B247"/>
    <mergeCell ref="C247:D247"/>
    <mergeCell ref="A259:C259"/>
    <mergeCell ref="I259:K259"/>
    <mergeCell ref="I250:K250"/>
    <mergeCell ref="A249:G249"/>
    <mergeCell ref="A251:C251"/>
    <mergeCell ref="I251:K251"/>
    <mergeCell ref="I252:K252"/>
    <mergeCell ref="M261:N261"/>
    <mergeCell ref="E262:F262"/>
    <mergeCell ref="M262:N262"/>
    <mergeCell ref="I255:K255"/>
    <mergeCell ref="A238:F238"/>
    <mergeCell ref="I238:N238"/>
    <mergeCell ref="A221:B221"/>
    <mergeCell ref="C221:D221"/>
    <mergeCell ref="I226:K226"/>
    <mergeCell ref="A227:C227"/>
    <mergeCell ref="I227:K227"/>
    <mergeCell ref="A228:C228"/>
    <mergeCell ref="I228:K228"/>
    <mergeCell ref="M221:N221"/>
    <mergeCell ref="A222:B222"/>
    <mergeCell ref="C222:D222"/>
    <mergeCell ref="E222:F222"/>
    <mergeCell ref="I222:J222"/>
    <mergeCell ref="A312:C312"/>
    <mergeCell ref="I312:K312"/>
    <mergeCell ref="A283:C283"/>
    <mergeCell ref="I283:K283"/>
    <mergeCell ref="A284:C284"/>
    <mergeCell ref="A280:C280"/>
    <mergeCell ref="E296:F296"/>
    <mergeCell ref="M296:N296"/>
    <mergeCell ref="A298:D298"/>
    <mergeCell ref="E298:G298"/>
    <mergeCell ref="I298:L298"/>
    <mergeCell ref="M298:O298"/>
    <mergeCell ref="I269:J269"/>
    <mergeCell ref="I305:K305"/>
    <mergeCell ref="A306:C306"/>
    <mergeCell ref="I306:K306"/>
    <mergeCell ref="K269:O269"/>
    <mergeCell ref="A270:B270"/>
    <mergeCell ref="M287:N287"/>
    <mergeCell ref="E288:F288"/>
    <mergeCell ref="M351:N351"/>
    <mergeCell ref="C270:D270"/>
    <mergeCell ref="I270:J270"/>
    <mergeCell ref="K270:L270"/>
    <mergeCell ref="A271:B271"/>
    <mergeCell ref="C271:D271"/>
    <mergeCell ref="I271:J271"/>
    <mergeCell ref="K271:L271"/>
    <mergeCell ref="M271:N271"/>
    <mergeCell ref="A290:F290"/>
    <mergeCell ref="I290:N290"/>
    <mergeCell ref="A291:F291"/>
    <mergeCell ref="I291:N291"/>
    <mergeCell ref="A292:F292"/>
    <mergeCell ref="A296:B296"/>
    <mergeCell ref="C296:D296"/>
    <mergeCell ref="I296:J296"/>
    <mergeCell ref="C349:D349"/>
    <mergeCell ref="E349:F349"/>
    <mergeCell ref="I349:J349"/>
    <mergeCell ref="A328:C328"/>
    <mergeCell ref="I328:K328"/>
    <mergeCell ref="A329:C329"/>
    <mergeCell ref="I329:K329"/>
    <mergeCell ref="A330:C330"/>
    <mergeCell ref="K347:O347"/>
    <mergeCell ref="I333:K333"/>
    <mergeCell ref="A334:C334"/>
    <mergeCell ref="I334:K334"/>
    <mergeCell ref="A335:C335"/>
    <mergeCell ref="I335:K335"/>
    <mergeCell ref="E340:F340"/>
    <mergeCell ref="I383:K383"/>
    <mergeCell ref="A384:C384"/>
    <mergeCell ref="I384:K384"/>
    <mergeCell ref="M377:N377"/>
    <mergeCell ref="A378:B378"/>
    <mergeCell ref="C378:D378"/>
    <mergeCell ref="E378:F378"/>
    <mergeCell ref="K378:L378"/>
    <mergeCell ref="M378:N378"/>
    <mergeCell ref="A379:G379"/>
    <mergeCell ref="I379:O379"/>
    <mergeCell ref="A396:F396"/>
    <mergeCell ref="I396:N396"/>
    <mergeCell ref="A385:C385"/>
    <mergeCell ref="I385:K385"/>
    <mergeCell ref="A386:C386"/>
    <mergeCell ref="I386:K386"/>
    <mergeCell ref="A387:C387"/>
    <mergeCell ref="I387:K387"/>
    <mergeCell ref="A388:C388"/>
    <mergeCell ref="I388:K388"/>
    <mergeCell ref="A394:F394"/>
    <mergeCell ref="I394:N394"/>
    <mergeCell ref="A395:F395"/>
    <mergeCell ref="I395:N395"/>
    <mergeCell ref="A389:C389"/>
    <mergeCell ref="I389:K389"/>
    <mergeCell ref="A391:C392"/>
    <mergeCell ref="A377:B377"/>
    <mergeCell ref="C377:D377"/>
    <mergeCell ref="E377:F377"/>
    <mergeCell ref="I377:J377"/>
    <mergeCell ref="A393:C393"/>
    <mergeCell ref="I393:K393"/>
    <mergeCell ref="C374:D374"/>
    <mergeCell ref="I374:J374"/>
    <mergeCell ref="K374:L374"/>
    <mergeCell ref="I378:J378"/>
    <mergeCell ref="E391:F391"/>
    <mergeCell ref="I391:K392"/>
    <mergeCell ref="M391:N391"/>
    <mergeCell ref="E392:F392"/>
    <mergeCell ref="M392:N392"/>
    <mergeCell ref="A390:C390"/>
    <mergeCell ref="I390:K390"/>
    <mergeCell ref="A383:C383"/>
    <mergeCell ref="A354:C354"/>
    <mergeCell ref="I354:K354"/>
    <mergeCell ref="A355:C355"/>
    <mergeCell ref="I355:K355"/>
    <mergeCell ref="A356:C356"/>
    <mergeCell ref="I356:K356"/>
    <mergeCell ref="M375:N375"/>
    <mergeCell ref="I370:N370"/>
    <mergeCell ref="A370:F370"/>
    <mergeCell ref="I375:J375"/>
    <mergeCell ref="A374:B374"/>
    <mergeCell ref="A373:B373"/>
    <mergeCell ref="I369:N369"/>
    <mergeCell ref="A369:F369"/>
    <mergeCell ref="A372:B372"/>
    <mergeCell ref="C372:G372"/>
    <mergeCell ref="I372:J372"/>
    <mergeCell ref="K372:O372"/>
    <mergeCell ref="A368:F368"/>
    <mergeCell ref="I368:N368"/>
    <mergeCell ref="C351:D351"/>
    <mergeCell ref="A353:G353"/>
    <mergeCell ref="I353:O353"/>
    <mergeCell ref="A364:C364"/>
    <mergeCell ref="I364:K364"/>
    <mergeCell ref="A367:C367"/>
    <mergeCell ref="I367:K367"/>
    <mergeCell ref="A352:B352"/>
    <mergeCell ref="C352:D352"/>
    <mergeCell ref="E352:F352"/>
    <mergeCell ref="I352:J352"/>
    <mergeCell ref="E351:F351"/>
    <mergeCell ref="I351:J351"/>
    <mergeCell ref="K351:L351"/>
    <mergeCell ref="A348:B348"/>
    <mergeCell ref="C348:D348"/>
    <mergeCell ref="I348:J348"/>
    <mergeCell ref="E365:F365"/>
    <mergeCell ref="A351:B351"/>
    <mergeCell ref="M366:N366"/>
    <mergeCell ref="I365:K366"/>
    <mergeCell ref="M365:N365"/>
    <mergeCell ref="E366:F366"/>
    <mergeCell ref="A357:C357"/>
    <mergeCell ref="I357:K357"/>
    <mergeCell ref="A359:C359"/>
    <mergeCell ref="I359:K359"/>
    <mergeCell ref="A360:C360"/>
    <mergeCell ref="I360:K360"/>
    <mergeCell ref="A361:C361"/>
    <mergeCell ref="K377:L377"/>
    <mergeCell ref="A375:B375"/>
    <mergeCell ref="C375:D375"/>
    <mergeCell ref="E375:F375"/>
    <mergeCell ref="K375:L375"/>
    <mergeCell ref="A162:F162"/>
    <mergeCell ref="I162:N162"/>
    <mergeCell ref="A323:B323"/>
    <mergeCell ref="C323:D323"/>
    <mergeCell ref="E323:F323"/>
    <mergeCell ref="I323:J323"/>
    <mergeCell ref="K323:L323"/>
    <mergeCell ref="M323:N323"/>
    <mergeCell ref="A320:B320"/>
    <mergeCell ref="C321:G321"/>
    <mergeCell ref="C373:G373"/>
    <mergeCell ref="I373:J373"/>
    <mergeCell ref="K373:O373"/>
    <mergeCell ref="I361:K361"/>
    <mergeCell ref="A362:C362"/>
    <mergeCell ref="I362:K362"/>
    <mergeCell ref="A363:C363"/>
    <mergeCell ref="I284:K284"/>
    <mergeCell ref="A274:B274"/>
    <mergeCell ref="I363:K363"/>
    <mergeCell ref="A365:C366"/>
    <mergeCell ref="K348:L348"/>
    <mergeCell ref="C268:G268"/>
    <mergeCell ref="I268:J268"/>
    <mergeCell ref="K268:O268"/>
    <mergeCell ref="A269:B269"/>
    <mergeCell ref="C269:G269"/>
    <mergeCell ref="K349:L349"/>
    <mergeCell ref="M340:N340"/>
    <mergeCell ref="K346:O346"/>
    <mergeCell ref="A347:B347"/>
    <mergeCell ref="C347:G347"/>
    <mergeCell ref="I347:J347"/>
    <mergeCell ref="A326:B326"/>
    <mergeCell ref="C326:D326"/>
    <mergeCell ref="E326:F326"/>
    <mergeCell ref="I326:J326"/>
    <mergeCell ref="K326:L326"/>
    <mergeCell ref="M326:N326"/>
    <mergeCell ref="I343:N343"/>
    <mergeCell ref="A344:F344"/>
    <mergeCell ref="I344:N344"/>
    <mergeCell ref="A159:C159"/>
    <mergeCell ref="I159:K159"/>
    <mergeCell ref="A160:F160"/>
    <mergeCell ref="M349:N349"/>
    <mergeCell ref="K296:L296"/>
    <mergeCell ref="M339:N339"/>
    <mergeCell ref="A268:B268"/>
    <mergeCell ref="A342:F342"/>
    <mergeCell ref="I342:N342"/>
    <mergeCell ref="A339:C340"/>
    <mergeCell ref="E339:F339"/>
    <mergeCell ref="I339:K340"/>
    <mergeCell ref="A349:B349"/>
    <mergeCell ref="A315:C315"/>
    <mergeCell ref="I315:K315"/>
    <mergeCell ref="A316:F316"/>
    <mergeCell ref="I316:N316"/>
    <mergeCell ref="I153:K153"/>
    <mergeCell ref="A154:C154"/>
    <mergeCell ref="I154:K154"/>
    <mergeCell ref="C325:D325"/>
    <mergeCell ref="E325:F325"/>
    <mergeCell ref="C320:G320"/>
    <mergeCell ref="I320:J320"/>
    <mergeCell ref="K320:O320"/>
    <mergeCell ref="A321:B321"/>
    <mergeCell ref="A332:C332"/>
    <mergeCell ref="M313:N313"/>
    <mergeCell ref="M314:N314"/>
    <mergeCell ref="M299:N299"/>
    <mergeCell ref="A300:B300"/>
    <mergeCell ref="C300:D300"/>
    <mergeCell ref="E300:F300"/>
    <mergeCell ref="I300:J300"/>
    <mergeCell ref="K300:L300"/>
    <mergeCell ref="A303:C303"/>
    <mergeCell ref="I303:K303"/>
    <mergeCell ref="A304:C304"/>
    <mergeCell ref="I304:K304"/>
    <mergeCell ref="A310:C310"/>
    <mergeCell ref="I310:K310"/>
    <mergeCell ref="A311:C311"/>
    <mergeCell ref="I311:K311"/>
    <mergeCell ref="A313:C314"/>
    <mergeCell ref="E313:F313"/>
    <mergeCell ref="I313:K314"/>
    <mergeCell ref="E314:F314"/>
    <mergeCell ref="A223:G223"/>
    <mergeCell ref="I223:O223"/>
    <mergeCell ref="E271:F271"/>
    <mergeCell ref="A286:C286"/>
    <mergeCell ref="I286:K286"/>
    <mergeCell ref="A289:C289"/>
    <mergeCell ref="I289:K289"/>
    <mergeCell ref="A285:C285"/>
    <mergeCell ref="I322:J322"/>
    <mergeCell ref="I331:K331"/>
    <mergeCell ref="E322:F322"/>
    <mergeCell ref="M322:N322"/>
    <mergeCell ref="A324:D324"/>
    <mergeCell ref="E324:G324"/>
    <mergeCell ref="I324:L324"/>
    <mergeCell ref="M324:O324"/>
    <mergeCell ref="A336:C336"/>
    <mergeCell ref="I336:K336"/>
    <mergeCell ref="A333:C333"/>
    <mergeCell ref="I292:N292"/>
    <mergeCell ref="A287:C288"/>
    <mergeCell ref="E287:F287"/>
    <mergeCell ref="I287:K288"/>
    <mergeCell ref="E273:F273"/>
    <mergeCell ref="M297:N297"/>
    <mergeCell ref="A297:B297"/>
    <mergeCell ref="C297:D297"/>
    <mergeCell ref="I297:J297"/>
    <mergeCell ref="K297:L297"/>
    <mergeCell ref="I299:J299"/>
    <mergeCell ref="K299:L299"/>
    <mergeCell ref="E297:F297"/>
    <mergeCell ref="A331:C331"/>
    <mergeCell ref="A141:B141"/>
    <mergeCell ref="I141:J141"/>
    <mergeCell ref="A294:B294"/>
    <mergeCell ref="C294:G294"/>
    <mergeCell ref="I294:J294"/>
    <mergeCell ref="K294:O294"/>
    <mergeCell ref="A295:B295"/>
    <mergeCell ref="C295:G295"/>
    <mergeCell ref="I295:J295"/>
    <mergeCell ref="K295:O295"/>
    <mergeCell ref="M325:N325"/>
    <mergeCell ref="I285:K285"/>
    <mergeCell ref="A276:C276"/>
    <mergeCell ref="I276:K276"/>
    <mergeCell ref="A277:C277"/>
    <mergeCell ref="I277:K277"/>
    <mergeCell ref="A278:C278"/>
    <mergeCell ref="I278:K278"/>
    <mergeCell ref="A279:C279"/>
    <mergeCell ref="I279:K279"/>
    <mergeCell ref="I321:J321"/>
    <mergeCell ref="K321:O321"/>
    <mergeCell ref="A322:B322"/>
    <mergeCell ref="C322:D322"/>
    <mergeCell ref="I146:K146"/>
    <mergeCell ref="K322:L322"/>
    <mergeCell ref="C273:D273"/>
    <mergeCell ref="I280:K280"/>
    <mergeCell ref="I160:N160"/>
    <mergeCell ref="A161:F161"/>
    <mergeCell ref="I161:N161"/>
    <mergeCell ref="M288:N288"/>
    <mergeCell ref="I48:K48"/>
    <mergeCell ref="I49:K49"/>
    <mergeCell ref="A47:C47"/>
    <mergeCell ref="A44:C44"/>
    <mergeCell ref="A17:C17"/>
    <mergeCell ref="I17:K17"/>
    <mergeCell ref="M28:N28"/>
    <mergeCell ref="A20:C20"/>
    <mergeCell ref="I20:K20"/>
    <mergeCell ref="A21:C21"/>
    <mergeCell ref="I21:K21"/>
    <mergeCell ref="A22:C22"/>
    <mergeCell ref="I22:K22"/>
    <mergeCell ref="A19:C19"/>
    <mergeCell ref="C9:G9"/>
    <mergeCell ref="I9:J9"/>
    <mergeCell ref="K9:O9"/>
    <mergeCell ref="A15:G15"/>
    <mergeCell ref="I15:O15"/>
    <mergeCell ref="A16:C16"/>
    <mergeCell ref="I16:K16"/>
    <mergeCell ref="M13:N13"/>
    <mergeCell ref="K14:L14"/>
    <mergeCell ref="M14:N14"/>
    <mergeCell ref="I19:K19"/>
    <mergeCell ref="A46:C46"/>
    <mergeCell ref="I46:K46"/>
    <mergeCell ref="A23:C23"/>
    <mergeCell ref="I23:K23"/>
    <mergeCell ref="A24:C24"/>
    <mergeCell ref="I24:K24"/>
    <mergeCell ref="C40:D40"/>
    <mergeCell ref="A3:D3"/>
    <mergeCell ref="A4:B4"/>
    <mergeCell ref="C4:D4"/>
    <mergeCell ref="E4:F4"/>
    <mergeCell ref="A5:B5"/>
    <mergeCell ref="C5:D5"/>
    <mergeCell ref="E5:F5"/>
    <mergeCell ref="E3:G3"/>
    <mergeCell ref="K13:L13"/>
    <mergeCell ref="I10:J10"/>
    <mergeCell ref="C13:D13"/>
    <mergeCell ref="E11:F11"/>
    <mergeCell ref="A6:B6"/>
    <mergeCell ref="C6:D6"/>
    <mergeCell ref="E6:F6"/>
    <mergeCell ref="E13:F13"/>
    <mergeCell ref="A14:B14"/>
    <mergeCell ref="C14:D14"/>
    <mergeCell ref="E14:F14"/>
    <mergeCell ref="A13:B13"/>
    <mergeCell ref="C8:G8"/>
    <mergeCell ref="I8:J8"/>
    <mergeCell ref="K8:O8"/>
    <mergeCell ref="A9:B9"/>
    <mergeCell ref="I14:J14"/>
    <mergeCell ref="A10:B10"/>
    <mergeCell ref="A62:B62"/>
    <mergeCell ref="I62:J62"/>
    <mergeCell ref="C62:D62"/>
    <mergeCell ref="C65:D65"/>
    <mergeCell ref="I87:J87"/>
    <mergeCell ref="M80:N80"/>
    <mergeCell ref="I68:K68"/>
    <mergeCell ref="I50:K50"/>
    <mergeCell ref="A52:C52"/>
    <mergeCell ref="I52:K52"/>
    <mergeCell ref="A55:C55"/>
    <mergeCell ref="I55:K55"/>
    <mergeCell ref="A51:C51"/>
    <mergeCell ref="I51:K51"/>
    <mergeCell ref="A56:F56"/>
    <mergeCell ref="I56:N56"/>
    <mergeCell ref="A61:B61"/>
    <mergeCell ref="I60:J60"/>
    <mergeCell ref="K60:O60"/>
    <mergeCell ref="C61:G61"/>
    <mergeCell ref="K61:O61"/>
    <mergeCell ref="A70:C70"/>
    <mergeCell ref="I70:K70"/>
    <mergeCell ref="A71:C71"/>
    <mergeCell ref="A53:C54"/>
    <mergeCell ref="E53:F53"/>
    <mergeCell ref="I53:K54"/>
    <mergeCell ref="M53:N53"/>
    <mergeCell ref="A58:F58"/>
    <mergeCell ref="I58:N58"/>
    <mergeCell ref="A50:C50"/>
    <mergeCell ref="M66:N66"/>
    <mergeCell ref="E92:F92"/>
    <mergeCell ref="A68:C68"/>
    <mergeCell ref="I69:K69"/>
    <mergeCell ref="A86:B86"/>
    <mergeCell ref="I86:J86"/>
    <mergeCell ref="E80:F80"/>
    <mergeCell ref="K86:O86"/>
    <mergeCell ref="M79:N79"/>
    <mergeCell ref="I78:K78"/>
    <mergeCell ref="A75:C75"/>
    <mergeCell ref="I75:K75"/>
    <mergeCell ref="A73:C73"/>
    <mergeCell ref="I72:K72"/>
    <mergeCell ref="I98:K98"/>
    <mergeCell ref="C86:G86"/>
    <mergeCell ref="A81:C81"/>
    <mergeCell ref="I81:K81"/>
    <mergeCell ref="A82:F82"/>
    <mergeCell ref="I82:N82"/>
    <mergeCell ref="A87:B87"/>
    <mergeCell ref="A74:C74"/>
    <mergeCell ref="I74:K74"/>
    <mergeCell ref="I96:K96"/>
    <mergeCell ref="I94:K94"/>
    <mergeCell ref="I91:J91"/>
    <mergeCell ref="C89:D89"/>
    <mergeCell ref="F81:G81"/>
    <mergeCell ref="N81:O81"/>
    <mergeCell ref="I25:K25"/>
    <mergeCell ref="A26:C26"/>
    <mergeCell ref="A42:C42"/>
    <mergeCell ref="I42:K42"/>
    <mergeCell ref="C39:D39"/>
    <mergeCell ref="I26:K26"/>
    <mergeCell ref="M40:N40"/>
    <mergeCell ref="A29:C29"/>
    <mergeCell ref="I29:K29"/>
    <mergeCell ref="I40:J40"/>
    <mergeCell ref="K40:L40"/>
    <mergeCell ref="A30:F30"/>
    <mergeCell ref="I30:N30"/>
    <mergeCell ref="A31:F31"/>
    <mergeCell ref="I31:N31"/>
    <mergeCell ref="E39:F39"/>
    <mergeCell ref="C37:D37"/>
    <mergeCell ref="I37:J37"/>
    <mergeCell ref="A35:B35"/>
    <mergeCell ref="A36:B36"/>
    <mergeCell ref="I36:J36"/>
    <mergeCell ref="I39:J39"/>
    <mergeCell ref="K39:L39"/>
    <mergeCell ref="K37:L37"/>
    <mergeCell ref="A32:F32"/>
    <mergeCell ref="A40:B40"/>
    <mergeCell ref="A34:B34"/>
    <mergeCell ref="C34:G34"/>
    <mergeCell ref="I34:J34"/>
    <mergeCell ref="K34:O34"/>
    <mergeCell ref="C36:D36"/>
    <mergeCell ref="A25:C25"/>
    <mergeCell ref="I32:N32"/>
    <mergeCell ref="A41:G41"/>
    <mergeCell ref="I41:O41"/>
    <mergeCell ref="I66:J66"/>
    <mergeCell ref="K66:L66"/>
    <mergeCell ref="I88:J88"/>
    <mergeCell ref="K88:L88"/>
    <mergeCell ref="K62:L62"/>
    <mergeCell ref="A57:F57"/>
    <mergeCell ref="I57:N57"/>
    <mergeCell ref="C66:D66"/>
    <mergeCell ref="I65:J65"/>
    <mergeCell ref="K65:L65"/>
    <mergeCell ref="E66:F66"/>
    <mergeCell ref="A27:C28"/>
    <mergeCell ref="A43:C43"/>
    <mergeCell ref="I43:K43"/>
    <mergeCell ref="K36:L36"/>
    <mergeCell ref="C60:G60"/>
    <mergeCell ref="A79:C80"/>
    <mergeCell ref="E79:F79"/>
    <mergeCell ref="I79:K80"/>
    <mergeCell ref="A65:B65"/>
    <mergeCell ref="E65:F65"/>
    <mergeCell ref="A72:C72"/>
    <mergeCell ref="I73:K73"/>
    <mergeCell ref="A76:C76"/>
    <mergeCell ref="I76:K76"/>
    <mergeCell ref="E27:F27"/>
    <mergeCell ref="I27:K28"/>
    <mergeCell ref="C87:G87"/>
    <mergeCell ref="K87:O87"/>
    <mergeCell ref="I406:K406"/>
    <mergeCell ref="A409:C409"/>
    <mergeCell ref="I409:K409"/>
    <mergeCell ref="A410:C410"/>
    <mergeCell ref="I410:K410"/>
    <mergeCell ref="A417:C418"/>
    <mergeCell ref="E417:F417"/>
    <mergeCell ref="I417:K418"/>
    <mergeCell ref="A407:C407"/>
    <mergeCell ref="I407:K407"/>
    <mergeCell ref="A416:C416"/>
    <mergeCell ref="I416:K416"/>
    <mergeCell ref="M404:N404"/>
    <mergeCell ref="A37:B37"/>
    <mergeCell ref="A84:F84"/>
    <mergeCell ref="I84:N84"/>
    <mergeCell ref="A69:C69"/>
    <mergeCell ref="A94:C94"/>
    <mergeCell ref="M39:N39"/>
    <mergeCell ref="A39:B39"/>
    <mergeCell ref="I61:J61"/>
    <mergeCell ref="A60:B60"/>
    <mergeCell ref="A45:C45"/>
    <mergeCell ref="I45:K45"/>
    <mergeCell ref="E40:F40"/>
    <mergeCell ref="I121:K121"/>
    <mergeCell ref="A104:C104"/>
    <mergeCell ref="A95:C95"/>
    <mergeCell ref="I95:K95"/>
    <mergeCell ref="I408:K408"/>
    <mergeCell ref="A411:C411"/>
    <mergeCell ref="I411:K411"/>
    <mergeCell ref="A422:F422"/>
    <mergeCell ref="I422:N422"/>
    <mergeCell ref="A412:C412"/>
    <mergeCell ref="I412:K412"/>
    <mergeCell ref="A413:C413"/>
    <mergeCell ref="I413:K413"/>
    <mergeCell ref="A414:C414"/>
    <mergeCell ref="I414:K414"/>
    <mergeCell ref="A415:C415"/>
    <mergeCell ref="I415:K415"/>
    <mergeCell ref="I109:N109"/>
    <mergeCell ref="A147:C147"/>
    <mergeCell ref="I147:K147"/>
    <mergeCell ref="A148:C148"/>
    <mergeCell ref="I148:K148"/>
    <mergeCell ref="A327:G327"/>
    <mergeCell ref="I332:K332"/>
    <mergeCell ref="A346:B346"/>
    <mergeCell ref="C346:G346"/>
    <mergeCell ref="I346:J346"/>
    <mergeCell ref="A155:C155"/>
    <mergeCell ref="I155:K155"/>
    <mergeCell ref="I327:O327"/>
    <mergeCell ref="A273:B273"/>
    <mergeCell ref="A118:B118"/>
    <mergeCell ref="C118:D118"/>
    <mergeCell ref="A138:B138"/>
    <mergeCell ref="I149:K149"/>
    <mergeCell ref="A150:C150"/>
    <mergeCell ref="A405:G405"/>
    <mergeCell ref="I405:O405"/>
    <mergeCell ref="A408:C408"/>
    <mergeCell ref="A406:C406"/>
    <mergeCell ref="C91:D91"/>
    <mergeCell ref="E117:F117"/>
    <mergeCell ref="I117:J117"/>
    <mergeCell ref="A114:B114"/>
    <mergeCell ref="M91:N91"/>
    <mergeCell ref="A92:B92"/>
    <mergeCell ref="A93:G93"/>
    <mergeCell ref="I93:O93"/>
    <mergeCell ref="C92:D92"/>
    <mergeCell ref="I103:K103"/>
    <mergeCell ref="I108:N108"/>
    <mergeCell ref="A109:F109"/>
    <mergeCell ref="A98:C98"/>
    <mergeCell ref="I150:K150"/>
    <mergeCell ref="A151:C151"/>
    <mergeCell ref="C144:D144"/>
    <mergeCell ref="E144:F144"/>
    <mergeCell ref="I144:J144"/>
    <mergeCell ref="K144:L144"/>
    <mergeCell ref="A146:C146"/>
    <mergeCell ref="A99:C99"/>
    <mergeCell ref="I104:K104"/>
    <mergeCell ref="A107:C107"/>
    <mergeCell ref="I107:K107"/>
    <mergeCell ref="A102:C102"/>
    <mergeCell ref="K113:O113"/>
    <mergeCell ref="A112:B112"/>
    <mergeCell ref="C112:G112"/>
    <mergeCell ref="K273:L273"/>
    <mergeCell ref="A281:C281"/>
    <mergeCell ref="I281:K281"/>
    <mergeCell ref="M417:N417"/>
    <mergeCell ref="E418:F418"/>
    <mergeCell ref="M418:N418"/>
    <mergeCell ref="A419:C419"/>
    <mergeCell ref="E118:F118"/>
    <mergeCell ref="I118:J118"/>
    <mergeCell ref="I419:K419"/>
    <mergeCell ref="A119:G119"/>
    <mergeCell ref="I119:O119"/>
    <mergeCell ref="A140:B140"/>
    <mergeCell ref="C140:D140"/>
    <mergeCell ref="A134:F134"/>
    <mergeCell ref="A400:B400"/>
    <mergeCell ref="I129:K129"/>
    <mergeCell ref="I122:K122"/>
    <mergeCell ref="A115:B115"/>
    <mergeCell ref="I115:J115"/>
    <mergeCell ref="A153:C153"/>
    <mergeCell ref="K403:L403"/>
    <mergeCell ref="I400:J400"/>
    <mergeCell ref="A143:B143"/>
    <mergeCell ref="A144:B144"/>
    <mergeCell ref="A149:C149"/>
    <mergeCell ref="C165:G165"/>
    <mergeCell ref="A123:C123"/>
    <mergeCell ref="I165:J165"/>
    <mergeCell ref="A136:F136"/>
    <mergeCell ref="I136:N136"/>
    <mergeCell ref="A398:B398"/>
    <mergeCell ref="C274:D274"/>
    <mergeCell ref="E274:F274"/>
    <mergeCell ref="I273:J273"/>
    <mergeCell ref="A421:F421"/>
    <mergeCell ref="I421:N421"/>
    <mergeCell ref="I125:K125"/>
    <mergeCell ref="A126:C126"/>
    <mergeCell ref="I126:K126"/>
    <mergeCell ref="A139:B139"/>
    <mergeCell ref="C139:G139"/>
    <mergeCell ref="I139:J139"/>
    <mergeCell ref="K139:O139"/>
    <mergeCell ref="A420:F420"/>
    <mergeCell ref="I420:N420"/>
    <mergeCell ref="I123:K123"/>
    <mergeCell ref="A124:C124"/>
    <mergeCell ref="I124:K124"/>
    <mergeCell ref="C143:D143"/>
    <mergeCell ref="E143:F143"/>
    <mergeCell ref="I143:J143"/>
    <mergeCell ref="K143:L143"/>
    <mergeCell ref="A164:B164"/>
    <mergeCell ref="A133:C133"/>
    <mergeCell ref="I133:K133"/>
    <mergeCell ref="A325:B325"/>
    <mergeCell ref="M273:N273"/>
    <mergeCell ref="C400:D400"/>
    <mergeCell ref="A404:B404"/>
    <mergeCell ref="C404:D404"/>
    <mergeCell ref="E404:F404"/>
    <mergeCell ref="I404:J404"/>
    <mergeCell ref="K404:L404"/>
    <mergeCell ref="C403:D403"/>
    <mergeCell ref="E403:F403"/>
    <mergeCell ref="I403:J403"/>
    <mergeCell ref="M403:N403"/>
    <mergeCell ref="I89:J89"/>
    <mergeCell ref="K89:L89"/>
    <mergeCell ref="K118:L118"/>
    <mergeCell ref="A403:B403"/>
    <mergeCell ref="I120:K120"/>
    <mergeCell ref="A121:C121"/>
    <mergeCell ref="I102:K102"/>
    <mergeCell ref="A103:C103"/>
    <mergeCell ref="C164:G164"/>
    <mergeCell ref="I164:J164"/>
    <mergeCell ref="K164:O164"/>
    <mergeCell ref="A165:B165"/>
    <mergeCell ref="C141:D141"/>
    <mergeCell ref="K141:L141"/>
    <mergeCell ref="M117:N117"/>
    <mergeCell ref="A122:C122"/>
    <mergeCell ref="M92:N92"/>
    <mergeCell ref="K91:L91"/>
    <mergeCell ref="E91:F91"/>
    <mergeCell ref="A91:B91"/>
    <mergeCell ref="I92:J92"/>
    <mergeCell ref="K92:L92"/>
    <mergeCell ref="I99:K99"/>
    <mergeCell ref="A108:F108"/>
    <mergeCell ref="A156:C156"/>
    <mergeCell ref="I156:K156"/>
    <mergeCell ref="I274:J274"/>
    <mergeCell ref="K274:L274"/>
    <mergeCell ref="M274:N274"/>
    <mergeCell ref="A275:G275"/>
    <mergeCell ref="I275:O275"/>
    <mergeCell ref="I140:J140"/>
    <mergeCell ref="K140:L140"/>
    <mergeCell ref="K401:L401"/>
    <mergeCell ref="A399:B399"/>
    <mergeCell ref="C399:G399"/>
    <mergeCell ref="I399:J399"/>
    <mergeCell ref="K399:O399"/>
    <mergeCell ref="C398:G398"/>
    <mergeCell ref="A401:B401"/>
    <mergeCell ref="C401:D401"/>
    <mergeCell ref="E401:F401"/>
    <mergeCell ref="I401:J401"/>
    <mergeCell ref="A282:C282"/>
    <mergeCell ref="I282:K282"/>
    <mergeCell ref="I398:J398"/>
    <mergeCell ref="K398:O398"/>
    <mergeCell ref="I135:N135"/>
    <mergeCell ref="M143:N143"/>
    <mergeCell ref="M401:N401"/>
    <mergeCell ref="K400:L400"/>
    <mergeCell ref="K165:O165"/>
    <mergeCell ref="C138:G138"/>
    <mergeCell ref="I138:J138"/>
    <mergeCell ref="K138:O138"/>
    <mergeCell ref="I330:K330"/>
    <mergeCell ref="M300:N300"/>
    <mergeCell ref="A301:G301"/>
    <mergeCell ref="I301:O301"/>
    <mergeCell ref="A299:B299"/>
    <mergeCell ref="C299:D299"/>
    <mergeCell ref="E299:F299"/>
    <mergeCell ref="A305:C305"/>
    <mergeCell ref="A18:C18"/>
    <mergeCell ref="I18:K18"/>
    <mergeCell ref="P16:P17"/>
    <mergeCell ref="A63:B63"/>
    <mergeCell ref="C63:D63"/>
    <mergeCell ref="I63:J63"/>
    <mergeCell ref="K63:L63"/>
    <mergeCell ref="I101:K101"/>
    <mergeCell ref="A96:C96"/>
    <mergeCell ref="A110:F110"/>
    <mergeCell ref="I110:N110"/>
    <mergeCell ref="A100:C100"/>
    <mergeCell ref="I100:K100"/>
    <mergeCell ref="A101:C101"/>
    <mergeCell ref="A135:F135"/>
    <mergeCell ref="A130:C130"/>
    <mergeCell ref="I130:K130"/>
    <mergeCell ref="C115:D115"/>
    <mergeCell ref="K115:L115"/>
    <mergeCell ref="I128:K128"/>
    <mergeCell ref="A128:C128"/>
    <mergeCell ref="A129:C129"/>
    <mergeCell ref="I134:N134"/>
    <mergeCell ref="A77:C77"/>
    <mergeCell ref="I77:K77"/>
    <mergeCell ref="A83:F83"/>
    <mergeCell ref="I83:N83"/>
    <mergeCell ref="I112:J112"/>
    <mergeCell ref="C113:G113"/>
    <mergeCell ref="A78:C78"/>
    <mergeCell ref="A89:B89"/>
    <mergeCell ref="M118:N118"/>
    <mergeCell ref="K114:L114"/>
    <mergeCell ref="K112:O112"/>
    <mergeCell ref="A88:B88"/>
    <mergeCell ref="C88:D88"/>
    <mergeCell ref="I113:J113"/>
    <mergeCell ref="A97:C97"/>
    <mergeCell ref="I97:K97"/>
    <mergeCell ref="A120:C120"/>
    <mergeCell ref="A113:B113"/>
    <mergeCell ref="P1:P2"/>
    <mergeCell ref="C35:G35"/>
    <mergeCell ref="K35:O35"/>
    <mergeCell ref="A11:B11"/>
    <mergeCell ref="C11:D11"/>
    <mergeCell ref="I35:J35"/>
    <mergeCell ref="A8:B8"/>
    <mergeCell ref="A127:C127"/>
    <mergeCell ref="I127:K127"/>
    <mergeCell ref="J1:O1"/>
    <mergeCell ref="P4:P5"/>
    <mergeCell ref="I11:J11"/>
    <mergeCell ref="K11:L11"/>
    <mergeCell ref="A105:C106"/>
    <mergeCell ref="E105:F105"/>
    <mergeCell ref="I105:K106"/>
    <mergeCell ref="C114:D114"/>
    <mergeCell ref="I114:J114"/>
    <mergeCell ref="M65:N65"/>
    <mergeCell ref="A66:B66"/>
    <mergeCell ref="I71:K71"/>
    <mergeCell ref="A67:G67"/>
    <mergeCell ref="I67:O67"/>
  </mergeCells>
  <phoneticPr fontId="15"/>
  <conditionalFormatting sqref="A27 E28 E54 E80 E106 E132 E158 E184 E210 E236 E262 E288 E314 E340 E366 E392 E418">
    <cfRule type="expression" dxfId="69" priority="96" stopIfTrue="1">
      <formula>$E$21="○"</formula>
    </cfRule>
  </conditionalFormatting>
  <conditionalFormatting sqref="A27">
    <cfRule type="expression" dxfId="68" priority="95" stopIfTrue="1">
      <formula>$H$5=TRUE</formula>
    </cfRule>
  </conditionalFormatting>
  <conditionalFormatting sqref="F17 A17:B26">
    <cfRule type="expression" dxfId="67" priority="128" stopIfTrue="1">
      <formula>#REF!=TRUE</formula>
    </cfRule>
  </conditionalFormatting>
  <conditionalFormatting sqref="F43 A43:B52">
    <cfRule type="expression" dxfId="66" priority="126" stopIfTrue="1">
      <formula>#REF!=TRUE</formula>
    </cfRule>
  </conditionalFormatting>
  <conditionalFormatting sqref="F69 A69:B78">
    <cfRule type="expression" dxfId="65" priority="124" stopIfTrue="1">
      <formula>#REF!=TRUE</formula>
    </cfRule>
  </conditionalFormatting>
  <conditionalFormatting sqref="F95 A95:B104">
    <cfRule type="expression" dxfId="64" priority="122" stopIfTrue="1">
      <formula>#REF!=TRUE</formula>
    </cfRule>
  </conditionalFormatting>
  <conditionalFormatting sqref="F121 A121:B130">
    <cfRule type="expression" dxfId="63" priority="120" stopIfTrue="1">
      <formula>#REF!=TRUE</formula>
    </cfRule>
  </conditionalFormatting>
  <conditionalFormatting sqref="F147 A147:B156">
    <cfRule type="expression" dxfId="62" priority="116" stopIfTrue="1">
      <formula>#REF!=TRUE</formula>
    </cfRule>
  </conditionalFormatting>
  <conditionalFormatting sqref="F173 A173:B182">
    <cfRule type="expression" dxfId="61" priority="98" stopIfTrue="1">
      <formula>#REF!=TRUE</formula>
    </cfRule>
  </conditionalFormatting>
  <conditionalFormatting sqref="F199 A199:B208">
    <cfRule type="expression" dxfId="60" priority="100" stopIfTrue="1">
      <formula>#REF!=TRUE</formula>
    </cfRule>
  </conditionalFormatting>
  <conditionalFormatting sqref="F225 A225:B234">
    <cfRule type="expression" dxfId="59" priority="102" stopIfTrue="1">
      <formula>#REF!=TRUE</formula>
    </cfRule>
  </conditionalFormatting>
  <conditionalFormatting sqref="F251 A251:B260">
    <cfRule type="expression" dxfId="58" priority="104" stopIfTrue="1">
      <formula>#REF!=TRUE</formula>
    </cfRule>
  </conditionalFormatting>
  <conditionalFormatting sqref="F277 A277:B286">
    <cfRule type="expression" dxfId="57" priority="106" stopIfTrue="1">
      <formula>#REF!=TRUE</formula>
    </cfRule>
  </conditionalFormatting>
  <conditionalFormatting sqref="F303 A303:B312">
    <cfRule type="expression" dxfId="56" priority="108" stopIfTrue="1">
      <formula>#REF!=TRUE</formula>
    </cfRule>
  </conditionalFormatting>
  <conditionalFormatting sqref="F329 A329:B338">
    <cfRule type="expression" dxfId="55" priority="110" stopIfTrue="1">
      <formula>#REF!=TRUE</formula>
    </cfRule>
  </conditionalFormatting>
  <conditionalFormatting sqref="F355 A355:B364">
    <cfRule type="expression" dxfId="54" priority="112" stopIfTrue="1">
      <formula>#REF!=TRUE</formula>
    </cfRule>
  </conditionalFormatting>
  <conditionalFormatting sqref="F381 A381:B390">
    <cfRule type="expression" dxfId="53" priority="114" stopIfTrue="1">
      <formula>#REF!=TRUE</formula>
    </cfRule>
  </conditionalFormatting>
  <conditionalFormatting sqref="F407 A407:B416">
    <cfRule type="expression" dxfId="52" priority="118" stopIfTrue="1">
      <formula>#REF!=TRUE</formula>
    </cfRule>
  </conditionalFormatting>
  <conditionalFormatting sqref="G27">
    <cfRule type="expression" dxfId="51" priority="94" stopIfTrue="1">
      <formula>$E$21="○"</formula>
    </cfRule>
  </conditionalFormatting>
  <conditionalFormatting sqref="G53">
    <cfRule type="expression" dxfId="50" priority="88" stopIfTrue="1">
      <formula>$E$21="○"</formula>
    </cfRule>
  </conditionalFormatting>
  <conditionalFormatting sqref="G79">
    <cfRule type="expression" dxfId="49" priority="82" stopIfTrue="1">
      <formula>$E$21="○"</formula>
    </cfRule>
  </conditionalFormatting>
  <conditionalFormatting sqref="G105">
    <cfRule type="expression" dxfId="48" priority="76" stopIfTrue="1">
      <formula>$E$21="○"</formula>
    </cfRule>
  </conditionalFormatting>
  <conditionalFormatting sqref="G131">
    <cfRule type="expression" dxfId="47" priority="70" stopIfTrue="1">
      <formula>$E$21="○"</formula>
    </cfRule>
  </conditionalFormatting>
  <conditionalFormatting sqref="G157">
    <cfRule type="expression" dxfId="46" priority="64" stopIfTrue="1">
      <formula>$E$21="○"</formula>
    </cfRule>
  </conditionalFormatting>
  <conditionalFormatting sqref="G183">
    <cfRule type="expression" dxfId="45" priority="58" stopIfTrue="1">
      <formula>$E$21="○"</formula>
    </cfRule>
  </conditionalFormatting>
  <conditionalFormatting sqref="G209">
    <cfRule type="expression" dxfId="44" priority="52" stopIfTrue="1">
      <formula>$E$21="○"</formula>
    </cfRule>
  </conditionalFormatting>
  <conditionalFormatting sqref="G235">
    <cfRule type="expression" dxfId="43" priority="46" stopIfTrue="1">
      <formula>$E$21="○"</formula>
    </cfRule>
  </conditionalFormatting>
  <conditionalFormatting sqref="G261">
    <cfRule type="expression" dxfId="42" priority="40" stopIfTrue="1">
      <formula>$E$21="○"</formula>
    </cfRule>
  </conditionalFormatting>
  <conditionalFormatting sqref="G287">
    <cfRule type="expression" dxfId="41" priority="34" stopIfTrue="1">
      <formula>$E$21="○"</formula>
    </cfRule>
  </conditionalFormatting>
  <conditionalFormatting sqref="G313">
    <cfRule type="expression" dxfId="40" priority="28" stopIfTrue="1">
      <formula>$E$21="○"</formula>
    </cfRule>
  </conditionalFormatting>
  <conditionalFormatting sqref="G339">
    <cfRule type="expression" dxfId="39" priority="22" stopIfTrue="1">
      <formula>$E$21="○"</formula>
    </cfRule>
  </conditionalFormatting>
  <conditionalFormatting sqref="G365">
    <cfRule type="expression" dxfId="38" priority="16" stopIfTrue="1">
      <formula>$E$21="○"</formula>
    </cfRule>
  </conditionalFormatting>
  <conditionalFormatting sqref="G391">
    <cfRule type="expression" dxfId="37" priority="10" stopIfTrue="1">
      <formula>$E$21="○"</formula>
    </cfRule>
  </conditionalFormatting>
  <conditionalFormatting sqref="G417">
    <cfRule type="expression" dxfId="36" priority="4" stopIfTrue="1">
      <formula>$E$21="○"</formula>
    </cfRule>
  </conditionalFormatting>
  <conditionalFormatting sqref="I27 A53 I53 A79 I79 A105 I105 A131 I131 A157 I157 A183 I183 A209 I209 A235 I235 A261 I261 A287 I287 A313 I313 A339 I339 A365 I365 A391 I391 A417 I417">
    <cfRule type="expression" dxfId="35" priority="89" stopIfTrue="1">
      <formula>$H$5=TRUE</formula>
    </cfRule>
    <cfRule type="expression" dxfId="34" priority="90" stopIfTrue="1">
      <formula>$E$21="○"</formula>
    </cfRule>
  </conditionalFormatting>
  <conditionalFormatting sqref="N17 I17:J26">
    <cfRule type="expression" dxfId="33" priority="127" stopIfTrue="1">
      <formula>#REF!=TRUE</formula>
    </cfRule>
  </conditionalFormatting>
  <conditionalFormatting sqref="N43 I43:J52">
    <cfRule type="expression" dxfId="32" priority="125" stopIfTrue="1">
      <formula>#REF!=TRUE</formula>
    </cfRule>
  </conditionalFormatting>
  <conditionalFormatting sqref="N69 I69:J78">
    <cfRule type="expression" dxfId="31" priority="123" stopIfTrue="1">
      <formula>#REF!=TRUE</formula>
    </cfRule>
  </conditionalFormatting>
  <conditionalFormatting sqref="N95 I95:J104">
    <cfRule type="expression" dxfId="30" priority="121" stopIfTrue="1">
      <formula>#REF!=TRUE</formula>
    </cfRule>
  </conditionalFormatting>
  <conditionalFormatting sqref="N121 I121:J130">
    <cfRule type="expression" dxfId="29" priority="119" stopIfTrue="1">
      <formula>#REF!=TRUE</formula>
    </cfRule>
  </conditionalFormatting>
  <conditionalFormatting sqref="N147 I147:J156">
    <cfRule type="expression" dxfId="28" priority="115" stopIfTrue="1">
      <formula>#REF!=TRUE</formula>
    </cfRule>
  </conditionalFormatting>
  <conditionalFormatting sqref="N173 I173:J182">
    <cfRule type="expression" dxfId="27" priority="97" stopIfTrue="1">
      <formula>#REF!=TRUE</formula>
    </cfRule>
  </conditionalFormatting>
  <conditionalFormatting sqref="N199 I199:J208">
    <cfRule type="expression" dxfId="26" priority="99" stopIfTrue="1">
      <formula>#REF!=TRUE</formula>
    </cfRule>
  </conditionalFormatting>
  <conditionalFormatting sqref="N225 I225:J234">
    <cfRule type="expression" dxfId="25" priority="101" stopIfTrue="1">
      <formula>#REF!=TRUE</formula>
    </cfRule>
  </conditionalFormatting>
  <conditionalFormatting sqref="N251 I251:J260">
    <cfRule type="expression" dxfId="24" priority="103" stopIfTrue="1">
      <formula>#REF!=TRUE</formula>
    </cfRule>
  </conditionalFormatting>
  <conditionalFormatting sqref="N277 I277:J286">
    <cfRule type="expression" dxfId="23" priority="105" stopIfTrue="1">
      <formula>#REF!=TRUE</formula>
    </cfRule>
  </conditionalFormatting>
  <conditionalFormatting sqref="N303 I303:J312">
    <cfRule type="expression" dxfId="22" priority="107" stopIfTrue="1">
      <formula>#REF!=TRUE</formula>
    </cfRule>
  </conditionalFormatting>
  <conditionalFormatting sqref="N329 I329:J338">
    <cfRule type="expression" dxfId="21" priority="109" stopIfTrue="1">
      <formula>#REF!=TRUE</formula>
    </cfRule>
  </conditionalFormatting>
  <conditionalFormatting sqref="N355 I355:J364">
    <cfRule type="expression" dxfId="20" priority="111" stopIfTrue="1">
      <formula>#REF!=TRUE</formula>
    </cfRule>
  </conditionalFormatting>
  <conditionalFormatting sqref="N381 I381:J390">
    <cfRule type="expression" dxfId="19" priority="113" stopIfTrue="1">
      <formula>#REF!=TRUE</formula>
    </cfRule>
  </conditionalFormatting>
  <conditionalFormatting sqref="N407 I407:J416">
    <cfRule type="expression" dxfId="18" priority="117" stopIfTrue="1">
      <formula>#REF!=TRUE</formula>
    </cfRule>
  </conditionalFormatting>
  <conditionalFormatting sqref="O27">
    <cfRule type="expression" dxfId="17" priority="93" stopIfTrue="1">
      <formula>$E$21="○"</formula>
    </cfRule>
  </conditionalFormatting>
  <conditionalFormatting sqref="O53">
    <cfRule type="expression" dxfId="16" priority="87" stopIfTrue="1">
      <formula>$E$21="○"</formula>
    </cfRule>
  </conditionalFormatting>
  <conditionalFormatting sqref="O79">
    <cfRule type="expression" dxfId="15" priority="81" stopIfTrue="1">
      <formula>$E$21="○"</formula>
    </cfRule>
  </conditionalFormatting>
  <conditionalFormatting sqref="O105">
    <cfRule type="expression" dxfId="14" priority="75" stopIfTrue="1">
      <formula>$E$21="○"</formula>
    </cfRule>
  </conditionalFormatting>
  <conditionalFormatting sqref="O131">
    <cfRule type="expression" dxfId="13" priority="69" stopIfTrue="1">
      <formula>$E$21="○"</formula>
    </cfRule>
  </conditionalFormatting>
  <conditionalFormatting sqref="O157">
    <cfRule type="expression" dxfId="12" priority="63" stopIfTrue="1">
      <formula>$E$21="○"</formula>
    </cfRule>
  </conditionalFormatting>
  <conditionalFormatting sqref="O183">
    <cfRule type="expression" dxfId="11" priority="57" stopIfTrue="1">
      <formula>$E$21="○"</formula>
    </cfRule>
  </conditionalFormatting>
  <conditionalFormatting sqref="O209">
    <cfRule type="expression" dxfId="10" priority="51" stopIfTrue="1">
      <formula>$E$21="○"</formula>
    </cfRule>
  </conditionalFormatting>
  <conditionalFormatting sqref="O235">
    <cfRule type="expression" dxfId="9" priority="45" stopIfTrue="1">
      <formula>$E$21="○"</formula>
    </cfRule>
  </conditionalFormatting>
  <conditionalFormatting sqref="O261">
    <cfRule type="expression" dxfId="8" priority="39" stopIfTrue="1">
      <formula>$E$21="○"</formula>
    </cfRule>
  </conditionalFormatting>
  <conditionalFormatting sqref="O287">
    <cfRule type="expression" dxfId="7" priority="33" stopIfTrue="1">
      <formula>$E$21="○"</formula>
    </cfRule>
  </conditionalFormatting>
  <conditionalFormatting sqref="O313">
    <cfRule type="expression" dxfId="6" priority="27" stopIfTrue="1">
      <formula>$E$21="○"</formula>
    </cfRule>
  </conditionalFormatting>
  <conditionalFormatting sqref="O339">
    <cfRule type="expression" dxfId="5" priority="21" stopIfTrue="1">
      <formula>$E$21="○"</formula>
    </cfRule>
  </conditionalFormatting>
  <conditionalFormatting sqref="O365">
    <cfRule type="expression" dxfId="4" priority="15" stopIfTrue="1">
      <formula>$E$21="○"</formula>
    </cfRule>
  </conditionalFormatting>
  <conditionalFormatting sqref="O391">
    <cfRule type="expression" dxfId="3" priority="9" stopIfTrue="1">
      <formula>$E$21="○"</formula>
    </cfRule>
  </conditionalFormatting>
  <conditionalFormatting sqref="O417">
    <cfRule type="expression" dxfId="2" priority="3" stopIfTrue="1">
      <formula>$E$21="○"</formula>
    </cfRule>
  </conditionalFormatting>
  <dataValidations count="4">
    <dataValidation type="whole" operator="lessThanOrEqual" allowBlank="1" showInputMessage="1" showErrorMessage="1" error="マイナスで入力してください。" sqref="G31 O31 G57 O57 G83 O83 G109 O109 G135 O135 G161 O161 G187 O187 G213 O213 G239 O239 G265 O265 G291 O291 G317 O317 G343 O343 G369 O369 G395 O395 G421 O421" xr:uid="{46DD5325-2308-4175-AD06-0F0922D97DAE}">
      <formula1>0</formula1>
    </dataValidation>
    <dataValidation imeMode="off" allowBlank="1" showInputMessage="1" showErrorMessage="1" sqref="G27 O27 G391 O391 G53 O53 G79 O79 G105 O105 G131 O131 G157 O157 G183 O183 G209 O209 G235 O235 G261 O261 G287 O287 G313 O313 G339 O339 G365 O365 G417 O417" xr:uid="{83F1A830-517E-4EC3-8022-D1D6C0438176}"/>
    <dataValidation imeMode="hiragana" allowBlank="1" showInputMessage="1" showErrorMessage="1" sqref="G183 G27 O27 O183 G287 O287 G391 O391 G365 O365 G53 O53 G209 O209 G79 O79 G339 O339 G105 O105 G261 O261 G131 O131 G313 O313 G157 O157 G235 O235 G417 O417" xr:uid="{03D0992E-7B60-4E05-A577-BA5867BA0E1E}"/>
    <dataValidation allowBlank="1" showErrorMessage="1" prompt="会場の席数に関する備考欄" sqref="O400 G10 O10 G36 O36 G62 O62 G88 O88 G114 O114 G140 O140 G166 O166 G192 O192 G218 O218 G244 O244 G270 O270 G296 O296 G322 O322 G348 O348 G374 O374 G400" xr:uid="{00000000-0002-0000-0A00-000001000000}"/>
  </dataValidations>
  <printOptions horizontalCentered="1"/>
  <pageMargins left="0.78740157480314965" right="0.78740157480314965" top="0.59055118110236227" bottom="0.78740157480314965" header="0.59055118110236227" footer="0"/>
  <pageSetup paperSize="9" scale="59" fitToHeight="0" orientation="portrait" r:id="rId1"/>
  <headerFooter scaleWithDoc="0">
    <oddFooter xml:space="preserve">&amp;R&amp;"ＭＳ ゴシック,標準"&amp;12整理番号：（事務局記入欄）
</oddFooter>
  </headerFooter>
  <rowBreaks count="7" manualBreakCount="7">
    <brk id="59" max="14" man="1"/>
    <brk id="111" max="14" man="1"/>
    <brk id="163" max="14" man="1"/>
    <brk id="215" max="14" man="1"/>
    <brk id="267" max="14" man="1"/>
    <brk id="319" max="14" man="1"/>
    <brk id="371" max="14" man="1"/>
  </rowBreaks>
  <colBreaks count="1" manualBreakCount="1">
    <brk id="15"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46</vt:i4>
      </vt:variant>
    </vt:vector>
  </HeadingPairs>
  <TitlesOfParts>
    <vt:vector size="61" baseType="lpstr">
      <vt:lpstr>datas</vt:lpstr>
      <vt:lpstr>総表</vt:lpstr>
      <vt:lpstr>団体概要</vt:lpstr>
      <vt:lpstr>活動実績</vt:lpstr>
      <vt:lpstr>個人略歴</vt:lpstr>
      <vt:lpstr>個表</vt:lpstr>
      <vt:lpstr>個表　別紙（原則不使用）</vt:lpstr>
      <vt:lpstr>収入</vt:lpstr>
      <vt:lpstr>別紙　入場料詳細</vt:lpstr>
      <vt:lpstr>支出</vt:lpstr>
      <vt:lpstr>自己申告書</vt:lpstr>
      <vt:lpstr>参考資料(任意)</vt:lpstr>
      <vt:lpstr>応募要件等確認書</vt:lpstr>
      <vt:lpstr>《非表示》記載可能経費一覧</vt:lpstr>
      <vt:lpstr>《非表示》分野・ジャンル</vt:lpstr>
      <vt:lpstr>支出!Criteria</vt:lpstr>
      <vt:lpstr>《非表示》記載可能経費一覧!Print_Area</vt:lpstr>
      <vt:lpstr>応募要件等確認書!Print_Area</vt:lpstr>
      <vt:lpstr>活動実績!Print_Area</vt:lpstr>
      <vt:lpstr>個人略歴!Print_Area</vt:lpstr>
      <vt:lpstr>個表!Print_Area</vt:lpstr>
      <vt:lpstr>'個表　別紙（原則不使用）'!Print_Area</vt:lpstr>
      <vt:lpstr>'参考資料(任意)'!Print_Area</vt:lpstr>
      <vt:lpstr>支出!Print_Area</vt:lpstr>
      <vt:lpstr>自己申告書!Print_Area</vt:lpstr>
      <vt:lpstr>収入!Print_Area</vt:lpstr>
      <vt:lpstr>総表!Print_Area</vt:lpstr>
      <vt:lpstr>団体概要!Print_Area</vt:lpstr>
      <vt:lpstr>'別紙　入場料詳細'!Print_Area</vt:lpstr>
      <vt:lpstr>支出!Print_Titles</vt:lpstr>
      <vt:lpstr>収入!Print_Titles</vt:lpstr>
      <vt:lpstr>支出!運搬費</vt:lpstr>
      <vt:lpstr>支出!音_音楽費</vt:lpstr>
      <vt:lpstr>支出!音_出演費</vt:lpstr>
      <vt:lpstr>支出!音_文芸費</vt:lpstr>
      <vt:lpstr>支出!音舞_舞台費</vt:lpstr>
      <vt:lpstr>支出!会場費</vt:lpstr>
      <vt:lpstr>活動区分</vt:lpstr>
      <vt:lpstr>支出!記録・配信費</vt:lpstr>
      <vt:lpstr>現代舞台芸術創造普及活動・演劇</vt:lpstr>
      <vt:lpstr>現代舞台芸術創造普及活動・演劇__①一般枠</vt:lpstr>
      <vt:lpstr>現代舞台芸術創造普及活動・演劇__②ネクストステージ_観客拡充_枠</vt:lpstr>
      <vt:lpstr>現代舞台芸術創造普及活動・演劇__③新設劇団枠</vt:lpstr>
      <vt:lpstr>現代舞台芸術創造普及活動・演劇_作品内容</vt:lpstr>
      <vt:lpstr>現代舞台芸術創造普及活動・演劇_助成金要望額</vt:lpstr>
      <vt:lpstr>現代舞台芸術創造普及活動・音楽</vt:lpstr>
      <vt:lpstr>現代舞台芸術創造普及活動・音楽_音楽費</vt:lpstr>
      <vt:lpstr>現代舞台芸術創造普及活動・音楽_作品内容</vt:lpstr>
      <vt:lpstr>現代舞台芸術創造普及活動・音楽_出演費</vt:lpstr>
      <vt:lpstr>現代舞台芸術創造普及活動・音楽_助成金要望額</vt:lpstr>
      <vt:lpstr>現代舞台芸術創造普及活動・音楽_舞台費</vt:lpstr>
      <vt:lpstr>現代舞台芸術創造普及活動・音楽_文芸費</vt:lpstr>
      <vt:lpstr>現代舞台芸術創造普及活動・舞踊</vt:lpstr>
      <vt:lpstr>現代舞台芸術創造普及活動・舞踊_作品内容</vt:lpstr>
      <vt:lpstr>現代舞台芸術創造普及活動・舞踊_助成金要望額</vt:lpstr>
      <vt:lpstr>現代舞台芸術創造普及活動・舞踊_舞台費</vt:lpstr>
      <vt:lpstr>支出!謝金</vt:lpstr>
      <vt:lpstr>支出!宣伝・印刷費</vt:lpstr>
      <vt:lpstr>伝統芸能・大衆芸能の公開活動</vt:lpstr>
      <vt:lpstr>伝統芸能・大衆芸能の公開活動_助成金要望額</vt:lpstr>
      <vt:lpstr>支出!旅費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abe manami</cp:lastModifiedBy>
  <cp:lastPrinted>2025-09-24T04:56:28Z</cp:lastPrinted>
  <dcterms:created xsi:type="dcterms:W3CDTF">2020-08-12T01:57:30Z</dcterms:created>
  <dcterms:modified xsi:type="dcterms:W3CDTF">2025-09-30T05:19:01Z</dcterms:modified>
</cp:coreProperties>
</file>